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June 2022\"/>
    </mc:Choice>
  </mc:AlternateContent>
  <xr:revisionPtr revIDLastSave="0" documentId="13_ncr:1_{225C8C09-C56A-4CC3-A3E6-E527DFB21191}" xr6:coauthVersionLast="47" xr6:coauthVersionMax="47" xr10:uidLastSave="{00000000-0000-0000-0000-000000000000}"/>
  <bookViews>
    <workbookView xWindow="28905" yWindow="45" windowWidth="28290" windowHeight="153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3" l="1"/>
  <c r="O23" i="3"/>
  <c r="N23" i="3"/>
  <c r="P22" i="3"/>
  <c r="O22" i="3"/>
  <c r="N22" i="3"/>
  <c r="M20" i="5"/>
  <c r="M12" i="5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<sst xmlns="http://schemas.openxmlformats.org/spreadsheetml/2006/main" count="284" uniqueCount="72">
  <si>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</si>
  <si>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</si>
  <si>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</si>
  <si>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</si>
  <si>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</si>
  <si>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</si>
  <si>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</si>
  <si>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</si>
  <si>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</si>
  <si>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</si>
  <si>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</si>
  <si>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</si>
  <si>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</si>
  <si>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</si>
  <si>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</si>
  <si>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</si>
  <si>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</si>
  <si>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</si>
  <si>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</si>
  <si>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</si>
  <si>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</si>
  <si>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</si>
  <si>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</si>
  <si>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</si>
  <si>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</si>
  <si>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</si>
  <si>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</si>
  <si>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</si>
  <si>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</si>
  <si>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</si>
  <si>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</si>
  <si>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</si>
  <si>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</si>
  <si>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</si>
  <si>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</si>
  <si>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</si>
  <si>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</si>
  <si>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</si>
  <si>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</si>
  <si>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</si>
  <si>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</si>
  <si>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</si>
  <si>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</si>
  <si>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</si>
  <si>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</si>
  <si>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</si>
  <si>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</si>
  <si>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</si>
  <si>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</si>
  <si>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</si>
  <si>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</si>
  <si>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</si>
  <si>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</si>
  <si>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</si>
  <si>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</si>
  <si>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</si>
  <si>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</si>
  <si>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</si>
  <si>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</si>
  <si>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</si>
  <si>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</si>
  <si>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</si>
  <si>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</si>
  <si>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</si>
  <si>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May 2021</t>
  </si>
  <si>
    <t>May 2022</t>
  </si>
  <si>
    <t>June 2022</t>
  </si>
  <si>
    <t>June 2021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</si>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</sst>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topLeftCell="A79" zoomScale="90" zoomScaleNormal="90" workbookViewId="0">
      <selection activeCell="B104" sqref="B104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4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7" t="str">
        <f>'Demand Input'!C8</f>
        <v>Newport Water Division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6" t="s">
        <v>39</v>
      </c>
      <c r="E31" s="66"/>
      <c r="F31" s="49"/>
      <c r="G31" s="66" t="s">
        <v>7</v>
      </c>
      <c r="H31" s="66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0</v>
      </c>
      <c r="Y32" s="15">
        <f>C76</f>
        <v>69155.327999999994</v>
      </c>
      <c r="Z32" s="14">
        <f>B76</f>
        <v>0</v>
      </c>
      <c r="AA32" s="14"/>
      <c r="AB32" s="15">
        <f>C77</f>
        <v>67226.815000000002</v>
      </c>
      <c r="AC32" s="14">
        <f>B77</f>
        <v>0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0</v>
      </c>
      <c r="Y33" s="15">
        <f>C91</f>
        <v>51691.008000000002</v>
      </c>
      <c r="Z33" s="14">
        <f>B91</f>
        <v>0</v>
      </c>
      <c r="AA33" s="14"/>
      <c r="AB33" s="15">
        <f>C92</f>
        <v>47078.322999999997</v>
      </c>
      <c r="AC33" s="14">
        <f>B92</f>
        <v>0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0</v>
      </c>
      <c r="Y34" s="15">
        <f>C106</f>
        <v>52591.347999999998</v>
      </c>
      <c r="Z34" s="14">
        <f>B106</f>
        <v>0</v>
      </c>
      <c r="AA34" s="14"/>
      <c r="AB34" s="15">
        <f>C107</f>
        <v>61625.006999999998</v>
      </c>
      <c r="AC34" s="14">
        <f>B107</f>
        <v>0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0</v>
      </c>
      <c r="Y35" s="15">
        <f t="shared" ref="Y35:AF35" si="0">SUM(Y32:Y34)</f>
        <v>173437.68400000001</v>
      </c>
      <c r="Z35" s="14">
        <f t="shared" si="0"/>
        <v>0</v>
      </c>
      <c r="AA35" s="14"/>
      <c r="AB35" s="15">
        <f t="shared" si="0"/>
        <v>175930.14500000002</v>
      </c>
      <c r="AC35" s="14">
        <f t="shared" si="0"/>
        <v>0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2">
        <f>E35/D35-1</f>
        <v>0.18072922139329628</v>
      </c>
      <c r="E36" s="63"/>
      <c r="F36" s="19"/>
      <c r="G36" s="62">
        <f>H35/G35-1</f>
        <v>-0.12895262534544005</v>
      </c>
      <c r="H36" s="63"/>
      <c r="I36" s="19"/>
      <c r="J36" s="62">
        <f>K35/J35-1</f>
        <v>-5.0634016740784826E-3</v>
      </c>
      <c r="K36" s="63"/>
      <c r="L36" s="19"/>
      <c r="M36" s="62">
        <f>N35/M35-1</f>
        <v>9.682934670036869E-2</v>
      </c>
      <c r="N36" s="63"/>
      <c r="O36" s="19"/>
      <c r="P36" s="62">
        <f>Q35/P35-1</f>
        <v>-0.14617903552900657</v>
      </c>
      <c r="Q36" s="63"/>
      <c r="R36" s="19"/>
      <c r="S36" s="62">
        <f>T35/S35-1</f>
        <v>4.1930140140451488E-3</v>
      </c>
      <c r="T36" s="63"/>
      <c r="U36" s="19"/>
      <c r="V36" s="62">
        <f>W35/V35-1</f>
        <v>-1</v>
      </c>
      <c r="W36" s="63"/>
      <c r="X36" s="61"/>
      <c r="Y36" s="62">
        <f>Z35/Y35-1</f>
        <v>-1</v>
      </c>
      <c r="Z36" s="63"/>
      <c r="AA36" s="61"/>
      <c r="AB36" s="62">
        <f>AC35/AB35-1</f>
        <v>-1</v>
      </c>
      <c r="AC36" s="63"/>
      <c r="AD36" s="61"/>
      <c r="AE36" s="62">
        <f>AF35/AE35-1</f>
        <v>-1</v>
      </c>
      <c r="AF36" s="63"/>
      <c r="AG36" s="61"/>
      <c r="AH36" s="62">
        <f>AI35/AH35-1</f>
        <v>-1</v>
      </c>
      <c r="AI36" s="63"/>
      <c r="AJ36" s="61"/>
      <c r="AK36" s="62">
        <f>AL35/AK35-1</f>
        <v>-1</v>
      </c>
      <c r="AL36" s="6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8" t="s">
        <v>23</v>
      </c>
      <c r="B50" s="68"/>
      <c r="C50" s="68"/>
      <c r="D50" s="68"/>
      <c r="E50" s="6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0</v>
      </c>
      <c r="C59" s="23">
        <f>'Demand Input'!L41</f>
        <v>6.37</v>
      </c>
      <c r="D59" s="5">
        <f t="shared" si="2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0</v>
      </c>
      <c r="C60" s="23">
        <f>'Demand Input'!L42</f>
        <v>6.52</v>
      </c>
      <c r="D60" s="5">
        <f t="shared" si="2"/>
        <v>0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0</v>
      </c>
      <c r="C61" s="23">
        <f>'Demand Input'!L43</f>
        <v>6.46</v>
      </c>
      <c r="D61" s="5">
        <f t="shared" si="2"/>
        <v>0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0</v>
      </c>
      <c r="C75" s="6">
        <f>'Demand Input'!J24</f>
        <v>58007.249000000003</v>
      </c>
      <c r="D75" s="4">
        <f t="shared" si="5"/>
        <v>0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0</v>
      </c>
      <c r="C76" s="6">
        <f>'Demand Input'!J25</f>
        <v>69155.327999999994</v>
      </c>
      <c r="D76" s="4">
        <f t="shared" si="5"/>
        <v>0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0</v>
      </c>
      <c r="C77" s="6">
        <f>'Demand Input'!J26</f>
        <v>67226.815000000002</v>
      </c>
      <c r="D77" s="4">
        <f t="shared" ref="D77" si="6">B77/C77</f>
        <v>0</v>
      </c>
    </row>
    <row r="78" spans="1:21" s="9" customFormat="1" x14ac:dyDescent="0.25">
      <c r="A78" s="1" t="s">
        <v>47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50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52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0</v>
      </c>
      <c r="C90" s="6">
        <f>'Demand Input'!K24</f>
        <v>38220.373</v>
      </c>
      <c r="D90" s="4">
        <f t="shared" si="8"/>
        <v>0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0</v>
      </c>
      <c r="C91" s="6">
        <f>'Demand Input'!K25</f>
        <v>51691.008000000002</v>
      </c>
      <c r="D91" s="4">
        <f t="shared" si="8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0</v>
      </c>
      <c r="C92" s="6">
        <f>'Demand Input'!K26</f>
        <v>47078.322999999997</v>
      </c>
      <c r="D92" s="4">
        <f t="shared" ref="D92" si="9">B92/C92</f>
        <v>0</v>
      </c>
    </row>
    <row r="93" spans="1:21" s="9" customFormat="1" x14ac:dyDescent="0.25">
      <c r="A93" s="1" t="s">
        <v>47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50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52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0</v>
      </c>
      <c r="C105" s="6">
        <f>'Demand Input'!L24</f>
        <v>55518.584000000003</v>
      </c>
      <c r="D105" s="4">
        <f t="shared" si="11"/>
        <v>0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0</v>
      </c>
      <c r="C106" s="6">
        <f>'Demand Input'!L25</f>
        <v>52591.347999999998</v>
      </c>
      <c r="D106" s="4">
        <f t="shared" si="11"/>
        <v>0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0</v>
      </c>
      <c r="C107" s="6">
        <f>'Demand Input'!L26</f>
        <v>61625.006999999998</v>
      </c>
      <c r="D107" s="4">
        <f t="shared" ref="D107" si="12">B107/C107</f>
        <v>0</v>
      </c>
    </row>
    <row r="108" spans="1:21" x14ac:dyDescent="0.25">
      <c r="A108" s="1" t="s">
        <v>47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50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52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50:E50"/>
    <mergeCell ref="Y36:Z36"/>
    <mergeCell ref="G36:H36"/>
    <mergeCell ref="J36:K36"/>
    <mergeCell ref="M36:N36"/>
    <mergeCell ref="P36:Q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F22" zoomScaleNormal="100" workbookViewId="0">
      <selection activeCell="P41" sqref="P41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73" t="s">
        <v>20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4" t="str">
        <f>C8</f>
        <v>Newport Water Division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6" t="s">
        <v>41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6" t="s">
        <v>40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6" t="s">
        <v>21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5" t="str">
        <f>"Input Customer Demand ("&amp;C9&amp;")"</f>
        <v>Input Customer Demand (Kgal)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16</v>
      </c>
      <c r="C16" s="69"/>
      <c r="D16" s="69"/>
      <c r="E16" s="36"/>
      <c r="F16" s="69" t="s">
        <v>53</v>
      </c>
      <c r="G16" s="69"/>
      <c r="H16" s="69"/>
      <c r="I16" s="36"/>
      <c r="J16" s="69" t="s">
        <v>56</v>
      </c>
      <c r="K16" s="69"/>
      <c r="L16" s="69"/>
      <c r="M16" s="36"/>
      <c r="N16" s="69" t="s">
        <v>57</v>
      </c>
      <c r="O16" s="69"/>
      <c r="P16" s="6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E60" sqref="E6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66</v>
      </c>
      <c r="E8" s="26">
        <v>1325501</v>
      </c>
      <c r="G8" s="26">
        <v>239142</v>
      </c>
      <c r="I8" s="26">
        <v>128341</v>
      </c>
      <c r="K8" s="26">
        <v>110385</v>
      </c>
      <c r="M8" s="26">
        <f>SUM(E8,G8,I8,K8)</f>
        <v>1803369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65</v>
      </c>
      <c r="E12" s="26">
        <v>1116528</v>
      </c>
      <c r="G12" s="26">
        <v>296706</v>
      </c>
      <c r="I12" s="26">
        <v>122467</v>
      </c>
      <c r="K12" s="26">
        <v>154459</v>
      </c>
      <c r="M12" s="26">
        <f>SUM(E12,G12,I12,K12)</f>
        <v>1690160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67</v>
      </c>
      <c r="E16" s="26">
        <v>1235042</v>
      </c>
      <c r="G16" s="26">
        <v>309917</v>
      </c>
      <c r="I16" s="26">
        <v>79266</v>
      </c>
      <c r="K16" s="26">
        <v>136139</v>
      </c>
      <c r="M16" s="26">
        <f>SUM(E16,G16,I16,K16)</f>
        <v>1760364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/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64</v>
      </c>
      <c r="E20" s="26">
        <v>1280588</v>
      </c>
      <c r="G20" s="26">
        <v>252117</v>
      </c>
      <c r="I20" s="26">
        <v>122814</v>
      </c>
      <c r="K20" s="26">
        <v>155935</v>
      </c>
      <c r="M20" s="26">
        <f>SUM(E20,G20,I20,K20)</f>
        <v>1811454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70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66</v>
      </c>
      <c r="D33" s="46"/>
      <c r="E33" s="47">
        <v>1211</v>
      </c>
      <c r="F33" s="46">
        <v>0</v>
      </c>
      <c r="G33" s="26">
        <v>477867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65</v>
      </c>
      <c r="D37" s="46"/>
      <c r="E37" s="47">
        <v>1267</v>
      </c>
      <c r="F37" s="46">
        <v>0</v>
      </c>
      <c r="G37" s="26">
        <v>573632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67</v>
      </c>
      <c r="D41" s="25"/>
      <c r="E41" s="47">
        <v>1536</v>
      </c>
      <c r="F41" s="25"/>
      <c r="G41" s="26">
        <v>525322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64</v>
      </c>
      <c r="D45" s="25"/>
      <c r="E45" s="47">
        <v>1308</v>
      </c>
      <c r="F45" s="25"/>
      <c r="G45" s="26">
        <v>549175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71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44725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66</v>
      </c>
      <c r="D54" s="25"/>
      <c r="E54" s="26">
        <v>203595</v>
      </c>
      <c r="F54" s="25"/>
      <c r="G54" s="56" t="s">
        <v>65</v>
      </c>
      <c r="H54" s="25"/>
      <c r="I54" s="26">
        <v>1379868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67</v>
      </c>
      <c r="D59" s="25"/>
      <c r="E59" s="26">
        <v>431082</v>
      </c>
      <c r="F59" s="25"/>
      <c r="G59" s="56" t="s">
        <v>64</v>
      </c>
      <c r="H59" s="25"/>
      <c r="I59" s="26">
        <v>1331467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68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2022-08-18T15:59:05Z</dcterms:modified>
</cp:coreProperties>
</file>