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e McElroy\Documents\PWSB\Coronavirus financial reports\"/>
    </mc:Choice>
  </mc:AlternateContent>
  <bookViews>
    <workbookView xWindow="0" yWindow="0" windowWidth="20490" windowHeight="7755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<sst xmlns="http://schemas.openxmlformats.org/spreadsheetml/2006/main" count="192" uniqueCount="62">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</sst>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327248"/>
        <c:axId val="340325680"/>
      </c:barChart>
      <c:catAx>
        <c:axId val="34032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25680"/>
        <c:crosses val="autoZero"/>
        <c:auto val="1"/>
        <c:lblAlgn val="ctr"/>
        <c:lblOffset val="100"/>
        <c:noMultiLvlLbl val="0"/>
      </c:catAx>
      <c:valAx>
        <c:axId val="34032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2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326464"/>
        <c:axId val="340324504"/>
      </c:barChart>
      <c:catAx>
        <c:axId val="3403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24504"/>
        <c:crosses val="autoZero"/>
        <c:auto val="1"/>
        <c:lblAlgn val="ctr"/>
        <c:lblOffset val="100"/>
        <c:noMultiLvlLbl val="0"/>
      </c:catAx>
      <c:valAx>
        <c:axId val="340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38448"/>
        <c:axId val="415340800"/>
      </c:barChart>
      <c:catAx>
        <c:axId val="4153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0800"/>
        <c:crosses val="autoZero"/>
        <c:auto val="1"/>
        <c:lblAlgn val="ctr"/>
        <c:lblOffset val="100"/>
        <c:noMultiLvlLbl val="0"/>
      </c:catAx>
      <c:valAx>
        <c:axId val="4153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39624"/>
        <c:axId val="415341192"/>
      </c:barChart>
      <c:catAx>
        <c:axId val="4153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1192"/>
        <c:crosses val="autoZero"/>
        <c:auto val="1"/>
        <c:lblAlgn val="ctr"/>
        <c:lblOffset val="100"/>
        <c:noMultiLvlLbl val="0"/>
      </c:catAx>
      <c:valAx>
        <c:axId val="41534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topLeftCell="A28" zoomScale="60" zoomScaleNormal="90" workbookViewId="0">
      <selection activeCell="K59" sqref="K59"/>
    </sheetView>
  </sheetViews>
  <sheetFormatPr defaultRowHeight="15" x14ac:dyDescent="0.25"/>
  <cols>
    <col min="1" max="1" width="3.140625" customWidth="1"/>
    <col min="2" max="2" width="17.7109375" bestFit="1" customWidth="1"/>
    <col min="3" max="3" width="12.7109375" customWidth="1"/>
    <col min="4" max="4" width="16.28515625" bestFit="1" customWidth="1"/>
    <col min="5" max="5" width="11.140625" style="9" bestFit="1" customWidth="1"/>
    <col min="6" max="6" width="1" style="9" customWidth="1"/>
    <col min="7" max="7" width="11.42578125" bestFit="1" customWidth="1"/>
    <col min="8" max="8" width="11.140625" style="9" bestFit="1" customWidth="1"/>
    <col min="9" max="9" width="1" style="9" customWidth="1"/>
    <col min="10" max="10" width="11.140625" bestFit="1" customWidth="1"/>
    <col min="11" max="11" width="11.140625" style="9" bestFit="1" customWidth="1"/>
    <col min="12" max="12" width="1" style="9" customWidth="1"/>
    <col min="13" max="13" width="11.140625" bestFit="1" customWidth="1"/>
    <col min="14" max="14" width="11.140625" style="9" bestFit="1" customWidth="1"/>
    <col min="15" max="15" width="1" style="9" customWidth="1"/>
    <col min="16" max="16" width="11.140625" bestFit="1" customWidth="1"/>
    <col min="17" max="17" width="11.42578125" style="9" bestFit="1" customWidth="1"/>
    <col min="18" max="18" width="1" style="9" customWidth="1"/>
    <col min="19" max="19" width="11.42578125" bestFit="1" customWidth="1"/>
    <col min="20" max="20" width="10.85546875" style="9" bestFit="1" customWidth="1"/>
    <col min="21" max="21" width="1" style="9" customWidth="1"/>
    <col min="22" max="22" width="11.42578125" bestFit="1" customWidth="1"/>
    <col min="23" max="23" width="11.140625" bestFit="1" customWidth="1"/>
    <col min="24" max="24" width="4.7109375" customWidth="1"/>
  </cols>
  <sheetData>
    <row r="1" spans="1:55" ht="65.45" customHeight="1" x14ac:dyDescent="1.100000000000000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6" t="str">
        <f>'Demand Input'!C8</f>
        <v>Providence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13" t="s">
        <v>22</v>
      </c>
      <c r="C38" s="11"/>
      <c r="D38" s="64" t="s">
        <v>13</v>
      </c>
      <c r="E38" s="64"/>
      <c r="F38" s="28"/>
      <c r="G38" s="64" t="s">
        <v>49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25">
      <c r="V49"/>
      <c r="W49"/>
      <c r="X49"/>
    </row>
    <row r="50" spans="1:24" s="9" customFormat="1" x14ac:dyDescent="0.25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25">
      <c r="A51" s="23"/>
      <c r="B51" s="23"/>
      <c r="C51" s="23"/>
      <c r="D51" s="23"/>
      <c r="E51" s="23"/>
      <c r="V51"/>
      <c r="W51"/>
      <c r="X51"/>
    </row>
    <row r="52" spans="1:24" x14ac:dyDescent="0.25">
      <c r="A52" s="7" t="str">
        <f>"Water Produced ("&amp;'Demand Input'!$C$10&amp;")"</f>
        <v>Water Produced (MGD)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25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25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25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25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25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25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25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25">
      <c r="A63" s="7" t="str">
        <f>"Residential Demand ("&amp;'Demand Input'!$C$9&amp;")"</f>
        <v>Residential Demand (Ccf)</v>
      </c>
    </row>
    <row r="64" spans="1:24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25">
      <c r="A74" s="7" t="str">
        <f>"Non-Residential Demand ("&amp;'Demand Input'!$C$9&amp;")"</f>
        <v>Non-Residential Demand (Ccf)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25">
      <c r="A85" s="7" t="str">
        <f>"Wholesale Demand ("&amp;'Demand Input'!$C$9&amp;")"</f>
        <v>Wholesale Demand (Ccf)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6"/>
  <sheetViews>
    <sheetView showGridLines="0" tabSelected="1" view="pageBreakPreview" topLeftCell="A31" zoomScaleNormal="100" zoomScaleSheetLayoutView="100" workbookViewId="0">
      <selection activeCell="L21" sqref="L21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14" width="18.28515625" style="8" customWidth="1"/>
    <col min="15" max="16384" width="9.140625" style="8"/>
  </cols>
  <sheetData>
    <row r="1" spans="1:71" ht="15" customHeight="1" x14ac:dyDescent="0.25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2"/>
      <c r="B5" s="32"/>
      <c r="C5" s="69" t="str">
        <f>C8</f>
        <v>Providence Water Supply Board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2"/>
      <c r="B6" s="32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3"/>
      <c r="B8" s="34" t="s">
        <v>19</v>
      </c>
      <c r="C8" s="71" t="s">
        <v>58</v>
      </c>
      <c r="D8" s="71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3"/>
      <c r="B9" s="34" t="s">
        <v>15</v>
      </c>
      <c r="C9" s="71" t="s">
        <v>48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3"/>
      <c r="B10" s="34" t="s">
        <v>18</v>
      </c>
      <c r="C10" s="71" t="s">
        <v>47</v>
      </c>
      <c r="D10" s="71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5"/>
      <c r="B12" s="75"/>
      <c r="C12" s="75"/>
      <c r="D12" s="75"/>
      <c r="E12" s="75"/>
      <c r="F12" s="75"/>
      <c r="G12" s="75"/>
      <c r="H12" s="75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6"/>
      <c r="B14" s="70" t="str">
        <f>"Input Customer Demand ("&amp;C9&amp;")"</f>
        <v>Input Customer Demand (Ccf)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6"/>
      <c r="B15" s="72" t="s">
        <v>16</v>
      </c>
      <c r="C15" s="72"/>
      <c r="D15" s="72"/>
      <c r="E15" s="72"/>
      <c r="F15" s="72"/>
      <c r="G15" s="72"/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5"/>
      <c r="B16" s="73" t="s">
        <v>17</v>
      </c>
      <c r="C16" s="73"/>
      <c r="D16" s="73"/>
      <c r="E16" s="35"/>
      <c r="F16" s="73" t="s">
        <v>54</v>
      </c>
      <c r="G16" s="73"/>
      <c r="H16" s="73"/>
      <c r="I16" s="73" t="s">
        <v>59</v>
      </c>
      <c r="J16" s="73"/>
      <c r="K16" s="73"/>
      <c r="L16" s="73" t="s">
        <v>60</v>
      </c>
      <c r="M16" s="73"/>
      <c r="N16" s="7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/>
      <c r="M19" s="20"/>
      <c r="N19" s="2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/>
      <c r="M20" s="20"/>
      <c r="N20" s="2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/>
      <c r="M21" s="20"/>
      <c r="N21" s="2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/>
      <c r="M22" s="20"/>
      <c r="N22" s="2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/>
      <c r="M23" s="20"/>
      <c r="N23" s="2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5" customHeight="1" x14ac:dyDescent="0.25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500000000000002" customHeight="1" x14ac:dyDescent="0.25">
      <c r="A31" s="35"/>
      <c r="B31" s="74"/>
      <c r="C31" s="74"/>
      <c r="D31" s="74"/>
      <c r="E31" s="74"/>
      <c r="F31" s="74"/>
      <c r="G31" s="74"/>
      <c r="H31" s="74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5" customHeight="1" x14ac:dyDescent="0.25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6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6"/>
      <c r="B34" s="72" t="s">
        <v>20</v>
      </c>
      <c r="C34" s="72"/>
      <c r="D34" s="72"/>
      <c r="E34" s="72"/>
      <c r="F34" s="72"/>
      <c r="G34" s="72"/>
      <c r="H34" s="7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/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/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/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/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/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/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2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topLeftCell="A2" zoomScaleNormal="100" zoomScaleSheetLayoutView="100" workbookViewId="0">
      <selection activeCell="T47" sqref="T4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.75" x14ac:dyDescent="0.3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.75" x14ac:dyDescent="0.3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25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53</v>
      </c>
      <c r="E8" s="26">
        <v>6142018.6200000001</v>
      </c>
      <c r="G8" s="26">
        <v>1320532.3600000001</v>
      </c>
      <c r="H8" s="49"/>
      <c r="I8" s="47">
        <v>570523.76</v>
      </c>
      <c r="K8" s="26">
        <v>756344.53</v>
      </c>
      <c r="M8" s="26">
        <v>2477101.25</v>
      </c>
      <c r="O8" s="26">
        <f>SUM(E8,G8,I8,K8,M8)</f>
        <v>11266520.52</v>
      </c>
      <c r="P8" s="8"/>
      <c r="V8" s="31"/>
      <c r="W8" s="31"/>
      <c r="X8" s="31"/>
      <c r="Y8" s="31"/>
      <c r="Z8" s="31"/>
    </row>
    <row r="9" spans="1:26" x14ac:dyDescent="0.25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52</v>
      </c>
      <c r="E12" s="26">
        <v>5639253.9400000004</v>
      </c>
      <c r="G12" s="26">
        <v>1364451.1</v>
      </c>
      <c r="H12" s="49"/>
      <c r="I12" s="47">
        <v>1129118.8500000001</v>
      </c>
      <c r="K12" s="26">
        <v>489836.03</v>
      </c>
      <c r="M12" s="26">
        <v>2504977.87</v>
      </c>
      <c r="O12" s="26">
        <f>SUM(E12,G12,I12,K12,M12)</f>
        <v>11127637.789999999</v>
      </c>
      <c r="P12" s="8"/>
      <c r="V12" s="31"/>
      <c r="W12" s="31"/>
      <c r="X12" s="31"/>
      <c r="Y12" s="31"/>
      <c r="Z12" s="31"/>
    </row>
    <row r="13" spans="1:26" x14ac:dyDescent="0.25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61</v>
      </c>
      <c r="E16" s="26">
        <v>5261228.53</v>
      </c>
      <c r="G16" s="26">
        <v>1111487.46</v>
      </c>
      <c r="H16" s="49">
        <v>430530.69</v>
      </c>
      <c r="I16" s="47">
        <v>589620.56000000006</v>
      </c>
      <c r="K16" s="26">
        <v>428173.89</v>
      </c>
      <c r="M16" s="26">
        <v>2040724.74</v>
      </c>
      <c r="O16" s="26">
        <f>SUM(E16,G16,I16,K16,M16)</f>
        <v>9431235.1799999997</v>
      </c>
      <c r="P16" s="8"/>
      <c r="V16" s="31"/>
      <c r="W16" s="31"/>
      <c r="X16" s="31"/>
      <c r="Y16" s="31"/>
      <c r="Z16" s="31"/>
    </row>
    <row r="17" spans="1:26" x14ac:dyDescent="0.25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52</v>
      </c>
      <c r="E20" s="26">
        <v>5219487.21</v>
      </c>
      <c r="G20" s="26">
        <v>1433402.87</v>
      </c>
      <c r="H20" s="49">
        <v>430530.69</v>
      </c>
      <c r="I20" s="47">
        <v>667554.88</v>
      </c>
      <c r="K20" s="26">
        <v>537809.68999999994</v>
      </c>
      <c r="M20" s="26">
        <v>1958735.07</v>
      </c>
      <c r="O20" s="26">
        <f>SUM(E20,G20,I20,K20,M20)</f>
        <v>9816989.7200000007</v>
      </c>
      <c r="P20" s="8"/>
      <c r="V20" s="31"/>
      <c r="W20" s="31"/>
      <c r="X20" s="31"/>
      <c r="Y20" s="31"/>
      <c r="Z20" s="31"/>
    </row>
    <row r="21" spans="1:26" x14ac:dyDescent="0.25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25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25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30" x14ac:dyDescent="0.25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25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53</v>
      </c>
      <c r="D50" s="25"/>
      <c r="E50" s="61">
        <v>6950177.4400000004</v>
      </c>
      <c r="F50" s="25"/>
      <c r="G50" s="24" t="s">
        <v>52</v>
      </c>
      <c r="H50" s="48"/>
      <c r="I50" s="48"/>
      <c r="J50" s="25"/>
      <c r="K50" s="61">
        <v>6639518.0300000003</v>
      </c>
      <c r="M50" s="31"/>
      <c r="N50" s="31"/>
      <c r="O50" s="31"/>
      <c r="V50" s="31"/>
      <c r="W50" s="31"/>
      <c r="X50" s="31"/>
    </row>
    <row r="51" spans="1:24" x14ac:dyDescent="0.25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53</v>
      </c>
      <c r="D55" s="25"/>
      <c r="E55" s="26">
        <v>6591940.7699999996</v>
      </c>
      <c r="F55" s="25"/>
      <c r="G55" s="24" t="s">
        <v>52</v>
      </c>
      <c r="H55" s="48"/>
      <c r="I55" s="48"/>
      <c r="J55" s="25"/>
      <c r="K55" s="26">
        <v>5963537.6799999997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Mike McElroy</cp:lastModifiedBy>
  <cp:lastPrinted>2022-02-03T21:04:11Z</cp:lastPrinted>
  <dcterms:created xsi:type="dcterms:W3CDTF">2020-04-08T14:34:01Z</dcterms:created>
  <dcterms:modified xsi:type="dcterms:W3CDTF">2022-02-03T21:06:17Z</dcterms:modified>
</cp:coreProperties>
</file>