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1"/>
  </bookViews>
  <sheets>
    <sheet name="Glossary" sheetId="1" r:id="rId1"/>
    <sheet name="Rpt 4770" sheetId="2" r:id="rId2"/>
  </sheets>
  <definedNames>
    <definedName name="_xlfn.SUMIFS" hidden="1">#NAME?</definedName>
    <definedName name="_xlnm.Print_Area" localSheetId="0">'Glossary'!$B$1:$F$161</definedName>
    <definedName name="_xlnm.Print_Titles" localSheetId="0">'Glossary'!$2:$3</definedName>
    <definedName name="_xlnm.Print_Titles" localSheetId="1">'Rpt 4770'!$2:$3</definedName>
  </definedNames>
  <calcPr fullCalcOnLoad="1"/>
</workbook>
</file>

<file path=xl/comments1.xml><?xml version="1.0" encoding="utf-8"?>
<comments xmlns="http://schemas.openxmlformats.org/spreadsheetml/2006/main">
  <authors>
    <author>National Grid</author>
  </authors>
  <commentList>
    <comment ref="D106" authorId="0">
      <text>
        <r>
          <rPr>
            <b/>
            <sz val="9"/>
            <rFont val="Tahoma"/>
            <family val="2"/>
          </rPr>
          <t>Lines 8-15: Past reports include final accounts. Should continue or show active only? If final included, how do we define low income, rate at time of disconnect?</t>
        </r>
      </text>
    </comment>
  </commentList>
</comments>
</file>

<file path=xl/sharedStrings.xml><?xml version="1.0" encoding="utf-8"?>
<sst xmlns="http://schemas.openxmlformats.org/spreadsheetml/2006/main" count="778" uniqueCount="341">
  <si>
    <t>General Residential</t>
  </si>
  <si>
    <t>Low Income Discount Rate</t>
  </si>
  <si>
    <t>Arrearage Management Program</t>
  </si>
  <si>
    <t>Number of newly enrolled customers</t>
  </si>
  <si>
    <t>Total billed</t>
  </si>
  <si>
    <t>Total receipts paid by LIHEAP</t>
  </si>
  <si>
    <t>Total receipts paid by enrollees</t>
  </si>
  <si>
    <t>Number of cases referred to collection agencies</t>
  </si>
  <si>
    <t xml:space="preserve">Total receipts </t>
  </si>
  <si>
    <t>Number of Accounts (total enrollees in the program)</t>
  </si>
  <si>
    <t>Total billed to program participants, includes both arrears payment and current bill</t>
  </si>
  <si>
    <t xml:space="preserve">Total Receipts </t>
  </si>
  <si>
    <t>Number of new budget plans, not including AMP</t>
  </si>
  <si>
    <t xml:space="preserve">Number of new payments plans, not including AMP </t>
  </si>
  <si>
    <t>Number of Accounts Sent Notice of Disconnection for non-payment</t>
  </si>
  <si>
    <t>Number of Service Disconnections for non-payment</t>
  </si>
  <si>
    <t>Ratio of service disconnections for nonpayment to total Residential Customers</t>
  </si>
  <si>
    <t>Percent of customers on the low-income discount</t>
  </si>
  <si>
    <t>Percent of low-income customers enrolled on the AMP</t>
  </si>
  <si>
    <t>Percent of AMP customers receiving LIHEAP payments</t>
  </si>
  <si>
    <t>Electric</t>
  </si>
  <si>
    <t>Gas</t>
  </si>
  <si>
    <t>Total number of customers receiving a LIHEAP payment for the month</t>
  </si>
  <si>
    <t>Number of customers exited the program by default</t>
  </si>
  <si>
    <t>Number of customers exited the program by cancellation</t>
  </si>
  <si>
    <t>Total Billed, does not include ESCO</t>
  </si>
  <si>
    <t>Number of Accounts (no rider)</t>
  </si>
  <si>
    <t>Number of Accounts (with rider)</t>
  </si>
  <si>
    <t>Number of delinquent accounts with oldest arrears aged 90+ Days after issuance of a bill</t>
  </si>
  <si>
    <t>Number of delinquent accounts with oldest arrears aged 60-89 Days after issuance of a bill</t>
  </si>
  <si>
    <t>Number of delinquent accounts with oldest arrears aged 30-59 Days after issuance of a bill</t>
  </si>
  <si>
    <t>Dollar Value of delinquent accounts with oldest arrears aged 30-59 Days after issuance of a bill</t>
  </si>
  <si>
    <t>Dollar Value of delinquent accounts with oldest arrears aged 60-89 Days after issuance of a bill</t>
  </si>
  <si>
    <t>Dollar Value of delinquent accounts with oldest arrears aged 90+ Days after issuance of a bill</t>
  </si>
  <si>
    <t xml:space="preserve">Total Number of delinquent accounts </t>
  </si>
  <si>
    <t xml:space="preserve">Total Dollar Value of delinquent accounts </t>
  </si>
  <si>
    <t>7.b</t>
  </si>
  <si>
    <t>8.b</t>
  </si>
  <si>
    <t>7.a</t>
  </si>
  <si>
    <t>8.a</t>
  </si>
  <si>
    <t>9.a</t>
  </si>
  <si>
    <t>9.b</t>
  </si>
  <si>
    <t>10.a</t>
  </si>
  <si>
    <t>10.b</t>
  </si>
  <si>
    <t>11.a</t>
  </si>
  <si>
    <t>12.a</t>
  </si>
  <si>
    <t>13.a</t>
  </si>
  <si>
    <t>14.a</t>
  </si>
  <si>
    <t>11.b</t>
  </si>
  <si>
    <t>12.b</t>
  </si>
  <si>
    <t>13.b</t>
  </si>
  <si>
    <t>14.b</t>
  </si>
  <si>
    <t>Number of Accounts Classified as Written-Off</t>
  </si>
  <si>
    <t>Dollar Value of Accounts Classified as Written-Off</t>
  </si>
  <si>
    <t>Dollar Value of write-off recoveries</t>
  </si>
  <si>
    <t>Dollar Value of low-income write-off recoveries</t>
  </si>
  <si>
    <t>Dollar Value of low income accounts classified as written-off</t>
  </si>
  <si>
    <t>Number of low-income accounts Classified as Written-Off</t>
  </si>
  <si>
    <t>Number of low-income delinquent accounts with oldest arrears aged 30-59 Days after issuance of a bill</t>
  </si>
  <si>
    <t>Dollar Value of low-income delinquent accounts with oldest arrears aged 30-59 Days after issuance of a bill</t>
  </si>
  <si>
    <t>Number of low-income delinquent accounts with oldest arrears aged 60-89 Days after issuance of a bill</t>
  </si>
  <si>
    <t>Dollar Value of low-income delinquent accounts with oldest arrears aged 60-89 Days after issuance of a bill</t>
  </si>
  <si>
    <t>Number of low-income delinquent accounts with oldest arrears aged 90+ Days after issuance of a bill</t>
  </si>
  <si>
    <t>Dollar Value of low-income delinquent accounts with oldest arrears aged 90+ Days after issuance of a bill</t>
  </si>
  <si>
    <t xml:space="preserve">Total Number of low-income delinquent accounts </t>
  </si>
  <si>
    <t>6.a</t>
  </si>
  <si>
    <t>6.b</t>
  </si>
  <si>
    <t>6.c</t>
  </si>
  <si>
    <t>6.d</t>
  </si>
  <si>
    <t>6.e</t>
  </si>
  <si>
    <t>6.f</t>
  </si>
  <si>
    <t>Number of newly enrolled customers: not associated with service restoration</t>
  </si>
  <si>
    <t>Number of newly enrolled customers:  associated with service restoration</t>
  </si>
  <si>
    <t>Number of customers successfully completing a 12-month program</t>
  </si>
  <si>
    <t>Average balance of of service restorations</t>
  </si>
  <si>
    <t>Average balance of Service Disconnections for non-payment</t>
  </si>
  <si>
    <t>Shut-Offs</t>
  </si>
  <si>
    <t>Restorations</t>
  </si>
  <si>
    <t>Number of Service Disconnections for non-payment in excess of $1000</t>
  </si>
  <si>
    <t>Number of payment plans defaulted</t>
  </si>
  <si>
    <t>Dollar value of NET A/R Write-Offs</t>
  </si>
  <si>
    <t>7.c</t>
  </si>
  <si>
    <t>7.e</t>
  </si>
  <si>
    <t>7.f</t>
  </si>
  <si>
    <t>7.d</t>
  </si>
  <si>
    <t>15.a</t>
  </si>
  <si>
    <t>15.b</t>
  </si>
  <si>
    <t>24.a</t>
  </si>
  <si>
    <t>24.b</t>
  </si>
  <si>
    <t>25.a</t>
  </si>
  <si>
    <t>25.b</t>
  </si>
  <si>
    <t>Write-Offs</t>
  </si>
  <si>
    <t>Delinquency</t>
  </si>
  <si>
    <t>Payment Plans</t>
  </si>
  <si>
    <t>Number of Low-Income Accounts</t>
  </si>
  <si>
    <t>Number of accounts reported above that have an active DPA</t>
  </si>
  <si>
    <t>Number of accounts reported above without an active DPA</t>
  </si>
  <si>
    <t>40.a</t>
  </si>
  <si>
    <t>40.b</t>
  </si>
  <si>
    <t>41.a</t>
  </si>
  <si>
    <t>41.b</t>
  </si>
  <si>
    <t>42.a</t>
  </si>
  <si>
    <t>42.b</t>
  </si>
  <si>
    <t>43.a</t>
  </si>
  <si>
    <t>43.b</t>
  </si>
  <si>
    <t>44.a</t>
  </si>
  <si>
    <t>44.b</t>
  </si>
  <si>
    <t>45.a</t>
  </si>
  <si>
    <t>45.b</t>
  </si>
  <si>
    <t>46.a</t>
  </si>
  <si>
    <t>46.b</t>
  </si>
  <si>
    <t>Number of low-income Service Disconnections for Non-Payment</t>
  </si>
  <si>
    <t>Ratio of low-income service disconnections for nonpayment to total low-income Residential Customers</t>
  </si>
  <si>
    <t>Number of low-income Accounts Sent Notice of Disconnection</t>
  </si>
  <si>
    <t>Number of low-income Service Restorations for non-payment</t>
  </si>
  <si>
    <t>Average duration of low-income service disconnection for restored accounts</t>
  </si>
  <si>
    <t>63.a</t>
  </si>
  <si>
    <t>61.a</t>
  </si>
  <si>
    <t>61.b</t>
  </si>
  <si>
    <t>Number of customers exited the program</t>
  </si>
  <si>
    <t>62.a</t>
  </si>
  <si>
    <t>62.b</t>
  </si>
  <si>
    <t>Number of AMP program participants receiving LIHEAP</t>
  </si>
  <si>
    <t>Number of Service Restorations within 7 days of termination</t>
  </si>
  <si>
    <t>Dollar value of accounts reported above that have an active DPA</t>
  </si>
  <si>
    <t>Dollar value  of accounts reported above without an active DPA</t>
  </si>
  <si>
    <t xml:space="preserve">Total Dollar Value of low-income delinquent accounts </t>
  </si>
  <si>
    <t>27.a</t>
  </si>
  <si>
    <t>27.b</t>
  </si>
  <si>
    <t>33.a</t>
  </si>
  <si>
    <t>33.b</t>
  </si>
  <si>
    <t>39.a</t>
  </si>
  <si>
    <t>39.b</t>
  </si>
  <si>
    <t>Number of AMP-enrolled delinquent accounts with oldest arrears aged 60+ Days after issuance of a bill</t>
  </si>
  <si>
    <t>Number of customers  that have fully completed the program with full pay-down to zero arrears</t>
  </si>
  <si>
    <t>Dollar Value of AMP-Enrolled delinquent accounts with oldest arrears aged 60+ Days</t>
  </si>
  <si>
    <t>Dollar value of NET low-income A/R Write-Offs</t>
  </si>
  <si>
    <t>Total Number of Accounts Protected through SPECIAL PROTECTIONS</t>
  </si>
  <si>
    <t>1.a</t>
  </si>
  <si>
    <t>1.b</t>
  </si>
  <si>
    <t>Number of ACTIVE Residential Accounts, includes discount rate and AMP accounts</t>
  </si>
  <si>
    <t>Number of FINAL Residential Accounts, includes discount rate and AMP accounts</t>
  </si>
  <si>
    <t>Number of Residential Accounts, includes discount rate and AMP accounts (Active and Final)</t>
  </si>
  <si>
    <t>Delinquency (Includes Active and Pending final accounts)</t>
  </si>
  <si>
    <t>Collection Agencies</t>
  </si>
  <si>
    <t>Total Dollar Value of current accounts</t>
  </si>
  <si>
    <t>Total Active and Pending Final A/R</t>
  </si>
  <si>
    <t>Number of Company issued non-Step plans</t>
  </si>
  <si>
    <t>Number of Commission sanctioned "October Rule" payment plans</t>
  </si>
  <si>
    <t>Number of active payment agreements</t>
  </si>
  <si>
    <t>Number of Active Step-plan agreements</t>
  </si>
  <si>
    <t>Number of regulatory order non-Step plans</t>
  </si>
  <si>
    <t>Number of Service Disconnections for non-payment on accounts with NO special protection</t>
  </si>
  <si>
    <t>Number of Service Disconnections for non-payment on accounts WITH a special protection</t>
  </si>
  <si>
    <t>Average balance of Service Disconnections for non-payment on accounts with NO special protection</t>
  </si>
  <si>
    <t>Average balance of Service Disconnections for non-payment on accounts WITH a special protection</t>
  </si>
  <si>
    <t>Number of Service Restorations within 7 days of termination on accounts with NO special protection</t>
  </si>
  <si>
    <t>Number of Service Restorations within 7 days of termination on accounts WITH a special protection</t>
  </si>
  <si>
    <t>Average balance of of service restorations on accounts with NO special protection</t>
  </si>
  <si>
    <t>Average balance of of service restorations on accounts WITH a special protection</t>
  </si>
  <si>
    <t>Average duration of service disconnection for Service Restorations within 7 days of termination</t>
  </si>
  <si>
    <t>21.a</t>
  </si>
  <si>
    <t>21.b</t>
  </si>
  <si>
    <t>21.c</t>
  </si>
  <si>
    <t>21.d</t>
  </si>
  <si>
    <t>24.c</t>
  </si>
  <si>
    <t>24.d</t>
  </si>
  <si>
    <t>26.a</t>
  </si>
  <si>
    <t>26.b</t>
  </si>
  <si>
    <t>29.a</t>
  </si>
  <si>
    <t>29.b</t>
  </si>
  <si>
    <t>Number of Residential Accounts Classified as Written-Off</t>
  </si>
  <si>
    <t>Number of Commercial and Industrisal Classified as Written-Off</t>
  </si>
  <si>
    <t>Dollar Value of Residential Accounts Classified as Written-Off</t>
  </si>
  <si>
    <t>Dollar Value of Commercial and Industrisal Classified as Written-Off</t>
  </si>
  <si>
    <t>30.a</t>
  </si>
  <si>
    <t>30.b</t>
  </si>
  <si>
    <t>31.a</t>
  </si>
  <si>
    <t>31.b</t>
  </si>
  <si>
    <t>Dollar Value of Residential write-off recoveries</t>
  </si>
  <si>
    <t>Dollar Value of Commercial and Industrisal write-off recoveries</t>
  </si>
  <si>
    <t>Dollar Value of Residential NET A/R Write-Offs</t>
  </si>
  <si>
    <t>Dollar Value of Commercial and Industrisal NET A/R Write-Offs</t>
  </si>
  <si>
    <t>32.a</t>
  </si>
  <si>
    <t>32.b</t>
  </si>
  <si>
    <t>36.a</t>
  </si>
  <si>
    <t>36.b</t>
  </si>
  <si>
    <t>Total receipts paid by Regular LIHEAP</t>
  </si>
  <si>
    <t>Total receipts paid by Crisis LIHEAP</t>
  </si>
  <si>
    <t xml:space="preserve">Number of Standard Accounts Protected </t>
  </si>
  <si>
    <t>Elderly</t>
  </si>
  <si>
    <t>Infant</t>
  </si>
  <si>
    <t>Handicapped</t>
  </si>
  <si>
    <t>Welfare</t>
  </si>
  <si>
    <t>Unemployed</t>
  </si>
  <si>
    <t>Seriously ill</t>
  </si>
  <si>
    <t>Number of Low-Income Accounts Protected</t>
  </si>
  <si>
    <t>Dollar Value of accounts reported above that have an active DPA</t>
  </si>
  <si>
    <t>Dollar Value of accounts reported above without an active DPA</t>
  </si>
  <si>
    <t>Dollar value of accounts reported on above that have an active DPA</t>
  </si>
  <si>
    <t>Dollar value of accounts reported above without an active DPA</t>
  </si>
  <si>
    <t>Number of customers successfully completing a 12-month program with remaining arrears</t>
  </si>
  <si>
    <t>63.b</t>
  </si>
  <si>
    <t>Write-Off</t>
  </si>
  <si>
    <t>Average active residential account bill ( line 2 / line 1.a)</t>
  </si>
  <si>
    <t>DATA SOURCE</t>
  </si>
  <si>
    <t>Calculated</t>
  </si>
  <si>
    <t>CCAE Query</t>
  </si>
  <si>
    <t>Number of accounts that are (1) service accounts, (2) in an “active” or "pending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</si>
  <si>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Number of accounts that are (1) service accounts, (2) in an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</si>
  <si>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Page Center Rpt (NECO RP 82)</t>
  </si>
  <si>
    <t>Dollars billed to residential accounts in the reporting month, excluding ESCO commodity charges</t>
  </si>
  <si>
    <t>Sum of lines 6 and 7</t>
  </si>
  <si>
    <t>Sum of lines 6.a through 6.f</t>
  </si>
  <si>
    <t>Number of standard active accounts coded Elderly under collection handling codes 11 (Low Income Elderly) or 12 (Elderly)</t>
  </si>
  <si>
    <t>Number of standard active accounts coded Infant under collection handling codes 44 (Low Income Infant) or 43 (Infant)</t>
  </si>
  <si>
    <t>Number of standard active accounts coded Handicapped under collection handling codes 46 (Low Income Handicapped) or 45 (Handicapped). Note that "Handicapped" is the term used in the Division's Rules for Terminations to identify persons with disabilities.</t>
  </si>
  <si>
    <t>Number of standard active accounts coded Welfare under collection handling codes 38 (Low Income Welfare) or 35 (Welfare). Note: CHC code 35 is not used in practice, as all welfare is by definition low income.</t>
  </si>
  <si>
    <t>Number of standard active accounts coded Unemployed under collection handling codes 39 (Low Income Unemployed) or 33 (Unemployed)</t>
  </si>
  <si>
    <t>Number of standard active accounts coded Serious Illness under suspend code 71 and NOT coded with a RI protections collection handling code</t>
  </si>
  <si>
    <t>Sum of lines 7.a through 7.f</t>
  </si>
  <si>
    <t>Number of low-income active accounts coded Elderly under collection handling codes 11 (Low Income Elderly) or 12 (Elderly)</t>
  </si>
  <si>
    <t>Number of low-income active accounts coded Infant under collection handling codes 44 (Low Income Infant) or 43 (Infant)</t>
  </si>
  <si>
    <t>Number of low-income active accounts coded Handicapped under collection handling codes 46 (Low Income Handicapped) or 45 (Handicapped). Note that "Handicapped" is the term used in the Division's Rules for Terminations to identify persons with disabilities.</t>
  </si>
  <si>
    <t>Number of low-income active accounts coded Welfare under collection handling codes 38 (Low Income Welfare) or 35 (Welfare).
Note: CHC code 35 is not used in practice, as all welfare is by definition low income.</t>
  </si>
  <si>
    <t>Number of low-income active accounts coded Unemployed under collection handling codes 39 (Low Income Unemployed) or 33 (Unemployed)</t>
  </si>
  <si>
    <t>Number of low-income active accounts coded Serious Illness under suspend code 71 and NOT coded with a RI protections collection handling code</t>
  </si>
  <si>
    <t>Number of accounts with oldest arrears aged at least 30 days old but less than 60 days old that are on an active DPA</t>
  </si>
  <si>
    <t>Number of accounts with oldest arrears aged at least 30 days old but less than 60 days old without an active DPA</t>
  </si>
  <si>
    <t>Dollar value of accounts with oldest arrears aged at least 30 days old but less than 60 days old that are on an active DPA</t>
  </si>
  <si>
    <t>Dollar value of accounts with oldest arrears aged at least 30 days old but less than 60 days old without an active DPA</t>
  </si>
  <si>
    <t>Number of accounts with oldest arrears aged at least 60 days old but less than 90 days old that are on an active DPA</t>
  </si>
  <si>
    <t>Number of accounts with oldest arrears aged at least 60 days old but less than 90 days old without an active DPA</t>
  </si>
  <si>
    <t>Dollar value of accounts with oldest arrears aged at least 60 days old but less than 90 days old that are on an active DPA</t>
  </si>
  <si>
    <t>Dollar value of accounts with oldest arrears aged at least 60 days old but less than 90 days old without an active DPA</t>
  </si>
  <si>
    <t>Number of accounts with oldest arrears aged at least 90 days old that are on an active DPA</t>
  </si>
  <si>
    <t>Number of accounts with oldest arrears aged at least 90 days old without an active DPA</t>
  </si>
  <si>
    <t>Dollar value of accounts with oldest arrears aged at least 90 days old that are on an active DPA</t>
  </si>
  <si>
    <t>Dollar value of accounts with oldest arrears aged at least 90 days old without an active DPA</t>
  </si>
  <si>
    <t>Sum of lines 8.a, 10, a, and 12.a</t>
  </si>
  <si>
    <t>Sum of lines 8.b, 10.b, and 12.b</t>
  </si>
  <si>
    <t>Sum of lines 9.a, 11, a, and 13.a</t>
  </si>
  <si>
    <t>Sum of lines 9.b, 11b, and 13b</t>
  </si>
  <si>
    <t>Dollar value of accounts with oldest arrears aged less than 30 days</t>
  </si>
  <si>
    <t>Line 15 + 16</t>
  </si>
  <si>
    <t>Count of unique residential account numbers refered to tier 1 collection agencies</t>
  </si>
  <si>
    <t>Count of non-AMP payment plans with a start date in the reporting month</t>
  </si>
  <si>
    <t>Count of non-AMP payment plans with a status of defaulted and the last status change date within the reporting month</t>
  </si>
  <si>
    <t>Count of budget plans with a start date in the reporting month</t>
  </si>
  <si>
    <t>Count of unique residential account numbers represented among all disconnect notices with a action date in the reporting month. Does NOT include disconnect notice updates.</t>
  </si>
  <si>
    <t>Count of collection activities of type "CONP" on residential accounts</t>
  </si>
  <si>
    <t>The number of accounts included above with NO a special protection as listed on lines 5 and 6</t>
  </si>
  <si>
    <t>The number of accounts included above WITH a special protection as listed on lines 5 and 6</t>
  </si>
  <si>
    <t>Count of collection activities of type "CONP" on residential accounts with a balance of $1000 or higher at the time of disconnect</t>
  </si>
  <si>
    <t>Sum of balances at time of disconnections divided by the number of disconnects</t>
  </si>
  <si>
    <t>The average balance of accounts included above with NO a special protection as listed on lines 5 and 6</t>
  </si>
  <si>
    <t>The average balance of accounts included above WITH a special protection as listed on lines 5 and 6</t>
  </si>
  <si>
    <t>Sum of balances at time of restoration divided by the number of restorations</t>
  </si>
  <si>
    <t>Duration equals the restoration date minus the service termination date (in days). Durations for all restorations reported on line 24 are averaged</t>
  </si>
  <si>
    <t>Number of accounts that moved from final to write-off status in the reporting month</t>
  </si>
  <si>
    <t>Dollars associated with residential accounts that moved from active A/R to write-off in the reporting month</t>
  </si>
  <si>
    <t>Dollars associated with residential accounts that moved from write-off back to active A/R in the reporting month</t>
  </si>
  <si>
    <t>Line 30 minus line 31.</t>
  </si>
  <si>
    <t>Line 30.a minus line 31.a</t>
  </si>
  <si>
    <t>Line 30.b minus line 31.b</t>
  </si>
  <si>
    <t>Number of accounts on a low-income rate and having NO active rider</t>
  </si>
  <si>
    <t>Number of accounts BOTH on a low-income rate and having an active rider</t>
  </si>
  <si>
    <t>All payments posted to low income accounts during the reporting month</t>
  </si>
  <si>
    <t>Subset of line 35 with a source code of Regular LIHEAP</t>
  </si>
  <si>
    <t>Subset of line 35 with a source code of Crisis LIHEAP</t>
  </si>
  <si>
    <t>Number of accounts coded low income to which a LIHEAP payment posted during the reporting month</t>
  </si>
  <si>
    <t>Subset of line 1 attributed to low-income accounts</t>
  </si>
  <si>
    <t>Accounts on a low-income rate with oldest debits aged between 30-59 days HAVING an active DPA</t>
  </si>
  <si>
    <t>Accounts on a low-income rate with oldest debits aged between 30-59 days having NO active DPA</t>
  </si>
  <si>
    <t>Accounts on a low-income rate with oldest debits aged between 60-89 days HAVING an active DPA</t>
  </si>
  <si>
    <t>Accounts on a low-income rate with oldest debits aged between 60-89 days having NO active DPA</t>
  </si>
  <si>
    <t>Accounts on a low-income rate with oldest debits aged 90 or older days HAVING an active DPA</t>
  </si>
  <si>
    <t>Accounts on a low-income rate with oldest debits aged 90 days or older having NO active DPA</t>
  </si>
  <si>
    <t>Subset of line 21 attributable to low-income accounts</t>
  </si>
  <si>
    <t>Subset of line 22 attributable to low-income accounts</t>
  </si>
  <si>
    <t>Line 48 divided by line 33</t>
  </si>
  <si>
    <t>Duration equals the restoration date minus the service termination date (in days). Durations for all restorations reported on line 50 are averaged</t>
  </si>
  <si>
    <t>Subset of accounts on line 29 that are on a low-income rate</t>
  </si>
  <si>
    <t>Subset of line 30 associated with low-income accounts</t>
  </si>
  <si>
    <t>Subset of line 31 associated with low-income accounts</t>
  </si>
  <si>
    <t>Line 53 minus line 54.</t>
  </si>
  <si>
    <t xml:space="preserve">Number of accounts actively on AMP at time of query </t>
  </si>
  <si>
    <t>Total CUSTOMER payments applied against accounts in the reporting month that were actively enrolled in AMP at the time of the query.</t>
  </si>
  <si>
    <t>Total LIHEAP payments applied against accounts in the reporting month that were actively enrolled in AMP at the time of the query.</t>
  </si>
  <si>
    <t>Total "due" amounts on bills to AMP customers with a billing date in the reporting month. Includes new charges and any due monthly AMP installments.</t>
  </si>
  <si>
    <t>Number of AMP agreements with a start date in the reporting month that had NOT experienced a service termination immediately prior to enrollments</t>
  </si>
  <si>
    <t>Number of AMP agreements with a start date in the reporting month that HAD experienced a service termination immediately prior to enrollments</t>
  </si>
  <si>
    <t>Number of AMP agreements with an end date in the reporting month and a status of defaulted</t>
  </si>
  <si>
    <t>Number of AMP agreement with an end date in the reporting month and a status of cancelled</t>
  </si>
  <si>
    <t>Number of AMP agreement with an end date in the reporting month and a status of completed with arrears remaining on the account</t>
  </si>
  <si>
    <t>Number of AMP agreement with an end date in the reporting month and a status of completed and no arrears remaining on the account</t>
  </si>
  <si>
    <t>Subset of line 55 having arrears aged 60 days or greater</t>
  </si>
  <si>
    <t>Total A/R on the accounts reported in line 63</t>
  </si>
  <si>
    <t>Number of accounts actively on AMP at time of query with at least one LIHEAP-sourced payment in the reporting month</t>
  </si>
  <si>
    <t>Line 66 divided by line 56</t>
  </si>
  <si>
    <t>OTHER REPORTS - MAPPING</t>
  </si>
  <si>
    <t>Credit and Collections Activity Report line 1</t>
  </si>
  <si>
    <t>Credit and Collections Activity Report line 2</t>
  </si>
  <si>
    <t>Line 2 divided by Line 1.a</t>
  </si>
  <si>
    <t xml:space="preserve">PageCenter Rpt CN778
</t>
  </si>
  <si>
    <t>All payments for Active and Non-Active Accounts- 60/40 allocation</t>
  </si>
  <si>
    <t>DKT 1725 line 7</t>
  </si>
  <si>
    <t>DKT 1725 line 8</t>
  </si>
  <si>
    <t>DKT 1725 line 6; Credit and Collections Activity Report line 5</t>
  </si>
  <si>
    <t>DKT 1725 line 1</t>
  </si>
  <si>
    <t xml:space="preserve">DKT 1725 line 3; Credit and Collections Activity Report line 6; Terminations and Reconnects Report </t>
  </si>
  <si>
    <t xml:space="preserve">DKT 1725 line 2; Credit and Collections Activity Report line 7; Terminations and Reconnects Report </t>
  </si>
  <si>
    <t>DKT 1725 line 5</t>
  </si>
  <si>
    <t>Line 24.d divided by line 1.a</t>
  </si>
  <si>
    <t>DKT 1725 line 4</t>
  </si>
  <si>
    <t xml:space="preserve">Terminations and Reconnects Report </t>
  </si>
  <si>
    <t xml:space="preserve">Credit and Collections Activity Report line 8; Terminations and Reconnects Report </t>
  </si>
  <si>
    <t xml:space="preserve">Credit and Collections Activity Report line 9; Terminations and Reconnects Report </t>
  </si>
  <si>
    <t>DKT 1725 row 10 had res and com combined</t>
  </si>
  <si>
    <t>DKT 1725 row 11 had res and com combined</t>
  </si>
  <si>
    <t>DKT 1725 row 12 had res and com combined</t>
  </si>
  <si>
    <t>Line 33 divided by line 1.a</t>
  </si>
  <si>
    <t>The total of Active Step-plan agreements, Company issued non-Step plans, regulatory order non-Step plans and Commission sanctioned “October Rule” payment plans</t>
  </si>
  <si>
    <t>Count of active non-AMP payment plans with terms adhering to those outlined in 810-RICR-10-00-1.15(E)1 or (E)2</t>
  </si>
  <si>
    <t>Count of active non-AMP payment plans with terms not adhering to those outlined in 810-RICR-10-00-1.15(E)1 or (E)2 and no indication that the plan was authorized by the Division</t>
  </si>
  <si>
    <r>
      <t xml:space="preserve">Count of active non-AMP payment plans with terms not adhering to those outlined in 810-RICR-10-00-1.15(E)1 or (E)2 and an indication that the </t>
    </r>
    <r>
      <rPr>
        <sz val="11"/>
        <color indexed="8"/>
        <rFont val="Calibri"/>
        <family val="2"/>
      </rPr>
      <t>plan</t>
    </r>
    <r>
      <rPr>
        <sz val="11"/>
        <rFont val="Calibri"/>
        <family val="2"/>
      </rPr>
      <t xml:space="preserve"> was authorized by the Division</t>
    </r>
  </si>
  <si>
    <t>Count of active non-AMP temporary service restoration payment plans whose terms were most recently outlined in Orders 23697 (and 23786)</t>
  </si>
  <si>
    <t>Line 56 divided by line 33</t>
  </si>
  <si>
    <t>DEFINITION</t>
  </si>
  <si>
    <t>RI Electric and Gas AR_MonthYYYY.xlsx</t>
  </si>
  <si>
    <t>Coll Agency Performance Report - Adam Waterfield</t>
  </si>
  <si>
    <t>Angela Li</t>
  </si>
  <si>
    <t xml:space="preserve">RI Shut offs Reconnects Elec (Gas) YYYY MM.xlsx  </t>
  </si>
  <si>
    <t>DKT 1725</t>
  </si>
  <si>
    <t>Page Center Rpt 980#A &amp; 980#B</t>
  </si>
  <si>
    <t>Number of Commercial and Industrial Classified as Written-Off</t>
  </si>
  <si>
    <t>Dollar Value of Commercial and Industrial Classified as Written-Off</t>
  </si>
  <si>
    <t>Dollar Value of Commercial and Industrial write-off recoveries</t>
  </si>
  <si>
    <t>Dollar Value of Commercial and Industrial NET A/R Write-Offs</t>
  </si>
  <si>
    <t>Oct-22*</t>
  </si>
  <si>
    <r>
      <t xml:space="preserve">* October 2022 Docket 4770 Low Income Monthly Report reflects significant month over month </t>
    </r>
    <r>
      <rPr>
        <b/>
        <sz val="11"/>
        <rFont val="Calibri"/>
        <family val="2"/>
      </rPr>
      <t>decreases</t>
    </r>
    <r>
      <rPr>
        <sz val="11"/>
        <rFont val="Calibri"/>
        <family val="2"/>
      </rPr>
      <t xml:space="preserve"> </t>
    </r>
    <r>
      <rPr>
        <sz val="11"/>
        <color indexed="63"/>
        <rFont val="Calibri"/>
        <family val="2"/>
      </rPr>
      <t xml:space="preserve">in several report rows due to the implementation of the $43.5M arrears forgiveness (Docket 22-08-GE).  See columns AA and AB, report rows 12, 13, 15, 17, 43, 44, 45, and 46.  Report rows 31, 31a, and 54 reflect increases in recoveries of previously written off accounts.  In addition, report rows 32, 32a, and 55 reflect decreases in the dollar value of write offs (approximately $3M of the $43.5M were applied to previously written off accounts).   Report row 56 reflects a </t>
    </r>
    <r>
      <rPr>
        <b/>
        <sz val="11"/>
        <color indexed="63"/>
        <rFont val="Calibri"/>
        <family val="2"/>
      </rPr>
      <t>decrease</t>
    </r>
    <r>
      <rPr>
        <sz val="11"/>
        <color indexed="63"/>
        <rFont val="Calibri"/>
        <family val="2"/>
      </rPr>
      <t xml:space="preserve"> in Arrears Management Program enrolled accounts due to the elimination of that debt.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</si>
</sst>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mmm\-yyyy"/>
    <numFmt numFmtId="167" formatCode="_(* #,##0_);_(* \(#,##0\);_(* &quot;-&quot;??_);_(@_)"/>
    <numFmt numFmtId="168" formatCode="&quot;$&quot;#,##0.0_);[Red]\(&quot;$&quot;#,##0.0\)"/>
    <numFmt numFmtId="169" formatCode="0.0%"/>
    <numFmt numFmtId="170" formatCode="0.000%"/>
    <numFmt numFmtId="171" formatCode="0.0000%"/>
    <numFmt numFmtId="172" formatCode="_(* #,##0.0_);_(* \(#,##0.0\);_(* &quot;-&quot;??_);_(@_)"/>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00000"/>
    <numFmt numFmtId="180" formatCode="#,###;[Red]\-#,###;0"/>
    <numFmt numFmtId="181" formatCode="&quot;$&quot;#,##0.00"/>
    <numFmt numFmtId="182" formatCode="&quot;$&quot;#,##0.0"/>
    <numFmt numFmtId="183" formatCode="_(&quot;$&quot;* #,##0.0_);_(&quot;$&quot;* \(#,##0.0\);_(&quot;$&quot;* &quot;-&quot;??_);_(@_)"/>
  </numFmts>
  <fonts count="29">
    <font>
      <sz val="12"/>
      <name val="Times New Roman"/>
      <family val="0"/>
    </font>
    <font>
      <sz val="8"/>
      <name val="Times New Roman"/>
      <family val="1"/>
    </font>
    <font>
      <u val="single"/>
      <sz val="9"/>
      <color indexed="12"/>
      <name val="Times New Roman"/>
      <family val="1"/>
    </font>
    <font>
      <u val="single"/>
      <sz val="9"/>
      <color indexed="36"/>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Tahoma"/>
      <family val="2"/>
    </font>
    <font>
      <b/>
      <sz val="11"/>
      <name val="Calibri"/>
      <family val="2"/>
    </font>
    <font>
      <sz val="11"/>
      <color indexed="63"/>
      <name val="Calibri"/>
      <family val="2"/>
    </font>
    <font>
      <b/>
      <u val="single"/>
      <sz val="11"/>
      <name val="Calibri"/>
      <family val="2"/>
    </font>
    <font>
      <sz val="11"/>
      <color rgb="FFFF0000"/>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4" borderId="0" applyNumberFormat="0" applyBorder="0">
      <alignment/>
      <protection locked="0"/>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43">
    <xf numFmtId="0" fontId="0" fillId="0" borderId="0" xfId="0"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2" fillId="0" borderId="0" xfId="0" applyFont="1" applyAlignment="1">
      <alignment horizontal="left"/>
    </xf>
    <xf numFmtId="0" fontId="22" fillId="0" borderId="12" xfId="0" applyFont="1" applyBorder="1" applyAlignment="1">
      <alignment horizontal="left"/>
    </xf>
    <xf numFmtId="0" fontId="22" fillId="24" borderId="12" xfId="0" applyFont="1" applyFill="1" applyBorder="1" applyAlignment="1">
      <alignment horizontal="left"/>
    </xf>
    <xf numFmtId="0" fontId="22" fillId="0" borderId="12" xfId="0" applyFont="1" applyFill="1" applyBorder="1" applyAlignment="1">
      <alignment horizontal="left"/>
    </xf>
    <xf numFmtId="0" fontId="22" fillId="0" borderId="0" xfId="0" applyFont="1" applyAlignment="1">
      <alignment/>
    </xf>
    <xf numFmtId="165" fontId="22" fillId="0" borderId="13" xfId="0" applyNumberFormat="1" applyFont="1" applyFill="1" applyBorder="1" applyAlignment="1">
      <alignment horizontal="right"/>
    </xf>
    <xf numFmtId="165" fontId="22" fillId="0" borderId="14" xfId="0" applyNumberFormat="1" applyFont="1" applyFill="1" applyBorder="1" applyAlignment="1">
      <alignment horizontal="right"/>
    </xf>
    <xf numFmtId="165" fontId="22" fillId="0" borderId="15"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16" xfId="0" applyNumberFormat="1" applyFont="1" applyFill="1" applyBorder="1" applyAlignment="1">
      <alignment/>
    </xf>
    <xf numFmtId="165" fontId="22" fillId="0" borderId="15" xfId="0" applyNumberFormat="1" applyFont="1" applyFill="1" applyBorder="1" applyAlignment="1">
      <alignment/>
    </xf>
    <xf numFmtId="165" fontId="22" fillId="25" borderId="16" xfId="0" applyNumberFormat="1" applyFont="1" applyFill="1" applyBorder="1" applyAlignment="1">
      <alignment horizontal="right"/>
    </xf>
    <xf numFmtId="165" fontId="22" fillId="25" borderId="15" xfId="0" applyNumberFormat="1" applyFont="1" applyFill="1" applyBorder="1" applyAlignment="1">
      <alignment horizontal="right"/>
    </xf>
    <xf numFmtId="0" fontId="22" fillId="26" borderId="12" xfId="0" applyFont="1" applyFill="1" applyBorder="1" applyAlignment="1">
      <alignment horizontal="left"/>
    </xf>
    <xf numFmtId="0" fontId="22" fillId="0" borderId="17" xfId="0" applyFont="1" applyBorder="1" applyAlignment="1">
      <alignment horizontal="left"/>
    </xf>
    <xf numFmtId="0" fontId="22" fillId="0" borderId="0" xfId="0" applyFont="1" applyFill="1" applyBorder="1" applyAlignment="1">
      <alignment horizontal="left" vertical="center"/>
    </xf>
    <xf numFmtId="0" fontId="22" fillId="0" borderId="12" xfId="0" applyFont="1" applyFill="1" applyBorder="1" applyAlignment="1">
      <alignment/>
    </xf>
    <xf numFmtId="0" fontId="24" fillId="24" borderId="12" xfId="0" applyFont="1" applyFill="1" applyBorder="1" applyAlignment="1">
      <alignment horizontal="left" vertical="center"/>
    </xf>
    <xf numFmtId="0" fontId="22" fillId="24" borderId="16" xfId="0" applyFont="1" applyFill="1" applyBorder="1" applyAlignment="1">
      <alignment/>
    </xf>
    <xf numFmtId="0" fontId="22" fillId="24" borderId="15" xfId="0" applyFont="1" applyFill="1" applyBorder="1" applyAlignment="1">
      <alignment/>
    </xf>
    <xf numFmtId="3" fontId="5" fillId="25" borderId="16" xfId="42" applyNumberFormat="1" applyFont="1" applyFill="1" applyBorder="1" applyAlignment="1">
      <alignment/>
    </xf>
    <xf numFmtId="3" fontId="5" fillId="25" borderId="15" xfId="42" applyNumberFormat="1" applyFont="1" applyFill="1" applyBorder="1" applyAlignment="1">
      <alignment/>
    </xf>
    <xf numFmtId="3" fontId="5" fillId="0" borderId="16" xfId="42" applyNumberFormat="1" applyFont="1" applyFill="1" applyBorder="1" applyAlignment="1">
      <alignment/>
    </xf>
    <xf numFmtId="3" fontId="5" fillId="0" borderId="15" xfId="42" applyNumberFormat="1" applyFont="1" applyFill="1" applyBorder="1" applyAlignment="1">
      <alignment/>
    </xf>
    <xf numFmtId="3" fontId="5" fillId="26" borderId="16" xfId="42" applyNumberFormat="1" applyFont="1" applyFill="1" applyBorder="1" applyAlignment="1">
      <alignment/>
    </xf>
    <xf numFmtId="3" fontId="5" fillId="26" borderId="15" xfId="42" applyNumberFormat="1" applyFont="1" applyFill="1" applyBorder="1" applyAlignment="1">
      <alignment/>
    </xf>
    <xf numFmtId="0" fontId="22" fillId="0" borderId="0" xfId="0" applyFont="1" applyFill="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Fill="1" applyBorder="1" applyAlignment="1">
      <alignment/>
    </xf>
    <xf numFmtId="3" fontId="22" fillId="0" borderId="15" xfId="0" applyNumberFormat="1" applyFont="1" applyFill="1" applyBorder="1" applyAlignment="1">
      <alignment/>
    </xf>
    <xf numFmtId="165" fontId="5" fillId="0" borderId="16" xfId="45" applyNumberFormat="1" applyFont="1" applyFill="1" applyBorder="1" applyAlignment="1">
      <alignment/>
    </xf>
    <xf numFmtId="165" fontId="5" fillId="0" borderId="15" xfId="45" applyNumberFormat="1" applyFont="1" applyFill="1" applyBorder="1" applyAlignment="1">
      <alignment/>
    </xf>
    <xf numFmtId="165" fontId="5" fillId="0" borderId="15" xfId="42" applyNumberFormat="1" applyFont="1" applyFill="1" applyBorder="1" applyAlignment="1">
      <alignment/>
    </xf>
    <xf numFmtId="165" fontId="5" fillId="0" borderId="16" xfId="42" applyNumberFormat="1" applyFont="1" applyFill="1" applyBorder="1" applyAlignment="1">
      <alignment/>
    </xf>
    <xf numFmtId="178" fontId="5" fillId="0" borderId="16" xfId="42" applyNumberFormat="1" applyFont="1" applyFill="1" applyBorder="1" applyAlignment="1">
      <alignment/>
    </xf>
    <xf numFmtId="178" fontId="5" fillId="0" borderId="15" xfId="42" applyNumberFormat="1" applyFont="1" applyFill="1" applyBorder="1" applyAlignment="1">
      <alignment/>
    </xf>
    <xf numFmtId="3" fontId="5" fillId="25" borderId="13" xfId="42" applyNumberFormat="1" applyFont="1" applyFill="1" applyBorder="1" applyAlignment="1">
      <alignment/>
    </xf>
    <xf numFmtId="3" fontId="5" fillId="25" borderId="14" xfId="42" applyNumberFormat="1" applyFont="1" applyFill="1" applyBorder="1" applyAlignment="1">
      <alignment/>
    </xf>
    <xf numFmtId="3" fontId="5" fillId="0" borderId="13" xfId="42" applyNumberFormat="1" applyFont="1" applyFill="1" applyBorder="1" applyAlignment="1">
      <alignment/>
    </xf>
    <xf numFmtId="3" fontId="5" fillId="0" borderId="14" xfId="42" applyNumberFormat="1" applyFont="1" applyFill="1" applyBorder="1" applyAlignment="1">
      <alignment/>
    </xf>
    <xf numFmtId="0" fontId="25" fillId="0" borderId="0" xfId="0" applyFont="1" applyFill="1" applyAlignment="1">
      <alignment/>
    </xf>
    <xf numFmtId="0" fontId="22" fillId="0" borderId="0" xfId="0" applyFont="1" applyFill="1" applyAlignment="1">
      <alignment horizontal="left" vertical="center"/>
    </xf>
    <xf numFmtId="0" fontId="26" fillId="0" borderId="0" xfId="0" applyFont="1" applyFill="1" applyAlignment="1">
      <alignment horizontal="left" vertical="center"/>
    </xf>
    <xf numFmtId="3" fontId="22" fillId="0" borderId="13" xfId="42" applyNumberFormat="1" applyFont="1" applyFill="1" applyBorder="1" applyAlignment="1">
      <alignment/>
    </xf>
    <xf numFmtId="3" fontId="22" fillId="0" borderId="14" xfId="42" applyNumberFormat="1" applyFont="1" applyFill="1" applyBorder="1" applyAlignment="1">
      <alignment/>
    </xf>
    <xf numFmtId="0" fontId="22" fillId="0" borderId="12" xfId="0" applyFont="1" applyFill="1" applyBorder="1" applyAlignment="1">
      <alignment horizontal="left" vertical="center" wrapText="1"/>
    </xf>
    <xf numFmtId="0" fontId="22" fillId="26" borderId="12"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2" fillId="0" borderId="17" xfId="0" applyFont="1" applyFill="1" applyBorder="1" applyAlignment="1">
      <alignment horizontal="left" vertical="center" wrapText="1"/>
    </xf>
    <xf numFmtId="181" fontId="22" fillId="0" borderId="16" xfId="0" applyNumberFormat="1" applyFont="1" applyFill="1" applyBorder="1" applyAlignment="1">
      <alignment horizontal="right"/>
    </xf>
    <xf numFmtId="181" fontId="22" fillId="0" borderId="15" xfId="0" applyNumberFormat="1" applyFont="1" applyFill="1" applyBorder="1" applyAlignment="1">
      <alignment horizontal="right"/>
    </xf>
    <xf numFmtId="169" fontId="5" fillId="0" borderId="16" xfId="61" applyNumberFormat="1" applyFont="1" applyFill="1" applyBorder="1" applyAlignment="1">
      <alignment/>
    </xf>
    <xf numFmtId="169" fontId="5" fillId="0" borderId="15" xfId="61" applyNumberFormat="1" applyFont="1" applyFill="1" applyBorder="1" applyAlignment="1">
      <alignment/>
    </xf>
    <xf numFmtId="169" fontId="22" fillId="0" borderId="16" xfId="61" applyNumberFormat="1" applyFont="1" applyFill="1" applyBorder="1" applyAlignment="1">
      <alignment/>
    </xf>
    <xf numFmtId="169" fontId="22" fillId="0" borderId="15" xfId="61" applyNumberFormat="1" applyFont="1" applyFill="1" applyBorder="1" applyAlignment="1">
      <alignment/>
    </xf>
    <xf numFmtId="169" fontId="22" fillId="0" borderId="18" xfId="0" applyNumberFormat="1" applyFont="1" applyFill="1" applyBorder="1" applyAlignment="1">
      <alignment/>
    </xf>
    <xf numFmtId="169" fontId="22" fillId="0" borderId="19" xfId="0" applyNumberFormat="1"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24" borderId="12" xfId="0" applyFont="1" applyFill="1" applyBorder="1" applyAlignment="1">
      <alignment/>
    </xf>
    <xf numFmtId="0" fontId="22" fillId="0" borderId="12" xfId="0" applyFont="1" applyBorder="1" applyAlignment="1">
      <alignment horizontal="center"/>
    </xf>
    <xf numFmtId="0" fontId="22" fillId="25" borderId="12" xfId="0" applyFont="1" applyFill="1" applyBorder="1" applyAlignment="1">
      <alignment horizontal="left" vertical="center"/>
    </xf>
    <xf numFmtId="0" fontId="22" fillId="26" borderId="12" xfId="0" applyFont="1" applyFill="1" applyBorder="1" applyAlignment="1">
      <alignment horizontal="left" vertical="center"/>
    </xf>
    <xf numFmtId="0" fontId="22" fillId="0" borderId="12" xfId="0" applyFont="1" applyFill="1" applyBorder="1" applyAlignment="1">
      <alignment horizontal="center"/>
    </xf>
    <xf numFmtId="0" fontId="22" fillId="0" borderId="12" xfId="0" applyFont="1" applyBorder="1" applyAlignment="1" quotePrefix="1">
      <alignment horizontal="center"/>
    </xf>
    <xf numFmtId="0" fontId="22" fillId="0" borderId="12" xfId="0" applyFont="1" applyFill="1" applyBorder="1" applyAlignment="1" quotePrefix="1">
      <alignment horizontal="center"/>
    </xf>
    <xf numFmtId="0" fontId="22" fillId="24" borderId="12" xfId="0" applyFont="1" applyFill="1" applyBorder="1" applyAlignment="1">
      <alignment horizontal="center"/>
    </xf>
    <xf numFmtId="0" fontId="22" fillId="0" borderId="0" xfId="0" applyFont="1" applyBorder="1" applyAlignment="1">
      <alignment horizontal="center"/>
    </xf>
    <xf numFmtId="0" fontId="24" fillId="0" borderId="0" xfId="0" applyFont="1" applyFill="1" applyBorder="1" applyAlignment="1">
      <alignment vertical="center" textRotation="180"/>
    </xf>
    <xf numFmtId="0" fontId="25" fillId="0" borderId="0" xfId="0" applyFont="1" applyFill="1" applyAlignment="1">
      <alignment wrapText="1"/>
    </xf>
    <xf numFmtId="0" fontId="22"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5" borderId="12" xfId="0" applyFont="1" applyFill="1" applyBorder="1" applyAlignment="1">
      <alignment horizontal="left" vertical="center" wrapText="1"/>
    </xf>
    <xf numFmtId="0" fontId="24" fillId="0" borderId="12" xfId="0" applyFont="1" applyBorder="1" applyAlignment="1">
      <alignment horizontal="center"/>
    </xf>
    <xf numFmtId="0" fontId="24" fillId="0" borderId="12" xfId="0" applyFont="1" applyFill="1" applyBorder="1" applyAlignment="1">
      <alignment horizont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2" fillId="0" borderId="12" xfId="0" applyFont="1" applyBorder="1" applyAlignment="1">
      <alignment horizontal="center" wrapText="1"/>
    </xf>
    <xf numFmtId="0" fontId="22" fillId="0" borderId="12" xfId="0" applyFont="1" applyFill="1" applyBorder="1" applyAlignment="1" quotePrefix="1">
      <alignment horizontal="center" wrapText="1"/>
    </xf>
    <xf numFmtId="0" fontId="22" fillId="0" borderId="12" xfId="0" applyFont="1" applyFill="1" applyBorder="1" applyAlignment="1">
      <alignment horizontal="center" wrapText="1"/>
    </xf>
    <xf numFmtId="3" fontId="22" fillId="0" borderId="10" xfId="0" applyNumberFormat="1" applyFont="1" applyFill="1" applyBorder="1" applyAlignment="1">
      <alignment/>
    </xf>
    <xf numFmtId="0" fontId="24" fillId="27" borderId="10" xfId="0" applyFont="1" applyFill="1" applyBorder="1" applyAlignment="1">
      <alignment horizontal="center"/>
    </xf>
    <xf numFmtId="0" fontId="24" fillId="27" borderId="11" xfId="0" applyFont="1" applyFill="1" applyBorder="1" applyAlignment="1">
      <alignment horizontal="center"/>
    </xf>
    <xf numFmtId="3" fontId="27" fillId="25" borderId="16" xfId="0" applyNumberFormat="1" applyFont="1" applyFill="1" applyBorder="1" applyAlignment="1">
      <alignment/>
    </xf>
    <xf numFmtId="3" fontId="27" fillId="25" borderId="15" xfId="0" applyNumberFormat="1" applyFont="1" applyFill="1" applyBorder="1" applyAlignment="1">
      <alignment/>
    </xf>
    <xf numFmtId="165" fontId="27" fillId="25" borderId="16" xfId="0" applyNumberFormat="1" applyFont="1" applyFill="1" applyBorder="1" applyAlignment="1">
      <alignment horizontal="right"/>
    </xf>
    <xf numFmtId="165" fontId="27" fillId="25" borderId="15" xfId="0" applyNumberFormat="1" applyFont="1" applyFill="1" applyBorder="1" applyAlignment="1">
      <alignment horizontal="right"/>
    </xf>
    <xf numFmtId="165" fontId="27" fillId="0" borderId="16" xfId="0" applyNumberFormat="1" applyFont="1" applyFill="1" applyBorder="1" applyAlignment="1">
      <alignment horizontal="right"/>
    </xf>
    <xf numFmtId="165" fontId="27" fillId="0" borderId="15" xfId="0" applyNumberFormat="1" applyFont="1" applyFill="1" applyBorder="1" applyAlignment="1">
      <alignment horizontal="right"/>
    </xf>
    <xf numFmtId="3" fontId="27" fillId="25" borderId="16" xfId="42" applyNumberFormat="1" applyFont="1" applyFill="1" applyBorder="1" applyAlignment="1">
      <alignment/>
    </xf>
    <xf numFmtId="3" fontId="27" fillId="25" borderId="15" xfId="42" applyNumberFormat="1" applyFont="1" applyFill="1" applyBorder="1" applyAlignment="1">
      <alignment/>
    </xf>
    <xf numFmtId="3" fontId="27" fillId="0" borderId="16" xfId="42" applyNumberFormat="1" applyFont="1" applyFill="1" applyBorder="1" applyAlignment="1">
      <alignment/>
    </xf>
    <xf numFmtId="3" fontId="27" fillId="0" borderId="15" xfId="42" applyNumberFormat="1" applyFont="1" applyFill="1" applyBorder="1" applyAlignment="1">
      <alignment/>
    </xf>
    <xf numFmtId="0" fontId="22" fillId="0" borderId="0" xfId="0" applyFont="1" applyAlignment="1">
      <alignment wrapText="1"/>
    </xf>
    <xf numFmtId="0" fontId="22" fillId="24" borderId="16" xfId="0" applyFont="1" applyFill="1" applyBorder="1" applyAlignment="1">
      <alignment/>
    </xf>
    <xf numFmtId="0" fontId="22" fillId="24" borderId="15" xfId="0" applyFont="1" applyFill="1" applyBorder="1" applyAlignment="1">
      <alignment/>
    </xf>
    <xf numFmtId="3" fontId="5" fillId="0" borderId="16" xfId="44" applyNumberFormat="1" applyFont="1" applyFill="1" applyBorder="1" applyAlignment="1">
      <alignment/>
    </xf>
    <xf numFmtId="3" fontId="5" fillId="0" borderId="15" xfId="44" applyNumberFormat="1" applyFont="1" applyFill="1" applyBorder="1" applyAlignment="1">
      <alignment/>
    </xf>
    <xf numFmtId="165" fontId="22" fillId="0" borderId="16" xfId="0" applyNumberFormat="1" applyFont="1" applyBorder="1" applyAlignment="1">
      <alignment horizontal="right"/>
    </xf>
    <xf numFmtId="165" fontId="22" fillId="0" borderId="15" xfId="0" applyNumberFormat="1" applyFont="1" applyBorder="1" applyAlignment="1">
      <alignment horizontal="right"/>
    </xf>
    <xf numFmtId="181" fontId="22" fillId="0" borderId="16" xfId="0" applyNumberFormat="1" applyFont="1" applyBorder="1" applyAlignment="1">
      <alignment horizontal="right"/>
    </xf>
    <xf numFmtId="181" fontId="22" fillId="0" borderId="15" xfId="0" applyNumberFormat="1" applyFont="1" applyBorder="1" applyAlignment="1">
      <alignment horizontal="right"/>
    </xf>
    <xf numFmtId="165" fontId="22" fillId="0" borderId="16" xfId="0" applyNumberFormat="1" applyFont="1" applyBorder="1" applyAlignment="1">
      <alignment/>
    </xf>
    <xf numFmtId="165" fontId="22" fillId="0" borderId="15" xfId="0" applyNumberFormat="1" applyFont="1" applyBorder="1" applyAlignment="1">
      <alignment/>
    </xf>
    <xf numFmtId="3" fontId="5" fillId="25" borderId="16" xfId="44" applyNumberFormat="1" applyFont="1" applyFill="1" applyBorder="1" applyAlignment="1">
      <alignment/>
    </xf>
    <xf numFmtId="3" fontId="5" fillId="25" borderId="15" xfId="44" applyNumberFormat="1" applyFont="1" applyFill="1" applyBorder="1" applyAlignment="1">
      <alignment/>
    </xf>
    <xf numFmtId="3" fontId="5" fillId="26" borderId="16" xfId="44" applyNumberFormat="1" applyFont="1" applyFill="1" applyBorder="1" applyAlignment="1">
      <alignment/>
    </xf>
    <xf numFmtId="3" fontId="5" fillId="26" borderId="15" xfId="44" applyNumberFormat="1" applyFont="1" applyFill="1" applyBorder="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Border="1" applyAlignment="1">
      <alignment/>
    </xf>
    <xf numFmtId="3" fontId="22" fillId="0" borderId="15" xfId="0" applyNumberFormat="1" applyFont="1" applyBorder="1" applyAlignment="1">
      <alignment/>
    </xf>
    <xf numFmtId="3" fontId="22" fillId="0" borderId="10" xfId="0" applyNumberFormat="1" applyFont="1" applyBorder="1" applyAlignment="1">
      <alignment/>
    </xf>
    <xf numFmtId="169" fontId="5" fillId="0" borderId="16" xfId="62" applyNumberFormat="1" applyFont="1" applyFill="1" applyBorder="1" applyAlignment="1">
      <alignment/>
    </xf>
    <xf numFmtId="169" fontId="5" fillId="0" borderId="15" xfId="62" applyNumberFormat="1" applyFont="1" applyFill="1" applyBorder="1" applyAlignment="1">
      <alignment/>
    </xf>
    <xf numFmtId="165" fontId="5" fillId="0" borderId="16" xfId="47" applyNumberFormat="1" applyFont="1" applyFill="1" applyBorder="1" applyAlignment="1">
      <alignment/>
    </xf>
    <xf numFmtId="165" fontId="5" fillId="0" borderId="15" xfId="47" applyNumberFormat="1" applyFont="1" applyFill="1" applyBorder="1" applyAlignment="1">
      <alignment/>
    </xf>
    <xf numFmtId="165" fontId="5" fillId="0" borderId="16" xfId="44" applyNumberFormat="1" applyFont="1" applyFill="1" applyBorder="1" applyAlignment="1">
      <alignment/>
    </xf>
    <xf numFmtId="165" fontId="5" fillId="0" borderId="15" xfId="44" applyNumberFormat="1" applyFont="1" applyFill="1" applyBorder="1" applyAlignment="1">
      <alignment/>
    </xf>
    <xf numFmtId="178" fontId="5" fillId="0" borderId="16" xfId="44" applyNumberFormat="1" applyFont="1" applyFill="1" applyBorder="1" applyAlignment="1">
      <alignment/>
    </xf>
    <xf numFmtId="178" fontId="5" fillId="0" borderId="15" xfId="44" applyNumberFormat="1" applyFont="1" applyFill="1" applyBorder="1" applyAlignment="1">
      <alignment/>
    </xf>
    <xf numFmtId="169" fontId="22" fillId="0" borderId="16" xfId="62" applyNumberFormat="1" applyFont="1" applyFill="1" applyBorder="1" applyAlignment="1">
      <alignment/>
    </xf>
    <xf numFmtId="169" fontId="22" fillId="0" borderId="15" xfId="62" applyNumberFormat="1" applyFont="1" applyFill="1" applyBorder="1" applyAlignment="1">
      <alignment/>
    </xf>
    <xf numFmtId="165" fontId="22" fillId="0" borderId="13" xfId="0" applyNumberFormat="1" applyFont="1" applyBorder="1" applyAlignment="1">
      <alignment horizontal="right"/>
    </xf>
    <xf numFmtId="165" fontId="22" fillId="0" borderId="14" xfId="0" applyNumberFormat="1" applyFont="1" applyBorder="1" applyAlignment="1">
      <alignment horizontal="right"/>
    </xf>
    <xf numFmtId="3" fontId="5" fillId="0" borderId="13" xfId="44" applyNumberFormat="1" applyFont="1" applyFill="1" applyBorder="1" applyAlignment="1">
      <alignment/>
    </xf>
    <xf numFmtId="3" fontId="5" fillId="0" borderId="14" xfId="44" applyNumberFormat="1" applyFont="1" applyFill="1" applyBorder="1" applyAlignment="1">
      <alignment/>
    </xf>
    <xf numFmtId="3" fontId="5" fillId="25" borderId="13" xfId="44" applyNumberFormat="1" applyFont="1" applyFill="1" applyBorder="1" applyAlignment="1">
      <alignment/>
    </xf>
    <xf numFmtId="3" fontId="5" fillId="25" borderId="14" xfId="44" applyNumberFormat="1" applyFont="1" applyFill="1" applyBorder="1" applyAlignment="1">
      <alignment/>
    </xf>
    <xf numFmtId="3" fontId="22" fillId="0" borderId="13" xfId="44" applyNumberFormat="1" applyFont="1" applyFill="1" applyBorder="1" applyAlignment="1">
      <alignment/>
    </xf>
    <xf numFmtId="3" fontId="22" fillId="0" borderId="14" xfId="44" applyNumberFormat="1" applyFont="1" applyFill="1" applyBorder="1" applyAlignment="1">
      <alignment/>
    </xf>
    <xf numFmtId="169" fontId="22" fillId="0" borderId="18" xfId="0" applyNumberFormat="1" applyFont="1" applyBorder="1" applyAlignment="1">
      <alignment/>
    </xf>
    <xf numFmtId="169" fontId="22" fillId="0" borderId="19" xfId="0" applyNumberFormat="1" applyFont="1" applyBorder="1" applyAlignment="1">
      <alignment/>
    </xf>
    <xf numFmtId="17" fontId="20" fillId="0" borderId="20" xfId="0" applyNumberFormat="1" applyFont="1" applyBorder="1" applyAlignment="1">
      <alignment horizontal="center"/>
    </xf>
    <xf numFmtId="17" fontId="20" fillId="0" borderId="21" xfId="0" applyNumberFormat="1" applyFont="1" applyBorder="1" applyAlignment="1">
      <alignment horizontal="center"/>
    </xf>
    <xf numFmtId="0" fontId="25" fillId="0" borderId="0" xfId="0" applyFont="1" applyFill="1" applyAlignment="1">
      <alignment horizontal="left" wrapText="1"/>
    </xf>
    <xf numFmtId="17" fontId="20" fillId="27" borderId="20" xfId="0" applyNumberFormat="1" applyFont="1" applyFill="1" applyBorder="1" applyAlignment="1">
      <alignment horizontal="center"/>
    </xf>
    <xf numFmtId="17" fontId="20" fillId="27" borderId="21"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ableYellowBody"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80"/>
  <sheetViews>
    <sheetView zoomScale="85" zoomScaleNormal="85" zoomScalePageLayoutView="0" workbookViewId="0" topLeftCell="B1">
      <selection activeCell="E139" sqref="E139:E141"/>
    </sheetView>
  </sheetViews>
  <sheetFormatPr defaultColWidth="8.75390625" defaultRowHeight="15.75"/>
  <cols>
    <col min="1" max="1" width="4.125" style="7" customWidth="1"/>
    <col min="2" max="2" width="5.875" style="3" customWidth="1"/>
    <col min="3" max="3" width="24.125" style="7" customWidth="1"/>
    <col min="4" max="4" width="67.25390625" style="45" customWidth="1"/>
    <col min="5" max="5" width="42.125" style="45" bestFit="1" customWidth="1"/>
    <col min="6" max="6" width="112.75390625" style="75" customWidth="1"/>
    <col min="7" max="7" width="4.25390625" style="7" bestFit="1" customWidth="1"/>
    <col min="8" max="8" width="8.875" style="7" customWidth="1"/>
    <col min="9" max="16384" width="8.75390625" style="7" customWidth="1"/>
  </cols>
  <sheetData>
    <row r="1" spans="3:6" ht="15">
      <c r="C1" s="61"/>
      <c r="D1" s="18"/>
      <c r="E1" s="18"/>
      <c r="F1" s="62"/>
    </row>
    <row r="2" spans="2:6" ht="15">
      <c r="B2" s="78"/>
      <c r="C2" s="79" t="s">
        <v>300</v>
      </c>
      <c r="D2" s="80"/>
      <c r="E2" s="80" t="s">
        <v>205</v>
      </c>
      <c r="F2" s="81" t="s">
        <v>328</v>
      </c>
    </row>
    <row r="3" spans="2:6" ht="15">
      <c r="B3" s="4"/>
      <c r="C3" s="19"/>
      <c r="D3" s="63"/>
      <c r="E3" s="63"/>
      <c r="F3" s="49"/>
    </row>
    <row r="4" spans="2:6" ht="15">
      <c r="B4" s="5"/>
      <c r="C4" s="64"/>
      <c r="D4" s="20" t="s">
        <v>0</v>
      </c>
      <c r="E4" s="20"/>
      <c r="F4" s="51"/>
    </row>
    <row r="5" spans="2:6" ht="30">
      <c r="B5" s="4">
        <v>1</v>
      </c>
      <c r="C5" s="65"/>
      <c r="D5" s="49" t="s">
        <v>142</v>
      </c>
      <c r="E5" s="66" t="s">
        <v>206</v>
      </c>
      <c r="F5" s="77" t="str">
        <f>CONCATENATE("Line ",B6," + ",B7)</f>
        <v>Line 1.a + 1.b</v>
      </c>
    </row>
    <row r="6" spans="2:6" ht="60">
      <c r="B6" s="6" t="s">
        <v>138</v>
      </c>
      <c r="C6" s="82" t="s">
        <v>301</v>
      </c>
      <c r="D6" s="49" t="s">
        <v>140</v>
      </c>
      <c r="E6" s="63" t="s">
        <v>207</v>
      </c>
      <c r="F6" s="49" t="s">
        <v>208</v>
      </c>
    </row>
    <row r="7" spans="2:6" ht="60">
      <c r="B7" s="6" t="s">
        <v>139</v>
      </c>
      <c r="C7" s="65"/>
      <c r="D7" s="49" t="s">
        <v>141</v>
      </c>
      <c r="E7" s="63" t="s">
        <v>207</v>
      </c>
      <c r="F7" s="49" t="s">
        <v>209</v>
      </c>
    </row>
    <row r="8" spans="2:6" ht="15">
      <c r="B8" s="4">
        <v>2</v>
      </c>
      <c r="C8" s="65"/>
      <c r="D8" s="49" t="s">
        <v>25</v>
      </c>
      <c r="E8" s="63" t="s">
        <v>210</v>
      </c>
      <c r="F8" s="49" t="s">
        <v>211</v>
      </c>
    </row>
    <row r="9" spans="2:6" ht="30">
      <c r="B9" s="4">
        <v>3</v>
      </c>
      <c r="C9" s="82" t="s">
        <v>302</v>
      </c>
      <c r="D9" s="49" t="s">
        <v>204</v>
      </c>
      <c r="E9" s="66" t="s">
        <v>206</v>
      </c>
      <c r="F9" s="77" t="s">
        <v>303</v>
      </c>
    </row>
    <row r="10" spans="2:6" ht="15">
      <c r="B10" s="4">
        <v>4</v>
      </c>
      <c r="C10" s="82"/>
      <c r="D10" s="49" t="s">
        <v>11</v>
      </c>
      <c r="E10" s="49" t="s">
        <v>304</v>
      </c>
      <c r="F10" s="49" t="s">
        <v>305</v>
      </c>
    </row>
    <row r="11" spans="2:6" ht="15">
      <c r="B11" s="4">
        <v>5</v>
      </c>
      <c r="C11" s="65"/>
      <c r="D11" s="49" t="s">
        <v>137</v>
      </c>
      <c r="E11" s="66" t="s">
        <v>206</v>
      </c>
      <c r="F11" s="77" t="s">
        <v>212</v>
      </c>
    </row>
    <row r="12" spans="2:6" ht="15">
      <c r="B12" s="4">
        <v>6</v>
      </c>
      <c r="C12" s="65"/>
      <c r="D12" s="49" t="s">
        <v>189</v>
      </c>
      <c r="E12" s="66" t="s">
        <v>206</v>
      </c>
      <c r="F12" s="77" t="s">
        <v>213</v>
      </c>
    </row>
    <row r="13" spans="2:6" ht="30">
      <c r="B13" s="4" t="s">
        <v>65</v>
      </c>
      <c r="C13" s="65"/>
      <c r="D13" s="49" t="s">
        <v>190</v>
      </c>
      <c r="E13" s="63" t="s">
        <v>207</v>
      </c>
      <c r="F13" s="49" t="s">
        <v>214</v>
      </c>
    </row>
    <row r="14" spans="2:6" ht="30">
      <c r="B14" s="4" t="s">
        <v>66</v>
      </c>
      <c r="C14" s="65"/>
      <c r="D14" s="49" t="s">
        <v>191</v>
      </c>
      <c r="E14" s="63" t="s">
        <v>207</v>
      </c>
      <c r="F14" s="49" t="s">
        <v>215</v>
      </c>
    </row>
    <row r="15" spans="2:6" ht="45">
      <c r="B15" s="4" t="s">
        <v>67</v>
      </c>
      <c r="C15" s="65"/>
      <c r="D15" s="49" t="s">
        <v>192</v>
      </c>
      <c r="E15" s="63" t="s">
        <v>207</v>
      </c>
      <c r="F15" s="49" t="s">
        <v>216</v>
      </c>
    </row>
    <row r="16" spans="2:6" ht="30">
      <c r="B16" s="4" t="s">
        <v>68</v>
      </c>
      <c r="C16" s="65"/>
      <c r="D16" s="49" t="s">
        <v>193</v>
      </c>
      <c r="E16" s="63" t="s">
        <v>207</v>
      </c>
      <c r="F16" s="49" t="s">
        <v>217</v>
      </c>
    </row>
    <row r="17" spans="2:6" ht="30">
      <c r="B17" s="4" t="s">
        <v>69</v>
      </c>
      <c r="C17" s="65"/>
      <c r="D17" s="49" t="s">
        <v>194</v>
      </c>
      <c r="E17" s="63" t="s">
        <v>207</v>
      </c>
      <c r="F17" s="49" t="s">
        <v>218</v>
      </c>
    </row>
    <row r="18" spans="2:6" ht="30">
      <c r="B18" s="4" t="s">
        <v>70</v>
      </c>
      <c r="C18" s="65"/>
      <c r="D18" s="49" t="s">
        <v>195</v>
      </c>
      <c r="E18" s="63" t="s">
        <v>207</v>
      </c>
      <c r="F18" s="49" t="s">
        <v>219</v>
      </c>
    </row>
    <row r="19" spans="2:6" ht="15">
      <c r="B19" s="4">
        <v>7</v>
      </c>
      <c r="C19" s="65"/>
      <c r="D19" s="49" t="s">
        <v>196</v>
      </c>
      <c r="E19" s="66" t="s">
        <v>206</v>
      </c>
      <c r="F19" s="77" t="s">
        <v>220</v>
      </c>
    </row>
    <row r="20" spans="2:6" ht="30">
      <c r="B20" s="4" t="s">
        <v>38</v>
      </c>
      <c r="C20" s="65"/>
      <c r="D20" s="49" t="s">
        <v>190</v>
      </c>
      <c r="E20" s="63" t="s">
        <v>207</v>
      </c>
      <c r="F20" s="49" t="s">
        <v>221</v>
      </c>
    </row>
    <row r="21" spans="2:6" ht="30">
      <c r="B21" s="4" t="s">
        <v>36</v>
      </c>
      <c r="C21" s="65"/>
      <c r="D21" s="49" t="s">
        <v>191</v>
      </c>
      <c r="E21" s="63" t="s">
        <v>207</v>
      </c>
      <c r="F21" s="49" t="s">
        <v>222</v>
      </c>
    </row>
    <row r="22" spans="2:6" ht="45">
      <c r="B22" s="4" t="s">
        <v>81</v>
      </c>
      <c r="C22" s="65"/>
      <c r="D22" s="49" t="s">
        <v>192</v>
      </c>
      <c r="E22" s="63" t="s">
        <v>207</v>
      </c>
      <c r="F22" s="49" t="s">
        <v>223</v>
      </c>
    </row>
    <row r="23" spans="2:6" ht="45">
      <c r="B23" s="4" t="s">
        <v>84</v>
      </c>
      <c r="C23" s="65"/>
      <c r="D23" s="49" t="s">
        <v>193</v>
      </c>
      <c r="E23" s="63" t="s">
        <v>207</v>
      </c>
      <c r="F23" s="49" t="s">
        <v>224</v>
      </c>
    </row>
    <row r="24" spans="2:6" ht="30">
      <c r="B24" s="4" t="s">
        <v>82</v>
      </c>
      <c r="C24" s="65"/>
      <c r="D24" s="49" t="s">
        <v>194</v>
      </c>
      <c r="E24" s="63" t="s">
        <v>207</v>
      </c>
      <c r="F24" s="49" t="s">
        <v>225</v>
      </c>
    </row>
    <row r="25" spans="2:6" ht="30">
      <c r="B25" s="4" t="s">
        <v>83</v>
      </c>
      <c r="C25" s="65"/>
      <c r="D25" s="49" t="s">
        <v>195</v>
      </c>
      <c r="E25" s="63" t="s">
        <v>207</v>
      </c>
      <c r="F25" s="49" t="s">
        <v>226</v>
      </c>
    </row>
    <row r="26" spans="2:6" ht="15">
      <c r="B26" s="16"/>
      <c r="C26" s="65"/>
      <c r="D26" s="50" t="s">
        <v>143</v>
      </c>
      <c r="E26" s="67"/>
      <c r="F26" s="50"/>
    </row>
    <row r="27" spans="2:6" ht="30">
      <c r="B27" s="4">
        <v>8</v>
      </c>
      <c r="C27" s="68"/>
      <c r="D27" s="49" t="s">
        <v>30</v>
      </c>
      <c r="E27" s="66" t="s">
        <v>206</v>
      </c>
      <c r="F27" s="77" t="str">
        <f>CONCATENATE("Line ",B28," + ",B29)</f>
        <v>Line 8.a + 8.b</v>
      </c>
    </row>
    <row r="28" spans="2:6" ht="30">
      <c r="B28" s="4" t="s">
        <v>39</v>
      </c>
      <c r="C28" s="68"/>
      <c r="D28" s="49" t="s">
        <v>95</v>
      </c>
      <c r="E28" s="63" t="s">
        <v>329</v>
      </c>
      <c r="F28" s="49" t="s">
        <v>227</v>
      </c>
    </row>
    <row r="29" spans="2:6" ht="15">
      <c r="B29" s="4" t="s">
        <v>37</v>
      </c>
      <c r="C29" s="68"/>
      <c r="D29" s="49" t="s">
        <v>96</v>
      </c>
      <c r="E29" s="63" t="s">
        <v>329</v>
      </c>
      <c r="F29" s="49" t="s">
        <v>228</v>
      </c>
    </row>
    <row r="30" spans="2:6" ht="30">
      <c r="B30" s="4">
        <v>9</v>
      </c>
      <c r="C30" s="68"/>
      <c r="D30" s="49" t="s">
        <v>31</v>
      </c>
      <c r="E30" s="66" t="s">
        <v>206</v>
      </c>
      <c r="F30" s="77" t="str">
        <f>CONCATENATE("Line ",B31," + ",B32)</f>
        <v>Line 9.a + 9.b</v>
      </c>
    </row>
    <row r="31" spans="2:6" ht="30">
      <c r="B31" s="4" t="s">
        <v>40</v>
      </c>
      <c r="C31" s="68"/>
      <c r="D31" s="49" t="s">
        <v>197</v>
      </c>
      <c r="E31" s="63" t="s">
        <v>329</v>
      </c>
      <c r="F31" s="49" t="s">
        <v>229</v>
      </c>
    </row>
    <row r="32" spans="2:6" ht="30">
      <c r="B32" s="4" t="s">
        <v>41</v>
      </c>
      <c r="C32" s="68"/>
      <c r="D32" s="49" t="s">
        <v>198</v>
      </c>
      <c r="E32" s="63" t="s">
        <v>329</v>
      </c>
      <c r="F32" s="49" t="s">
        <v>230</v>
      </c>
    </row>
    <row r="33" spans="1:6" s="29" customFormat="1" ht="30">
      <c r="A33" s="7"/>
      <c r="B33" s="6">
        <v>10</v>
      </c>
      <c r="C33" s="68"/>
      <c r="D33" s="49" t="s">
        <v>29</v>
      </c>
      <c r="E33" s="66" t="s">
        <v>206</v>
      </c>
      <c r="F33" s="77" t="str">
        <f>CONCATENATE("Line ",B34," + ",B35)</f>
        <v>Line 10.a + 10.b</v>
      </c>
    </row>
    <row r="34" spans="1:6" s="29" customFormat="1" ht="30">
      <c r="A34" s="7"/>
      <c r="B34" s="6" t="s">
        <v>42</v>
      </c>
      <c r="C34" s="68"/>
      <c r="D34" s="49" t="s">
        <v>95</v>
      </c>
      <c r="E34" s="63" t="s">
        <v>329</v>
      </c>
      <c r="F34" s="49" t="s">
        <v>231</v>
      </c>
    </row>
    <row r="35" spans="1:6" s="29" customFormat="1" ht="15">
      <c r="A35" s="7"/>
      <c r="B35" s="6" t="s">
        <v>43</v>
      </c>
      <c r="C35" s="68"/>
      <c r="D35" s="49" t="s">
        <v>96</v>
      </c>
      <c r="E35" s="63" t="s">
        <v>329</v>
      </c>
      <c r="F35" s="49" t="s">
        <v>232</v>
      </c>
    </row>
    <row r="36" spans="1:6" s="29" customFormat="1" ht="30">
      <c r="A36" s="7"/>
      <c r="B36" s="6">
        <v>11</v>
      </c>
      <c r="C36" s="68"/>
      <c r="D36" s="49" t="s">
        <v>32</v>
      </c>
      <c r="E36" s="66" t="s">
        <v>206</v>
      </c>
      <c r="F36" s="77" t="str">
        <f>CONCATENATE("Line ",B37," + ",B38)</f>
        <v>Line 11.a + 11.b</v>
      </c>
    </row>
    <row r="37" spans="1:6" s="29" customFormat="1" ht="30">
      <c r="A37" s="7"/>
      <c r="B37" s="6" t="s">
        <v>44</v>
      </c>
      <c r="C37" s="68"/>
      <c r="D37" s="49" t="s">
        <v>197</v>
      </c>
      <c r="E37" s="63" t="s">
        <v>329</v>
      </c>
      <c r="F37" s="49" t="s">
        <v>233</v>
      </c>
    </row>
    <row r="38" spans="1:6" s="29" customFormat="1" ht="30">
      <c r="A38" s="7"/>
      <c r="B38" s="6" t="s">
        <v>48</v>
      </c>
      <c r="C38" s="68"/>
      <c r="D38" s="49" t="s">
        <v>198</v>
      </c>
      <c r="E38" s="63" t="s">
        <v>329</v>
      </c>
      <c r="F38" s="49" t="s">
        <v>234</v>
      </c>
    </row>
    <row r="39" spans="1:6" s="29" customFormat="1" ht="30">
      <c r="A39" s="7"/>
      <c r="B39" s="6">
        <v>12</v>
      </c>
      <c r="C39" s="68"/>
      <c r="D39" s="49" t="s">
        <v>28</v>
      </c>
      <c r="E39" s="66" t="s">
        <v>206</v>
      </c>
      <c r="F39" s="77" t="str">
        <f>CONCATENATE("Line ",B40," + ",B41)</f>
        <v>Line 12.a + 12.b</v>
      </c>
    </row>
    <row r="40" spans="1:6" s="29" customFormat="1" ht="15">
      <c r="A40" s="7"/>
      <c r="B40" s="6" t="s">
        <v>45</v>
      </c>
      <c r="C40" s="68"/>
      <c r="D40" s="49" t="s">
        <v>95</v>
      </c>
      <c r="E40" s="63" t="s">
        <v>329</v>
      </c>
      <c r="F40" s="49" t="s">
        <v>235</v>
      </c>
    </row>
    <row r="41" spans="1:6" s="29" customFormat="1" ht="15">
      <c r="A41" s="7"/>
      <c r="B41" s="6" t="s">
        <v>49</v>
      </c>
      <c r="C41" s="68"/>
      <c r="D41" s="49" t="s">
        <v>96</v>
      </c>
      <c r="E41" s="63" t="s">
        <v>329</v>
      </c>
      <c r="F41" s="49" t="s">
        <v>236</v>
      </c>
    </row>
    <row r="42" spans="1:6" s="29" customFormat="1" ht="30">
      <c r="A42" s="7"/>
      <c r="B42" s="6">
        <v>13</v>
      </c>
      <c r="C42" s="68"/>
      <c r="D42" s="49" t="s">
        <v>33</v>
      </c>
      <c r="E42" s="66" t="s">
        <v>206</v>
      </c>
      <c r="F42" s="77" t="str">
        <f>CONCATENATE("Line ",B43," + ",B44)</f>
        <v>Line 13.a + 13.b</v>
      </c>
    </row>
    <row r="43" spans="1:6" s="29" customFormat="1" ht="15">
      <c r="A43" s="7"/>
      <c r="B43" s="6" t="s">
        <v>46</v>
      </c>
      <c r="C43" s="68"/>
      <c r="D43" s="49" t="s">
        <v>199</v>
      </c>
      <c r="E43" s="63" t="s">
        <v>329</v>
      </c>
      <c r="F43" s="49" t="s">
        <v>237</v>
      </c>
    </row>
    <row r="44" spans="1:6" s="29" customFormat="1" ht="15">
      <c r="A44" s="7"/>
      <c r="B44" s="6" t="s">
        <v>50</v>
      </c>
      <c r="C44" s="68"/>
      <c r="D44" s="49" t="s">
        <v>200</v>
      </c>
      <c r="E44" s="63" t="s">
        <v>329</v>
      </c>
      <c r="F44" s="49" t="s">
        <v>238</v>
      </c>
    </row>
    <row r="45" spans="1:6" s="29" customFormat="1" ht="15">
      <c r="A45" s="7"/>
      <c r="B45" s="6">
        <v>14</v>
      </c>
      <c r="C45" s="68"/>
      <c r="D45" s="49" t="s">
        <v>34</v>
      </c>
      <c r="E45" s="66" t="s">
        <v>206</v>
      </c>
      <c r="F45" s="77" t="str">
        <f>CONCATENATE("Line ",B46," + ",B47)</f>
        <v>Line 14.a + 14.b</v>
      </c>
    </row>
    <row r="46" spans="1:6" s="29" customFormat="1" ht="15">
      <c r="A46" s="7"/>
      <c r="B46" s="6" t="s">
        <v>47</v>
      </c>
      <c r="C46" s="68"/>
      <c r="D46" s="49" t="s">
        <v>95</v>
      </c>
      <c r="E46" s="66" t="s">
        <v>206</v>
      </c>
      <c r="F46" s="77" t="s">
        <v>239</v>
      </c>
    </row>
    <row r="47" spans="1:6" s="29" customFormat="1" ht="15">
      <c r="A47" s="7"/>
      <c r="B47" s="6" t="s">
        <v>51</v>
      </c>
      <c r="C47" s="68"/>
      <c r="D47" s="49" t="s">
        <v>96</v>
      </c>
      <c r="E47" s="66" t="s">
        <v>206</v>
      </c>
      <c r="F47" s="77" t="s">
        <v>240</v>
      </c>
    </row>
    <row r="48" spans="1:6" s="29" customFormat="1" ht="15">
      <c r="A48" s="7"/>
      <c r="B48" s="6">
        <v>15</v>
      </c>
      <c r="C48" s="68"/>
      <c r="D48" s="49" t="s">
        <v>35</v>
      </c>
      <c r="E48" s="66" t="s">
        <v>206</v>
      </c>
      <c r="F48" s="77" t="str">
        <f>CONCATENATE("Line ",B49," + ",B50)</f>
        <v>Line 15.a + 15.b</v>
      </c>
    </row>
    <row r="49" spans="1:6" s="29" customFormat="1" ht="15">
      <c r="A49" s="7"/>
      <c r="B49" s="6" t="s">
        <v>85</v>
      </c>
      <c r="C49" s="68"/>
      <c r="D49" s="49" t="s">
        <v>197</v>
      </c>
      <c r="E49" s="66" t="s">
        <v>206</v>
      </c>
      <c r="F49" s="77" t="s">
        <v>241</v>
      </c>
    </row>
    <row r="50" spans="1:6" s="29" customFormat="1" ht="15">
      <c r="A50" s="7"/>
      <c r="B50" s="6" t="s">
        <v>86</v>
      </c>
      <c r="C50" s="68"/>
      <c r="D50" s="49" t="s">
        <v>198</v>
      </c>
      <c r="E50" s="66" t="s">
        <v>206</v>
      </c>
      <c r="F50" s="77" t="s">
        <v>242</v>
      </c>
    </row>
    <row r="51" spans="1:6" s="29" customFormat="1" ht="15">
      <c r="A51" s="7"/>
      <c r="B51" s="6">
        <v>16</v>
      </c>
      <c r="C51" s="68"/>
      <c r="D51" s="49" t="s">
        <v>145</v>
      </c>
      <c r="E51" s="63" t="s">
        <v>329</v>
      </c>
      <c r="F51" s="49" t="s">
        <v>243</v>
      </c>
    </row>
    <row r="52" spans="1:6" s="29" customFormat="1" ht="15">
      <c r="A52" s="7"/>
      <c r="B52" s="6">
        <v>17</v>
      </c>
      <c r="C52" s="68"/>
      <c r="D52" s="49" t="s">
        <v>146</v>
      </c>
      <c r="E52" s="66" t="s">
        <v>206</v>
      </c>
      <c r="F52" s="77" t="s">
        <v>244</v>
      </c>
    </row>
    <row r="53" spans="1:6" s="29" customFormat="1" ht="15">
      <c r="A53" s="7"/>
      <c r="B53" s="16"/>
      <c r="C53" s="68"/>
      <c r="D53" s="50" t="s">
        <v>144</v>
      </c>
      <c r="E53" s="67"/>
      <c r="F53" s="50"/>
    </row>
    <row r="54" spans="2:6" ht="15">
      <c r="B54" s="4">
        <v>18</v>
      </c>
      <c r="C54" s="65"/>
      <c r="D54" s="49" t="s">
        <v>7</v>
      </c>
      <c r="E54" s="63" t="s">
        <v>330</v>
      </c>
      <c r="F54" s="49" t="s">
        <v>245</v>
      </c>
    </row>
    <row r="55" spans="2:6" ht="15">
      <c r="B55" s="16"/>
      <c r="C55" s="65"/>
      <c r="D55" s="50" t="s">
        <v>93</v>
      </c>
      <c r="E55" s="67"/>
      <c r="F55" s="50"/>
    </row>
    <row r="56" spans="2:6" ht="15">
      <c r="B56" s="4">
        <v>19</v>
      </c>
      <c r="C56" s="68" t="s">
        <v>306</v>
      </c>
      <c r="D56" s="49" t="s">
        <v>13</v>
      </c>
      <c r="E56" s="63" t="s">
        <v>207</v>
      </c>
      <c r="F56" s="49" t="s">
        <v>246</v>
      </c>
    </row>
    <row r="57" spans="2:6" ht="30">
      <c r="B57" s="4">
        <v>20</v>
      </c>
      <c r="C57" s="68" t="s">
        <v>307</v>
      </c>
      <c r="D57" s="49" t="s">
        <v>79</v>
      </c>
      <c r="E57" s="63" t="s">
        <v>207</v>
      </c>
      <c r="F57" s="49" t="s">
        <v>247</v>
      </c>
    </row>
    <row r="58" spans="2:6" ht="30">
      <c r="B58" s="6">
        <v>21</v>
      </c>
      <c r="C58" s="68"/>
      <c r="D58" s="49" t="s">
        <v>149</v>
      </c>
      <c r="E58" s="63" t="s">
        <v>207</v>
      </c>
      <c r="F58" s="49" t="s">
        <v>322</v>
      </c>
    </row>
    <row r="59" spans="2:6" ht="15">
      <c r="B59" s="6" t="s">
        <v>161</v>
      </c>
      <c r="C59" s="65"/>
      <c r="D59" s="49" t="s">
        <v>150</v>
      </c>
      <c r="E59" s="63" t="s">
        <v>207</v>
      </c>
      <c r="F59" s="49" t="s">
        <v>323</v>
      </c>
    </row>
    <row r="60" spans="2:6" ht="30">
      <c r="B60" s="6" t="s">
        <v>162</v>
      </c>
      <c r="C60" s="65"/>
      <c r="D60" s="49" t="s">
        <v>147</v>
      </c>
      <c r="E60" s="63" t="s">
        <v>207</v>
      </c>
      <c r="F60" s="49" t="s">
        <v>324</v>
      </c>
    </row>
    <row r="61" spans="2:6" ht="30">
      <c r="B61" s="6" t="s">
        <v>163</v>
      </c>
      <c r="C61" s="65"/>
      <c r="D61" s="49" t="s">
        <v>151</v>
      </c>
      <c r="E61" s="63" t="s">
        <v>207</v>
      </c>
      <c r="F61" s="49" t="s">
        <v>325</v>
      </c>
    </row>
    <row r="62" spans="2:6" ht="30">
      <c r="B62" s="19" t="s">
        <v>164</v>
      </c>
      <c r="C62" s="65"/>
      <c r="D62" s="49" t="s">
        <v>148</v>
      </c>
      <c r="E62" s="63" t="s">
        <v>207</v>
      </c>
      <c r="F62" s="49" t="s">
        <v>326</v>
      </c>
    </row>
    <row r="63" spans="2:6" ht="15">
      <c r="B63" s="4">
        <v>22</v>
      </c>
      <c r="C63" s="65"/>
      <c r="D63" s="49" t="s">
        <v>12</v>
      </c>
      <c r="E63" s="63" t="s">
        <v>207</v>
      </c>
      <c r="F63" s="49" t="s">
        <v>248</v>
      </c>
    </row>
    <row r="64" spans="2:6" ht="15">
      <c r="B64" s="16"/>
      <c r="C64" s="65"/>
      <c r="D64" s="50" t="s">
        <v>76</v>
      </c>
      <c r="E64" s="67"/>
      <c r="F64" s="50"/>
    </row>
    <row r="65" spans="2:6" ht="45">
      <c r="B65" s="4">
        <v>23</v>
      </c>
      <c r="C65" s="82" t="s">
        <v>308</v>
      </c>
      <c r="D65" s="49" t="s">
        <v>14</v>
      </c>
      <c r="E65" s="63" t="s">
        <v>207</v>
      </c>
      <c r="F65" s="49" t="s">
        <v>249</v>
      </c>
    </row>
    <row r="66" spans="2:6" ht="28.5" customHeight="1">
      <c r="B66" s="4">
        <v>24</v>
      </c>
      <c r="C66" s="82" t="s">
        <v>309</v>
      </c>
      <c r="D66" s="49" t="s">
        <v>15</v>
      </c>
      <c r="E66" s="63" t="s">
        <v>332</v>
      </c>
      <c r="F66" s="49" t="s">
        <v>250</v>
      </c>
    </row>
    <row r="67" spans="2:6" s="29" customFormat="1" ht="75">
      <c r="B67" s="6" t="s">
        <v>87</v>
      </c>
      <c r="C67" s="82" t="s">
        <v>310</v>
      </c>
      <c r="D67" s="49" t="s">
        <v>152</v>
      </c>
      <c r="E67" s="63" t="s">
        <v>332</v>
      </c>
      <c r="F67" s="49" t="s">
        <v>251</v>
      </c>
    </row>
    <row r="68" spans="2:6" s="29" customFormat="1" ht="75">
      <c r="B68" s="6" t="s">
        <v>88</v>
      </c>
      <c r="C68" s="82" t="s">
        <v>311</v>
      </c>
      <c r="D68" s="49" t="s">
        <v>153</v>
      </c>
      <c r="E68" s="63" t="s">
        <v>332</v>
      </c>
      <c r="F68" s="49" t="s">
        <v>252</v>
      </c>
    </row>
    <row r="69" spans="2:6" s="29" customFormat="1" ht="30">
      <c r="B69" s="6" t="s">
        <v>165</v>
      </c>
      <c r="C69" s="82" t="s">
        <v>312</v>
      </c>
      <c r="D69" s="49" t="s">
        <v>78</v>
      </c>
      <c r="E69" s="63" t="s">
        <v>333</v>
      </c>
      <c r="F69" s="49" t="s">
        <v>253</v>
      </c>
    </row>
    <row r="70" spans="2:6" ht="30">
      <c r="B70" s="4" t="s">
        <v>166</v>
      </c>
      <c r="C70" s="65"/>
      <c r="D70" s="49" t="s">
        <v>16</v>
      </c>
      <c r="E70" s="66" t="s">
        <v>206</v>
      </c>
      <c r="F70" s="77" t="s">
        <v>313</v>
      </c>
    </row>
    <row r="71" spans="2:6" s="29" customFormat="1" ht="15">
      <c r="B71" s="6">
        <v>25</v>
      </c>
      <c r="C71" s="82" t="s">
        <v>314</v>
      </c>
      <c r="D71" s="49" t="s">
        <v>75</v>
      </c>
      <c r="E71" s="63" t="s">
        <v>332</v>
      </c>
      <c r="F71" s="49" t="s">
        <v>254</v>
      </c>
    </row>
    <row r="72" spans="2:6" s="29" customFormat="1" ht="30">
      <c r="B72" s="6" t="s">
        <v>89</v>
      </c>
      <c r="C72" s="83" t="s">
        <v>315</v>
      </c>
      <c r="D72" s="49" t="s">
        <v>154</v>
      </c>
      <c r="E72" s="63" t="s">
        <v>332</v>
      </c>
      <c r="F72" s="49" t="s">
        <v>255</v>
      </c>
    </row>
    <row r="73" spans="2:6" s="29" customFormat="1" ht="30">
      <c r="B73" s="6" t="s">
        <v>90</v>
      </c>
      <c r="C73" s="83" t="s">
        <v>315</v>
      </c>
      <c r="D73" s="49" t="s">
        <v>155</v>
      </c>
      <c r="E73" s="63" t="s">
        <v>332</v>
      </c>
      <c r="F73" s="49" t="s">
        <v>256</v>
      </c>
    </row>
    <row r="74" spans="2:6" ht="15">
      <c r="B74" s="16"/>
      <c r="C74" s="69"/>
      <c r="D74" s="50" t="s">
        <v>77</v>
      </c>
      <c r="E74" s="67"/>
      <c r="F74" s="50"/>
    </row>
    <row r="75" spans="2:6" ht="15">
      <c r="B75" s="4">
        <v>26</v>
      </c>
      <c r="C75" s="65"/>
      <c r="D75" s="49" t="s">
        <v>123</v>
      </c>
      <c r="E75" s="66" t="s">
        <v>206</v>
      </c>
      <c r="F75" s="77" t="str">
        <f>CONCATENATE("Line ",B76," + ",B77)</f>
        <v>Line 26.a + 26.b</v>
      </c>
    </row>
    <row r="76" spans="2:6" s="29" customFormat="1" ht="60">
      <c r="B76" s="6" t="s">
        <v>167</v>
      </c>
      <c r="C76" s="83" t="s">
        <v>316</v>
      </c>
      <c r="D76" s="49" t="s">
        <v>156</v>
      </c>
      <c r="E76" s="63" t="s">
        <v>332</v>
      </c>
      <c r="F76" s="49" t="s">
        <v>251</v>
      </c>
    </row>
    <row r="77" spans="2:6" s="29" customFormat="1" ht="60">
      <c r="B77" s="6" t="s">
        <v>168</v>
      </c>
      <c r="C77" s="83" t="s">
        <v>317</v>
      </c>
      <c r="D77" s="49" t="s">
        <v>157</v>
      </c>
      <c r="E77" s="63" t="s">
        <v>332</v>
      </c>
      <c r="F77" s="49" t="s">
        <v>252</v>
      </c>
    </row>
    <row r="78" spans="2:6" s="29" customFormat="1" ht="15">
      <c r="B78" s="6">
        <v>27</v>
      </c>
      <c r="C78" s="70"/>
      <c r="D78" s="49" t="s">
        <v>74</v>
      </c>
      <c r="E78" s="63" t="s">
        <v>332</v>
      </c>
      <c r="F78" s="49" t="s">
        <v>257</v>
      </c>
    </row>
    <row r="79" spans="2:6" s="29" customFormat="1" ht="30">
      <c r="B79" s="6" t="s">
        <v>127</v>
      </c>
      <c r="C79" s="83" t="s">
        <v>315</v>
      </c>
      <c r="D79" s="49" t="s">
        <v>158</v>
      </c>
      <c r="E79" s="63" t="s">
        <v>332</v>
      </c>
      <c r="F79" s="49" t="s">
        <v>255</v>
      </c>
    </row>
    <row r="80" spans="2:6" s="29" customFormat="1" ht="30">
      <c r="B80" s="6" t="s">
        <v>128</v>
      </c>
      <c r="C80" s="83" t="s">
        <v>315</v>
      </c>
      <c r="D80" s="49" t="s">
        <v>159</v>
      </c>
      <c r="E80" s="63" t="s">
        <v>332</v>
      </c>
      <c r="F80" s="49" t="s">
        <v>256</v>
      </c>
    </row>
    <row r="81" spans="2:6" ht="30">
      <c r="B81" s="4">
        <v>28</v>
      </c>
      <c r="C81" s="65"/>
      <c r="D81" s="49" t="s">
        <v>160</v>
      </c>
      <c r="E81" s="63" t="s">
        <v>207</v>
      </c>
      <c r="F81" s="49" t="s">
        <v>258</v>
      </c>
    </row>
    <row r="82" spans="2:6" ht="15">
      <c r="B82" s="16"/>
      <c r="C82" s="65"/>
      <c r="D82" s="50" t="s">
        <v>91</v>
      </c>
      <c r="E82" s="67"/>
      <c r="F82" s="50"/>
    </row>
    <row r="83" spans="2:6" s="29" customFormat="1" ht="15">
      <c r="B83" s="6">
        <v>29</v>
      </c>
      <c r="C83" s="68"/>
      <c r="D83" s="49" t="s">
        <v>52</v>
      </c>
      <c r="E83" s="63" t="s">
        <v>206</v>
      </c>
      <c r="F83" s="49" t="str">
        <f>CONCATENATE("Line ",B84," + ",B85)</f>
        <v>Line 29.a + 29.b</v>
      </c>
    </row>
    <row r="84" spans="2:6" s="29" customFormat="1" ht="15">
      <c r="B84" s="6" t="s">
        <v>169</v>
      </c>
      <c r="C84" s="68"/>
      <c r="D84" s="49" t="s">
        <v>171</v>
      </c>
      <c r="E84" s="63" t="s">
        <v>334</v>
      </c>
      <c r="F84" s="49" t="s">
        <v>259</v>
      </c>
    </row>
    <row r="85" spans="2:6" s="29" customFormat="1" ht="15">
      <c r="B85" s="6" t="s">
        <v>170</v>
      </c>
      <c r="C85" s="68"/>
      <c r="D85" s="49" t="s">
        <v>172</v>
      </c>
      <c r="E85" s="63" t="s">
        <v>334</v>
      </c>
      <c r="F85" s="49" t="s">
        <v>259</v>
      </c>
    </row>
    <row r="86" spans="2:6" s="29" customFormat="1" ht="30">
      <c r="B86" s="6">
        <v>30</v>
      </c>
      <c r="C86" s="84" t="s">
        <v>318</v>
      </c>
      <c r="D86" s="49" t="s">
        <v>53</v>
      </c>
      <c r="E86" s="63" t="s">
        <v>206</v>
      </c>
      <c r="F86" s="49" t="str">
        <f>CONCATENATE("Line ",B87," + ",B88)</f>
        <v>Line 30.a + 30.b</v>
      </c>
    </row>
    <row r="87" spans="2:6" s="29" customFormat="1" ht="15">
      <c r="B87" s="6" t="s">
        <v>175</v>
      </c>
      <c r="C87" s="68"/>
      <c r="D87" s="49" t="s">
        <v>173</v>
      </c>
      <c r="E87" s="63" t="s">
        <v>334</v>
      </c>
      <c r="F87" s="49" t="s">
        <v>260</v>
      </c>
    </row>
    <row r="88" spans="2:6" s="29" customFormat="1" ht="15">
      <c r="B88" s="6" t="s">
        <v>176</v>
      </c>
      <c r="C88" s="68"/>
      <c r="D88" s="49" t="s">
        <v>174</v>
      </c>
      <c r="E88" s="63" t="s">
        <v>334</v>
      </c>
      <c r="F88" s="49" t="s">
        <v>260</v>
      </c>
    </row>
    <row r="89" spans="2:6" s="29" customFormat="1" ht="30">
      <c r="B89" s="6">
        <v>31</v>
      </c>
      <c r="C89" s="84" t="s">
        <v>319</v>
      </c>
      <c r="D89" s="49" t="s">
        <v>54</v>
      </c>
      <c r="E89" s="63" t="s">
        <v>206</v>
      </c>
      <c r="F89" s="49" t="str">
        <f>CONCATENATE("Line ",B90," + ",B91)</f>
        <v>Line 31.a + 31.b</v>
      </c>
    </row>
    <row r="90" spans="2:6" s="29" customFormat="1" ht="15">
      <c r="B90" s="6" t="s">
        <v>177</v>
      </c>
      <c r="C90" s="68"/>
      <c r="D90" s="49" t="s">
        <v>179</v>
      </c>
      <c r="E90" s="63" t="s">
        <v>334</v>
      </c>
      <c r="F90" s="49" t="s">
        <v>261</v>
      </c>
    </row>
    <row r="91" spans="2:6" s="29" customFormat="1" ht="15">
      <c r="B91" s="6" t="s">
        <v>178</v>
      </c>
      <c r="C91" s="68"/>
      <c r="D91" s="49" t="s">
        <v>180</v>
      </c>
      <c r="E91" s="63" t="s">
        <v>334</v>
      </c>
      <c r="F91" s="49" t="s">
        <v>261</v>
      </c>
    </row>
    <row r="92" spans="2:6" s="29" customFormat="1" ht="30">
      <c r="B92" s="6">
        <v>32</v>
      </c>
      <c r="C92" s="84" t="s">
        <v>320</v>
      </c>
      <c r="D92" s="49" t="s">
        <v>80</v>
      </c>
      <c r="E92" s="63" t="s">
        <v>206</v>
      </c>
      <c r="F92" s="49" t="s">
        <v>262</v>
      </c>
    </row>
    <row r="93" spans="2:6" s="29" customFormat="1" ht="15">
      <c r="B93" s="6" t="s">
        <v>183</v>
      </c>
      <c r="C93" s="68"/>
      <c r="D93" s="49" t="s">
        <v>181</v>
      </c>
      <c r="E93" s="63" t="s">
        <v>334</v>
      </c>
      <c r="F93" s="49" t="s">
        <v>263</v>
      </c>
    </row>
    <row r="94" spans="2:6" s="29" customFormat="1" ht="15">
      <c r="B94" s="6" t="s">
        <v>184</v>
      </c>
      <c r="C94" s="68"/>
      <c r="D94" s="49" t="s">
        <v>182</v>
      </c>
      <c r="E94" s="63" t="s">
        <v>334</v>
      </c>
      <c r="F94" s="49" t="s">
        <v>264</v>
      </c>
    </row>
    <row r="95" spans="2:6" ht="15">
      <c r="B95" s="5"/>
      <c r="C95" s="71"/>
      <c r="D95" s="51" t="s">
        <v>1</v>
      </c>
      <c r="E95" s="20"/>
      <c r="F95" s="51"/>
    </row>
    <row r="96" spans="2:6" s="29" customFormat="1" ht="15">
      <c r="B96" s="6">
        <v>33</v>
      </c>
      <c r="C96" s="68"/>
      <c r="D96" s="49" t="s">
        <v>94</v>
      </c>
      <c r="E96" s="66" t="s">
        <v>206</v>
      </c>
      <c r="F96" s="77" t="str">
        <f>CONCATENATE("Line ",B97," + ",B98)</f>
        <v>Line 33.a + 33.b</v>
      </c>
    </row>
    <row r="97" spans="2:6" ht="15">
      <c r="B97" s="4" t="s">
        <v>129</v>
      </c>
      <c r="C97" s="65"/>
      <c r="D97" s="49" t="s">
        <v>26</v>
      </c>
      <c r="E97" s="63" t="s">
        <v>207</v>
      </c>
      <c r="F97" s="49" t="s">
        <v>265</v>
      </c>
    </row>
    <row r="98" spans="2:6" ht="15">
      <c r="B98" s="4" t="s">
        <v>130</v>
      </c>
      <c r="C98" s="65"/>
      <c r="D98" s="49" t="s">
        <v>27</v>
      </c>
      <c r="E98" s="63" t="s">
        <v>207</v>
      </c>
      <c r="F98" s="49" t="s">
        <v>266</v>
      </c>
    </row>
    <row r="99" spans="2:6" ht="15">
      <c r="B99" s="4">
        <v>34</v>
      </c>
      <c r="C99" s="65"/>
      <c r="D99" s="49" t="s">
        <v>17</v>
      </c>
      <c r="E99" s="66" t="s">
        <v>206</v>
      </c>
      <c r="F99" s="77" t="s">
        <v>321</v>
      </c>
    </row>
    <row r="100" spans="2:6" ht="15">
      <c r="B100" s="4">
        <v>35</v>
      </c>
      <c r="C100" s="65"/>
      <c r="D100" s="49" t="s">
        <v>8</v>
      </c>
      <c r="E100" s="63" t="s">
        <v>207</v>
      </c>
      <c r="F100" s="49" t="s">
        <v>267</v>
      </c>
    </row>
    <row r="101" spans="2:6" ht="15">
      <c r="B101" s="4">
        <v>36</v>
      </c>
      <c r="C101" s="65"/>
      <c r="D101" s="49" t="s">
        <v>5</v>
      </c>
      <c r="E101" s="66" t="s">
        <v>206</v>
      </c>
      <c r="F101" s="77" t="str">
        <f>CONCATENATE("Line ",B102," + ",B103)</f>
        <v>Line 36.a + 36.b</v>
      </c>
    </row>
    <row r="102" spans="2:6" ht="15">
      <c r="B102" s="6" t="s">
        <v>185</v>
      </c>
      <c r="C102" s="65"/>
      <c r="D102" s="49" t="s">
        <v>187</v>
      </c>
      <c r="E102" s="63" t="s">
        <v>207</v>
      </c>
      <c r="F102" s="49" t="s">
        <v>268</v>
      </c>
    </row>
    <row r="103" spans="2:6" ht="15">
      <c r="B103" s="6" t="s">
        <v>186</v>
      </c>
      <c r="C103" s="65"/>
      <c r="D103" s="49" t="s">
        <v>188</v>
      </c>
      <c r="E103" s="63" t="s">
        <v>207</v>
      </c>
      <c r="F103" s="49" t="s">
        <v>269</v>
      </c>
    </row>
    <row r="104" spans="2:6" ht="30">
      <c r="B104" s="4">
        <v>37</v>
      </c>
      <c r="C104" s="65"/>
      <c r="D104" s="49" t="s">
        <v>22</v>
      </c>
      <c r="E104" s="63" t="s">
        <v>207</v>
      </c>
      <c r="F104" s="77" t="s">
        <v>270</v>
      </c>
    </row>
    <row r="105" spans="2:6" ht="15">
      <c r="B105" s="4">
        <v>38</v>
      </c>
      <c r="C105" s="65"/>
      <c r="D105" s="49" t="s">
        <v>4</v>
      </c>
      <c r="E105" s="63" t="s">
        <v>207</v>
      </c>
      <c r="F105" s="49" t="s">
        <v>271</v>
      </c>
    </row>
    <row r="106" spans="2:6" ht="15">
      <c r="B106" s="16"/>
      <c r="C106" s="65"/>
      <c r="D106" s="50" t="s">
        <v>92</v>
      </c>
      <c r="E106" s="67"/>
      <c r="F106" s="50"/>
    </row>
    <row r="107" spans="2:6" ht="30">
      <c r="B107" s="4">
        <v>39</v>
      </c>
      <c r="C107" s="65"/>
      <c r="D107" s="49" t="s">
        <v>58</v>
      </c>
      <c r="E107" s="66" t="s">
        <v>206</v>
      </c>
      <c r="F107" s="77" t="str">
        <f>CONCATENATE("Line ",B108," + ",B109)</f>
        <v>Line 39.a + 39.b</v>
      </c>
    </row>
    <row r="108" spans="2:6" s="29" customFormat="1" ht="15">
      <c r="B108" s="6" t="s">
        <v>131</v>
      </c>
      <c r="C108" s="68"/>
      <c r="D108" s="49" t="s">
        <v>95</v>
      </c>
      <c r="E108" s="63" t="s">
        <v>207</v>
      </c>
      <c r="F108" s="49" t="s">
        <v>272</v>
      </c>
    </row>
    <row r="109" spans="2:6" s="29" customFormat="1" ht="15">
      <c r="B109" s="6" t="s">
        <v>132</v>
      </c>
      <c r="C109" s="68"/>
      <c r="D109" s="49" t="s">
        <v>96</v>
      </c>
      <c r="E109" s="63" t="s">
        <v>207</v>
      </c>
      <c r="F109" s="49" t="s">
        <v>273</v>
      </c>
    </row>
    <row r="110" spans="2:6" s="29" customFormat="1" ht="30">
      <c r="B110" s="6">
        <v>40</v>
      </c>
      <c r="C110" s="65"/>
      <c r="D110" s="49" t="s">
        <v>59</v>
      </c>
      <c r="E110" s="66" t="s">
        <v>206</v>
      </c>
      <c r="F110" s="77" t="str">
        <f>CONCATENATE("Line ",B111," + ",B112)</f>
        <v>Line 40.a + 40.b</v>
      </c>
    </row>
    <row r="111" spans="2:6" s="29" customFormat="1" ht="14.25">
      <c r="B111" s="6" t="s">
        <v>97</v>
      </c>
      <c r="C111" s="68"/>
      <c r="D111" s="49" t="s">
        <v>124</v>
      </c>
      <c r="E111" s="63" t="s">
        <v>207</v>
      </c>
      <c r="F111" s="49" t="str">
        <f>CONCATENATE("Dollar value of total A/R on accounts reported in line ",B108)</f>
        <v>Dollar value of total A/R on accounts reported in line 39.a</v>
      </c>
    </row>
    <row r="112" spans="2:6" s="29" customFormat="1" ht="14.25">
      <c r="B112" s="6" t="s">
        <v>98</v>
      </c>
      <c r="C112" s="68"/>
      <c r="D112" s="49" t="s">
        <v>125</v>
      </c>
      <c r="E112" s="63" t="s">
        <v>207</v>
      </c>
      <c r="F112" s="49" t="str">
        <f>CONCATENATE("Dollar value of total A/R on accounts reported in line ",B109)</f>
        <v>Dollar value of total A/R on accounts reported in line 39.b</v>
      </c>
    </row>
    <row r="113" spans="2:6" s="29" customFormat="1" ht="28.5">
      <c r="B113" s="6">
        <v>41</v>
      </c>
      <c r="C113" s="65"/>
      <c r="D113" s="49" t="s">
        <v>60</v>
      </c>
      <c r="E113" s="66" t="s">
        <v>206</v>
      </c>
      <c r="F113" s="77" t="str">
        <f>CONCATENATE("Line ",B114," + ",B115)</f>
        <v>Line 41.a + 41.b</v>
      </c>
    </row>
    <row r="114" spans="2:6" s="29" customFormat="1" ht="14.25">
      <c r="B114" s="6" t="s">
        <v>99</v>
      </c>
      <c r="C114" s="68"/>
      <c r="D114" s="49" t="s">
        <v>95</v>
      </c>
      <c r="E114" s="63" t="s">
        <v>207</v>
      </c>
      <c r="F114" s="49" t="s">
        <v>274</v>
      </c>
    </row>
    <row r="115" spans="2:6" s="29" customFormat="1" ht="14.25">
      <c r="B115" s="6" t="s">
        <v>100</v>
      </c>
      <c r="C115" s="68"/>
      <c r="D115" s="49" t="s">
        <v>96</v>
      </c>
      <c r="E115" s="63" t="s">
        <v>207</v>
      </c>
      <c r="F115" s="49" t="s">
        <v>275</v>
      </c>
    </row>
    <row r="116" spans="2:6" s="29" customFormat="1" ht="28.5">
      <c r="B116" s="6">
        <v>42</v>
      </c>
      <c r="C116" s="65"/>
      <c r="D116" s="49" t="s">
        <v>61</v>
      </c>
      <c r="E116" s="66" t="s">
        <v>206</v>
      </c>
      <c r="F116" s="77" t="str">
        <f>CONCATENATE("Line ",B117," + ",B118)</f>
        <v>Line 42.a + 42.b</v>
      </c>
    </row>
    <row r="117" spans="2:6" s="29" customFormat="1" ht="14.25">
      <c r="B117" s="6" t="s">
        <v>101</v>
      </c>
      <c r="C117" s="68"/>
      <c r="D117" s="49" t="s">
        <v>124</v>
      </c>
      <c r="E117" s="63" t="s">
        <v>207</v>
      </c>
      <c r="F117" s="49" t="str">
        <f>CONCATENATE("Dollar value of total A/R on accounts reported in line ",B114)</f>
        <v>Dollar value of total A/R on accounts reported in line 41.a</v>
      </c>
    </row>
    <row r="118" spans="2:6" s="29" customFormat="1" ht="14.25">
      <c r="B118" s="6" t="s">
        <v>102</v>
      </c>
      <c r="C118" s="68"/>
      <c r="D118" s="49" t="s">
        <v>125</v>
      </c>
      <c r="E118" s="63" t="s">
        <v>207</v>
      </c>
      <c r="F118" s="49" t="str">
        <f>CONCATENATE("Dollar value of total A/R on accounts reported in line ",B115)</f>
        <v>Dollar value of total A/R on accounts reported in line 41.b</v>
      </c>
    </row>
    <row r="119" spans="2:6" s="29" customFormat="1" ht="28.5">
      <c r="B119" s="6">
        <v>43</v>
      </c>
      <c r="C119" s="65"/>
      <c r="D119" s="49" t="s">
        <v>62</v>
      </c>
      <c r="E119" s="66" t="s">
        <v>206</v>
      </c>
      <c r="F119" s="77" t="str">
        <f>CONCATENATE("Line ",B120," + ",B121)</f>
        <v>Line 43.a + 43.b</v>
      </c>
    </row>
    <row r="120" spans="2:6" s="29" customFormat="1" ht="14.25">
      <c r="B120" s="6" t="s">
        <v>103</v>
      </c>
      <c r="C120" s="68"/>
      <c r="D120" s="49" t="s">
        <v>95</v>
      </c>
      <c r="E120" s="63" t="s">
        <v>207</v>
      </c>
      <c r="F120" s="49" t="s">
        <v>276</v>
      </c>
    </row>
    <row r="121" spans="2:6" s="29" customFormat="1" ht="14.25">
      <c r="B121" s="6" t="s">
        <v>104</v>
      </c>
      <c r="C121" s="68"/>
      <c r="D121" s="49" t="s">
        <v>96</v>
      </c>
      <c r="E121" s="63" t="s">
        <v>207</v>
      </c>
      <c r="F121" s="49" t="s">
        <v>277</v>
      </c>
    </row>
    <row r="122" spans="2:6" s="29" customFormat="1" ht="28.5">
      <c r="B122" s="6">
        <v>44</v>
      </c>
      <c r="C122" s="65"/>
      <c r="D122" s="49" t="s">
        <v>63</v>
      </c>
      <c r="E122" s="66" t="s">
        <v>206</v>
      </c>
      <c r="F122" s="77" t="str">
        <f>CONCATENATE("Line ",B123," + ",B124)</f>
        <v>Line 44.a + 44.b</v>
      </c>
    </row>
    <row r="123" spans="2:6" s="29" customFormat="1" ht="14.25">
      <c r="B123" s="6" t="s">
        <v>105</v>
      </c>
      <c r="C123" s="68"/>
      <c r="D123" s="49" t="s">
        <v>124</v>
      </c>
      <c r="E123" s="63" t="s">
        <v>207</v>
      </c>
      <c r="F123" s="49" t="str">
        <f>CONCATENATE("Dollar value of total A/R on accounts reported in line ",B120)</f>
        <v>Dollar value of total A/R on accounts reported in line 43.a</v>
      </c>
    </row>
    <row r="124" spans="2:6" s="29" customFormat="1" ht="14.25">
      <c r="B124" s="6" t="s">
        <v>106</v>
      </c>
      <c r="C124" s="68"/>
      <c r="D124" s="49" t="s">
        <v>125</v>
      </c>
      <c r="E124" s="63" t="s">
        <v>207</v>
      </c>
      <c r="F124" s="49" t="str">
        <f>CONCATENATE("Dollar value of total A/R on accounts reported in line ",B121)</f>
        <v>Dollar value of total A/R on accounts reported in line 43.b</v>
      </c>
    </row>
    <row r="125" spans="2:6" s="29" customFormat="1" ht="14.25">
      <c r="B125" s="6">
        <v>45</v>
      </c>
      <c r="C125" s="65"/>
      <c r="D125" s="49" t="s">
        <v>64</v>
      </c>
      <c r="E125" s="66" t="s">
        <v>206</v>
      </c>
      <c r="F125" s="77" t="str">
        <f>CONCATENATE("Line ",B126," + ",B127)</f>
        <v>Line 45.a + 45.b</v>
      </c>
    </row>
    <row r="126" spans="2:6" s="29" customFormat="1" ht="14.25">
      <c r="B126" s="6" t="s">
        <v>107</v>
      </c>
      <c r="C126" s="65"/>
      <c r="D126" s="49" t="s">
        <v>95</v>
      </c>
      <c r="E126" s="66" t="s">
        <v>206</v>
      </c>
      <c r="F126" s="77" t="str">
        <f>CONCATENATE("Sum of lines ",B108,", ",B114," and ",B120)</f>
        <v>Sum of lines 39.a, 41.a and 43.a</v>
      </c>
    </row>
    <row r="127" spans="2:6" s="29" customFormat="1" ht="14.25">
      <c r="B127" s="6" t="s">
        <v>108</v>
      </c>
      <c r="C127" s="65"/>
      <c r="D127" s="49" t="s">
        <v>96</v>
      </c>
      <c r="E127" s="66" t="s">
        <v>206</v>
      </c>
      <c r="F127" s="77" t="str">
        <f>CONCATENATE("Sum of lines ",B109,", ",B115," and ",B121)</f>
        <v>Sum of lines 39.b, 41.b and 43.b</v>
      </c>
    </row>
    <row r="128" spans="2:6" ht="14.25">
      <c r="B128" s="6">
        <v>46</v>
      </c>
      <c r="C128" s="65"/>
      <c r="D128" s="49" t="s">
        <v>126</v>
      </c>
      <c r="E128" s="66" t="s">
        <v>206</v>
      </c>
      <c r="F128" s="77" t="str">
        <f>CONCATENATE("Line ",B129," + ",B130)</f>
        <v>Line 46.a + 46.b</v>
      </c>
    </row>
    <row r="129" spans="2:6" ht="14.25">
      <c r="B129" s="6" t="s">
        <v>109</v>
      </c>
      <c r="C129" s="65"/>
      <c r="D129" s="49" t="s">
        <v>124</v>
      </c>
      <c r="E129" s="66" t="s">
        <v>206</v>
      </c>
      <c r="F129" s="77" t="str">
        <f>CONCATENATE("Sum of lines ",B111,", ",B117," and ",B123)</f>
        <v>Sum of lines 40.a, 42.a and 44.a</v>
      </c>
    </row>
    <row r="130" spans="2:6" ht="14.25">
      <c r="B130" s="6" t="s">
        <v>110</v>
      </c>
      <c r="C130" s="65"/>
      <c r="D130" s="49" t="s">
        <v>125</v>
      </c>
      <c r="E130" s="66" t="s">
        <v>206</v>
      </c>
      <c r="F130" s="77" t="str">
        <f>CONCATENATE("Sum of lines ",B112,", ",B118," and ",B124)</f>
        <v>Sum of lines 40.b, 42.b and 44.b</v>
      </c>
    </row>
    <row r="131" spans="2:6" ht="14.25">
      <c r="B131" s="16"/>
      <c r="C131" s="65"/>
      <c r="D131" s="50" t="s">
        <v>76</v>
      </c>
      <c r="E131" s="67"/>
      <c r="F131" s="50"/>
    </row>
    <row r="132" spans="2:6" ht="14.25">
      <c r="B132" s="4">
        <v>47</v>
      </c>
      <c r="C132" s="65"/>
      <c r="D132" s="49" t="s">
        <v>113</v>
      </c>
      <c r="E132" s="63" t="s">
        <v>207</v>
      </c>
      <c r="F132" s="49" t="s">
        <v>278</v>
      </c>
    </row>
    <row r="133" spans="2:6" ht="14.25">
      <c r="B133" s="4">
        <v>48</v>
      </c>
      <c r="C133" s="65"/>
      <c r="D133" s="49" t="s">
        <v>111</v>
      </c>
      <c r="E133" s="63" t="s">
        <v>207</v>
      </c>
      <c r="F133" s="49" t="s">
        <v>279</v>
      </c>
    </row>
    <row r="134" spans="2:6" ht="28.5">
      <c r="B134" s="4">
        <v>49</v>
      </c>
      <c r="C134" s="65"/>
      <c r="D134" s="49" t="s">
        <v>112</v>
      </c>
      <c r="E134" s="66" t="s">
        <v>206</v>
      </c>
      <c r="F134" s="77" t="s">
        <v>280</v>
      </c>
    </row>
    <row r="135" spans="2:6" ht="14.25">
      <c r="B135" s="16"/>
      <c r="C135" s="65"/>
      <c r="D135" s="50" t="s">
        <v>77</v>
      </c>
      <c r="E135" s="67"/>
      <c r="F135" s="50"/>
    </row>
    <row r="136" spans="2:6" ht="14.25">
      <c r="B136" s="4">
        <v>50</v>
      </c>
      <c r="C136" s="65"/>
      <c r="D136" s="49" t="s">
        <v>114</v>
      </c>
      <c r="E136" s="63" t="s">
        <v>207</v>
      </c>
      <c r="F136" s="49" t="s">
        <v>279</v>
      </c>
    </row>
    <row r="137" spans="2:6" ht="14.25">
      <c r="B137" s="4">
        <v>51</v>
      </c>
      <c r="C137" s="65"/>
      <c r="D137" s="49" t="s">
        <v>115</v>
      </c>
      <c r="E137" s="63" t="s">
        <v>207</v>
      </c>
      <c r="F137" s="49" t="s">
        <v>281</v>
      </c>
    </row>
    <row r="138" spans="2:6" ht="14.25">
      <c r="B138" s="16"/>
      <c r="C138" s="65"/>
      <c r="D138" s="50" t="s">
        <v>203</v>
      </c>
      <c r="E138" s="63"/>
      <c r="F138" s="49"/>
    </row>
    <row r="139" spans="2:6" ht="14.25">
      <c r="B139" s="4">
        <v>52</v>
      </c>
      <c r="C139" s="68"/>
      <c r="D139" s="49" t="s">
        <v>57</v>
      </c>
      <c r="E139" s="63" t="s">
        <v>334</v>
      </c>
      <c r="F139" s="49" t="s">
        <v>282</v>
      </c>
    </row>
    <row r="140" spans="2:6" ht="14.25">
      <c r="B140" s="4">
        <v>53</v>
      </c>
      <c r="C140" s="68"/>
      <c r="D140" s="49" t="s">
        <v>56</v>
      </c>
      <c r="E140" s="63" t="s">
        <v>334</v>
      </c>
      <c r="F140" s="49" t="s">
        <v>283</v>
      </c>
    </row>
    <row r="141" spans="2:6" ht="14.25">
      <c r="B141" s="4">
        <v>54</v>
      </c>
      <c r="C141" s="68"/>
      <c r="D141" s="49" t="s">
        <v>55</v>
      </c>
      <c r="E141" s="63" t="s">
        <v>334</v>
      </c>
      <c r="F141" s="49" t="s">
        <v>284</v>
      </c>
    </row>
    <row r="142" spans="2:6" s="29" customFormat="1" ht="14.25">
      <c r="B142" s="6">
        <v>55</v>
      </c>
      <c r="C142" s="68"/>
      <c r="D142" s="49" t="s">
        <v>136</v>
      </c>
      <c r="E142" s="63" t="s">
        <v>206</v>
      </c>
      <c r="F142" s="49" t="s">
        <v>285</v>
      </c>
    </row>
    <row r="143" spans="2:6" ht="14.25">
      <c r="B143" s="5"/>
      <c r="C143" s="71"/>
      <c r="D143" s="51" t="s">
        <v>2</v>
      </c>
      <c r="E143" s="20"/>
      <c r="F143" s="51"/>
    </row>
    <row r="144" spans="2:6" ht="14.25">
      <c r="B144" s="4">
        <v>56</v>
      </c>
      <c r="C144" s="65"/>
      <c r="D144" s="49" t="s">
        <v>9</v>
      </c>
      <c r="E144" s="63" t="s">
        <v>331</v>
      </c>
      <c r="F144" s="49" t="s">
        <v>286</v>
      </c>
    </row>
    <row r="145" spans="2:6" ht="14.25">
      <c r="B145" s="4">
        <v>57</v>
      </c>
      <c r="C145" s="65"/>
      <c r="D145" s="49" t="s">
        <v>18</v>
      </c>
      <c r="E145" s="66" t="s">
        <v>206</v>
      </c>
      <c r="F145" s="77" t="s">
        <v>327</v>
      </c>
    </row>
    <row r="146" spans="2:6" ht="14.25">
      <c r="B146" s="4">
        <v>58</v>
      </c>
      <c r="C146" s="65"/>
      <c r="D146" s="49" t="s">
        <v>6</v>
      </c>
      <c r="E146" s="63" t="s">
        <v>331</v>
      </c>
      <c r="F146" s="49" t="s">
        <v>287</v>
      </c>
    </row>
    <row r="147" spans="2:6" ht="14.25">
      <c r="B147" s="4">
        <v>59</v>
      </c>
      <c r="C147" s="65"/>
      <c r="D147" s="49" t="s">
        <v>5</v>
      </c>
      <c r="E147" s="63" t="s">
        <v>331</v>
      </c>
      <c r="F147" s="49" t="s">
        <v>288</v>
      </c>
    </row>
    <row r="148" spans="2:6" ht="28.5">
      <c r="B148" s="4">
        <v>60</v>
      </c>
      <c r="C148" s="65"/>
      <c r="D148" s="49" t="s">
        <v>10</v>
      </c>
      <c r="E148" s="63" t="s">
        <v>331</v>
      </c>
      <c r="F148" s="49" t="s">
        <v>289</v>
      </c>
    </row>
    <row r="149" spans="2:6" ht="14.25">
      <c r="B149" s="4">
        <v>61</v>
      </c>
      <c r="C149" s="65"/>
      <c r="D149" s="49" t="s">
        <v>3</v>
      </c>
      <c r="E149" s="66" t="s">
        <v>206</v>
      </c>
      <c r="F149" s="77" t="str">
        <f>CONCATENATE("Line ",B150," + ",B151)</f>
        <v>Line 61.a + 61.b</v>
      </c>
    </row>
    <row r="150" spans="2:6" ht="28.5">
      <c r="B150" s="4" t="s">
        <v>117</v>
      </c>
      <c r="C150" s="65"/>
      <c r="D150" s="49" t="s">
        <v>71</v>
      </c>
      <c r="E150" s="63" t="s">
        <v>331</v>
      </c>
      <c r="F150" s="49" t="s">
        <v>290</v>
      </c>
    </row>
    <row r="151" spans="2:6" ht="28.5">
      <c r="B151" s="4" t="s">
        <v>118</v>
      </c>
      <c r="C151" s="65"/>
      <c r="D151" s="49" t="s">
        <v>72</v>
      </c>
      <c r="E151" s="63" t="s">
        <v>331</v>
      </c>
      <c r="F151" s="49" t="s">
        <v>291</v>
      </c>
    </row>
    <row r="152" spans="2:6" ht="14.25">
      <c r="B152" s="4">
        <v>62</v>
      </c>
      <c r="C152" s="65"/>
      <c r="D152" s="49" t="s">
        <v>119</v>
      </c>
      <c r="E152" s="66" t="s">
        <v>206</v>
      </c>
      <c r="F152" s="77" t="str">
        <f>CONCATENATE("Line ",B153," + ",B154)</f>
        <v>Line 62.a + 62.b</v>
      </c>
    </row>
    <row r="153" spans="2:6" ht="14.25">
      <c r="B153" s="4" t="s">
        <v>120</v>
      </c>
      <c r="C153" s="65"/>
      <c r="D153" s="49" t="s">
        <v>23</v>
      </c>
      <c r="E153" s="63" t="s">
        <v>331</v>
      </c>
      <c r="F153" s="49" t="s">
        <v>292</v>
      </c>
    </row>
    <row r="154" spans="2:6" ht="14.25">
      <c r="B154" s="4" t="s">
        <v>121</v>
      </c>
      <c r="C154" s="65"/>
      <c r="D154" s="49" t="s">
        <v>24</v>
      </c>
      <c r="E154" s="63" t="s">
        <v>331</v>
      </c>
      <c r="F154" s="49" t="s">
        <v>293</v>
      </c>
    </row>
    <row r="155" spans="2:6" ht="14.25">
      <c r="B155" s="4">
        <v>63</v>
      </c>
      <c r="C155" s="65"/>
      <c r="D155" s="49" t="s">
        <v>73</v>
      </c>
      <c r="E155" s="66" t="s">
        <v>206</v>
      </c>
      <c r="F155" s="77" t="str">
        <f>CONCATENATE("Line ",B156," + ",B157)</f>
        <v>Line 63.a + 63.b</v>
      </c>
    </row>
    <row r="156" spans="2:6" ht="28.5">
      <c r="B156" s="6" t="s">
        <v>116</v>
      </c>
      <c r="C156" s="65"/>
      <c r="D156" s="49" t="s">
        <v>201</v>
      </c>
      <c r="E156" s="63" t="s">
        <v>331</v>
      </c>
      <c r="F156" s="49" t="s">
        <v>294</v>
      </c>
    </row>
    <row r="157" spans="2:6" ht="28.5">
      <c r="B157" s="6" t="s">
        <v>202</v>
      </c>
      <c r="C157" s="65"/>
      <c r="D157" s="49" t="s">
        <v>134</v>
      </c>
      <c r="E157" s="63" t="s">
        <v>331</v>
      </c>
      <c r="F157" s="49" t="s">
        <v>295</v>
      </c>
    </row>
    <row r="158" spans="2:6" ht="28.5">
      <c r="B158" s="4">
        <v>64</v>
      </c>
      <c r="C158" s="65"/>
      <c r="D158" s="49" t="s">
        <v>133</v>
      </c>
      <c r="E158" s="63" t="s">
        <v>331</v>
      </c>
      <c r="F158" s="49" t="s">
        <v>296</v>
      </c>
    </row>
    <row r="159" spans="2:6" ht="14.25">
      <c r="B159" s="4">
        <v>65</v>
      </c>
      <c r="C159" s="65"/>
      <c r="D159" s="49" t="s">
        <v>135</v>
      </c>
      <c r="E159" s="63" t="s">
        <v>331</v>
      </c>
      <c r="F159" s="49" t="s">
        <v>297</v>
      </c>
    </row>
    <row r="160" spans="2:6" ht="14.25">
      <c r="B160" s="4">
        <v>66</v>
      </c>
      <c r="C160" s="65"/>
      <c r="D160" s="49" t="s">
        <v>122</v>
      </c>
      <c r="E160" s="63" t="s">
        <v>331</v>
      </c>
      <c r="F160" s="49" t="s">
        <v>298</v>
      </c>
    </row>
    <row r="161" spans="2:6" ht="14.25">
      <c r="B161" s="4">
        <v>67</v>
      </c>
      <c r="C161" s="65"/>
      <c r="D161" s="49" t="s">
        <v>19</v>
      </c>
      <c r="E161" s="66" t="s">
        <v>206</v>
      </c>
      <c r="F161" s="77" t="s">
        <v>299</v>
      </c>
    </row>
    <row r="162" spans="3:6" ht="14.25">
      <c r="C162" s="72"/>
      <c r="D162" s="18"/>
      <c r="E162" s="18"/>
      <c r="F162" s="62"/>
    </row>
    <row r="163" spans="3:6" ht="14.25">
      <c r="C163" s="73"/>
      <c r="D163" s="44"/>
      <c r="E163" s="44"/>
      <c r="F163" s="74"/>
    </row>
    <row r="164" ht="14.25">
      <c r="C164" s="73"/>
    </row>
    <row r="165" spans="3:6" ht="14.25">
      <c r="C165" s="73"/>
      <c r="D165" s="46"/>
      <c r="E165" s="46"/>
      <c r="F165" s="76"/>
    </row>
    <row r="166" ht="14.25">
      <c r="C166" s="73"/>
    </row>
    <row r="167" ht="14.25">
      <c r="C167" s="73"/>
    </row>
    <row r="168" ht="14.25">
      <c r="C168" s="73"/>
    </row>
    <row r="169" ht="14.25">
      <c r="C169" s="73"/>
    </row>
    <row r="170" ht="14.25">
      <c r="C170" s="73"/>
    </row>
    <row r="171" ht="14.25">
      <c r="C171" s="73"/>
    </row>
    <row r="172" ht="14.25">
      <c r="C172" s="73"/>
    </row>
    <row r="173" ht="14.25">
      <c r="C173" s="73"/>
    </row>
    <row r="174" ht="14.25">
      <c r="C174" s="73"/>
    </row>
    <row r="175" ht="14.25">
      <c r="C175" s="73"/>
    </row>
    <row r="176" ht="14.25">
      <c r="C176" s="73"/>
    </row>
    <row r="177" ht="14.25">
      <c r="C177" s="29"/>
    </row>
    <row r="178" ht="14.25">
      <c r="C178" s="29"/>
    </row>
    <row r="179" ht="14.25">
      <c r="C179" s="29"/>
    </row>
    <row r="180" ht="14.25">
      <c r="C180" s="29"/>
    </row>
  </sheetData>
  <sheetProtection/>
  <printOptions horizontalCentered="1"/>
  <pageMargins left="0.25" right="0.25" top="0.75" bottom="0.75" header="0.3" footer="0.3"/>
  <pageSetup fitToHeight="2" fitToWidth="1" horizontalDpi="600" verticalDpi="600" orientation="landscape" paperSize="17" scale="43" r:id="rId3"/>
  <headerFooter alignWithMargins="0">
    <oddHeader xml:space="preserve">&amp;CMonthly Utility Credit and Collections Reporting </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164"/>
  <sheetViews>
    <sheetView showGridLines="0" tabSelected="1" zoomScale="80" zoomScaleNormal="80" zoomScalePageLayoutView="0" workbookViewId="0" topLeftCell="A1">
      <selection activeCell="R7" sqref="R7"/>
    </sheetView>
  </sheetViews>
  <sheetFormatPr defaultColWidth="8.75390625" defaultRowHeight="15.75"/>
  <cols>
    <col min="1" max="1" width="8.375" style="3" customWidth="1"/>
    <col min="2" max="2" width="84.00390625" style="45" customWidth="1"/>
    <col min="3" max="3" width="11.125" style="7" customWidth="1"/>
    <col min="4" max="4" width="10.125" style="7" customWidth="1"/>
    <col min="5" max="5" width="11.125" style="7" customWidth="1"/>
    <col min="6" max="6" width="10.125" style="7" customWidth="1"/>
    <col min="7" max="7" width="11.125" style="7" customWidth="1"/>
    <col min="8" max="8" width="10.125" style="7" customWidth="1"/>
    <col min="9" max="9" width="11.125" style="7" customWidth="1"/>
    <col min="10" max="10" width="10.125" style="7" customWidth="1"/>
    <col min="11" max="11" width="11.125" style="7" customWidth="1"/>
    <col min="12" max="12" width="10.125" style="7" customWidth="1"/>
    <col min="13" max="13" width="11.125" style="7" customWidth="1"/>
    <col min="14" max="14" width="10.125" style="7" customWidth="1"/>
    <col min="15" max="15" width="11.125" style="7" customWidth="1"/>
    <col min="16" max="16" width="10.125" style="7" customWidth="1"/>
    <col min="17" max="17" width="11.125" style="7" bestFit="1" customWidth="1"/>
    <col min="18" max="18" width="10.125" style="7" bestFit="1" customWidth="1"/>
    <col min="19" max="19" width="11.125" style="7" bestFit="1" customWidth="1"/>
    <col min="20" max="20" width="10.125" style="7" bestFit="1" customWidth="1"/>
    <col min="21" max="21" width="11.125" style="7" bestFit="1" customWidth="1"/>
    <col min="22" max="22" width="10.125" style="7" bestFit="1" customWidth="1"/>
    <col min="23" max="23" width="11.125" style="7" bestFit="1" customWidth="1"/>
    <col min="24" max="24" width="10.875" style="7" customWidth="1"/>
    <col min="25" max="25" width="11.875" style="7" bestFit="1" customWidth="1"/>
    <col min="26" max="26" width="10.875" style="7" customWidth="1"/>
    <col min="27" max="27" width="11.875" style="7" bestFit="1" customWidth="1"/>
    <col min="28" max="28" width="10.875" style="7" customWidth="1"/>
    <col min="29" max="30" width="11.875" style="7" bestFit="1" customWidth="1"/>
    <col min="31" max="16384" width="8.75390625" style="7" customWidth="1"/>
  </cols>
  <sheetData>
    <row r="1" ht="15" thickBot="1">
      <c r="B1" s="3"/>
    </row>
    <row r="2" spans="2:30" ht="14.25">
      <c r="B2" s="3"/>
      <c r="C2" s="138">
        <v>44470</v>
      </c>
      <c r="D2" s="139"/>
      <c r="E2" s="138">
        <v>44501</v>
      </c>
      <c r="F2" s="139"/>
      <c r="G2" s="138">
        <v>44531</v>
      </c>
      <c r="H2" s="139"/>
      <c r="I2" s="138">
        <v>44562</v>
      </c>
      <c r="J2" s="139"/>
      <c r="K2" s="138">
        <v>44593</v>
      </c>
      <c r="L2" s="139"/>
      <c r="M2" s="138">
        <v>44621</v>
      </c>
      <c r="N2" s="139"/>
      <c r="O2" s="138">
        <v>44652</v>
      </c>
      <c r="P2" s="139"/>
      <c r="Q2" s="138">
        <v>44682</v>
      </c>
      <c r="R2" s="139"/>
      <c r="S2" s="138">
        <v>44713</v>
      </c>
      <c r="T2" s="139"/>
      <c r="U2" s="138">
        <v>44743</v>
      </c>
      <c r="V2" s="139"/>
      <c r="W2" s="138">
        <v>44774</v>
      </c>
      <c r="X2" s="139"/>
      <c r="Y2" s="138">
        <v>44805</v>
      </c>
      <c r="Z2" s="139"/>
      <c r="AA2" s="141" t="s">
        <v>339</v>
      </c>
      <c r="AB2" s="142"/>
      <c r="AC2" s="138">
        <v>44866</v>
      </c>
      <c r="AD2" s="139"/>
    </row>
    <row r="3" spans="2:30" ht="14.25">
      <c r="B3" s="3"/>
      <c r="C3" s="1" t="s">
        <v>20</v>
      </c>
      <c r="D3" s="2" t="s">
        <v>21</v>
      </c>
      <c r="E3" s="1" t="s">
        <v>20</v>
      </c>
      <c r="F3" s="2" t="s">
        <v>21</v>
      </c>
      <c r="G3" s="1" t="s">
        <v>20</v>
      </c>
      <c r="H3" s="2" t="s">
        <v>21</v>
      </c>
      <c r="I3" s="1" t="s">
        <v>20</v>
      </c>
      <c r="J3" s="2" t="s">
        <v>21</v>
      </c>
      <c r="K3" s="1" t="s">
        <v>20</v>
      </c>
      <c r="L3" s="2" t="s">
        <v>21</v>
      </c>
      <c r="M3" s="1" t="s">
        <v>20</v>
      </c>
      <c r="N3" s="2" t="s">
        <v>21</v>
      </c>
      <c r="O3" s="1" t="s">
        <v>20</v>
      </c>
      <c r="P3" s="2" t="s">
        <v>21</v>
      </c>
      <c r="Q3" s="1" t="s">
        <v>20</v>
      </c>
      <c r="R3" s="2" t="s">
        <v>21</v>
      </c>
      <c r="S3" s="1" t="s">
        <v>20</v>
      </c>
      <c r="T3" s="2" t="s">
        <v>21</v>
      </c>
      <c r="U3" s="1" t="s">
        <v>20</v>
      </c>
      <c r="V3" s="2" t="s">
        <v>21</v>
      </c>
      <c r="W3" s="1" t="s">
        <v>20</v>
      </c>
      <c r="X3" s="2" t="s">
        <v>21</v>
      </c>
      <c r="Y3" s="1" t="s">
        <v>20</v>
      </c>
      <c r="Z3" s="2" t="s">
        <v>21</v>
      </c>
      <c r="AA3" s="86" t="s">
        <v>20</v>
      </c>
      <c r="AB3" s="87" t="s">
        <v>21</v>
      </c>
      <c r="AC3" s="1" t="s">
        <v>20</v>
      </c>
      <c r="AD3" s="2" t="s">
        <v>21</v>
      </c>
    </row>
    <row r="4" spans="1:30" ht="14.25">
      <c r="A4" s="5"/>
      <c r="B4" s="20" t="s">
        <v>0</v>
      </c>
      <c r="C4" s="21"/>
      <c r="D4" s="22"/>
      <c r="E4" s="21"/>
      <c r="F4" s="22"/>
      <c r="G4" s="21"/>
      <c r="H4" s="22"/>
      <c r="I4" s="21"/>
      <c r="J4" s="22"/>
      <c r="K4" s="21"/>
      <c r="L4" s="22"/>
      <c r="M4" s="21"/>
      <c r="N4" s="22"/>
      <c r="O4" s="21"/>
      <c r="P4" s="22"/>
      <c r="Q4" s="21"/>
      <c r="R4" s="22"/>
      <c r="S4" s="21"/>
      <c r="T4" s="22"/>
      <c r="U4" s="21"/>
      <c r="V4" s="22"/>
      <c r="W4" s="21"/>
      <c r="X4" s="22"/>
      <c r="Y4" s="21"/>
      <c r="Z4" s="22"/>
      <c r="AA4" s="21"/>
      <c r="AB4" s="22"/>
      <c r="AC4" s="99"/>
      <c r="AD4" s="100"/>
    </row>
    <row r="5" spans="1:30" ht="14.25">
      <c r="A5" s="4">
        <v>1</v>
      </c>
      <c r="B5" s="49" t="s">
        <v>142</v>
      </c>
      <c r="C5" s="25">
        <f>C6+C7</f>
        <v>446437</v>
      </c>
      <c r="D5" s="26">
        <f>D6+D7</f>
        <v>251824</v>
      </c>
      <c r="E5" s="25">
        <f aca="true" t="shared" si="0" ref="E5:J5">E6+E7</f>
        <v>445744</v>
      </c>
      <c r="F5" s="26">
        <f t="shared" si="0"/>
        <v>252251</v>
      </c>
      <c r="G5" s="25">
        <f t="shared" si="0"/>
        <v>446355</v>
      </c>
      <c r="H5" s="26">
        <f t="shared" si="0"/>
        <v>252869</v>
      </c>
      <c r="I5" s="25">
        <f t="shared" si="0"/>
        <v>446917</v>
      </c>
      <c r="J5" s="26">
        <f t="shared" si="0"/>
        <v>249961</v>
      </c>
      <c r="K5" s="25">
        <f aca="true" t="shared" si="1" ref="K5:P5">K6+K7</f>
        <v>446577</v>
      </c>
      <c r="L5" s="26">
        <f t="shared" si="1"/>
        <v>249816</v>
      </c>
      <c r="M5" s="25">
        <f t="shared" si="1"/>
        <v>446375</v>
      </c>
      <c r="N5" s="26">
        <f t="shared" si="1"/>
        <v>249193</v>
      </c>
      <c r="O5" s="25">
        <f t="shared" si="1"/>
        <v>447063</v>
      </c>
      <c r="P5" s="26">
        <f t="shared" si="1"/>
        <v>249733</v>
      </c>
      <c r="Q5" s="25">
        <f aca="true" t="shared" si="2" ref="Q5:V5">Q6+Q7</f>
        <v>447687</v>
      </c>
      <c r="R5" s="26">
        <f t="shared" si="2"/>
        <v>249266</v>
      </c>
      <c r="S5" s="25">
        <f t="shared" si="2"/>
        <v>446732</v>
      </c>
      <c r="T5" s="26">
        <f t="shared" si="2"/>
        <v>248536</v>
      </c>
      <c r="U5" s="25">
        <f t="shared" si="2"/>
        <v>447026</v>
      </c>
      <c r="V5" s="26">
        <f t="shared" si="2"/>
        <v>248194</v>
      </c>
      <c r="W5" s="25">
        <f aca="true" t="shared" si="3" ref="W5:AB5">W6+W7</f>
        <v>446465</v>
      </c>
      <c r="X5" s="26">
        <f t="shared" si="3"/>
        <v>247647</v>
      </c>
      <c r="Y5" s="25">
        <f t="shared" si="3"/>
        <v>446053</v>
      </c>
      <c r="Z5" s="26">
        <f t="shared" si="3"/>
        <v>247268</v>
      </c>
      <c r="AA5" s="25">
        <f t="shared" si="3"/>
        <v>446754</v>
      </c>
      <c r="AB5" s="26">
        <f t="shared" si="3"/>
        <v>248140</v>
      </c>
      <c r="AC5" s="101">
        <f>AC6+AC7</f>
        <v>445699</v>
      </c>
      <c r="AD5" s="102">
        <f>AD6+AD7</f>
        <v>248006</v>
      </c>
    </row>
    <row r="6" spans="1:30" ht="14.25">
      <c r="A6" s="6" t="s">
        <v>138</v>
      </c>
      <c r="B6" s="49" t="s">
        <v>140</v>
      </c>
      <c r="C6" s="25">
        <v>443362</v>
      </c>
      <c r="D6" s="26">
        <v>250267</v>
      </c>
      <c r="E6" s="25">
        <v>443772</v>
      </c>
      <c r="F6" s="26">
        <v>251323</v>
      </c>
      <c r="G6" s="25">
        <v>444170</v>
      </c>
      <c r="H6" s="26">
        <v>251736</v>
      </c>
      <c r="I6" s="25">
        <v>444623</v>
      </c>
      <c r="J6" s="26">
        <v>248682</v>
      </c>
      <c r="K6" s="25">
        <v>444703</v>
      </c>
      <c r="L6" s="26">
        <v>248812</v>
      </c>
      <c r="M6" s="25">
        <v>444654</v>
      </c>
      <c r="N6" s="26">
        <v>248286</v>
      </c>
      <c r="O6" s="25">
        <v>444650</v>
      </c>
      <c r="P6" s="26">
        <v>248338</v>
      </c>
      <c r="Q6" s="25">
        <v>444249</v>
      </c>
      <c r="R6" s="26">
        <v>247538</v>
      </c>
      <c r="S6" s="25">
        <v>443949</v>
      </c>
      <c r="T6" s="26">
        <v>247070</v>
      </c>
      <c r="U6" s="25">
        <v>443968</v>
      </c>
      <c r="V6" s="26">
        <v>246652</v>
      </c>
      <c r="W6" s="25">
        <v>443973</v>
      </c>
      <c r="X6" s="26">
        <v>246422</v>
      </c>
      <c r="Y6" s="25">
        <v>443783</v>
      </c>
      <c r="Z6" s="26">
        <v>246189</v>
      </c>
      <c r="AA6" s="25">
        <v>444097</v>
      </c>
      <c r="AB6" s="26">
        <v>246867</v>
      </c>
      <c r="AC6" s="101">
        <v>444501</v>
      </c>
      <c r="AD6" s="102">
        <v>247487</v>
      </c>
    </row>
    <row r="7" spans="1:30" ht="14.25">
      <c r="A7" s="6" t="s">
        <v>139</v>
      </c>
      <c r="B7" s="49" t="s">
        <v>141</v>
      </c>
      <c r="C7" s="25">
        <v>3075</v>
      </c>
      <c r="D7" s="26">
        <v>1557</v>
      </c>
      <c r="E7" s="25">
        <v>1972</v>
      </c>
      <c r="F7" s="26">
        <v>928</v>
      </c>
      <c r="G7" s="25">
        <v>2185</v>
      </c>
      <c r="H7" s="26">
        <v>1133</v>
      </c>
      <c r="I7" s="25">
        <v>2294</v>
      </c>
      <c r="J7" s="26">
        <v>1279</v>
      </c>
      <c r="K7" s="25">
        <v>1874</v>
      </c>
      <c r="L7" s="26">
        <v>1004</v>
      </c>
      <c r="M7" s="25">
        <v>1721</v>
      </c>
      <c r="N7" s="26">
        <v>907</v>
      </c>
      <c r="O7" s="25">
        <v>2413</v>
      </c>
      <c r="P7" s="26">
        <v>1395</v>
      </c>
      <c r="Q7" s="25">
        <v>3438</v>
      </c>
      <c r="R7" s="26">
        <v>1728</v>
      </c>
      <c r="S7" s="25">
        <v>2783</v>
      </c>
      <c r="T7" s="26">
        <v>1466</v>
      </c>
      <c r="U7" s="25">
        <v>3058</v>
      </c>
      <c r="V7" s="26">
        <v>1542</v>
      </c>
      <c r="W7" s="25">
        <v>2492</v>
      </c>
      <c r="X7" s="26">
        <v>1225</v>
      </c>
      <c r="Y7" s="25">
        <v>2270</v>
      </c>
      <c r="Z7" s="26">
        <v>1079</v>
      </c>
      <c r="AA7" s="25">
        <v>2657</v>
      </c>
      <c r="AB7" s="26">
        <v>1273</v>
      </c>
      <c r="AC7" s="101">
        <v>1198</v>
      </c>
      <c r="AD7" s="102">
        <v>519</v>
      </c>
    </row>
    <row r="8" spans="1:30" ht="14.25">
      <c r="A8" s="4">
        <v>2</v>
      </c>
      <c r="B8" s="49" t="s">
        <v>25</v>
      </c>
      <c r="C8" s="11">
        <v>49023756</v>
      </c>
      <c r="D8" s="10">
        <v>9559363</v>
      </c>
      <c r="E8" s="11">
        <v>44699972</v>
      </c>
      <c r="F8" s="10">
        <v>17228265</v>
      </c>
      <c r="G8" s="11">
        <v>56054156</v>
      </c>
      <c r="H8" s="10">
        <v>38020021</v>
      </c>
      <c r="I8" s="11">
        <v>62211146</v>
      </c>
      <c r="J8" s="10">
        <v>49555113</v>
      </c>
      <c r="K8" s="11">
        <v>62871061</v>
      </c>
      <c r="L8" s="10">
        <v>61540800</v>
      </c>
      <c r="M8" s="11">
        <v>54520118</v>
      </c>
      <c r="N8" s="10">
        <v>48406442</v>
      </c>
      <c r="O8" s="11">
        <v>48474234</v>
      </c>
      <c r="P8" s="10">
        <v>36490931</v>
      </c>
      <c r="Q8" s="11">
        <v>41614051</v>
      </c>
      <c r="R8" s="10">
        <v>22423542</v>
      </c>
      <c r="S8" s="11">
        <v>44526377</v>
      </c>
      <c r="T8" s="10">
        <v>11409975</v>
      </c>
      <c r="U8" s="11">
        <v>62845633</v>
      </c>
      <c r="V8" s="10">
        <v>10157539</v>
      </c>
      <c r="W8" s="11">
        <v>77663732</v>
      </c>
      <c r="X8" s="10">
        <v>8909717</v>
      </c>
      <c r="Y8" s="11">
        <v>66130635</v>
      </c>
      <c r="Z8" s="10">
        <v>9404292</v>
      </c>
      <c r="AA8" s="11">
        <v>47769948</v>
      </c>
      <c r="AB8" s="10">
        <v>11443301</v>
      </c>
      <c r="AC8" s="103">
        <v>58623914</v>
      </c>
      <c r="AD8" s="104">
        <v>21018301</v>
      </c>
    </row>
    <row r="9" spans="1:30" ht="14.25">
      <c r="A9" s="4">
        <v>3</v>
      </c>
      <c r="B9" s="49" t="s">
        <v>204</v>
      </c>
      <c r="C9" s="53">
        <f>C8/C6</f>
        <v>110.57275093490195</v>
      </c>
      <c r="D9" s="54">
        <f>D8/D6</f>
        <v>38.1966579692888</v>
      </c>
      <c r="E9" s="53">
        <f aca="true" t="shared" si="4" ref="E9:J9">E8/E6</f>
        <v>100.72733746157937</v>
      </c>
      <c r="F9" s="54">
        <f t="shared" si="4"/>
        <v>68.55029185550069</v>
      </c>
      <c r="G9" s="53">
        <f t="shared" si="4"/>
        <v>126.19977936375712</v>
      </c>
      <c r="H9" s="54">
        <f t="shared" si="4"/>
        <v>151.03132249658373</v>
      </c>
      <c r="I9" s="53">
        <f t="shared" si="4"/>
        <v>139.91886609554612</v>
      </c>
      <c r="J9" s="54">
        <f t="shared" si="4"/>
        <v>199.27100875817308</v>
      </c>
      <c r="K9" s="53">
        <f aca="true" t="shared" si="5" ref="K9:P9">K8/K6</f>
        <v>141.37764080746027</v>
      </c>
      <c r="L9" s="54">
        <f t="shared" si="5"/>
        <v>247.33855280291948</v>
      </c>
      <c r="M9" s="53">
        <f t="shared" si="5"/>
        <v>122.61245372806722</v>
      </c>
      <c r="N9" s="54">
        <f t="shared" si="5"/>
        <v>194.96243042297996</v>
      </c>
      <c r="O9" s="53">
        <f t="shared" si="5"/>
        <v>109.01660631957719</v>
      </c>
      <c r="P9" s="54">
        <f t="shared" si="5"/>
        <v>146.94058500914076</v>
      </c>
      <c r="Q9" s="53">
        <f aca="true" t="shared" si="6" ref="Q9:V9">Q8/Q6</f>
        <v>93.67280736703965</v>
      </c>
      <c r="R9" s="54">
        <f t="shared" si="6"/>
        <v>90.58626150328435</v>
      </c>
      <c r="S9" s="53">
        <f t="shared" si="6"/>
        <v>100.29615338698815</v>
      </c>
      <c r="T9" s="54">
        <f t="shared" si="6"/>
        <v>46.18114299591209</v>
      </c>
      <c r="U9" s="53">
        <f t="shared" si="6"/>
        <v>141.55442058887127</v>
      </c>
      <c r="V9" s="54">
        <f t="shared" si="6"/>
        <v>41.181660801453056</v>
      </c>
      <c r="W9" s="53">
        <f aca="true" t="shared" si="7" ref="W9:AB9">W8/W6</f>
        <v>174.92895288677465</v>
      </c>
      <c r="X9" s="54">
        <f t="shared" si="7"/>
        <v>36.15633750233339</v>
      </c>
      <c r="Y9" s="53">
        <f t="shared" si="7"/>
        <v>149.01570136756027</v>
      </c>
      <c r="Z9" s="54">
        <f t="shared" si="7"/>
        <v>38.199480886635875</v>
      </c>
      <c r="AA9" s="53">
        <f t="shared" si="7"/>
        <v>107.56647309033838</v>
      </c>
      <c r="AB9" s="54">
        <f t="shared" si="7"/>
        <v>46.35411375355961</v>
      </c>
      <c r="AC9" s="105">
        <f>AC8/AC6</f>
        <v>131.88702387621174</v>
      </c>
      <c r="AD9" s="106">
        <f>AD8/AD6</f>
        <v>84.92688908912388</v>
      </c>
    </row>
    <row r="10" spans="1:30" ht="14.25">
      <c r="A10" s="4">
        <v>4</v>
      </c>
      <c r="B10" s="49" t="s">
        <v>11</v>
      </c>
      <c r="C10" s="12">
        <v>32970759.9848</v>
      </c>
      <c r="D10" s="13">
        <v>4496012.7252</v>
      </c>
      <c r="E10" s="12">
        <v>26121788.279999997</v>
      </c>
      <c r="F10" s="13">
        <v>11195052.12</v>
      </c>
      <c r="G10" s="12">
        <v>21200836.494</v>
      </c>
      <c r="H10" s="13">
        <v>14133890.996000001</v>
      </c>
      <c r="I10" s="12">
        <v>29149956.294</v>
      </c>
      <c r="J10" s="13">
        <v>19433304.196000002</v>
      </c>
      <c r="K10" s="12">
        <v>32961574.566</v>
      </c>
      <c r="L10" s="13">
        <v>21974383.044</v>
      </c>
      <c r="M10" s="12">
        <v>32471259.4902</v>
      </c>
      <c r="N10" s="13">
        <v>28795267.8498</v>
      </c>
      <c r="O10" s="12">
        <v>29633915.172</v>
      </c>
      <c r="P10" s="13">
        <v>19755943.448</v>
      </c>
      <c r="Q10" s="12">
        <v>26979714.508500002</v>
      </c>
      <c r="R10" s="13">
        <v>14527538.581500001</v>
      </c>
      <c r="S10" s="12">
        <v>28837755.224000003</v>
      </c>
      <c r="T10" s="13">
        <v>7209438.806000001</v>
      </c>
      <c r="U10" s="12">
        <v>31010453.848</v>
      </c>
      <c r="V10" s="13">
        <v>5472433.032000001</v>
      </c>
      <c r="W10" s="12">
        <v>40549084.146</v>
      </c>
      <c r="X10" s="13">
        <v>4505453.794</v>
      </c>
      <c r="Y10" s="12">
        <v>41614524.0368</v>
      </c>
      <c r="Z10" s="13">
        <v>5674707.8231999995</v>
      </c>
      <c r="AA10" s="12">
        <v>38515036.736</v>
      </c>
      <c r="AB10" s="13">
        <v>19257518.368</v>
      </c>
      <c r="AC10" s="107">
        <v>25227133.575000003</v>
      </c>
      <c r="AD10" s="108">
        <v>8409044.525</v>
      </c>
    </row>
    <row r="11" spans="1:30" ht="14.25">
      <c r="A11" s="4">
        <v>5</v>
      </c>
      <c r="B11" s="49" t="s">
        <v>137</v>
      </c>
      <c r="C11" s="23">
        <f>C12+C19</f>
        <v>5633</v>
      </c>
      <c r="D11" s="24">
        <f>D12+D19</f>
        <v>3529</v>
      </c>
      <c r="E11" s="23">
        <f aca="true" t="shared" si="8" ref="E11:J11">E12+E19</f>
        <v>5591</v>
      </c>
      <c r="F11" s="24">
        <f t="shared" si="8"/>
        <v>3507</v>
      </c>
      <c r="G11" s="23">
        <f t="shared" si="8"/>
        <v>5562</v>
      </c>
      <c r="H11" s="24">
        <f t="shared" si="8"/>
        <v>3500</v>
      </c>
      <c r="I11" s="23">
        <f t="shared" si="8"/>
        <v>5480</v>
      </c>
      <c r="J11" s="24">
        <f t="shared" si="8"/>
        <v>3449</v>
      </c>
      <c r="K11" s="23">
        <f aca="true" t="shared" si="9" ref="K11:P11">K12+K19</f>
        <v>5480</v>
      </c>
      <c r="L11" s="24">
        <f t="shared" si="9"/>
        <v>3443</v>
      </c>
      <c r="M11" s="23">
        <f t="shared" si="9"/>
        <v>5500</v>
      </c>
      <c r="N11" s="24">
        <f t="shared" si="9"/>
        <v>3460</v>
      </c>
      <c r="O11" s="23">
        <f t="shared" si="9"/>
        <v>5474</v>
      </c>
      <c r="P11" s="24">
        <f t="shared" si="9"/>
        <v>3433</v>
      </c>
      <c r="Q11" s="23">
        <f aca="true" t="shared" si="10" ref="Q11:V11">Q12+Q19</f>
        <v>5555</v>
      </c>
      <c r="R11" s="24">
        <f t="shared" si="10"/>
        <v>3494</v>
      </c>
      <c r="S11" s="23">
        <f t="shared" si="10"/>
        <v>5689</v>
      </c>
      <c r="T11" s="24">
        <f t="shared" si="10"/>
        <v>3567</v>
      </c>
      <c r="U11" s="23">
        <f t="shared" si="10"/>
        <v>5664</v>
      </c>
      <c r="V11" s="24">
        <f t="shared" si="10"/>
        <v>3557</v>
      </c>
      <c r="W11" s="23">
        <f aca="true" t="shared" si="11" ref="W11:AB11">W12+W19</f>
        <v>5693</v>
      </c>
      <c r="X11" s="24">
        <f t="shared" si="11"/>
        <v>3577</v>
      </c>
      <c r="Y11" s="23">
        <f t="shared" si="11"/>
        <v>5777</v>
      </c>
      <c r="Z11" s="24">
        <f t="shared" si="11"/>
        <v>3629</v>
      </c>
      <c r="AA11" s="23">
        <f t="shared" si="11"/>
        <v>5746</v>
      </c>
      <c r="AB11" s="24">
        <f t="shared" si="11"/>
        <v>3618</v>
      </c>
      <c r="AC11" s="109">
        <f>AC12+AC19</f>
        <v>5732</v>
      </c>
      <c r="AD11" s="110">
        <f>AD12+AD19</f>
        <v>3614</v>
      </c>
    </row>
    <row r="12" spans="1:30" ht="14.25">
      <c r="A12" s="4">
        <v>6</v>
      </c>
      <c r="B12" s="49" t="s">
        <v>189</v>
      </c>
      <c r="C12" s="23">
        <f>SUM(C13:C18)</f>
        <v>3217</v>
      </c>
      <c r="D12" s="24">
        <f>SUM(D13:D18)</f>
        <v>1995</v>
      </c>
      <c r="E12" s="23">
        <f aca="true" t="shared" si="12" ref="E12:J12">SUM(E13:E18)</f>
        <v>3169</v>
      </c>
      <c r="F12" s="24">
        <f t="shared" si="12"/>
        <v>1958</v>
      </c>
      <c r="G12" s="23">
        <f t="shared" si="12"/>
        <v>3194</v>
      </c>
      <c r="H12" s="24">
        <f t="shared" si="12"/>
        <v>1966</v>
      </c>
      <c r="I12" s="23">
        <f t="shared" si="12"/>
        <v>3159</v>
      </c>
      <c r="J12" s="24">
        <f t="shared" si="12"/>
        <v>1934</v>
      </c>
      <c r="K12" s="23">
        <f aca="true" t="shared" si="13" ref="K12:P12">SUM(K13:K18)</f>
        <v>3133</v>
      </c>
      <c r="L12" s="24">
        <f t="shared" si="13"/>
        <v>1917</v>
      </c>
      <c r="M12" s="23">
        <f t="shared" si="13"/>
        <v>3088</v>
      </c>
      <c r="N12" s="24">
        <f t="shared" si="13"/>
        <v>1926</v>
      </c>
      <c r="O12" s="23">
        <f t="shared" si="13"/>
        <v>3065</v>
      </c>
      <c r="P12" s="24">
        <f t="shared" si="13"/>
        <v>1897</v>
      </c>
      <c r="Q12" s="23">
        <f aca="true" t="shared" si="14" ref="Q12:V12">SUM(Q13:Q18)</f>
        <v>3084</v>
      </c>
      <c r="R12" s="24">
        <f t="shared" si="14"/>
        <v>1920</v>
      </c>
      <c r="S12" s="23">
        <f t="shared" si="14"/>
        <v>3086</v>
      </c>
      <c r="T12" s="24">
        <f t="shared" si="14"/>
        <v>1921</v>
      </c>
      <c r="U12" s="23">
        <f t="shared" si="14"/>
        <v>3087</v>
      </c>
      <c r="V12" s="24">
        <f t="shared" si="14"/>
        <v>1937</v>
      </c>
      <c r="W12" s="23">
        <f aca="true" t="shared" si="15" ref="W12:AB12">SUM(W13:W18)</f>
        <v>3128</v>
      </c>
      <c r="X12" s="24">
        <f t="shared" si="15"/>
        <v>1967</v>
      </c>
      <c r="Y12" s="23">
        <f t="shared" si="15"/>
        <v>3173</v>
      </c>
      <c r="Z12" s="24">
        <f t="shared" si="15"/>
        <v>1991</v>
      </c>
      <c r="AA12" s="23">
        <f t="shared" si="15"/>
        <v>3166</v>
      </c>
      <c r="AB12" s="24">
        <f t="shared" si="15"/>
        <v>1991</v>
      </c>
      <c r="AC12" s="109">
        <f>SUM(AC13:AC18)</f>
        <v>3221</v>
      </c>
      <c r="AD12" s="110">
        <f>SUM(AD13:AD18)</f>
        <v>2076</v>
      </c>
    </row>
    <row r="13" spans="1:30" ht="14.25">
      <c r="A13" s="4" t="s">
        <v>65</v>
      </c>
      <c r="B13" s="49" t="s">
        <v>190</v>
      </c>
      <c r="C13" s="25">
        <v>1001</v>
      </c>
      <c r="D13" s="26">
        <v>711</v>
      </c>
      <c r="E13" s="25">
        <v>983</v>
      </c>
      <c r="F13" s="26">
        <v>698</v>
      </c>
      <c r="G13" s="25">
        <v>985</v>
      </c>
      <c r="H13" s="26">
        <v>701</v>
      </c>
      <c r="I13" s="25">
        <v>978</v>
      </c>
      <c r="J13" s="26">
        <v>681</v>
      </c>
      <c r="K13" s="25">
        <v>968</v>
      </c>
      <c r="L13" s="26">
        <v>677</v>
      </c>
      <c r="M13" s="25">
        <v>985</v>
      </c>
      <c r="N13" s="26">
        <v>687</v>
      </c>
      <c r="O13" s="25">
        <v>969</v>
      </c>
      <c r="P13" s="26">
        <v>675</v>
      </c>
      <c r="Q13" s="25">
        <v>994</v>
      </c>
      <c r="R13" s="26">
        <v>702</v>
      </c>
      <c r="S13" s="25">
        <v>1012</v>
      </c>
      <c r="T13" s="26">
        <v>716</v>
      </c>
      <c r="U13" s="25">
        <v>1008</v>
      </c>
      <c r="V13" s="26">
        <v>711</v>
      </c>
      <c r="W13" s="25">
        <v>1007</v>
      </c>
      <c r="X13" s="26">
        <v>710</v>
      </c>
      <c r="Y13" s="25">
        <v>1047</v>
      </c>
      <c r="Z13" s="26">
        <v>737</v>
      </c>
      <c r="AA13" s="25">
        <v>1051</v>
      </c>
      <c r="AB13" s="26">
        <v>746</v>
      </c>
      <c r="AC13" s="101">
        <v>1044</v>
      </c>
      <c r="AD13" s="102">
        <v>753</v>
      </c>
    </row>
    <row r="14" spans="1:30" ht="14.25">
      <c r="A14" s="4" t="s">
        <v>66</v>
      </c>
      <c r="B14" s="49" t="s">
        <v>191</v>
      </c>
      <c r="C14" s="25">
        <v>0</v>
      </c>
      <c r="D14" s="26">
        <v>0</v>
      </c>
      <c r="E14" s="25">
        <v>0</v>
      </c>
      <c r="F14" s="26">
        <v>0</v>
      </c>
      <c r="G14" s="25">
        <v>0</v>
      </c>
      <c r="H14" s="26">
        <v>0</v>
      </c>
      <c r="I14" s="25">
        <v>0</v>
      </c>
      <c r="J14" s="26">
        <v>0</v>
      </c>
      <c r="K14" s="25">
        <v>0</v>
      </c>
      <c r="L14" s="26">
        <v>0</v>
      </c>
      <c r="M14" s="25">
        <v>0</v>
      </c>
      <c r="N14" s="26">
        <v>0</v>
      </c>
      <c r="O14" s="25">
        <v>0</v>
      </c>
      <c r="P14" s="26">
        <v>0</v>
      </c>
      <c r="Q14" s="25">
        <v>0</v>
      </c>
      <c r="R14" s="26">
        <v>0</v>
      </c>
      <c r="S14" s="25">
        <v>0</v>
      </c>
      <c r="T14" s="26">
        <v>0</v>
      </c>
      <c r="U14" s="25">
        <v>0</v>
      </c>
      <c r="V14" s="26">
        <v>0</v>
      </c>
      <c r="W14" s="25">
        <v>0</v>
      </c>
      <c r="X14" s="26">
        <v>0</v>
      </c>
      <c r="Y14" s="25">
        <v>0</v>
      </c>
      <c r="Z14" s="26">
        <v>0</v>
      </c>
      <c r="AA14" s="25">
        <v>0</v>
      </c>
      <c r="AB14" s="26">
        <v>0</v>
      </c>
      <c r="AC14" s="101">
        <v>0</v>
      </c>
      <c r="AD14" s="102">
        <v>0</v>
      </c>
    </row>
    <row r="15" spans="1:30" ht="14.25">
      <c r="A15" s="4" t="s">
        <v>67</v>
      </c>
      <c r="B15" s="49" t="s">
        <v>192</v>
      </c>
      <c r="C15" s="25">
        <v>340</v>
      </c>
      <c r="D15" s="26">
        <v>191</v>
      </c>
      <c r="E15" s="25">
        <v>292</v>
      </c>
      <c r="F15" s="26">
        <v>153</v>
      </c>
      <c r="G15" s="25">
        <v>295</v>
      </c>
      <c r="H15" s="26">
        <v>163</v>
      </c>
      <c r="I15" s="25">
        <v>260</v>
      </c>
      <c r="J15" s="26">
        <v>156</v>
      </c>
      <c r="K15" s="25">
        <v>255</v>
      </c>
      <c r="L15" s="26">
        <v>150</v>
      </c>
      <c r="M15" s="25">
        <v>257</v>
      </c>
      <c r="N15" s="26">
        <v>155</v>
      </c>
      <c r="O15" s="25">
        <v>250</v>
      </c>
      <c r="P15" s="26">
        <v>146</v>
      </c>
      <c r="Q15" s="25">
        <v>225</v>
      </c>
      <c r="R15" s="26">
        <v>140</v>
      </c>
      <c r="S15" s="25">
        <v>214</v>
      </c>
      <c r="T15" s="26">
        <v>130</v>
      </c>
      <c r="U15" s="25">
        <v>235</v>
      </c>
      <c r="V15" s="26">
        <v>138</v>
      </c>
      <c r="W15" s="25">
        <v>224</v>
      </c>
      <c r="X15" s="26">
        <v>132</v>
      </c>
      <c r="Y15" s="25">
        <v>256</v>
      </c>
      <c r="Z15" s="26">
        <v>155</v>
      </c>
      <c r="AA15" s="25">
        <v>272</v>
      </c>
      <c r="AB15" s="26">
        <v>184</v>
      </c>
      <c r="AC15" s="101">
        <v>240</v>
      </c>
      <c r="AD15" s="102">
        <v>151</v>
      </c>
    </row>
    <row r="16" spans="1:30" ht="14.25">
      <c r="A16" s="4" t="s">
        <v>68</v>
      </c>
      <c r="B16" s="49" t="s">
        <v>193</v>
      </c>
      <c r="C16" s="25">
        <v>0</v>
      </c>
      <c r="D16" s="26">
        <v>0</v>
      </c>
      <c r="E16" s="25">
        <v>0</v>
      </c>
      <c r="F16" s="26">
        <v>0</v>
      </c>
      <c r="G16" s="25">
        <v>0</v>
      </c>
      <c r="H16" s="26">
        <v>0</v>
      </c>
      <c r="I16" s="25">
        <v>0</v>
      </c>
      <c r="J16" s="26">
        <v>0</v>
      </c>
      <c r="K16" s="25">
        <v>0</v>
      </c>
      <c r="L16" s="26">
        <v>0</v>
      </c>
      <c r="M16" s="25">
        <v>0</v>
      </c>
      <c r="N16" s="26">
        <v>0</v>
      </c>
      <c r="O16" s="25">
        <v>0</v>
      </c>
      <c r="P16" s="26">
        <v>0</v>
      </c>
      <c r="Q16" s="25">
        <v>0</v>
      </c>
      <c r="R16" s="26">
        <v>0</v>
      </c>
      <c r="S16" s="25">
        <v>0</v>
      </c>
      <c r="T16" s="26">
        <v>0</v>
      </c>
      <c r="U16" s="25">
        <v>0</v>
      </c>
      <c r="V16" s="26">
        <v>0</v>
      </c>
      <c r="W16" s="25">
        <v>0</v>
      </c>
      <c r="X16" s="26">
        <v>0</v>
      </c>
      <c r="Y16" s="25">
        <v>0</v>
      </c>
      <c r="Z16" s="26">
        <v>0</v>
      </c>
      <c r="AA16" s="25">
        <v>0</v>
      </c>
      <c r="AB16" s="26">
        <v>0</v>
      </c>
      <c r="AC16" s="101">
        <v>0</v>
      </c>
      <c r="AD16" s="102">
        <v>0</v>
      </c>
    </row>
    <row r="17" spans="1:30" ht="14.25">
      <c r="A17" s="4" t="s">
        <v>69</v>
      </c>
      <c r="B17" s="49" t="s">
        <v>194</v>
      </c>
      <c r="C17" s="25">
        <v>78</v>
      </c>
      <c r="D17" s="26">
        <v>47</v>
      </c>
      <c r="E17" s="25">
        <v>81</v>
      </c>
      <c r="F17" s="26">
        <v>46</v>
      </c>
      <c r="G17" s="25">
        <v>83</v>
      </c>
      <c r="H17" s="26">
        <v>48</v>
      </c>
      <c r="I17" s="25">
        <v>59</v>
      </c>
      <c r="J17" s="26">
        <v>37</v>
      </c>
      <c r="K17" s="25">
        <v>54</v>
      </c>
      <c r="L17" s="26">
        <v>35</v>
      </c>
      <c r="M17" s="25">
        <v>47</v>
      </c>
      <c r="N17" s="26">
        <v>31</v>
      </c>
      <c r="O17" s="25">
        <v>44</v>
      </c>
      <c r="P17" s="26">
        <v>31</v>
      </c>
      <c r="Q17" s="25">
        <v>48</v>
      </c>
      <c r="R17" s="26">
        <v>31</v>
      </c>
      <c r="S17" s="25">
        <v>47</v>
      </c>
      <c r="T17" s="26">
        <v>31</v>
      </c>
      <c r="U17" s="25">
        <v>45</v>
      </c>
      <c r="V17" s="26">
        <v>31</v>
      </c>
      <c r="W17" s="25">
        <v>46</v>
      </c>
      <c r="X17" s="26">
        <v>31</v>
      </c>
      <c r="Y17" s="25">
        <v>46</v>
      </c>
      <c r="Z17" s="26">
        <v>32</v>
      </c>
      <c r="AA17" s="25">
        <v>46</v>
      </c>
      <c r="AB17" s="26">
        <v>31</v>
      </c>
      <c r="AC17" s="101">
        <v>46</v>
      </c>
      <c r="AD17" s="102">
        <v>31</v>
      </c>
    </row>
    <row r="18" spans="1:30" ht="14.25">
      <c r="A18" s="4" t="s">
        <v>70</v>
      </c>
      <c r="B18" s="49" t="s">
        <v>195</v>
      </c>
      <c r="C18" s="25">
        <v>1798</v>
      </c>
      <c r="D18" s="26">
        <v>1046</v>
      </c>
      <c r="E18" s="25">
        <v>1813</v>
      </c>
      <c r="F18" s="26">
        <v>1061</v>
      </c>
      <c r="G18" s="25">
        <v>1831</v>
      </c>
      <c r="H18" s="26">
        <v>1054</v>
      </c>
      <c r="I18" s="25">
        <v>1862</v>
      </c>
      <c r="J18" s="26">
        <v>1060</v>
      </c>
      <c r="K18" s="25">
        <v>1856</v>
      </c>
      <c r="L18" s="26">
        <v>1055</v>
      </c>
      <c r="M18" s="25">
        <v>1799</v>
      </c>
      <c r="N18" s="26">
        <v>1053</v>
      </c>
      <c r="O18" s="25">
        <v>1802</v>
      </c>
      <c r="P18" s="26">
        <v>1045</v>
      </c>
      <c r="Q18" s="25">
        <v>1817</v>
      </c>
      <c r="R18" s="26">
        <v>1047</v>
      </c>
      <c r="S18" s="25">
        <v>1813</v>
      </c>
      <c r="T18" s="26">
        <v>1044</v>
      </c>
      <c r="U18" s="25">
        <v>1799</v>
      </c>
      <c r="V18" s="26">
        <v>1057</v>
      </c>
      <c r="W18" s="25">
        <v>1851</v>
      </c>
      <c r="X18" s="26">
        <v>1094</v>
      </c>
      <c r="Y18" s="25">
        <v>1824</v>
      </c>
      <c r="Z18" s="26">
        <v>1067</v>
      </c>
      <c r="AA18" s="25">
        <v>1797</v>
      </c>
      <c r="AB18" s="26">
        <v>1030</v>
      </c>
      <c r="AC18" s="101">
        <v>1891</v>
      </c>
      <c r="AD18" s="102">
        <v>1141</v>
      </c>
    </row>
    <row r="19" spans="1:30" ht="14.25">
      <c r="A19" s="4">
        <v>7</v>
      </c>
      <c r="B19" s="49" t="s">
        <v>196</v>
      </c>
      <c r="C19" s="23">
        <f>SUM(C20:C25)</f>
        <v>2416</v>
      </c>
      <c r="D19" s="24">
        <f>SUM(D20:D25)</f>
        <v>1534</v>
      </c>
      <c r="E19" s="23">
        <f aca="true" t="shared" si="16" ref="E19:J19">SUM(E20:E25)</f>
        <v>2422</v>
      </c>
      <c r="F19" s="24">
        <f t="shared" si="16"/>
        <v>1549</v>
      </c>
      <c r="G19" s="23">
        <f t="shared" si="16"/>
        <v>2368</v>
      </c>
      <c r="H19" s="24">
        <f t="shared" si="16"/>
        <v>1534</v>
      </c>
      <c r="I19" s="23">
        <f t="shared" si="16"/>
        <v>2321</v>
      </c>
      <c r="J19" s="24">
        <f t="shared" si="16"/>
        <v>1515</v>
      </c>
      <c r="K19" s="23">
        <f aca="true" t="shared" si="17" ref="K19:P19">SUM(K20:K25)</f>
        <v>2347</v>
      </c>
      <c r="L19" s="24">
        <f t="shared" si="17"/>
        <v>1526</v>
      </c>
      <c r="M19" s="23">
        <f t="shared" si="17"/>
        <v>2412</v>
      </c>
      <c r="N19" s="24">
        <f t="shared" si="17"/>
        <v>1534</v>
      </c>
      <c r="O19" s="23">
        <f t="shared" si="17"/>
        <v>2409</v>
      </c>
      <c r="P19" s="24">
        <f t="shared" si="17"/>
        <v>1536</v>
      </c>
      <c r="Q19" s="23">
        <f aca="true" t="shared" si="18" ref="Q19:V19">SUM(Q20:Q25)</f>
        <v>2471</v>
      </c>
      <c r="R19" s="24">
        <f t="shared" si="18"/>
        <v>1574</v>
      </c>
      <c r="S19" s="23">
        <f t="shared" si="18"/>
        <v>2603</v>
      </c>
      <c r="T19" s="24">
        <f t="shared" si="18"/>
        <v>1646</v>
      </c>
      <c r="U19" s="23">
        <f t="shared" si="18"/>
        <v>2577</v>
      </c>
      <c r="V19" s="24">
        <f t="shared" si="18"/>
        <v>1620</v>
      </c>
      <c r="W19" s="23">
        <f aca="true" t="shared" si="19" ref="W19:AB19">SUM(W20:W25)</f>
        <v>2565</v>
      </c>
      <c r="X19" s="24">
        <f t="shared" si="19"/>
        <v>1610</v>
      </c>
      <c r="Y19" s="23">
        <f t="shared" si="19"/>
        <v>2604</v>
      </c>
      <c r="Z19" s="24">
        <f t="shared" si="19"/>
        <v>1638</v>
      </c>
      <c r="AA19" s="23">
        <f t="shared" si="19"/>
        <v>2580</v>
      </c>
      <c r="AB19" s="24">
        <f t="shared" si="19"/>
        <v>1627</v>
      </c>
      <c r="AC19" s="109">
        <f>SUM(AC20:AC25)</f>
        <v>2511</v>
      </c>
      <c r="AD19" s="110">
        <f>SUM(AD20:AD25)</f>
        <v>1538</v>
      </c>
    </row>
    <row r="20" spans="1:30" ht="14.25">
      <c r="A20" s="4" t="s">
        <v>38</v>
      </c>
      <c r="B20" s="49" t="s">
        <v>190</v>
      </c>
      <c r="C20" s="25">
        <v>721</v>
      </c>
      <c r="D20" s="26">
        <v>453</v>
      </c>
      <c r="E20" s="25">
        <v>710</v>
      </c>
      <c r="F20" s="26">
        <v>448</v>
      </c>
      <c r="G20" s="25">
        <v>681</v>
      </c>
      <c r="H20" s="26">
        <v>438</v>
      </c>
      <c r="I20" s="25">
        <v>665</v>
      </c>
      <c r="J20" s="26">
        <v>428</v>
      </c>
      <c r="K20" s="25">
        <v>676</v>
      </c>
      <c r="L20" s="26">
        <v>426</v>
      </c>
      <c r="M20" s="25">
        <v>695</v>
      </c>
      <c r="N20" s="26">
        <v>433</v>
      </c>
      <c r="O20" s="25">
        <v>691</v>
      </c>
      <c r="P20" s="26">
        <v>434</v>
      </c>
      <c r="Q20" s="25">
        <v>716</v>
      </c>
      <c r="R20" s="26">
        <v>450</v>
      </c>
      <c r="S20" s="25">
        <v>749</v>
      </c>
      <c r="T20" s="26">
        <v>462</v>
      </c>
      <c r="U20" s="25">
        <v>745</v>
      </c>
      <c r="V20" s="26">
        <v>458</v>
      </c>
      <c r="W20" s="25">
        <v>744</v>
      </c>
      <c r="X20" s="26">
        <v>466</v>
      </c>
      <c r="Y20" s="25">
        <v>753</v>
      </c>
      <c r="Z20" s="26">
        <v>477</v>
      </c>
      <c r="AA20" s="25">
        <v>750</v>
      </c>
      <c r="AB20" s="26">
        <v>470</v>
      </c>
      <c r="AC20" s="101">
        <v>732</v>
      </c>
      <c r="AD20" s="102">
        <v>450</v>
      </c>
    </row>
    <row r="21" spans="1:30" ht="14.25">
      <c r="A21" s="4" t="s">
        <v>36</v>
      </c>
      <c r="B21" s="49" t="s">
        <v>191</v>
      </c>
      <c r="C21" s="25">
        <v>0</v>
      </c>
      <c r="D21" s="26">
        <v>0</v>
      </c>
      <c r="E21" s="25">
        <v>0</v>
      </c>
      <c r="F21" s="26">
        <v>0</v>
      </c>
      <c r="G21" s="25">
        <v>0</v>
      </c>
      <c r="H21" s="26">
        <v>0</v>
      </c>
      <c r="I21" s="25">
        <v>0</v>
      </c>
      <c r="J21" s="26">
        <v>0</v>
      </c>
      <c r="K21" s="25">
        <v>0</v>
      </c>
      <c r="L21" s="26">
        <v>0</v>
      </c>
      <c r="M21" s="25">
        <v>0</v>
      </c>
      <c r="N21" s="26">
        <v>0</v>
      </c>
      <c r="O21" s="25">
        <v>0</v>
      </c>
      <c r="P21" s="26">
        <v>0</v>
      </c>
      <c r="Q21" s="25">
        <v>0</v>
      </c>
      <c r="R21" s="26">
        <v>0</v>
      </c>
      <c r="S21" s="25">
        <v>0</v>
      </c>
      <c r="T21" s="26">
        <v>0</v>
      </c>
      <c r="U21" s="25">
        <v>0</v>
      </c>
      <c r="V21" s="26">
        <v>0</v>
      </c>
      <c r="W21" s="25">
        <v>0</v>
      </c>
      <c r="X21" s="26">
        <v>0</v>
      </c>
      <c r="Y21" s="25">
        <v>0</v>
      </c>
      <c r="Z21" s="26">
        <v>0</v>
      </c>
      <c r="AA21" s="25">
        <v>0</v>
      </c>
      <c r="AB21" s="26">
        <v>0</v>
      </c>
      <c r="AC21" s="101">
        <v>0</v>
      </c>
      <c r="AD21" s="102">
        <v>0</v>
      </c>
    </row>
    <row r="22" spans="1:30" ht="14.25">
      <c r="A22" s="4" t="s">
        <v>81</v>
      </c>
      <c r="B22" s="49" t="s">
        <v>192</v>
      </c>
      <c r="C22" s="25">
        <v>368</v>
      </c>
      <c r="D22" s="26">
        <v>252</v>
      </c>
      <c r="E22" s="25">
        <v>333</v>
      </c>
      <c r="F22" s="26">
        <v>214</v>
      </c>
      <c r="G22" s="25">
        <v>328</v>
      </c>
      <c r="H22" s="26">
        <v>215</v>
      </c>
      <c r="I22" s="25">
        <v>292</v>
      </c>
      <c r="J22" s="26">
        <v>204</v>
      </c>
      <c r="K22" s="25">
        <v>292</v>
      </c>
      <c r="L22" s="26">
        <v>209</v>
      </c>
      <c r="M22" s="25">
        <v>306</v>
      </c>
      <c r="N22" s="26">
        <v>204</v>
      </c>
      <c r="O22" s="25">
        <v>296</v>
      </c>
      <c r="P22" s="26">
        <v>206</v>
      </c>
      <c r="Q22" s="25">
        <v>287</v>
      </c>
      <c r="R22" s="26">
        <v>205</v>
      </c>
      <c r="S22" s="25">
        <v>300</v>
      </c>
      <c r="T22" s="26">
        <v>190</v>
      </c>
      <c r="U22" s="25">
        <v>306</v>
      </c>
      <c r="V22" s="26">
        <v>186</v>
      </c>
      <c r="W22" s="25">
        <v>295</v>
      </c>
      <c r="X22" s="26">
        <v>194</v>
      </c>
      <c r="Y22" s="25">
        <v>337</v>
      </c>
      <c r="Z22" s="26">
        <v>225</v>
      </c>
      <c r="AA22" s="25">
        <v>363</v>
      </c>
      <c r="AB22" s="26">
        <v>249</v>
      </c>
      <c r="AC22" s="101">
        <v>287</v>
      </c>
      <c r="AD22" s="102">
        <v>202</v>
      </c>
    </row>
    <row r="23" spans="1:30" ht="14.25">
      <c r="A23" s="4" t="s">
        <v>84</v>
      </c>
      <c r="B23" s="49" t="s">
        <v>193</v>
      </c>
      <c r="C23" s="25">
        <v>0</v>
      </c>
      <c r="D23" s="26">
        <v>0</v>
      </c>
      <c r="E23" s="25">
        <v>0</v>
      </c>
      <c r="F23" s="26">
        <v>0</v>
      </c>
      <c r="G23" s="25">
        <v>0</v>
      </c>
      <c r="H23" s="26">
        <v>0</v>
      </c>
      <c r="I23" s="25">
        <v>0</v>
      </c>
      <c r="J23" s="26">
        <v>0</v>
      </c>
      <c r="K23" s="25">
        <v>0</v>
      </c>
      <c r="L23" s="26">
        <v>0</v>
      </c>
      <c r="M23" s="25">
        <v>0</v>
      </c>
      <c r="N23" s="26">
        <v>0</v>
      </c>
      <c r="O23" s="25">
        <v>0</v>
      </c>
      <c r="P23" s="26">
        <v>0</v>
      </c>
      <c r="Q23" s="25">
        <v>0</v>
      </c>
      <c r="R23" s="26">
        <v>0</v>
      </c>
      <c r="S23" s="25">
        <v>0</v>
      </c>
      <c r="T23" s="26">
        <v>0</v>
      </c>
      <c r="U23" s="25">
        <v>0</v>
      </c>
      <c r="V23" s="26">
        <v>0</v>
      </c>
      <c r="W23" s="25">
        <v>0</v>
      </c>
      <c r="X23" s="26">
        <v>0</v>
      </c>
      <c r="Y23" s="25">
        <v>0</v>
      </c>
      <c r="Z23" s="26">
        <v>0</v>
      </c>
      <c r="AA23" s="25">
        <v>0</v>
      </c>
      <c r="AB23" s="26">
        <v>0</v>
      </c>
      <c r="AC23" s="101">
        <v>0</v>
      </c>
      <c r="AD23" s="102">
        <v>0</v>
      </c>
    </row>
    <row r="24" spans="1:30" ht="14.25">
      <c r="A24" s="4" t="s">
        <v>82</v>
      </c>
      <c r="B24" s="49" t="s">
        <v>194</v>
      </c>
      <c r="C24" s="25">
        <v>38</v>
      </c>
      <c r="D24" s="26">
        <v>26</v>
      </c>
      <c r="E24" s="25">
        <v>35</v>
      </c>
      <c r="F24" s="26">
        <v>25</v>
      </c>
      <c r="G24" s="25">
        <v>33</v>
      </c>
      <c r="H24" s="26">
        <v>23</v>
      </c>
      <c r="I24" s="25">
        <v>23</v>
      </c>
      <c r="J24" s="26">
        <v>15</v>
      </c>
      <c r="K24" s="25">
        <v>27</v>
      </c>
      <c r="L24" s="26">
        <v>16</v>
      </c>
      <c r="M24" s="25">
        <v>28</v>
      </c>
      <c r="N24" s="26">
        <v>15</v>
      </c>
      <c r="O24" s="25">
        <v>27</v>
      </c>
      <c r="P24" s="26">
        <v>14</v>
      </c>
      <c r="Q24" s="25">
        <v>27</v>
      </c>
      <c r="R24" s="26">
        <v>13</v>
      </c>
      <c r="S24" s="25">
        <v>27</v>
      </c>
      <c r="T24" s="26">
        <v>12</v>
      </c>
      <c r="U24" s="25">
        <v>25</v>
      </c>
      <c r="V24" s="26">
        <v>11</v>
      </c>
      <c r="W24" s="25">
        <v>26</v>
      </c>
      <c r="X24" s="26">
        <v>12</v>
      </c>
      <c r="Y24" s="25">
        <v>27</v>
      </c>
      <c r="Z24" s="26">
        <v>12</v>
      </c>
      <c r="AA24" s="25">
        <v>26</v>
      </c>
      <c r="AB24" s="26">
        <v>12</v>
      </c>
      <c r="AC24" s="101">
        <v>26</v>
      </c>
      <c r="AD24" s="102">
        <v>12</v>
      </c>
    </row>
    <row r="25" spans="1:30" ht="14.25">
      <c r="A25" s="4" t="s">
        <v>83</v>
      </c>
      <c r="B25" s="49" t="s">
        <v>195</v>
      </c>
      <c r="C25" s="25">
        <v>1289</v>
      </c>
      <c r="D25" s="26">
        <v>803</v>
      </c>
      <c r="E25" s="25">
        <v>1344</v>
      </c>
      <c r="F25" s="26">
        <v>862</v>
      </c>
      <c r="G25" s="25">
        <v>1326</v>
      </c>
      <c r="H25" s="26">
        <v>858</v>
      </c>
      <c r="I25" s="25">
        <v>1341</v>
      </c>
      <c r="J25" s="26">
        <v>868</v>
      </c>
      <c r="K25" s="25">
        <v>1352</v>
      </c>
      <c r="L25" s="26">
        <v>875</v>
      </c>
      <c r="M25" s="25">
        <v>1383</v>
      </c>
      <c r="N25" s="26">
        <v>882</v>
      </c>
      <c r="O25" s="25">
        <v>1395</v>
      </c>
      <c r="P25" s="26">
        <v>882</v>
      </c>
      <c r="Q25" s="25">
        <v>1441</v>
      </c>
      <c r="R25" s="26">
        <v>906</v>
      </c>
      <c r="S25" s="25">
        <v>1527</v>
      </c>
      <c r="T25" s="26">
        <v>982</v>
      </c>
      <c r="U25" s="25">
        <v>1501</v>
      </c>
      <c r="V25" s="26">
        <v>965</v>
      </c>
      <c r="W25" s="25">
        <v>1500</v>
      </c>
      <c r="X25" s="26">
        <v>938</v>
      </c>
      <c r="Y25" s="25">
        <v>1487</v>
      </c>
      <c r="Z25" s="26">
        <v>924</v>
      </c>
      <c r="AA25" s="25">
        <v>1441</v>
      </c>
      <c r="AB25" s="26">
        <v>896</v>
      </c>
      <c r="AC25" s="101">
        <v>1466</v>
      </c>
      <c r="AD25" s="102">
        <v>874</v>
      </c>
    </row>
    <row r="26" spans="1:30" ht="14.25">
      <c r="A26" s="16"/>
      <c r="B26" s="50" t="s">
        <v>143</v>
      </c>
      <c r="C26" s="27"/>
      <c r="D26" s="28"/>
      <c r="E26" s="27"/>
      <c r="F26" s="28"/>
      <c r="G26" s="27"/>
      <c r="H26" s="28"/>
      <c r="I26" s="27"/>
      <c r="J26" s="28"/>
      <c r="K26" s="27"/>
      <c r="L26" s="28"/>
      <c r="M26" s="27"/>
      <c r="N26" s="28"/>
      <c r="O26" s="27"/>
      <c r="P26" s="28"/>
      <c r="Q26" s="27"/>
      <c r="R26" s="28"/>
      <c r="S26" s="27"/>
      <c r="T26" s="28"/>
      <c r="U26" s="27"/>
      <c r="V26" s="28"/>
      <c r="W26" s="27"/>
      <c r="X26" s="28"/>
      <c r="Y26" s="27"/>
      <c r="Z26" s="28"/>
      <c r="AA26" s="27"/>
      <c r="AB26" s="28"/>
      <c r="AC26" s="111"/>
      <c r="AD26" s="112"/>
    </row>
    <row r="27" spans="1:30" ht="14.25">
      <c r="A27" s="4">
        <v>8</v>
      </c>
      <c r="B27" s="49" t="s">
        <v>30</v>
      </c>
      <c r="C27" s="23">
        <f aca="true" t="shared" si="20" ref="C27:H27">C28+C29</f>
        <v>34835</v>
      </c>
      <c r="D27" s="24">
        <f t="shared" si="20"/>
        <v>16604</v>
      </c>
      <c r="E27" s="23">
        <f t="shared" si="20"/>
        <v>38822</v>
      </c>
      <c r="F27" s="24">
        <f t="shared" si="20"/>
        <v>21916</v>
      </c>
      <c r="G27" s="23">
        <f t="shared" si="20"/>
        <v>33800</v>
      </c>
      <c r="H27" s="24">
        <f t="shared" si="20"/>
        <v>20888</v>
      </c>
      <c r="I27" s="23">
        <f aca="true" t="shared" si="21" ref="I27:N27">I28+I29</f>
        <v>34112</v>
      </c>
      <c r="J27" s="24">
        <f t="shared" si="21"/>
        <v>22466</v>
      </c>
      <c r="K27" s="23">
        <f t="shared" si="21"/>
        <v>35188</v>
      </c>
      <c r="L27" s="24">
        <f t="shared" si="21"/>
        <v>23208</v>
      </c>
      <c r="M27" s="23">
        <f t="shared" si="21"/>
        <v>33161</v>
      </c>
      <c r="N27" s="24">
        <f t="shared" si="21"/>
        <v>23605</v>
      </c>
      <c r="O27" s="23">
        <f aca="true" t="shared" si="22" ref="O27:T27">O28+O29</f>
        <v>31272</v>
      </c>
      <c r="P27" s="24">
        <f t="shared" si="22"/>
        <v>19935</v>
      </c>
      <c r="Q27" s="23">
        <f t="shared" si="22"/>
        <v>32425</v>
      </c>
      <c r="R27" s="24">
        <f t="shared" si="22"/>
        <v>19102</v>
      </c>
      <c r="S27" s="23">
        <f t="shared" si="22"/>
        <v>30397</v>
      </c>
      <c r="T27" s="24">
        <f t="shared" si="22"/>
        <v>16378</v>
      </c>
      <c r="U27" s="23">
        <f aca="true" t="shared" si="23" ref="U27:Z27">U28+U29</f>
        <v>34351</v>
      </c>
      <c r="V27" s="24">
        <f t="shared" si="23"/>
        <v>16685</v>
      </c>
      <c r="W27" s="23">
        <f t="shared" si="23"/>
        <v>34996</v>
      </c>
      <c r="X27" s="24">
        <f t="shared" si="23"/>
        <v>15288</v>
      </c>
      <c r="Y27" s="23">
        <f t="shared" si="23"/>
        <v>39908</v>
      </c>
      <c r="Z27" s="24">
        <f t="shared" si="23"/>
        <v>16494</v>
      </c>
      <c r="AA27" s="23">
        <f>AA28+AA29</f>
        <v>37312</v>
      </c>
      <c r="AB27" s="24">
        <f>AB28+AB29</f>
        <v>16912</v>
      </c>
      <c r="AC27" s="109">
        <f>AC28+AC29</f>
        <v>25863</v>
      </c>
      <c r="AD27" s="110">
        <f>AD28+AD29</f>
        <v>9074</v>
      </c>
    </row>
    <row r="28" spans="1:30" ht="14.25">
      <c r="A28" s="4" t="s">
        <v>39</v>
      </c>
      <c r="B28" s="49" t="s">
        <v>95</v>
      </c>
      <c r="C28" s="25">
        <v>980</v>
      </c>
      <c r="D28" s="26">
        <v>143</v>
      </c>
      <c r="E28" s="25">
        <v>829</v>
      </c>
      <c r="F28" s="26">
        <v>193</v>
      </c>
      <c r="G28" s="25">
        <v>687</v>
      </c>
      <c r="H28" s="26">
        <v>340</v>
      </c>
      <c r="I28" s="25">
        <v>1042</v>
      </c>
      <c r="J28" s="26">
        <v>852</v>
      </c>
      <c r="K28" s="25">
        <v>1119</v>
      </c>
      <c r="L28" s="26">
        <v>992</v>
      </c>
      <c r="M28" s="25">
        <v>1135</v>
      </c>
      <c r="N28" s="26">
        <v>1085</v>
      </c>
      <c r="O28" s="25">
        <v>900</v>
      </c>
      <c r="P28" s="26">
        <v>754</v>
      </c>
      <c r="Q28" s="25">
        <v>825</v>
      </c>
      <c r="R28" s="26">
        <v>603</v>
      </c>
      <c r="S28" s="25">
        <v>616</v>
      </c>
      <c r="T28" s="26">
        <v>287</v>
      </c>
      <c r="U28" s="25">
        <v>766</v>
      </c>
      <c r="V28" s="26">
        <v>185</v>
      </c>
      <c r="W28" s="25">
        <v>1119</v>
      </c>
      <c r="X28" s="26">
        <v>222</v>
      </c>
      <c r="Y28" s="25">
        <v>1351</v>
      </c>
      <c r="Z28" s="26">
        <v>203</v>
      </c>
      <c r="AA28" s="25">
        <v>1295</v>
      </c>
      <c r="AB28" s="26">
        <v>245</v>
      </c>
      <c r="AC28" s="101">
        <v>914</v>
      </c>
      <c r="AD28" s="102">
        <v>361</v>
      </c>
    </row>
    <row r="29" spans="1:30" ht="14.25">
      <c r="A29" s="4" t="s">
        <v>37</v>
      </c>
      <c r="B29" s="49" t="s">
        <v>96</v>
      </c>
      <c r="C29" s="25">
        <v>33855</v>
      </c>
      <c r="D29" s="26">
        <v>16461</v>
      </c>
      <c r="E29" s="25">
        <v>37993</v>
      </c>
      <c r="F29" s="26">
        <v>21723</v>
      </c>
      <c r="G29" s="25">
        <v>33113</v>
      </c>
      <c r="H29" s="26">
        <v>20548</v>
      </c>
      <c r="I29" s="25">
        <v>33070</v>
      </c>
      <c r="J29" s="26">
        <v>21614</v>
      </c>
      <c r="K29" s="25">
        <v>34069</v>
      </c>
      <c r="L29" s="26">
        <v>22216</v>
      </c>
      <c r="M29" s="25">
        <v>32026</v>
      </c>
      <c r="N29" s="26">
        <v>22520</v>
      </c>
      <c r="O29" s="25">
        <v>30372</v>
      </c>
      <c r="P29" s="26">
        <v>19181</v>
      </c>
      <c r="Q29" s="25">
        <v>31600</v>
      </c>
      <c r="R29" s="26">
        <v>18499</v>
      </c>
      <c r="S29" s="25">
        <v>29781</v>
      </c>
      <c r="T29" s="26">
        <v>16091</v>
      </c>
      <c r="U29" s="25">
        <v>33585</v>
      </c>
      <c r="V29" s="26">
        <v>16500</v>
      </c>
      <c r="W29" s="25">
        <v>33877</v>
      </c>
      <c r="X29" s="26">
        <v>15066</v>
      </c>
      <c r="Y29" s="25">
        <v>38557</v>
      </c>
      <c r="Z29" s="26">
        <v>16291</v>
      </c>
      <c r="AA29" s="25">
        <v>36017</v>
      </c>
      <c r="AB29" s="26">
        <v>16667</v>
      </c>
      <c r="AC29" s="101">
        <v>24949</v>
      </c>
      <c r="AD29" s="102">
        <v>8713</v>
      </c>
    </row>
    <row r="30" spans="1:30" ht="14.25">
      <c r="A30" s="4">
        <v>9</v>
      </c>
      <c r="B30" s="49" t="s">
        <v>31</v>
      </c>
      <c r="C30" s="14">
        <f aca="true" t="shared" si="24" ref="C30:H30">C31+C32</f>
        <v>12617004.52</v>
      </c>
      <c r="D30" s="15">
        <f t="shared" si="24"/>
        <v>2044283.0900000003</v>
      </c>
      <c r="E30" s="14">
        <f t="shared" si="24"/>
        <v>11796093.97</v>
      </c>
      <c r="F30" s="15">
        <f t="shared" si="24"/>
        <v>2592698.1599999997</v>
      </c>
      <c r="G30" s="14">
        <f t="shared" si="24"/>
        <v>9989222.72</v>
      </c>
      <c r="H30" s="15">
        <f t="shared" si="24"/>
        <v>4563791.26</v>
      </c>
      <c r="I30" s="14">
        <f aca="true" t="shared" si="25" ref="I30:N30">I31+I32</f>
        <v>12232887.26</v>
      </c>
      <c r="J30" s="15">
        <f t="shared" si="25"/>
        <v>8169278.91</v>
      </c>
      <c r="K30" s="14">
        <f t="shared" si="25"/>
        <v>13384561.11</v>
      </c>
      <c r="L30" s="15">
        <f t="shared" si="25"/>
        <v>10159180.04</v>
      </c>
      <c r="M30" s="14">
        <f t="shared" si="25"/>
        <v>13182251.57</v>
      </c>
      <c r="N30" s="15">
        <f t="shared" si="25"/>
        <v>12411320.719999999</v>
      </c>
      <c r="O30" s="14">
        <f aca="true" t="shared" si="26" ref="O30:T30">O31+O32</f>
        <v>11574225.04</v>
      </c>
      <c r="P30" s="15">
        <f t="shared" si="26"/>
        <v>10254175.48</v>
      </c>
      <c r="Q30" s="14">
        <f t="shared" si="26"/>
        <v>10842222.57</v>
      </c>
      <c r="R30" s="15">
        <f t="shared" si="26"/>
        <v>8330947.040000001</v>
      </c>
      <c r="S30" s="14">
        <f t="shared" si="26"/>
        <v>8765669.68</v>
      </c>
      <c r="T30" s="15">
        <f t="shared" si="26"/>
        <v>5039998.119999999</v>
      </c>
      <c r="U30" s="14">
        <f aca="true" t="shared" si="27" ref="U30:Z30">U31+U32</f>
        <v>9922072.38</v>
      </c>
      <c r="V30" s="15">
        <f t="shared" si="27"/>
        <v>3066397.11</v>
      </c>
      <c r="W30" s="14">
        <f t="shared" si="27"/>
        <v>12161401.379999999</v>
      </c>
      <c r="X30" s="15">
        <f t="shared" si="27"/>
        <v>2554811.0100000002</v>
      </c>
      <c r="Y30" s="14">
        <f t="shared" si="27"/>
        <v>15455108.89</v>
      </c>
      <c r="Z30" s="15">
        <f t="shared" si="27"/>
        <v>2349991.83</v>
      </c>
      <c r="AA30" s="14">
        <f>AA31+AA32</f>
        <v>12911759.61</v>
      </c>
      <c r="AB30" s="15">
        <f>AB31+AB32</f>
        <v>2368890.01</v>
      </c>
      <c r="AC30" s="14">
        <f>AC31+AC32</f>
        <v>8186383.74</v>
      </c>
      <c r="AD30" s="15">
        <f>AD31+AD32</f>
        <v>1921274.7799999998</v>
      </c>
    </row>
    <row r="31" spans="1:30" ht="14.25">
      <c r="A31" s="4" t="s">
        <v>40</v>
      </c>
      <c r="B31" s="49" t="s">
        <v>197</v>
      </c>
      <c r="C31" s="11">
        <v>3549843.0399999996</v>
      </c>
      <c r="D31" s="10">
        <v>541889.66</v>
      </c>
      <c r="E31" s="11">
        <v>3014507.33</v>
      </c>
      <c r="F31" s="10">
        <v>575228.5399999999</v>
      </c>
      <c r="G31" s="11">
        <v>2286641.02</v>
      </c>
      <c r="H31" s="10">
        <v>863390.19</v>
      </c>
      <c r="I31" s="11">
        <v>2803287.8699999996</v>
      </c>
      <c r="J31" s="10">
        <v>1489632.7999999998</v>
      </c>
      <c r="K31" s="11">
        <v>2959407.04</v>
      </c>
      <c r="L31" s="10">
        <v>1800504.17</v>
      </c>
      <c r="M31" s="11">
        <v>3105201.29</v>
      </c>
      <c r="N31" s="10">
        <v>2437260.07</v>
      </c>
      <c r="O31" s="11">
        <v>2887058.8</v>
      </c>
      <c r="P31" s="10">
        <v>2226927.65</v>
      </c>
      <c r="Q31" s="11">
        <v>2995257.2300000004</v>
      </c>
      <c r="R31" s="10">
        <v>2141008.64</v>
      </c>
      <c r="S31" s="11">
        <v>2309018.81</v>
      </c>
      <c r="T31" s="10">
        <v>1264655.91</v>
      </c>
      <c r="U31" s="11">
        <v>2594269.25</v>
      </c>
      <c r="V31" s="10">
        <v>819446.94</v>
      </c>
      <c r="W31" s="11">
        <v>3339886.02</v>
      </c>
      <c r="X31" s="10">
        <v>743043.6</v>
      </c>
      <c r="Y31" s="11">
        <v>4066324.55</v>
      </c>
      <c r="Z31" s="10">
        <v>663257.25</v>
      </c>
      <c r="AA31" s="11">
        <v>3474603.3200000003</v>
      </c>
      <c r="AB31" s="10">
        <v>638184.03</v>
      </c>
      <c r="AC31" s="103">
        <v>2358614.67</v>
      </c>
      <c r="AD31" s="104">
        <v>646926.65</v>
      </c>
    </row>
    <row r="32" spans="1:30" ht="14.25">
      <c r="A32" s="4" t="s">
        <v>41</v>
      </c>
      <c r="B32" s="49" t="s">
        <v>198</v>
      </c>
      <c r="C32" s="11">
        <v>9067161.48</v>
      </c>
      <c r="D32" s="10">
        <v>1502393.4300000002</v>
      </c>
      <c r="E32" s="11">
        <v>8781586.64</v>
      </c>
      <c r="F32" s="10">
        <v>2017469.6199999999</v>
      </c>
      <c r="G32" s="11">
        <v>7702581.7</v>
      </c>
      <c r="H32" s="10">
        <v>3700401.0700000003</v>
      </c>
      <c r="I32" s="11">
        <v>9429599.39</v>
      </c>
      <c r="J32" s="10">
        <v>6679646.11</v>
      </c>
      <c r="K32" s="11">
        <v>10425154.069999998</v>
      </c>
      <c r="L32" s="10">
        <v>8358675.87</v>
      </c>
      <c r="M32" s="11">
        <v>10077050.28</v>
      </c>
      <c r="N32" s="10">
        <v>9974060.649999999</v>
      </c>
      <c r="O32" s="11">
        <v>8687166.24</v>
      </c>
      <c r="P32" s="10">
        <v>8027247.83</v>
      </c>
      <c r="Q32" s="11">
        <v>7846965.340000001</v>
      </c>
      <c r="R32" s="10">
        <v>6189938.400000001</v>
      </c>
      <c r="S32" s="11">
        <v>6456650.869999999</v>
      </c>
      <c r="T32" s="10">
        <v>3775342.2099999995</v>
      </c>
      <c r="U32" s="11">
        <v>7327803.130000001</v>
      </c>
      <c r="V32" s="10">
        <v>2246950.17</v>
      </c>
      <c r="W32" s="11">
        <v>8821515.36</v>
      </c>
      <c r="X32" s="10">
        <v>1811767.4100000001</v>
      </c>
      <c r="Y32" s="11">
        <v>11388784.34</v>
      </c>
      <c r="Z32" s="10">
        <v>1686734.58</v>
      </c>
      <c r="AA32" s="11">
        <v>9437156.29</v>
      </c>
      <c r="AB32" s="10">
        <v>1730705.98</v>
      </c>
      <c r="AC32" s="103">
        <v>5827769.07</v>
      </c>
      <c r="AD32" s="104">
        <v>1274348.13</v>
      </c>
    </row>
    <row r="33" spans="1:30" s="29" customFormat="1" ht="14.25">
      <c r="A33" s="6">
        <v>10</v>
      </c>
      <c r="B33" s="49" t="s">
        <v>29</v>
      </c>
      <c r="C33" s="23">
        <f aca="true" t="shared" si="28" ref="C33:H33">C34+C35</f>
        <v>13629</v>
      </c>
      <c r="D33" s="24">
        <f t="shared" si="28"/>
        <v>6234</v>
      </c>
      <c r="E33" s="23">
        <f t="shared" si="28"/>
        <v>14891</v>
      </c>
      <c r="F33" s="24">
        <f t="shared" si="28"/>
        <v>6537</v>
      </c>
      <c r="G33" s="23">
        <f t="shared" si="28"/>
        <v>15113</v>
      </c>
      <c r="H33" s="24">
        <f t="shared" si="28"/>
        <v>7589</v>
      </c>
      <c r="I33" s="23">
        <f aca="true" t="shared" si="29" ref="I33:N33">I34+I35</f>
        <v>10653</v>
      </c>
      <c r="J33" s="24">
        <f t="shared" si="29"/>
        <v>6111</v>
      </c>
      <c r="K33" s="23">
        <f t="shared" si="29"/>
        <v>11938</v>
      </c>
      <c r="L33" s="24">
        <f t="shared" si="29"/>
        <v>7930</v>
      </c>
      <c r="M33" s="23">
        <f t="shared" si="29"/>
        <v>12102</v>
      </c>
      <c r="N33" s="24">
        <f t="shared" si="29"/>
        <v>8853</v>
      </c>
      <c r="O33" s="23">
        <f aca="true" t="shared" si="30" ref="O33:T33">O34+O35</f>
        <v>12421</v>
      </c>
      <c r="P33" s="24">
        <f t="shared" si="30"/>
        <v>10468</v>
      </c>
      <c r="Q33" s="23">
        <f t="shared" si="30"/>
        <v>12130</v>
      </c>
      <c r="R33" s="24">
        <f t="shared" si="30"/>
        <v>9118</v>
      </c>
      <c r="S33" s="23">
        <f t="shared" si="30"/>
        <v>12607</v>
      </c>
      <c r="T33" s="24">
        <f t="shared" si="30"/>
        <v>8571</v>
      </c>
      <c r="U33" s="23">
        <f aca="true" t="shared" si="31" ref="U33:Z33">U34+U35</f>
        <v>11489</v>
      </c>
      <c r="V33" s="24">
        <f t="shared" si="31"/>
        <v>6904</v>
      </c>
      <c r="W33" s="23">
        <f t="shared" si="31"/>
        <v>11144</v>
      </c>
      <c r="X33" s="24">
        <f t="shared" si="31"/>
        <v>6108</v>
      </c>
      <c r="Y33" s="23">
        <f t="shared" si="31"/>
        <v>13456</v>
      </c>
      <c r="Z33" s="24">
        <f t="shared" si="31"/>
        <v>6252</v>
      </c>
      <c r="AA33" s="23">
        <f>AA34+AA35</f>
        <v>16030</v>
      </c>
      <c r="AB33" s="24">
        <f>AB34+AB35</f>
        <v>6161</v>
      </c>
      <c r="AC33" s="109">
        <f>AC34+AC35</f>
        <v>12417</v>
      </c>
      <c r="AD33" s="110">
        <f>AD34+AD35</f>
        <v>2984</v>
      </c>
    </row>
    <row r="34" spans="1:30" s="29" customFormat="1" ht="14.25">
      <c r="A34" s="6" t="s">
        <v>42</v>
      </c>
      <c r="B34" s="49" t="s">
        <v>95</v>
      </c>
      <c r="C34" s="25">
        <v>1848</v>
      </c>
      <c r="D34" s="26">
        <v>322</v>
      </c>
      <c r="E34" s="25">
        <v>1832</v>
      </c>
      <c r="F34" s="26">
        <v>335</v>
      </c>
      <c r="G34" s="25">
        <v>1362</v>
      </c>
      <c r="H34" s="26">
        <v>440</v>
      </c>
      <c r="I34" s="25">
        <v>1289</v>
      </c>
      <c r="J34" s="26">
        <v>662</v>
      </c>
      <c r="K34" s="25">
        <v>1649</v>
      </c>
      <c r="L34" s="26">
        <v>1208</v>
      </c>
      <c r="M34" s="25">
        <v>1718</v>
      </c>
      <c r="N34" s="26">
        <v>1543</v>
      </c>
      <c r="O34" s="25">
        <v>1560</v>
      </c>
      <c r="P34" s="26">
        <v>1706</v>
      </c>
      <c r="Q34" s="25">
        <v>1433</v>
      </c>
      <c r="R34" s="26">
        <v>1337</v>
      </c>
      <c r="S34" s="25">
        <v>1337</v>
      </c>
      <c r="T34" s="26">
        <v>960</v>
      </c>
      <c r="U34" s="25">
        <v>1197</v>
      </c>
      <c r="V34" s="26">
        <v>597</v>
      </c>
      <c r="W34" s="25">
        <v>1265</v>
      </c>
      <c r="X34" s="26">
        <v>339</v>
      </c>
      <c r="Y34" s="25">
        <v>1894</v>
      </c>
      <c r="Z34" s="26">
        <v>363</v>
      </c>
      <c r="AA34" s="25">
        <v>2519</v>
      </c>
      <c r="AB34" s="26">
        <v>455</v>
      </c>
      <c r="AC34" s="101">
        <v>2013</v>
      </c>
      <c r="AD34" s="102">
        <v>511</v>
      </c>
    </row>
    <row r="35" spans="1:30" s="29" customFormat="1" ht="14.25">
      <c r="A35" s="6" t="s">
        <v>43</v>
      </c>
      <c r="B35" s="49" t="s">
        <v>96</v>
      </c>
      <c r="C35" s="25">
        <v>11781</v>
      </c>
      <c r="D35" s="26">
        <v>5912</v>
      </c>
      <c r="E35" s="25">
        <v>13059</v>
      </c>
      <c r="F35" s="26">
        <v>6202</v>
      </c>
      <c r="G35" s="25">
        <v>13751</v>
      </c>
      <c r="H35" s="26">
        <v>7149</v>
      </c>
      <c r="I35" s="25">
        <v>9364</v>
      </c>
      <c r="J35" s="26">
        <v>5449</v>
      </c>
      <c r="K35" s="25">
        <v>10289</v>
      </c>
      <c r="L35" s="26">
        <v>6722</v>
      </c>
      <c r="M35" s="25">
        <v>10384</v>
      </c>
      <c r="N35" s="26">
        <v>7310</v>
      </c>
      <c r="O35" s="25">
        <v>10861</v>
      </c>
      <c r="P35" s="26">
        <v>8762</v>
      </c>
      <c r="Q35" s="25">
        <v>10697</v>
      </c>
      <c r="R35" s="26">
        <v>7781</v>
      </c>
      <c r="S35" s="25">
        <v>11270</v>
      </c>
      <c r="T35" s="26">
        <v>7611</v>
      </c>
      <c r="U35" s="25">
        <v>10292</v>
      </c>
      <c r="V35" s="26">
        <v>6307</v>
      </c>
      <c r="W35" s="25">
        <v>9879</v>
      </c>
      <c r="X35" s="26">
        <v>5769</v>
      </c>
      <c r="Y35" s="25">
        <v>11562</v>
      </c>
      <c r="Z35" s="26">
        <v>5889</v>
      </c>
      <c r="AA35" s="25">
        <v>13511</v>
      </c>
      <c r="AB35" s="26">
        <v>5706</v>
      </c>
      <c r="AC35" s="101">
        <v>10404</v>
      </c>
      <c r="AD35" s="102">
        <v>2473</v>
      </c>
    </row>
    <row r="36" spans="1:30" s="29" customFormat="1" ht="14.25">
      <c r="A36" s="6">
        <v>11</v>
      </c>
      <c r="B36" s="49" t="s">
        <v>32</v>
      </c>
      <c r="C36" s="14">
        <f aca="true" t="shared" si="32" ref="C36:H36">C37+C38</f>
        <v>7980726.549999999</v>
      </c>
      <c r="D36" s="15">
        <f t="shared" si="32"/>
        <v>1467993.75</v>
      </c>
      <c r="E36" s="14">
        <f t="shared" si="32"/>
        <v>8485067.22</v>
      </c>
      <c r="F36" s="15">
        <f t="shared" si="32"/>
        <v>1477153.6400000001</v>
      </c>
      <c r="G36" s="14">
        <f t="shared" si="32"/>
        <v>7219562.050000001</v>
      </c>
      <c r="H36" s="15">
        <f t="shared" si="32"/>
        <v>1716322.7</v>
      </c>
      <c r="I36" s="14">
        <f aca="true" t="shared" si="33" ref="I36:N36">I37+I38</f>
        <v>5941482.82</v>
      </c>
      <c r="J36" s="15">
        <f t="shared" si="33"/>
        <v>2451677.02</v>
      </c>
      <c r="K36" s="14">
        <f t="shared" si="33"/>
        <v>7484949.63</v>
      </c>
      <c r="L36" s="15">
        <f t="shared" si="33"/>
        <v>4766456.85</v>
      </c>
      <c r="M36" s="14">
        <f t="shared" si="33"/>
        <v>8238337.300000001</v>
      </c>
      <c r="N36" s="15">
        <f t="shared" si="33"/>
        <v>6319264.03</v>
      </c>
      <c r="O36" s="14">
        <f aca="true" t="shared" si="34" ref="O36:T36">O37+O38</f>
        <v>8451033.440000001</v>
      </c>
      <c r="P36" s="15">
        <f t="shared" si="34"/>
        <v>7981072.75</v>
      </c>
      <c r="Q36" s="14">
        <f t="shared" si="34"/>
        <v>7312935.679999999</v>
      </c>
      <c r="R36" s="15">
        <f t="shared" si="34"/>
        <v>6725775.88</v>
      </c>
      <c r="S36" s="14">
        <f t="shared" si="34"/>
        <v>6654343.25</v>
      </c>
      <c r="T36" s="15">
        <f t="shared" si="34"/>
        <v>5458848.73</v>
      </c>
      <c r="U36" s="14">
        <f aca="true" t="shared" si="35" ref="U36:Z36">U37+U38</f>
        <v>5593520.17</v>
      </c>
      <c r="V36" s="15">
        <f t="shared" si="35"/>
        <v>3677378.5599999996</v>
      </c>
      <c r="W36" s="14">
        <f t="shared" si="35"/>
        <v>5252571.63</v>
      </c>
      <c r="X36" s="15">
        <f t="shared" si="35"/>
        <v>1993653.79</v>
      </c>
      <c r="Y36" s="14">
        <f t="shared" si="35"/>
        <v>7288351.25</v>
      </c>
      <c r="Z36" s="15">
        <f t="shared" si="35"/>
        <v>1727863.68</v>
      </c>
      <c r="AA36" s="14">
        <f>AA37+AA38</f>
        <v>8188452.83</v>
      </c>
      <c r="AB36" s="15">
        <f>AB37+AB38</f>
        <v>1500504.73</v>
      </c>
      <c r="AC36" s="14">
        <f>AC37+AC38</f>
        <v>6937376.649999999</v>
      </c>
      <c r="AD36" s="15">
        <f>AD37+AD38</f>
        <v>1256145.8599999999</v>
      </c>
    </row>
    <row r="37" spans="1:30" s="29" customFormat="1" ht="14.25">
      <c r="A37" s="6" t="s">
        <v>44</v>
      </c>
      <c r="B37" s="49" t="s">
        <v>197</v>
      </c>
      <c r="C37" s="11">
        <v>3394828.5799999996</v>
      </c>
      <c r="D37" s="10">
        <v>539540.43</v>
      </c>
      <c r="E37" s="11">
        <v>3191699.0600000005</v>
      </c>
      <c r="F37" s="10">
        <v>481413.9</v>
      </c>
      <c r="G37" s="11">
        <v>2414514.56</v>
      </c>
      <c r="H37" s="10">
        <v>485273.73</v>
      </c>
      <c r="I37" s="11">
        <v>1841645.74</v>
      </c>
      <c r="J37" s="10">
        <v>620183.6900000001</v>
      </c>
      <c r="K37" s="11">
        <v>2263716.55</v>
      </c>
      <c r="L37" s="10">
        <v>1123491.95</v>
      </c>
      <c r="M37" s="11">
        <v>2640588.64</v>
      </c>
      <c r="N37" s="10">
        <v>1678373.99</v>
      </c>
      <c r="O37" s="11">
        <v>2866885.74</v>
      </c>
      <c r="P37" s="10">
        <v>2286365.92</v>
      </c>
      <c r="Q37" s="11">
        <v>2775171.76</v>
      </c>
      <c r="R37" s="10">
        <v>2276811.33</v>
      </c>
      <c r="S37" s="11">
        <v>2505955.0700000003</v>
      </c>
      <c r="T37" s="10">
        <v>1817527.1300000001</v>
      </c>
      <c r="U37" s="11">
        <v>2193094.94</v>
      </c>
      <c r="V37" s="10">
        <v>1348991.84</v>
      </c>
      <c r="W37" s="11">
        <v>2152576.19</v>
      </c>
      <c r="X37" s="10">
        <v>760142.75</v>
      </c>
      <c r="Y37" s="11">
        <v>2979694.4299999997</v>
      </c>
      <c r="Z37" s="10">
        <v>668066.28</v>
      </c>
      <c r="AA37" s="11">
        <v>3401745.78</v>
      </c>
      <c r="AB37" s="10">
        <v>586396.4</v>
      </c>
      <c r="AC37" s="103">
        <v>2744400.9299999997</v>
      </c>
      <c r="AD37" s="104">
        <v>505539.14</v>
      </c>
    </row>
    <row r="38" spans="1:30" s="29" customFormat="1" ht="14.25">
      <c r="A38" s="6" t="s">
        <v>48</v>
      </c>
      <c r="B38" s="49" t="s">
        <v>198</v>
      </c>
      <c r="C38" s="11">
        <v>4585897.97</v>
      </c>
      <c r="D38" s="10">
        <v>928453.3200000001</v>
      </c>
      <c r="E38" s="11">
        <v>5293368.16</v>
      </c>
      <c r="F38" s="10">
        <v>995739.74</v>
      </c>
      <c r="G38" s="11">
        <v>4805047.49</v>
      </c>
      <c r="H38" s="10">
        <v>1231048.97</v>
      </c>
      <c r="I38" s="11">
        <v>4099837.08</v>
      </c>
      <c r="J38" s="10">
        <v>1831493.33</v>
      </c>
      <c r="K38" s="11">
        <v>5221233.08</v>
      </c>
      <c r="L38" s="10">
        <v>3642964.9</v>
      </c>
      <c r="M38" s="11">
        <v>5597748.66</v>
      </c>
      <c r="N38" s="10">
        <v>4640890.04</v>
      </c>
      <c r="O38" s="11">
        <v>5584147.7</v>
      </c>
      <c r="P38" s="10">
        <v>5694706.83</v>
      </c>
      <c r="Q38" s="11">
        <v>4537763.919999999</v>
      </c>
      <c r="R38" s="10">
        <v>4448964.55</v>
      </c>
      <c r="S38" s="11">
        <v>4148388.1799999997</v>
      </c>
      <c r="T38" s="10">
        <v>3641321.6000000006</v>
      </c>
      <c r="U38" s="11">
        <v>3400425.2300000004</v>
      </c>
      <c r="V38" s="10">
        <v>2328386.7199999997</v>
      </c>
      <c r="W38" s="11">
        <v>3099995.44</v>
      </c>
      <c r="X38" s="10">
        <v>1233511.04</v>
      </c>
      <c r="Y38" s="11">
        <v>4308656.82</v>
      </c>
      <c r="Z38" s="10">
        <v>1059797.4</v>
      </c>
      <c r="AA38" s="11">
        <v>4786707.05</v>
      </c>
      <c r="AB38" s="10">
        <v>914108.3300000001</v>
      </c>
      <c r="AC38" s="103">
        <v>4192975.7199999997</v>
      </c>
      <c r="AD38" s="104">
        <v>750606.72</v>
      </c>
    </row>
    <row r="39" spans="1:30" s="29" customFormat="1" ht="14.25">
      <c r="A39" s="6">
        <v>12</v>
      </c>
      <c r="B39" s="49" t="s">
        <v>28</v>
      </c>
      <c r="C39" s="30">
        <f aca="true" t="shared" si="36" ref="C39:H39">C40+C41</f>
        <v>45263</v>
      </c>
      <c r="D39" s="31">
        <f t="shared" si="36"/>
        <v>31405</v>
      </c>
      <c r="E39" s="30">
        <f t="shared" si="36"/>
        <v>46593</v>
      </c>
      <c r="F39" s="31">
        <f t="shared" si="36"/>
        <v>30871</v>
      </c>
      <c r="G39" s="30">
        <f t="shared" si="36"/>
        <v>49605</v>
      </c>
      <c r="H39" s="31">
        <f t="shared" si="36"/>
        <v>30492</v>
      </c>
      <c r="I39" s="30">
        <f aca="true" t="shared" si="37" ref="I39:N39">I40+I41</f>
        <v>49261</v>
      </c>
      <c r="J39" s="31">
        <f t="shared" si="37"/>
        <v>29061</v>
      </c>
      <c r="K39" s="30">
        <f t="shared" si="37"/>
        <v>47274</v>
      </c>
      <c r="L39" s="31">
        <f t="shared" si="37"/>
        <v>27741</v>
      </c>
      <c r="M39" s="30">
        <f t="shared" si="37"/>
        <v>46257</v>
      </c>
      <c r="N39" s="31">
        <f t="shared" si="37"/>
        <v>27817</v>
      </c>
      <c r="O39" s="30">
        <f aca="true" t="shared" si="38" ref="O39:T39">O40+O41</f>
        <v>46533</v>
      </c>
      <c r="P39" s="31">
        <f t="shared" si="38"/>
        <v>29288</v>
      </c>
      <c r="Q39" s="30">
        <f t="shared" si="38"/>
        <v>46926</v>
      </c>
      <c r="R39" s="31">
        <f t="shared" si="38"/>
        <v>31683</v>
      </c>
      <c r="S39" s="30">
        <f t="shared" si="38"/>
        <v>47196</v>
      </c>
      <c r="T39" s="31">
        <f t="shared" si="38"/>
        <v>33473</v>
      </c>
      <c r="U39" s="30">
        <f aca="true" t="shared" si="39" ref="U39:Z39">U40+U41</f>
        <v>46725</v>
      </c>
      <c r="V39" s="31">
        <f t="shared" si="39"/>
        <v>33826</v>
      </c>
      <c r="W39" s="30">
        <f t="shared" si="39"/>
        <v>45181</v>
      </c>
      <c r="X39" s="31">
        <f t="shared" si="39"/>
        <v>33221</v>
      </c>
      <c r="Y39" s="30">
        <f t="shared" si="39"/>
        <v>43395</v>
      </c>
      <c r="Z39" s="31">
        <f t="shared" si="39"/>
        <v>31727</v>
      </c>
      <c r="AA39" s="88">
        <f>AA40+AA41</f>
        <v>38080</v>
      </c>
      <c r="AB39" s="89">
        <f>AB40+AB41</f>
        <v>28263</v>
      </c>
      <c r="AC39" s="113">
        <f>AC40+AC41</f>
        <v>37176</v>
      </c>
      <c r="AD39" s="114">
        <f>AD40+AD41</f>
        <v>23656</v>
      </c>
    </row>
    <row r="40" spans="1:30" s="29" customFormat="1" ht="14.25">
      <c r="A40" s="6" t="s">
        <v>45</v>
      </c>
      <c r="B40" s="49" t="s">
        <v>95</v>
      </c>
      <c r="C40" s="32">
        <v>18936</v>
      </c>
      <c r="D40" s="33">
        <v>11746</v>
      </c>
      <c r="E40" s="32">
        <v>17190</v>
      </c>
      <c r="F40" s="33">
        <v>10327</v>
      </c>
      <c r="G40" s="32">
        <v>15864</v>
      </c>
      <c r="H40" s="33">
        <v>8877</v>
      </c>
      <c r="I40" s="32">
        <v>14112</v>
      </c>
      <c r="J40" s="33">
        <v>7011</v>
      </c>
      <c r="K40" s="32">
        <v>13201</v>
      </c>
      <c r="L40" s="33">
        <v>6325</v>
      </c>
      <c r="M40" s="32">
        <v>13721</v>
      </c>
      <c r="N40" s="33">
        <v>6858</v>
      </c>
      <c r="O40" s="32">
        <v>14857</v>
      </c>
      <c r="P40" s="33">
        <v>8107</v>
      </c>
      <c r="Q40" s="32">
        <v>16900</v>
      </c>
      <c r="R40" s="33">
        <v>10534</v>
      </c>
      <c r="S40" s="32">
        <v>16998</v>
      </c>
      <c r="T40" s="33">
        <v>11093</v>
      </c>
      <c r="U40" s="32">
        <v>17404</v>
      </c>
      <c r="V40" s="33">
        <v>11991</v>
      </c>
      <c r="W40" s="32">
        <v>17953</v>
      </c>
      <c r="X40" s="33">
        <v>12628</v>
      </c>
      <c r="Y40" s="32">
        <v>17134</v>
      </c>
      <c r="Z40" s="33">
        <v>12280</v>
      </c>
      <c r="AA40" s="32">
        <v>15408</v>
      </c>
      <c r="AB40" s="33">
        <v>11221</v>
      </c>
      <c r="AC40" s="115">
        <v>14054</v>
      </c>
      <c r="AD40" s="116">
        <v>9644</v>
      </c>
    </row>
    <row r="41" spans="1:30" s="29" customFormat="1" ht="14.25">
      <c r="A41" s="6" t="s">
        <v>49</v>
      </c>
      <c r="B41" s="49" t="s">
        <v>96</v>
      </c>
      <c r="C41" s="32">
        <v>26327</v>
      </c>
      <c r="D41" s="33">
        <v>19659</v>
      </c>
      <c r="E41" s="32">
        <v>29403</v>
      </c>
      <c r="F41" s="33">
        <v>20544</v>
      </c>
      <c r="G41" s="32">
        <v>33741</v>
      </c>
      <c r="H41" s="33">
        <v>21615</v>
      </c>
      <c r="I41" s="32">
        <v>35149</v>
      </c>
      <c r="J41" s="33">
        <v>22050</v>
      </c>
      <c r="K41" s="32">
        <v>34073</v>
      </c>
      <c r="L41" s="33">
        <v>21416</v>
      </c>
      <c r="M41" s="32">
        <v>32536</v>
      </c>
      <c r="N41" s="33">
        <v>20959</v>
      </c>
      <c r="O41" s="32">
        <v>31676</v>
      </c>
      <c r="P41" s="33">
        <v>21181</v>
      </c>
      <c r="Q41" s="32">
        <v>30026</v>
      </c>
      <c r="R41" s="33">
        <v>21149</v>
      </c>
      <c r="S41" s="32">
        <v>30198</v>
      </c>
      <c r="T41" s="33">
        <v>22380</v>
      </c>
      <c r="U41" s="32">
        <v>29321</v>
      </c>
      <c r="V41" s="33">
        <v>21835</v>
      </c>
      <c r="W41" s="32">
        <v>27228</v>
      </c>
      <c r="X41" s="33">
        <v>20593</v>
      </c>
      <c r="Y41" s="32">
        <v>26261</v>
      </c>
      <c r="Z41" s="33">
        <v>19447</v>
      </c>
      <c r="AA41" s="32">
        <v>22672</v>
      </c>
      <c r="AB41" s="33">
        <v>17042</v>
      </c>
      <c r="AC41" s="115">
        <v>23122</v>
      </c>
      <c r="AD41" s="116">
        <v>14012</v>
      </c>
    </row>
    <row r="42" spans="1:30" s="29" customFormat="1" ht="14.25">
      <c r="A42" s="6">
        <v>13</v>
      </c>
      <c r="B42" s="49" t="s">
        <v>33</v>
      </c>
      <c r="C42" s="14">
        <f aca="true" t="shared" si="40" ref="C42:H42">C43+C44</f>
        <v>64413476.78999999</v>
      </c>
      <c r="D42" s="15">
        <f t="shared" si="40"/>
        <v>36487055.11</v>
      </c>
      <c r="E42" s="14">
        <f t="shared" si="40"/>
        <v>64266770.72</v>
      </c>
      <c r="F42" s="15">
        <f t="shared" si="40"/>
        <v>34676122.35</v>
      </c>
      <c r="G42" s="14">
        <f t="shared" si="40"/>
        <v>65914886.49</v>
      </c>
      <c r="H42" s="15">
        <f t="shared" si="40"/>
        <v>32969265.65</v>
      </c>
      <c r="I42" s="14">
        <f aca="true" t="shared" si="41" ref="I42:N42">I43+I44</f>
        <v>64861756.29</v>
      </c>
      <c r="J42" s="15">
        <f t="shared" si="41"/>
        <v>31065745.680000003</v>
      </c>
      <c r="K42" s="14">
        <f t="shared" si="41"/>
        <v>63457160.169999994</v>
      </c>
      <c r="L42" s="15">
        <f t="shared" si="41"/>
        <v>29987378.17</v>
      </c>
      <c r="M42" s="14">
        <f t="shared" si="41"/>
        <v>63133147.54000001</v>
      </c>
      <c r="N42" s="15">
        <f t="shared" si="41"/>
        <v>30947251.729999997</v>
      </c>
      <c r="O42" s="14">
        <f aca="true" t="shared" si="42" ref="O42:T42">O43+O44</f>
        <v>64192462.27</v>
      </c>
      <c r="P42" s="15">
        <f t="shared" si="42"/>
        <v>33076321.919999998</v>
      </c>
      <c r="Q42" s="14">
        <f t="shared" si="42"/>
        <v>65389612.449999996</v>
      </c>
      <c r="R42" s="15">
        <f t="shared" si="42"/>
        <v>36362098.2</v>
      </c>
      <c r="S42" s="14">
        <f t="shared" si="42"/>
        <v>65606296.2</v>
      </c>
      <c r="T42" s="15">
        <f t="shared" si="42"/>
        <v>38701458.4</v>
      </c>
      <c r="U42" s="14">
        <f aca="true" t="shared" si="43" ref="U42:Z42">U43+U44</f>
        <v>64817176.11</v>
      </c>
      <c r="V42" s="15">
        <f t="shared" si="43"/>
        <v>39169613.010000005</v>
      </c>
      <c r="W42" s="14">
        <f t="shared" si="43"/>
        <v>62732824.11</v>
      </c>
      <c r="X42" s="15">
        <f t="shared" si="43"/>
        <v>37852955.89</v>
      </c>
      <c r="Y42" s="14">
        <f t="shared" si="43"/>
        <v>59810142.57</v>
      </c>
      <c r="Z42" s="15">
        <f t="shared" si="43"/>
        <v>35195296.34</v>
      </c>
      <c r="AA42" s="90">
        <f>AA43+AA44</f>
        <v>35385254.349999994</v>
      </c>
      <c r="AB42" s="91">
        <f>AB43+AB44</f>
        <v>22526761.37</v>
      </c>
      <c r="AC42" s="14">
        <f>AC43+AC44</f>
        <v>35249852.760000005</v>
      </c>
      <c r="AD42" s="15">
        <f>AD43+AD44</f>
        <v>19905079.450000003</v>
      </c>
    </row>
    <row r="43" spans="1:30" s="29" customFormat="1" ht="14.25">
      <c r="A43" s="6" t="s">
        <v>46</v>
      </c>
      <c r="B43" s="49" t="s">
        <v>199</v>
      </c>
      <c r="C43" s="11">
        <v>24791529.36</v>
      </c>
      <c r="D43" s="10">
        <v>12885706.85</v>
      </c>
      <c r="E43" s="11">
        <v>21401875.310000002</v>
      </c>
      <c r="F43" s="10">
        <v>10874687.100000001</v>
      </c>
      <c r="G43" s="11">
        <v>18778274.35</v>
      </c>
      <c r="H43" s="10">
        <v>8679242.799999999</v>
      </c>
      <c r="I43" s="11">
        <v>16091373.509999996</v>
      </c>
      <c r="J43" s="10">
        <v>6415325.949999999</v>
      </c>
      <c r="K43" s="11">
        <v>14501748.63</v>
      </c>
      <c r="L43" s="10">
        <v>5376879.83</v>
      </c>
      <c r="M43" s="11">
        <v>15294144</v>
      </c>
      <c r="N43" s="10">
        <v>6051436.98</v>
      </c>
      <c r="O43" s="11">
        <v>17563568.28</v>
      </c>
      <c r="P43" s="10">
        <v>7577349.48</v>
      </c>
      <c r="Q43" s="11">
        <v>20322108.32</v>
      </c>
      <c r="R43" s="10">
        <v>10113748.670000002</v>
      </c>
      <c r="S43" s="11">
        <v>20503423.060000002</v>
      </c>
      <c r="T43" s="10">
        <v>10796228.709999999</v>
      </c>
      <c r="U43" s="11">
        <v>20959849.5</v>
      </c>
      <c r="V43" s="10">
        <v>11923635.360000003</v>
      </c>
      <c r="W43" s="11">
        <v>21681435.529999997</v>
      </c>
      <c r="X43" s="10">
        <v>12563049.589999998</v>
      </c>
      <c r="Y43" s="11">
        <v>20506312.630000003</v>
      </c>
      <c r="Z43" s="10">
        <v>12066945.63</v>
      </c>
      <c r="AA43" s="11">
        <v>15386270.669999998</v>
      </c>
      <c r="AB43" s="10">
        <v>9609749.07</v>
      </c>
      <c r="AC43" s="103">
        <v>13590220.340000004</v>
      </c>
      <c r="AD43" s="104">
        <v>7799795.67</v>
      </c>
    </row>
    <row r="44" spans="1:30" s="29" customFormat="1" ht="14.25">
      <c r="A44" s="6" t="s">
        <v>50</v>
      </c>
      <c r="B44" s="49" t="s">
        <v>200</v>
      </c>
      <c r="C44" s="11">
        <v>39621947.42999999</v>
      </c>
      <c r="D44" s="10">
        <v>23601348.26</v>
      </c>
      <c r="E44" s="11">
        <v>42864895.41</v>
      </c>
      <c r="F44" s="10">
        <v>23801435.25</v>
      </c>
      <c r="G44" s="11">
        <v>47136612.14</v>
      </c>
      <c r="H44" s="10">
        <v>24290022.85</v>
      </c>
      <c r="I44" s="11">
        <v>48770382.78</v>
      </c>
      <c r="J44" s="10">
        <v>24650419.730000004</v>
      </c>
      <c r="K44" s="11">
        <v>48955411.53999999</v>
      </c>
      <c r="L44" s="10">
        <v>24610498.34</v>
      </c>
      <c r="M44" s="11">
        <v>47839003.54000001</v>
      </c>
      <c r="N44" s="10">
        <v>24895814.749999996</v>
      </c>
      <c r="O44" s="11">
        <v>46628893.99</v>
      </c>
      <c r="P44" s="10">
        <v>25498972.439999998</v>
      </c>
      <c r="Q44" s="11">
        <v>45067504.129999995</v>
      </c>
      <c r="R44" s="10">
        <v>26248349.53</v>
      </c>
      <c r="S44" s="11">
        <v>45102873.14</v>
      </c>
      <c r="T44" s="10">
        <v>27905229.69</v>
      </c>
      <c r="U44" s="11">
        <v>43857326.61</v>
      </c>
      <c r="V44" s="10">
        <v>27245977.65</v>
      </c>
      <c r="W44" s="11">
        <v>41051388.58</v>
      </c>
      <c r="X44" s="10">
        <v>25289906.3</v>
      </c>
      <c r="Y44" s="11">
        <v>39303829.94</v>
      </c>
      <c r="Z44" s="10">
        <v>23128350.71</v>
      </c>
      <c r="AA44" s="11">
        <v>19998983.68</v>
      </c>
      <c r="AB44" s="10">
        <v>12917012.3</v>
      </c>
      <c r="AC44" s="103">
        <v>21659632.419999998</v>
      </c>
      <c r="AD44" s="104">
        <v>12105283.780000001</v>
      </c>
    </row>
    <row r="45" spans="1:30" s="29" customFormat="1" ht="14.25">
      <c r="A45" s="6">
        <v>14</v>
      </c>
      <c r="B45" s="49" t="s">
        <v>34</v>
      </c>
      <c r="C45" s="23">
        <f aca="true" t="shared" si="44" ref="C45:H45">C46+C47</f>
        <v>93727</v>
      </c>
      <c r="D45" s="24">
        <f t="shared" si="44"/>
        <v>54243</v>
      </c>
      <c r="E45" s="23">
        <f t="shared" si="44"/>
        <v>100306</v>
      </c>
      <c r="F45" s="24">
        <f t="shared" si="44"/>
        <v>59324</v>
      </c>
      <c r="G45" s="23">
        <f t="shared" si="44"/>
        <v>98518</v>
      </c>
      <c r="H45" s="24">
        <f t="shared" si="44"/>
        <v>58969</v>
      </c>
      <c r="I45" s="23">
        <f aca="true" t="shared" si="45" ref="I45:N45">I46+I47</f>
        <v>94026</v>
      </c>
      <c r="J45" s="24">
        <f t="shared" si="45"/>
        <v>57638</v>
      </c>
      <c r="K45" s="23">
        <f t="shared" si="45"/>
        <v>94400</v>
      </c>
      <c r="L45" s="24">
        <f t="shared" si="45"/>
        <v>58879</v>
      </c>
      <c r="M45" s="23">
        <f t="shared" si="45"/>
        <v>91520</v>
      </c>
      <c r="N45" s="24">
        <f t="shared" si="45"/>
        <v>60275</v>
      </c>
      <c r="O45" s="23">
        <f aca="true" t="shared" si="46" ref="O45:T45">O46+O47</f>
        <v>90226</v>
      </c>
      <c r="P45" s="24">
        <f t="shared" si="46"/>
        <v>59691</v>
      </c>
      <c r="Q45" s="23">
        <f t="shared" si="46"/>
        <v>91481</v>
      </c>
      <c r="R45" s="24">
        <f t="shared" si="46"/>
        <v>59903</v>
      </c>
      <c r="S45" s="23">
        <f t="shared" si="46"/>
        <v>90200</v>
      </c>
      <c r="T45" s="24">
        <f t="shared" si="46"/>
        <v>58422</v>
      </c>
      <c r="U45" s="23">
        <f aca="true" t="shared" si="47" ref="U45:Z45">U46+U47</f>
        <v>92565</v>
      </c>
      <c r="V45" s="24">
        <f t="shared" si="47"/>
        <v>57415</v>
      </c>
      <c r="W45" s="23">
        <f t="shared" si="47"/>
        <v>91321</v>
      </c>
      <c r="X45" s="24">
        <f t="shared" si="47"/>
        <v>54617</v>
      </c>
      <c r="Y45" s="23">
        <f t="shared" si="47"/>
        <v>96759</v>
      </c>
      <c r="Z45" s="24">
        <f t="shared" si="47"/>
        <v>54473</v>
      </c>
      <c r="AA45" s="23">
        <f>AA46+AA47</f>
        <v>91422</v>
      </c>
      <c r="AB45" s="24">
        <f>AB46+AB47</f>
        <v>51336</v>
      </c>
      <c r="AC45" s="109">
        <f>AC46+AC47</f>
        <v>75456</v>
      </c>
      <c r="AD45" s="110">
        <f>AD46+AD47</f>
        <v>35714</v>
      </c>
    </row>
    <row r="46" spans="1:30" s="29" customFormat="1" ht="14.25">
      <c r="A46" s="6" t="s">
        <v>47</v>
      </c>
      <c r="B46" s="49" t="s">
        <v>95</v>
      </c>
      <c r="C46" s="25">
        <f>C28+C34+C40</f>
        <v>21764</v>
      </c>
      <c r="D46" s="26">
        <f>D28+D34+D40</f>
        <v>12211</v>
      </c>
      <c r="E46" s="25">
        <f aca="true" t="shared" si="48" ref="E46:H47">E28+E34+E40</f>
        <v>19851</v>
      </c>
      <c r="F46" s="26">
        <f t="shared" si="48"/>
        <v>10855</v>
      </c>
      <c r="G46" s="25">
        <f t="shared" si="48"/>
        <v>17913</v>
      </c>
      <c r="H46" s="26">
        <f t="shared" si="48"/>
        <v>9657</v>
      </c>
      <c r="I46" s="25">
        <f aca="true" t="shared" si="49" ref="I46:L47">I28+I34+I40</f>
        <v>16443</v>
      </c>
      <c r="J46" s="26">
        <f t="shared" si="49"/>
        <v>8525</v>
      </c>
      <c r="K46" s="25">
        <f t="shared" si="49"/>
        <v>15969</v>
      </c>
      <c r="L46" s="26">
        <f t="shared" si="49"/>
        <v>8525</v>
      </c>
      <c r="M46" s="25">
        <f aca="true" t="shared" si="50" ref="M46:P47">M28+M34+M40</f>
        <v>16574</v>
      </c>
      <c r="N46" s="26">
        <f t="shared" si="50"/>
        <v>9486</v>
      </c>
      <c r="O46" s="25">
        <f t="shared" si="50"/>
        <v>17317</v>
      </c>
      <c r="P46" s="26">
        <f t="shared" si="50"/>
        <v>10567</v>
      </c>
      <c r="Q46" s="25">
        <f aca="true" t="shared" si="51" ref="Q46:T47">Q28+Q34+Q40</f>
        <v>19158</v>
      </c>
      <c r="R46" s="26">
        <f t="shared" si="51"/>
        <v>12474</v>
      </c>
      <c r="S46" s="25">
        <f t="shared" si="51"/>
        <v>18951</v>
      </c>
      <c r="T46" s="26">
        <f t="shared" si="51"/>
        <v>12340</v>
      </c>
      <c r="U46" s="25">
        <f aca="true" t="shared" si="52" ref="U46:X47">U28+U34+U40</f>
        <v>19367</v>
      </c>
      <c r="V46" s="26">
        <f t="shared" si="52"/>
        <v>12773</v>
      </c>
      <c r="W46" s="25">
        <f t="shared" si="52"/>
        <v>20337</v>
      </c>
      <c r="X46" s="26">
        <f t="shared" si="52"/>
        <v>13189</v>
      </c>
      <c r="Y46" s="25">
        <f aca="true" t="shared" si="53" ref="Y46:AB47">Y28+Y34+Y40</f>
        <v>20379</v>
      </c>
      <c r="Z46" s="26">
        <f t="shared" si="53"/>
        <v>12846</v>
      </c>
      <c r="AA46" s="25">
        <f t="shared" si="53"/>
        <v>19222</v>
      </c>
      <c r="AB46" s="26">
        <f t="shared" si="53"/>
        <v>11921</v>
      </c>
      <c r="AC46" s="101">
        <f>AC28+AC34+AC40</f>
        <v>16981</v>
      </c>
      <c r="AD46" s="102">
        <f>AD28+AD34+AD40</f>
        <v>10516</v>
      </c>
    </row>
    <row r="47" spans="1:30" s="29" customFormat="1" ht="14.25">
      <c r="A47" s="6" t="s">
        <v>51</v>
      </c>
      <c r="B47" s="49" t="s">
        <v>96</v>
      </c>
      <c r="C47" s="25">
        <f>C29+C35+C41</f>
        <v>71963</v>
      </c>
      <c r="D47" s="26">
        <f>D29+D35+D41</f>
        <v>42032</v>
      </c>
      <c r="E47" s="25">
        <f t="shared" si="48"/>
        <v>80455</v>
      </c>
      <c r="F47" s="26">
        <f t="shared" si="48"/>
        <v>48469</v>
      </c>
      <c r="G47" s="25">
        <f t="shared" si="48"/>
        <v>80605</v>
      </c>
      <c r="H47" s="26">
        <f t="shared" si="48"/>
        <v>49312</v>
      </c>
      <c r="I47" s="25">
        <f t="shared" si="49"/>
        <v>77583</v>
      </c>
      <c r="J47" s="26">
        <f t="shared" si="49"/>
        <v>49113</v>
      </c>
      <c r="K47" s="25">
        <f t="shared" si="49"/>
        <v>78431</v>
      </c>
      <c r="L47" s="26">
        <f t="shared" si="49"/>
        <v>50354</v>
      </c>
      <c r="M47" s="25">
        <f t="shared" si="50"/>
        <v>74946</v>
      </c>
      <c r="N47" s="26">
        <f t="shared" si="50"/>
        <v>50789</v>
      </c>
      <c r="O47" s="25">
        <f t="shared" si="50"/>
        <v>72909</v>
      </c>
      <c r="P47" s="26">
        <f t="shared" si="50"/>
        <v>49124</v>
      </c>
      <c r="Q47" s="25">
        <f t="shared" si="51"/>
        <v>72323</v>
      </c>
      <c r="R47" s="26">
        <f t="shared" si="51"/>
        <v>47429</v>
      </c>
      <c r="S47" s="25">
        <f t="shared" si="51"/>
        <v>71249</v>
      </c>
      <c r="T47" s="26">
        <f t="shared" si="51"/>
        <v>46082</v>
      </c>
      <c r="U47" s="25">
        <f t="shared" si="52"/>
        <v>73198</v>
      </c>
      <c r="V47" s="26">
        <f t="shared" si="52"/>
        <v>44642</v>
      </c>
      <c r="W47" s="25">
        <f t="shared" si="52"/>
        <v>70984</v>
      </c>
      <c r="X47" s="26">
        <f t="shared" si="52"/>
        <v>41428</v>
      </c>
      <c r="Y47" s="25">
        <f t="shared" si="53"/>
        <v>76380</v>
      </c>
      <c r="Z47" s="26">
        <f t="shared" si="53"/>
        <v>41627</v>
      </c>
      <c r="AA47" s="25">
        <f t="shared" si="53"/>
        <v>72200</v>
      </c>
      <c r="AB47" s="26">
        <f t="shared" si="53"/>
        <v>39415</v>
      </c>
      <c r="AC47" s="101">
        <f>AC29+AC35+AC41</f>
        <v>58475</v>
      </c>
      <c r="AD47" s="102">
        <f>AD29+AD35+AD41</f>
        <v>25198</v>
      </c>
    </row>
    <row r="48" spans="1:30" s="29" customFormat="1" ht="14.25">
      <c r="A48" s="6">
        <v>15</v>
      </c>
      <c r="B48" s="49" t="s">
        <v>35</v>
      </c>
      <c r="C48" s="14">
        <f aca="true" t="shared" si="54" ref="C48:H48">C49+C50</f>
        <v>85011207.85999998</v>
      </c>
      <c r="D48" s="15">
        <f t="shared" si="54"/>
        <v>39999331.95</v>
      </c>
      <c r="E48" s="14">
        <f t="shared" si="54"/>
        <v>84547931.91</v>
      </c>
      <c r="F48" s="15">
        <f t="shared" si="54"/>
        <v>38745974.15</v>
      </c>
      <c r="G48" s="14">
        <f t="shared" si="54"/>
        <v>83123671.25999999</v>
      </c>
      <c r="H48" s="15">
        <f t="shared" si="54"/>
        <v>39249379.61</v>
      </c>
      <c r="I48" s="14">
        <f aca="true" t="shared" si="55" ref="I48:N48">I49+I50</f>
        <v>83036126.37</v>
      </c>
      <c r="J48" s="15">
        <f t="shared" si="55"/>
        <v>41686701.61000001</v>
      </c>
      <c r="K48" s="14">
        <f t="shared" si="55"/>
        <v>84326670.91</v>
      </c>
      <c r="L48" s="15">
        <f t="shared" si="55"/>
        <v>44913015.06</v>
      </c>
      <c r="M48" s="14">
        <f t="shared" si="55"/>
        <v>84553736.41</v>
      </c>
      <c r="N48" s="15">
        <f t="shared" si="55"/>
        <v>49677836.48</v>
      </c>
      <c r="O48" s="14">
        <f aca="true" t="shared" si="56" ref="O48:T48">O49+O50</f>
        <v>84217720.75</v>
      </c>
      <c r="P48" s="15">
        <f t="shared" si="56"/>
        <v>51311570.14999999</v>
      </c>
      <c r="Q48" s="14">
        <f t="shared" si="56"/>
        <v>83544770.69999999</v>
      </c>
      <c r="R48" s="15">
        <f t="shared" si="56"/>
        <v>51418821.120000005</v>
      </c>
      <c r="S48" s="14">
        <f t="shared" si="56"/>
        <v>81026309.13</v>
      </c>
      <c r="T48" s="15">
        <f t="shared" si="56"/>
        <v>49200305.25</v>
      </c>
      <c r="U48" s="14">
        <f aca="true" t="shared" si="57" ref="U48:Z48">U49+U50</f>
        <v>80332768.66</v>
      </c>
      <c r="V48" s="15">
        <f t="shared" si="57"/>
        <v>45913388.68000001</v>
      </c>
      <c r="W48" s="14">
        <f t="shared" si="57"/>
        <v>80146797.11999999</v>
      </c>
      <c r="X48" s="15">
        <f t="shared" si="57"/>
        <v>42401420.69</v>
      </c>
      <c r="Y48" s="14">
        <f t="shared" si="57"/>
        <v>82553602.71</v>
      </c>
      <c r="Z48" s="15">
        <f t="shared" si="57"/>
        <v>39273151.85</v>
      </c>
      <c r="AA48" s="90">
        <f>AA49+AA50</f>
        <v>56485466.78999999</v>
      </c>
      <c r="AB48" s="91">
        <f>AB49+AB50</f>
        <v>26396156.11</v>
      </c>
      <c r="AC48" s="14">
        <f>AC49+AC50</f>
        <v>50373613.150000006</v>
      </c>
      <c r="AD48" s="15">
        <f>AD49+AD50</f>
        <v>23082500.090000004</v>
      </c>
    </row>
    <row r="49" spans="1:30" s="29" customFormat="1" ht="14.25">
      <c r="A49" s="6" t="s">
        <v>85</v>
      </c>
      <c r="B49" s="49" t="s">
        <v>197</v>
      </c>
      <c r="C49" s="11">
        <f>C31+C37+C43</f>
        <v>31736200.979999997</v>
      </c>
      <c r="D49" s="10">
        <f>D31+D37+D43</f>
        <v>13967136.94</v>
      </c>
      <c r="E49" s="11">
        <f aca="true" t="shared" si="58" ref="E49:H50">E31+E37+E43</f>
        <v>27608081.700000003</v>
      </c>
      <c r="F49" s="10">
        <f t="shared" si="58"/>
        <v>11931329.540000001</v>
      </c>
      <c r="G49" s="11">
        <f t="shared" si="58"/>
        <v>23479429.93</v>
      </c>
      <c r="H49" s="10">
        <f t="shared" si="58"/>
        <v>10027906.719999999</v>
      </c>
      <c r="I49" s="11">
        <f aca="true" t="shared" si="59" ref="I49:L50">I31+I37+I43</f>
        <v>20736307.119999997</v>
      </c>
      <c r="J49" s="10">
        <f t="shared" si="59"/>
        <v>8525142.44</v>
      </c>
      <c r="K49" s="11">
        <f t="shared" si="59"/>
        <v>19724872.22</v>
      </c>
      <c r="L49" s="10">
        <f t="shared" si="59"/>
        <v>8300875.95</v>
      </c>
      <c r="M49" s="11">
        <f aca="true" t="shared" si="60" ref="M49:P50">M31+M37+M43</f>
        <v>21039933.93</v>
      </c>
      <c r="N49" s="10">
        <f t="shared" si="60"/>
        <v>10167071.04</v>
      </c>
      <c r="O49" s="11">
        <f t="shared" si="60"/>
        <v>23317512.82</v>
      </c>
      <c r="P49" s="10">
        <f t="shared" si="60"/>
        <v>12090643.05</v>
      </c>
      <c r="Q49" s="11">
        <f aca="true" t="shared" si="61" ref="Q49:T50">Q31+Q37+Q43</f>
        <v>26092537.310000002</v>
      </c>
      <c r="R49" s="10">
        <f t="shared" si="61"/>
        <v>14531568.640000002</v>
      </c>
      <c r="S49" s="11">
        <f t="shared" si="61"/>
        <v>25318396.940000005</v>
      </c>
      <c r="T49" s="10">
        <f t="shared" si="61"/>
        <v>13878411.75</v>
      </c>
      <c r="U49" s="11">
        <f aca="true" t="shared" si="62" ref="U49:X50">U31+U37+U43</f>
        <v>25747213.689999998</v>
      </c>
      <c r="V49" s="10">
        <f t="shared" si="62"/>
        <v>14092074.140000004</v>
      </c>
      <c r="W49" s="11">
        <f t="shared" si="62"/>
        <v>27173897.74</v>
      </c>
      <c r="X49" s="10">
        <f t="shared" si="62"/>
        <v>14066235.939999998</v>
      </c>
      <c r="Y49" s="11">
        <f aca="true" t="shared" si="63" ref="Y49:AB50">Y31+Y37+Y43</f>
        <v>27552331.610000003</v>
      </c>
      <c r="Z49" s="10">
        <f t="shared" si="63"/>
        <v>13398269.16</v>
      </c>
      <c r="AA49" s="11">
        <f t="shared" si="63"/>
        <v>22262619.769999996</v>
      </c>
      <c r="AB49" s="10">
        <f t="shared" si="63"/>
        <v>10834329.5</v>
      </c>
      <c r="AC49" s="103">
        <f>AC31+AC37+AC43</f>
        <v>18693235.940000005</v>
      </c>
      <c r="AD49" s="104">
        <f>AD31+AD37+AD43</f>
        <v>8952261.46</v>
      </c>
    </row>
    <row r="50" spans="1:30" s="29" customFormat="1" ht="14.25">
      <c r="A50" s="6" t="s">
        <v>86</v>
      </c>
      <c r="B50" s="49" t="s">
        <v>198</v>
      </c>
      <c r="C50" s="11">
        <f>C32+C38+C44</f>
        <v>53275006.879999995</v>
      </c>
      <c r="D50" s="10">
        <f>D32+D38+D44</f>
        <v>26032195.01</v>
      </c>
      <c r="E50" s="11">
        <f t="shared" si="58"/>
        <v>56939850.20999999</v>
      </c>
      <c r="F50" s="10">
        <f t="shared" si="58"/>
        <v>26814644.61</v>
      </c>
      <c r="G50" s="11">
        <f t="shared" si="58"/>
        <v>59644241.33</v>
      </c>
      <c r="H50" s="10">
        <f t="shared" si="58"/>
        <v>29221472.89</v>
      </c>
      <c r="I50" s="11">
        <f t="shared" si="59"/>
        <v>62299819.25</v>
      </c>
      <c r="J50" s="10">
        <f t="shared" si="59"/>
        <v>33161559.170000006</v>
      </c>
      <c r="K50" s="11">
        <f t="shared" si="59"/>
        <v>64601798.68999999</v>
      </c>
      <c r="L50" s="10">
        <f t="shared" si="59"/>
        <v>36612139.11</v>
      </c>
      <c r="M50" s="11">
        <f t="shared" si="60"/>
        <v>63513802.480000004</v>
      </c>
      <c r="N50" s="10">
        <f t="shared" si="60"/>
        <v>39510765.44</v>
      </c>
      <c r="O50" s="11">
        <f t="shared" si="60"/>
        <v>60900207.93000001</v>
      </c>
      <c r="P50" s="10">
        <f t="shared" si="60"/>
        <v>39220927.099999994</v>
      </c>
      <c r="Q50" s="11">
        <f t="shared" si="61"/>
        <v>57452233.38999999</v>
      </c>
      <c r="R50" s="10">
        <f t="shared" si="61"/>
        <v>36887252.480000004</v>
      </c>
      <c r="S50" s="11">
        <f t="shared" si="61"/>
        <v>55707912.19</v>
      </c>
      <c r="T50" s="10">
        <f t="shared" si="61"/>
        <v>35321893.5</v>
      </c>
      <c r="U50" s="11">
        <f t="shared" si="62"/>
        <v>54585554.97</v>
      </c>
      <c r="V50" s="10">
        <f t="shared" si="62"/>
        <v>31821314.54</v>
      </c>
      <c r="W50" s="11">
        <f t="shared" si="62"/>
        <v>52972899.379999995</v>
      </c>
      <c r="X50" s="10">
        <f t="shared" si="62"/>
        <v>28335184.75</v>
      </c>
      <c r="Y50" s="11">
        <f t="shared" si="63"/>
        <v>55001271.099999994</v>
      </c>
      <c r="Z50" s="10">
        <f t="shared" si="63"/>
        <v>25874882.69</v>
      </c>
      <c r="AA50" s="11">
        <f t="shared" si="63"/>
        <v>34222847.019999996</v>
      </c>
      <c r="AB50" s="10">
        <f t="shared" si="63"/>
        <v>15561826.610000001</v>
      </c>
      <c r="AC50" s="103">
        <f>AC32+AC38+AC44</f>
        <v>31680377.209999997</v>
      </c>
      <c r="AD50" s="104">
        <f>AD32+AD38+AD44</f>
        <v>14130238.63</v>
      </c>
    </row>
    <row r="51" spans="1:30" s="29" customFormat="1" ht="14.25">
      <c r="A51" s="6">
        <v>16</v>
      </c>
      <c r="B51" s="49" t="s">
        <v>145</v>
      </c>
      <c r="C51" s="14">
        <v>39497505.779999994</v>
      </c>
      <c r="D51" s="15">
        <v>9221571.34</v>
      </c>
      <c r="E51" s="14">
        <v>33018214.460000005</v>
      </c>
      <c r="F51" s="15">
        <v>12994232.72</v>
      </c>
      <c r="G51" s="14">
        <v>42935064.13</v>
      </c>
      <c r="H51" s="15">
        <v>28399612.29</v>
      </c>
      <c r="I51" s="14">
        <v>46418105.02</v>
      </c>
      <c r="J51" s="15">
        <v>34721962.1</v>
      </c>
      <c r="K51" s="14">
        <v>47547097.94</v>
      </c>
      <c r="L51" s="15">
        <v>41487928.19</v>
      </c>
      <c r="M51" s="14">
        <v>40044301.190000005</v>
      </c>
      <c r="N51" s="15">
        <v>31771782.26</v>
      </c>
      <c r="O51" s="14">
        <v>35411683.53</v>
      </c>
      <c r="P51" s="15">
        <v>23480004.97</v>
      </c>
      <c r="Q51" s="14">
        <v>32362555.700000003</v>
      </c>
      <c r="R51" s="15">
        <v>15855088.5</v>
      </c>
      <c r="S51" s="14">
        <v>40330677.34</v>
      </c>
      <c r="T51" s="15">
        <v>9949022.68</v>
      </c>
      <c r="U51" s="14">
        <v>48788905.760000005</v>
      </c>
      <c r="V51" s="15">
        <v>8538553.610000001</v>
      </c>
      <c r="W51" s="14">
        <v>58086177.87</v>
      </c>
      <c r="X51" s="15">
        <v>7944558.15</v>
      </c>
      <c r="Y51" s="14">
        <v>49180249.88</v>
      </c>
      <c r="Z51" s="15">
        <v>9189257.25</v>
      </c>
      <c r="AA51" s="14">
        <v>37716635.49</v>
      </c>
      <c r="AB51" s="15">
        <v>10417188.369999997</v>
      </c>
      <c r="AC51" s="14">
        <v>29083084.500000004</v>
      </c>
      <c r="AD51" s="15">
        <v>7835856.56</v>
      </c>
    </row>
    <row r="52" spans="1:30" s="29" customFormat="1" ht="14.25">
      <c r="A52" s="6">
        <v>17</v>
      </c>
      <c r="B52" s="49" t="s">
        <v>146</v>
      </c>
      <c r="C52" s="14">
        <f aca="true" t="shared" si="64" ref="C52:H52">C48+C51</f>
        <v>124508713.63999999</v>
      </c>
      <c r="D52" s="15">
        <f t="shared" si="64"/>
        <v>49220903.29000001</v>
      </c>
      <c r="E52" s="14">
        <f t="shared" si="64"/>
        <v>117566146.37</v>
      </c>
      <c r="F52" s="15">
        <f t="shared" si="64"/>
        <v>51740206.87</v>
      </c>
      <c r="G52" s="14">
        <f t="shared" si="64"/>
        <v>126058735.38999999</v>
      </c>
      <c r="H52" s="15">
        <f t="shared" si="64"/>
        <v>67648991.9</v>
      </c>
      <c r="I52" s="14">
        <f aca="true" t="shared" si="65" ref="I52:N52">I48+I51</f>
        <v>129454231.39000002</v>
      </c>
      <c r="J52" s="15">
        <f t="shared" si="65"/>
        <v>76408663.71000001</v>
      </c>
      <c r="K52" s="14">
        <f t="shared" si="65"/>
        <v>131873768.85</v>
      </c>
      <c r="L52" s="15">
        <f t="shared" si="65"/>
        <v>86400943.25</v>
      </c>
      <c r="M52" s="14">
        <f t="shared" si="65"/>
        <v>124598037.6</v>
      </c>
      <c r="N52" s="15">
        <f t="shared" si="65"/>
        <v>81449618.74</v>
      </c>
      <c r="O52" s="14">
        <f aca="true" t="shared" si="66" ref="O52:T52">O48+O51</f>
        <v>119629404.28</v>
      </c>
      <c r="P52" s="15">
        <f t="shared" si="66"/>
        <v>74791575.11999999</v>
      </c>
      <c r="Q52" s="14">
        <f t="shared" si="66"/>
        <v>115907326.39999999</v>
      </c>
      <c r="R52" s="15">
        <f t="shared" si="66"/>
        <v>67273909.62</v>
      </c>
      <c r="S52" s="14">
        <f t="shared" si="66"/>
        <v>121356986.47</v>
      </c>
      <c r="T52" s="15">
        <f t="shared" si="66"/>
        <v>59149327.93</v>
      </c>
      <c r="U52" s="14">
        <f aca="true" t="shared" si="67" ref="U52:Z52">U48+U51</f>
        <v>129121674.42</v>
      </c>
      <c r="V52" s="15">
        <f t="shared" si="67"/>
        <v>54451942.29000001</v>
      </c>
      <c r="W52" s="14">
        <f t="shared" si="67"/>
        <v>138232974.98999998</v>
      </c>
      <c r="X52" s="15">
        <f t="shared" si="67"/>
        <v>50345978.839999996</v>
      </c>
      <c r="Y52" s="14">
        <f t="shared" si="67"/>
        <v>131733852.59</v>
      </c>
      <c r="Z52" s="15">
        <f t="shared" si="67"/>
        <v>48462409.1</v>
      </c>
      <c r="AA52" s="90">
        <f>AA48+AA51</f>
        <v>94202102.28</v>
      </c>
      <c r="AB52" s="91">
        <f>AB48+AB51</f>
        <v>36813344.48</v>
      </c>
      <c r="AC52" s="14">
        <f>AC48+AC51</f>
        <v>79456697.65</v>
      </c>
      <c r="AD52" s="15">
        <f>AD48+AD51</f>
        <v>30918356.650000002</v>
      </c>
    </row>
    <row r="53" spans="1:30" s="29" customFormat="1" ht="14.25">
      <c r="A53" s="16"/>
      <c r="B53" s="50" t="s">
        <v>144</v>
      </c>
      <c r="C53" s="27"/>
      <c r="D53" s="28"/>
      <c r="E53" s="27"/>
      <c r="F53" s="28"/>
      <c r="G53" s="27"/>
      <c r="H53" s="28"/>
      <c r="I53" s="27"/>
      <c r="J53" s="28"/>
      <c r="K53" s="27"/>
      <c r="L53" s="28"/>
      <c r="M53" s="27"/>
      <c r="N53" s="28"/>
      <c r="O53" s="27"/>
      <c r="P53" s="28"/>
      <c r="Q53" s="27"/>
      <c r="R53" s="28"/>
      <c r="S53" s="27"/>
      <c r="T53" s="28"/>
      <c r="U53" s="27"/>
      <c r="V53" s="28"/>
      <c r="W53" s="27"/>
      <c r="X53" s="28"/>
      <c r="Y53" s="27"/>
      <c r="Z53" s="28"/>
      <c r="AA53" s="27"/>
      <c r="AB53" s="28"/>
      <c r="AC53" s="111"/>
      <c r="AD53" s="112"/>
    </row>
    <row r="54" spans="1:30" s="29" customFormat="1" ht="14.25">
      <c r="A54" s="6">
        <v>18</v>
      </c>
      <c r="B54" s="49" t="s">
        <v>7</v>
      </c>
      <c r="C54" s="85">
        <v>1933</v>
      </c>
      <c r="D54" s="26">
        <v>1176</v>
      </c>
      <c r="E54" s="85">
        <v>2043</v>
      </c>
      <c r="F54" s="26">
        <v>1314</v>
      </c>
      <c r="G54" s="85">
        <v>2115</v>
      </c>
      <c r="H54" s="26">
        <v>1235</v>
      </c>
      <c r="I54" s="85">
        <v>1792</v>
      </c>
      <c r="J54" s="26">
        <v>963</v>
      </c>
      <c r="K54" s="85">
        <v>1566</v>
      </c>
      <c r="L54" s="26">
        <v>919</v>
      </c>
      <c r="M54" s="85">
        <v>1580</v>
      </c>
      <c r="N54" s="26">
        <v>997</v>
      </c>
      <c r="O54" s="85">
        <v>1442</v>
      </c>
      <c r="P54" s="26">
        <v>890</v>
      </c>
      <c r="Q54" s="85">
        <v>1413</v>
      </c>
      <c r="R54" s="26">
        <v>985</v>
      </c>
      <c r="S54" s="85">
        <v>1466</v>
      </c>
      <c r="T54" s="26">
        <v>1086</v>
      </c>
      <c r="U54" s="85">
        <v>1783</v>
      </c>
      <c r="V54" s="26">
        <v>1263</v>
      </c>
      <c r="W54" s="85">
        <v>2398</v>
      </c>
      <c r="X54" s="26">
        <v>1612</v>
      </c>
      <c r="Y54" s="85">
        <v>1859</v>
      </c>
      <c r="Z54" s="26">
        <v>1299</v>
      </c>
      <c r="AA54" s="85">
        <v>2152</v>
      </c>
      <c r="AB54" s="26">
        <v>1406</v>
      </c>
      <c r="AC54" s="117">
        <v>2093</v>
      </c>
      <c r="AD54" s="102">
        <v>1292</v>
      </c>
    </row>
    <row r="55" spans="1:30" ht="14.25">
      <c r="A55" s="16"/>
      <c r="B55" s="50" t="s">
        <v>93</v>
      </c>
      <c r="C55" s="27"/>
      <c r="D55" s="28"/>
      <c r="E55" s="27"/>
      <c r="F55" s="28"/>
      <c r="G55" s="27"/>
      <c r="H55" s="28"/>
      <c r="I55" s="27"/>
      <c r="J55" s="28"/>
      <c r="K55" s="27"/>
      <c r="L55" s="28"/>
      <c r="M55" s="27"/>
      <c r="N55" s="28"/>
      <c r="O55" s="27"/>
      <c r="P55" s="28"/>
      <c r="Q55" s="27"/>
      <c r="R55" s="28"/>
      <c r="S55" s="27"/>
      <c r="T55" s="28"/>
      <c r="U55" s="27"/>
      <c r="V55" s="28"/>
      <c r="W55" s="27"/>
      <c r="X55" s="28"/>
      <c r="Y55" s="27"/>
      <c r="Z55" s="28"/>
      <c r="AA55" s="27"/>
      <c r="AB55" s="28"/>
      <c r="AC55" s="111"/>
      <c r="AD55" s="112"/>
    </row>
    <row r="56" spans="1:30" ht="14.25">
      <c r="A56" s="4">
        <v>19</v>
      </c>
      <c r="B56" s="49" t="s">
        <v>13</v>
      </c>
      <c r="C56" s="25">
        <v>6183</v>
      </c>
      <c r="D56" s="26">
        <v>3129</v>
      </c>
      <c r="E56" s="25">
        <v>5135</v>
      </c>
      <c r="F56" s="26">
        <v>2464</v>
      </c>
      <c r="G56" s="25">
        <v>4755</v>
      </c>
      <c r="H56" s="26">
        <v>2656</v>
      </c>
      <c r="I56" s="25">
        <v>4530</v>
      </c>
      <c r="J56" s="26">
        <v>2765</v>
      </c>
      <c r="K56" s="25">
        <v>4582</v>
      </c>
      <c r="L56" s="26">
        <v>3161</v>
      </c>
      <c r="M56" s="25">
        <v>5957</v>
      </c>
      <c r="N56" s="26">
        <v>4514</v>
      </c>
      <c r="O56" s="25">
        <v>5757</v>
      </c>
      <c r="P56" s="26">
        <v>4431</v>
      </c>
      <c r="Q56" s="25">
        <v>6873</v>
      </c>
      <c r="R56" s="26">
        <v>5282</v>
      </c>
      <c r="S56" s="25">
        <v>5843</v>
      </c>
      <c r="T56" s="26">
        <v>4021</v>
      </c>
      <c r="U56" s="25">
        <v>6214</v>
      </c>
      <c r="V56" s="26">
        <v>4266</v>
      </c>
      <c r="W56" s="25">
        <v>7195</v>
      </c>
      <c r="X56" s="26">
        <v>4015</v>
      </c>
      <c r="Y56" s="25">
        <v>6797</v>
      </c>
      <c r="Z56" s="26">
        <v>3397</v>
      </c>
      <c r="AA56" s="25">
        <v>8638</v>
      </c>
      <c r="AB56" s="26">
        <v>4144</v>
      </c>
      <c r="AC56" s="101">
        <v>3188</v>
      </c>
      <c r="AD56" s="102">
        <v>1570</v>
      </c>
    </row>
    <row r="57" spans="1:30" ht="14.25">
      <c r="A57" s="4">
        <v>20</v>
      </c>
      <c r="B57" s="49" t="s">
        <v>79</v>
      </c>
      <c r="C57" s="25">
        <v>6127</v>
      </c>
      <c r="D57" s="26">
        <v>3141</v>
      </c>
      <c r="E57" s="25">
        <v>7031</v>
      </c>
      <c r="F57" s="26">
        <v>3641</v>
      </c>
      <c r="G57" s="25">
        <v>6125</v>
      </c>
      <c r="H57" s="26">
        <v>3368</v>
      </c>
      <c r="I57" s="25">
        <v>6189</v>
      </c>
      <c r="J57" s="26">
        <v>3930</v>
      </c>
      <c r="K57" s="25">
        <v>4667</v>
      </c>
      <c r="L57" s="26">
        <v>2961</v>
      </c>
      <c r="M57" s="25">
        <v>5081</v>
      </c>
      <c r="N57" s="26">
        <v>3386</v>
      </c>
      <c r="O57" s="25">
        <v>4576</v>
      </c>
      <c r="P57" s="26">
        <v>2968</v>
      </c>
      <c r="Q57" s="25">
        <v>5444</v>
      </c>
      <c r="R57" s="26">
        <v>3519</v>
      </c>
      <c r="S57" s="25">
        <v>5310</v>
      </c>
      <c r="T57" s="26">
        <v>3597</v>
      </c>
      <c r="U57" s="25">
        <v>5356</v>
      </c>
      <c r="V57" s="26">
        <v>3315</v>
      </c>
      <c r="W57" s="25">
        <v>6060</v>
      </c>
      <c r="X57" s="26">
        <v>3398</v>
      </c>
      <c r="Y57" s="25">
        <v>6305</v>
      </c>
      <c r="Z57" s="26">
        <v>3327</v>
      </c>
      <c r="AA57" s="25">
        <v>4697</v>
      </c>
      <c r="AB57" s="26">
        <v>2427</v>
      </c>
      <c r="AC57" s="101">
        <v>4888</v>
      </c>
      <c r="AD57" s="102">
        <v>2383</v>
      </c>
    </row>
    <row r="58" spans="1:30" ht="14.25">
      <c r="A58" s="6">
        <v>21</v>
      </c>
      <c r="B58" s="49" t="s">
        <v>149</v>
      </c>
      <c r="C58" s="25">
        <v>19812</v>
      </c>
      <c r="D58" s="26">
        <v>11269</v>
      </c>
      <c r="E58" s="25">
        <v>17907</v>
      </c>
      <c r="F58" s="26">
        <v>9952</v>
      </c>
      <c r="G58" s="25">
        <v>16834</v>
      </c>
      <c r="H58" s="26">
        <v>9283</v>
      </c>
      <c r="I58" s="25">
        <v>14941</v>
      </c>
      <c r="J58" s="26">
        <v>7940</v>
      </c>
      <c r="K58" s="25">
        <v>14489</v>
      </c>
      <c r="L58" s="26">
        <v>7918</v>
      </c>
      <c r="M58" s="25">
        <v>15502</v>
      </c>
      <c r="N58" s="26">
        <v>9017</v>
      </c>
      <c r="O58" s="25">
        <v>16505</v>
      </c>
      <c r="P58" s="26">
        <v>10248</v>
      </c>
      <c r="Q58" s="25">
        <v>17165</v>
      </c>
      <c r="R58" s="26">
        <v>11300</v>
      </c>
      <c r="S58" s="25">
        <v>17670</v>
      </c>
      <c r="T58" s="26">
        <v>11586</v>
      </c>
      <c r="U58" s="25">
        <v>18295</v>
      </c>
      <c r="V58" s="26">
        <v>12160</v>
      </c>
      <c r="W58" s="25">
        <v>19100</v>
      </c>
      <c r="X58" s="26">
        <v>12385</v>
      </c>
      <c r="Y58" s="25">
        <v>17757</v>
      </c>
      <c r="Z58" s="26">
        <v>11331</v>
      </c>
      <c r="AA58" s="25">
        <v>18070</v>
      </c>
      <c r="AB58" s="26">
        <v>11180</v>
      </c>
      <c r="AC58" s="101">
        <v>15440</v>
      </c>
      <c r="AD58" s="102">
        <v>9557</v>
      </c>
    </row>
    <row r="59" spans="1:30" ht="14.25">
      <c r="A59" s="6" t="s">
        <v>161</v>
      </c>
      <c r="B59" s="49" t="s">
        <v>150</v>
      </c>
      <c r="C59" s="25">
        <v>2565</v>
      </c>
      <c r="D59" s="26">
        <v>1879</v>
      </c>
      <c r="E59" s="25">
        <v>2230</v>
      </c>
      <c r="F59" s="26">
        <v>1489</v>
      </c>
      <c r="G59" s="25">
        <v>2027</v>
      </c>
      <c r="H59" s="26">
        <v>1273</v>
      </c>
      <c r="I59" s="25">
        <v>1705</v>
      </c>
      <c r="J59" s="26">
        <v>1012</v>
      </c>
      <c r="K59" s="25">
        <v>1637</v>
      </c>
      <c r="L59" s="26">
        <v>1054</v>
      </c>
      <c r="M59" s="25">
        <v>1604</v>
      </c>
      <c r="N59" s="26">
        <v>1127</v>
      </c>
      <c r="O59" s="25">
        <v>1692</v>
      </c>
      <c r="P59" s="26">
        <v>1266</v>
      </c>
      <c r="Q59" s="25">
        <v>2860</v>
      </c>
      <c r="R59" s="26">
        <v>2354</v>
      </c>
      <c r="S59" s="25">
        <v>3327</v>
      </c>
      <c r="T59" s="26">
        <v>2772</v>
      </c>
      <c r="U59" s="25">
        <v>3386</v>
      </c>
      <c r="V59" s="26">
        <v>2766</v>
      </c>
      <c r="W59" s="25">
        <v>3502</v>
      </c>
      <c r="X59" s="26">
        <v>2747</v>
      </c>
      <c r="Y59" s="25">
        <v>3156</v>
      </c>
      <c r="Z59" s="26">
        <v>2325</v>
      </c>
      <c r="AA59" s="25">
        <v>2885</v>
      </c>
      <c r="AB59" s="26">
        <v>1900</v>
      </c>
      <c r="AC59" s="101">
        <v>2492</v>
      </c>
      <c r="AD59" s="102">
        <v>1461</v>
      </c>
    </row>
    <row r="60" spans="1:30" ht="14.25">
      <c r="A60" s="6" t="s">
        <v>162</v>
      </c>
      <c r="B60" s="49" t="s">
        <v>147</v>
      </c>
      <c r="C60" s="25">
        <v>17193</v>
      </c>
      <c r="D60" s="26">
        <v>9363</v>
      </c>
      <c r="E60" s="25">
        <v>15636</v>
      </c>
      <c r="F60" s="26">
        <v>8445</v>
      </c>
      <c r="G60" s="25">
        <v>14772</v>
      </c>
      <c r="H60" s="26">
        <v>7997</v>
      </c>
      <c r="I60" s="25">
        <v>13205</v>
      </c>
      <c r="J60" s="26">
        <v>6915</v>
      </c>
      <c r="K60" s="25">
        <v>12823</v>
      </c>
      <c r="L60" s="26">
        <v>6854</v>
      </c>
      <c r="M60" s="25">
        <v>13865</v>
      </c>
      <c r="N60" s="26">
        <v>7883</v>
      </c>
      <c r="O60" s="25">
        <v>14782</v>
      </c>
      <c r="P60" s="26">
        <v>8970</v>
      </c>
      <c r="Q60" s="25">
        <v>14271</v>
      </c>
      <c r="R60" s="26">
        <v>8924</v>
      </c>
      <c r="S60" s="25">
        <v>14319</v>
      </c>
      <c r="T60" s="26">
        <v>8795</v>
      </c>
      <c r="U60" s="25">
        <v>14873</v>
      </c>
      <c r="V60" s="26">
        <v>9377</v>
      </c>
      <c r="W60" s="25">
        <v>15553</v>
      </c>
      <c r="X60" s="26">
        <v>9618</v>
      </c>
      <c r="Y60" s="25">
        <v>14553</v>
      </c>
      <c r="Z60" s="26">
        <v>8987</v>
      </c>
      <c r="AA60" s="25">
        <v>15150</v>
      </c>
      <c r="AB60" s="26">
        <v>9266</v>
      </c>
      <c r="AC60" s="101">
        <v>12918</v>
      </c>
      <c r="AD60" s="102">
        <v>8084</v>
      </c>
    </row>
    <row r="61" spans="1:30" ht="14.25">
      <c r="A61" s="6" t="s">
        <v>163</v>
      </c>
      <c r="B61" s="49" t="s">
        <v>151</v>
      </c>
      <c r="C61" s="25">
        <v>51</v>
      </c>
      <c r="D61" s="26">
        <v>22</v>
      </c>
      <c r="E61" s="25">
        <v>40</v>
      </c>
      <c r="F61" s="26">
        <v>15</v>
      </c>
      <c r="G61" s="25">
        <v>34</v>
      </c>
      <c r="H61" s="26">
        <v>10</v>
      </c>
      <c r="I61" s="25">
        <v>30</v>
      </c>
      <c r="J61" s="26">
        <v>10</v>
      </c>
      <c r="K61" s="25">
        <v>28</v>
      </c>
      <c r="L61" s="26">
        <v>8</v>
      </c>
      <c r="M61" s="25">
        <v>32</v>
      </c>
      <c r="N61" s="26">
        <v>6</v>
      </c>
      <c r="O61" s="25">
        <v>30</v>
      </c>
      <c r="P61" s="26">
        <v>11</v>
      </c>
      <c r="Q61" s="25">
        <v>33</v>
      </c>
      <c r="R61" s="26">
        <v>21</v>
      </c>
      <c r="S61" s="25">
        <v>23</v>
      </c>
      <c r="T61" s="26">
        <v>18</v>
      </c>
      <c r="U61" s="25">
        <v>35</v>
      </c>
      <c r="V61" s="26">
        <v>16</v>
      </c>
      <c r="W61" s="25">
        <v>44</v>
      </c>
      <c r="X61" s="26">
        <v>19</v>
      </c>
      <c r="Y61" s="25">
        <v>47</v>
      </c>
      <c r="Z61" s="26">
        <v>18</v>
      </c>
      <c r="AA61" s="25">
        <v>34</v>
      </c>
      <c r="AB61" s="26">
        <v>13</v>
      </c>
      <c r="AC61" s="101">
        <v>29</v>
      </c>
      <c r="AD61" s="102">
        <v>11</v>
      </c>
    </row>
    <row r="62" spans="1:30" ht="14.25">
      <c r="A62" s="19" t="s">
        <v>164</v>
      </c>
      <c r="B62" s="49" t="s">
        <v>148</v>
      </c>
      <c r="C62" s="25">
        <v>3</v>
      </c>
      <c r="D62" s="26">
        <v>5</v>
      </c>
      <c r="E62" s="25">
        <v>1</v>
      </c>
      <c r="F62" s="26">
        <v>3</v>
      </c>
      <c r="G62" s="25">
        <v>1</v>
      </c>
      <c r="H62" s="26">
        <v>3</v>
      </c>
      <c r="I62" s="25">
        <v>1</v>
      </c>
      <c r="J62" s="26">
        <v>3</v>
      </c>
      <c r="K62" s="25">
        <v>1</v>
      </c>
      <c r="L62" s="26">
        <v>2</v>
      </c>
      <c r="M62" s="25">
        <v>1</v>
      </c>
      <c r="N62" s="26">
        <v>1</v>
      </c>
      <c r="O62" s="25">
        <v>1</v>
      </c>
      <c r="P62" s="26">
        <v>1</v>
      </c>
      <c r="Q62" s="25">
        <v>1</v>
      </c>
      <c r="R62" s="26">
        <v>1</v>
      </c>
      <c r="S62" s="25">
        <v>1</v>
      </c>
      <c r="T62" s="26">
        <v>1</v>
      </c>
      <c r="U62" s="25">
        <v>1</v>
      </c>
      <c r="V62" s="26">
        <v>1</v>
      </c>
      <c r="W62" s="25">
        <v>1</v>
      </c>
      <c r="X62" s="26">
        <v>1</v>
      </c>
      <c r="Y62" s="25">
        <v>1</v>
      </c>
      <c r="Z62" s="26">
        <v>1</v>
      </c>
      <c r="AA62" s="25">
        <v>1</v>
      </c>
      <c r="AB62" s="26">
        <v>1</v>
      </c>
      <c r="AC62" s="101">
        <v>1</v>
      </c>
      <c r="AD62" s="102">
        <v>1</v>
      </c>
    </row>
    <row r="63" spans="1:30" ht="14.25">
      <c r="A63" s="4">
        <v>22</v>
      </c>
      <c r="B63" s="49" t="s">
        <v>12</v>
      </c>
      <c r="C63" s="25">
        <v>838</v>
      </c>
      <c r="D63" s="26">
        <v>428</v>
      </c>
      <c r="E63" s="25">
        <v>681</v>
      </c>
      <c r="F63" s="26">
        <v>413</v>
      </c>
      <c r="G63" s="25">
        <v>672</v>
      </c>
      <c r="H63" s="26">
        <v>496</v>
      </c>
      <c r="I63" s="25">
        <v>1041</v>
      </c>
      <c r="J63" s="26">
        <v>877</v>
      </c>
      <c r="K63" s="25">
        <v>1096</v>
      </c>
      <c r="L63" s="26">
        <v>923</v>
      </c>
      <c r="M63" s="25">
        <v>1124</v>
      </c>
      <c r="N63" s="26">
        <v>883</v>
      </c>
      <c r="O63" s="25">
        <v>778</v>
      </c>
      <c r="P63" s="26">
        <v>564</v>
      </c>
      <c r="Q63" s="25">
        <v>1082</v>
      </c>
      <c r="R63" s="26">
        <v>769</v>
      </c>
      <c r="S63" s="25">
        <v>922</v>
      </c>
      <c r="T63" s="26">
        <v>559</v>
      </c>
      <c r="U63" s="25">
        <v>1173</v>
      </c>
      <c r="V63" s="26">
        <v>562</v>
      </c>
      <c r="W63" s="25">
        <v>1445</v>
      </c>
      <c r="X63" s="26">
        <v>532</v>
      </c>
      <c r="Y63" s="25">
        <v>1367</v>
      </c>
      <c r="Z63" s="26">
        <v>551</v>
      </c>
      <c r="AA63" s="25">
        <v>981</v>
      </c>
      <c r="AB63" s="26">
        <v>474</v>
      </c>
      <c r="AC63" s="101">
        <v>735</v>
      </c>
      <c r="AD63" s="102">
        <v>432</v>
      </c>
    </row>
    <row r="64" spans="1:30" ht="14.25">
      <c r="A64" s="16"/>
      <c r="B64" s="50" t="s">
        <v>76</v>
      </c>
      <c r="C64" s="27"/>
      <c r="D64" s="28"/>
      <c r="E64" s="27"/>
      <c r="F64" s="28"/>
      <c r="G64" s="27"/>
      <c r="H64" s="28"/>
      <c r="I64" s="27"/>
      <c r="J64" s="28"/>
      <c r="K64" s="27"/>
      <c r="L64" s="28"/>
      <c r="M64" s="27"/>
      <c r="N64" s="28"/>
      <c r="O64" s="27"/>
      <c r="P64" s="28"/>
      <c r="Q64" s="27"/>
      <c r="R64" s="28"/>
      <c r="S64" s="27"/>
      <c r="T64" s="28"/>
      <c r="U64" s="27"/>
      <c r="V64" s="28"/>
      <c r="W64" s="27"/>
      <c r="X64" s="28"/>
      <c r="Y64" s="27"/>
      <c r="Z64" s="28"/>
      <c r="AA64" s="27"/>
      <c r="AB64" s="28"/>
      <c r="AC64" s="111"/>
      <c r="AD64" s="112"/>
    </row>
    <row r="65" spans="1:30" ht="14.25">
      <c r="A65" s="4">
        <v>23</v>
      </c>
      <c r="B65" s="49" t="s">
        <v>14</v>
      </c>
      <c r="C65" s="25">
        <v>35661</v>
      </c>
      <c r="D65" s="26">
        <v>17460</v>
      </c>
      <c r="E65" s="25">
        <v>22098</v>
      </c>
      <c r="F65" s="26">
        <v>9644</v>
      </c>
      <c r="G65" s="25">
        <v>28239</v>
      </c>
      <c r="H65" s="26">
        <v>15406</v>
      </c>
      <c r="I65" s="25">
        <v>29643</v>
      </c>
      <c r="J65" s="26">
        <v>19131</v>
      </c>
      <c r="K65" s="25">
        <v>24271</v>
      </c>
      <c r="L65" s="26">
        <v>17207</v>
      </c>
      <c r="M65" s="25">
        <v>29872</v>
      </c>
      <c r="N65" s="26">
        <v>21625</v>
      </c>
      <c r="O65" s="25">
        <v>44097</v>
      </c>
      <c r="P65" s="26">
        <v>33389</v>
      </c>
      <c r="Q65" s="25">
        <v>46991</v>
      </c>
      <c r="R65" s="26">
        <v>34969</v>
      </c>
      <c r="S65" s="25">
        <v>46640</v>
      </c>
      <c r="T65" s="26">
        <v>34056</v>
      </c>
      <c r="U65" s="25">
        <v>42404</v>
      </c>
      <c r="V65" s="26">
        <v>27492</v>
      </c>
      <c r="W65" s="25">
        <v>46527</v>
      </c>
      <c r="X65" s="26">
        <v>27579</v>
      </c>
      <c r="Y65" s="25">
        <v>45397</v>
      </c>
      <c r="Z65" s="26">
        <v>23463</v>
      </c>
      <c r="AA65" s="25">
        <v>38797</v>
      </c>
      <c r="AB65" s="26">
        <v>19326</v>
      </c>
      <c r="AC65" s="101">
        <v>20637</v>
      </c>
      <c r="AD65" s="102">
        <v>8375</v>
      </c>
    </row>
    <row r="66" spans="1:30" ht="14.25">
      <c r="A66" s="4">
        <v>24</v>
      </c>
      <c r="B66" s="49" t="s">
        <v>15</v>
      </c>
      <c r="C66" s="25">
        <f aca="true" t="shared" si="68" ref="C66:H66">C67+C68</f>
        <v>1566</v>
      </c>
      <c r="D66" s="26">
        <f t="shared" si="68"/>
        <v>547</v>
      </c>
      <c r="E66" s="25">
        <f t="shared" si="68"/>
        <v>34</v>
      </c>
      <c r="F66" s="26">
        <f t="shared" si="68"/>
        <v>13</v>
      </c>
      <c r="G66" s="25">
        <f t="shared" si="68"/>
        <v>99</v>
      </c>
      <c r="H66" s="26">
        <f t="shared" si="68"/>
        <v>33</v>
      </c>
      <c r="I66" s="25">
        <f aca="true" t="shared" si="69" ref="I66:N66">I67+I68</f>
        <v>0</v>
      </c>
      <c r="J66" s="26">
        <f t="shared" si="69"/>
        <v>0</v>
      </c>
      <c r="K66" s="25">
        <f t="shared" si="69"/>
        <v>0</v>
      </c>
      <c r="L66" s="26">
        <f t="shared" si="69"/>
        <v>0</v>
      </c>
      <c r="M66" s="25">
        <f t="shared" si="69"/>
        <v>1</v>
      </c>
      <c r="N66" s="26">
        <f t="shared" si="69"/>
        <v>21</v>
      </c>
      <c r="O66" s="25">
        <f aca="true" t="shared" si="70" ref="O66:T66">O67+O68</f>
        <v>147</v>
      </c>
      <c r="P66" s="26">
        <f t="shared" si="70"/>
        <v>194</v>
      </c>
      <c r="Q66" s="25">
        <f t="shared" si="70"/>
        <v>343</v>
      </c>
      <c r="R66" s="26">
        <f t="shared" si="70"/>
        <v>429</v>
      </c>
      <c r="S66" s="25">
        <f t="shared" si="70"/>
        <v>418</v>
      </c>
      <c r="T66" s="26">
        <f t="shared" si="70"/>
        <v>431</v>
      </c>
      <c r="U66" s="25">
        <f aca="true" t="shared" si="71" ref="U66:Z66">U67+U68</f>
        <v>851</v>
      </c>
      <c r="V66" s="26">
        <f t="shared" si="71"/>
        <v>1036</v>
      </c>
      <c r="W66" s="25">
        <f t="shared" si="71"/>
        <v>2336</v>
      </c>
      <c r="X66" s="26">
        <f t="shared" si="71"/>
        <v>1328</v>
      </c>
      <c r="Y66" s="25">
        <f t="shared" si="71"/>
        <v>2046</v>
      </c>
      <c r="Z66" s="26">
        <f t="shared" si="71"/>
        <v>947</v>
      </c>
      <c r="AA66" s="25">
        <f>AA67+AA68</f>
        <v>2010</v>
      </c>
      <c r="AB66" s="26">
        <f>AB67+AB68</f>
        <v>619</v>
      </c>
      <c r="AC66" s="101">
        <f>AC67+AC68</f>
        <v>0</v>
      </c>
      <c r="AD66" s="102">
        <f>AD67+AD68</f>
        <v>38</v>
      </c>
    </row>
    <row r="67" spans="1:30" s="29" customFormat="1" ht="14.25">
      <c r="A67" s="6" t="s">
        <v>87</v>
      </c>
      <c r="B67" s="49" t="s">
        <v>152</v>
      </c>
      <c r="C67" s="25">
        <v>1566</v>
      </c>
      <c r="D67" s="26">
        <v>547</v>
      </c>
      <c r="E67" s="25">
        <v>34</v>
      </c>
      <c r="F67" s="26">
        <v>13</v>
      </c>
      <c r="G67" s="25">
        <v>99</v>
      </c>
      <c r="H67" s="26">
        <v>33</v>
      </c>
      <c r="I67" s="25">
        <v>0</v>
      </c>
      <c r="J67" s="26">
        <v>0</v>
      </c>
      <c r="K67" s="25">
        <v>0</v>
      </c>
      <c r="L67" s="26">
        <v>0</v>
      </c>
      <c r="M67" s="25">
        <v>1</v>
      </c>
      <c r="N67" s="26">
        <v>21</v>
      </c>
      <c r="O67" s="25">
        <v>147</v>
      </c>
      <c r="P67" s="26">
        <v>194</v>
      </c>
      <c r="Q67" s="25">
        <v>343</v>
      </c>
      <c r="R67" s="26">
        <v>429</v>
      </c>
      <c r="S67" s="25">
        <v>418</v>
      </c>
      <c r="T67" s="26">
        <v>431</v>
      </c>
      <c r="U67" s="25">
        <v>851</v>
      </c>
      <c r="V67" s="26">
        <v>1036</v>
      </c>
      <c r="W67" s="25">
        <v>2336</v>
      </c>
      <c r="X67" s="26">
        <v>1328</v>
      </c>
      <c r="Y67" s="25">
        <v>2046</v>
      </c>
      <c r="Z67" s="26">
        <v>947</v>
      </c>
      <c r="AA67" s="25">
        <v>2010</v>
      </c>
      <c r="AB67" s="26">
        <v>619</v>
      </c>
      <c r="AC67" s="101">
        <v>0</v>
      </c>
      <c r="AD67" s="102">
        <v>38</v>
      </c>
    </row>
    <row r="68" spans="1:30" s="29" customFormat="1" ht="14.25">
      <c r="A68" s="6" t="s">
        <v>88</v>
      </c>
      <c r="B68" s="49" t="s">
        <v>153</v>
      </c>
      <c r="C68" s="25">
        <v>0</v>
      </c>
      <c r="D68" s="26">
        <v>0</v>
      </c>
      <c r="E68" s="25">
        <v>0</v>
      </c>
      <c r="F68" s="26">
        <v>0</v>
      </c>
      <c r="G68" s="25">
        <v>0</v>
      </c>
      <c r="H68" s="26">
        <v>0</v>
      </c>
      <c r="I68" s="25">
        <v>0</v>
      </c>
      <c r="J68" s="26">
        <v>0</v>
      </c>
      <c r="K68" s="25">
        <v>0</v>
      </c>
      <c r="L68" s="26">
        <v>0</v>
      </c>
      <c r="M68" s="25">
        <v>0</v>
      </c>
      <c r="N68" s="26">
        <v>0</v>
      </c>
      <c r="O68" s="25">
        <v>0</v>
      </c>
      <c r="P68" s="26">
        <v>0</v>
      </c>
      <c r="Q68" s="25">
        <v>0</v>
      </c>
      <c r="R68" s="26">
        <v>0</v>
      </c>
      <c r="S68" s="25">
        <v>0</v>
      </c>
      <c r="T68" s="26">
        <v>0</v>
      </c>
      <c r="U68" s="25">
        <v>0</v>
      </c>
      <c r="V68" s="26">
        <v>0</v>
      </c>
      <c r="W68" s="25">
        <v>0</v>
      </c>
      <c r="X68" s="26">
        <v>0</v>
      </c>
      <c r="Y68" s="25">
        <v>0</v>
      </c>
      <c r="Z68" s="26">
        <v>0</v>
      </c>
      <c r="AA68" s="25">
        <v>0</v>
      </c>
      <c r="AB68" s="26">
        <v>0</v>
      </c>
      <c r="AC68" s="101">
        <v>0</v>
      </c>
      <c r="AD68" s="102">
        <v>0</v>
      </c>
    </row>
    <row r="69" spans="1:30" s="29" customFormat="1" ht="14.25">
      <c r="A69" s="6" t="s">
        <v>165</v>
      </c>
      <c r="B69" s="49" t="s">
        <v>78</v>
      </c>
      <c r="C69" s="25">
        <v>1072</v>
      </c>
      <c r="D69" s="26">
        <v>399</v>
      </c>
      <c r="E69" s="25">
        <v>32</v>
      </c>
      <c r="F69" s="26">
        <v>11</v>
      </c>
      <c r="G69" s="25">
        <v>90</v>
      </c>
      <c r="H69" s="26">
        <v>24</v>
      </c>
      <c r="I69" s="25">
        <v>0</v>
      </c>
      <c r="J69" s="26">
        <v>0</v>
      </c>
      <c r="K69" s="25">
        <v>0</v>
      </c>
      <c r="L69" s="26">
        <v>0</v>
      </c>
      <c r="M69" s="25">
        <v>1</v>
      </c>
      <c r="N69" s="26">
        <v>21</v>
      </c>
      <c r="O69" s="25">
        <v>134</v>
      </c>
      <c r="P69" s="26">
        <v>147</v>
      </c>
      <c r="Q69" s="25">
        <v>293</v>
      </c>
      <c r="R69" s="26">
        <v>366</v>
      </c>
      <c r="S69" s="25">
        <v>326</v>
      </c>
      <c r="T69" s="26">
        <v>374</v>
      </c>
      <c r="U69" s="25">
        <v>630</v>
      </c>
      <c r="V69" s="26">
        <v>767</v>
      </c>
      <c r="W69" s="25">
        <v>1373</v>
      </c>
      <c r="X69" s="26">
        <v>700</v>
      </c>
      <c r="Y69" s="25">
        <v>1102</v>
      </c>
      <c r="Z69" s="26">
        <v>496</v>
      </c>
      <c r="AA69" s="25">
        <v>983</v>
      </c>
      <c r="AB69" s="26">
        <v>329</v>
      </c>
      <c r="AC69" s="101">
        <v>0</v>
      </c>
      <c r="AD69" s="102">
        <v>29</v>
      </c>
    </row>
    <row r="70" spans="1:30" ht="14.25">
      <c r="A70" s="4" t="s">
        <v>166</v>
      </c>
      <c r="B70" s="49" t="s">
        <v>16</v>
      </c>
      <c r="C70" s="55">
        <f>C66/C6</f>
        <v>0.0035321024354816157</v>
      </c>
      <c r="D70" s="56">
        <f>D66/D6</f>
        <v>0.0021856657090227635</v>
      </c>
      <c r="E70" s="55">
        <f aca="true" t="shared" si="72" ref="E70:J70">E66/E6</f>
        <v>7.661591988678871E-05</v>
      </c>
      <c r="F70" s="56">
        <f t="shared" si="72"/>
        <v>5.172626460769607E-05</v>
      </c>
      <c r="G70" s="55">
        <f t="shared" si="72"/>
        <v>0.00022288763311344755</v>
      </c>
      <c r="H70" s="56">
        <f t="shared" si="72"/>
        <v>0.00013108971303270092</v>
      </c>
      <c r="I70" s="55">
        <f t="shared" si="72"/>
        <v>0</v>
      </c>
      <c r="J70" s="56">
        <f t="shared" si="72"/>
        <v>0</v>
      </c>
      <c r="K70" s="55">
        <f aca="true" t="shared" si="73" ref="K70:P70">K66/K6</f>
        <v>0</v>
      </c>
      <c r="L70" s="56">
        <f t="shared" si="73"/>
        <v>0</v>
      </c>
      <c r="M70" s="55">
        <f t="shared" si="73"/>
        <v>2.2489396249668283E-06</v>
      </c>
      <c r="N70" s="56">
        <f t="shared" si="73"/>
        <v>8.457987965491409E-05</v>
      </c>
      <c r="O70" s="55">
        <f t="shared" si="73"/>
        <v>0.0003305970988417857</v>
      </c>
      <c r="P70" s="56">
        <f t="shared" si="73"/>
        <v>0.0007811933735473427</v>
      </c>
      <c r="Q70" s="55">
        <f aca="true" t="shared" si="74" ref="Q70:V70">Q66/Q6</f>
        <v>0.0007720895263692209</v>
      </c>
      <c r="R70" s="56">
        <f t="shared" si="74"/>
        <v>0.0017330672462409812</v>
      </c>
      <c r="S70" s="55">
        <f t="shared" si="74"/>
        <v>0.0009415495924081369</v>
      </c>
      <c r="T70" s="56">
        <f t="shared" si="74"/>
        <v>0.00174444489415955</v>
      </c>
      <c r="U70" s="55">
        <f t="shared" si="74"/>
        <v>0.0019168048147614242</v>
      </c>
      <c r="V70" s="56">
        <f t="shared" si="74"/>
        <v>0.004200249744579407</v>
      </c>
      <c r="W70" s="55">
        <f aca="true" t="shared" si="75" ref="W70:AB70">W66/W6</f>
        <v>0.005261581222281535</v>
      </c>
      <c r="X70" s="56">
        <f t="shared" si="75"/>
        <v>0.00538912921735884</v>
      </c>
      <c r="Y70" s="55">
        <f t="shared" si="75"/>
        <v>0.0046103613703093625</v>
      </c>
      <c r="Z70" s="56">
        <f t="shared" si="75"/>
        <v>0.003846638151988919</v>
      </c>
      <c r="AA70" s="55">
        <f t="shared" si="75"/>
        <v>0.004526038230386604</v>
      </c>
      <c r="AB70" s="56">
        <f t="shared" si="75"/>
        <v>0.002507423025353733</v>
      </c>
      <c r="AC70" s="118">
        <f>AC66/AC6</f>
        <v>0</v>
      </c>
      <c r="AD70" s="119">
        <f>AD66/AD6</f>
        <v>0.0001535434184421808</v>
      </c>
    </row>
    <row r="71" spans="1:30" s="29" customFormat="1" ht="14.25">
      <c r="A71" s="6">
        <v>25</v>
      </c>
      <c r="B71" s="49" t="s">
        <v>75</v>
      </c>
      <c r="C71" s="34">
        <v>1978</v>
      </c>
      <c r="D71" s="35">
        <v>2107</v>
      </c>
      <c r="E71" s="34">
        <v>2905</v>
      </c>
      <c r="F71" s="35">
        <v>2109</v>
      </c>
      <c r="G71" s="34">
        <v>2712</v>
      </c>
      <c r="H71" s="35">
        <v>1844</v>
      </c>
      <c r="I71" s="34">
        <v>0</v>
      </c>
      <c r="J71" s="35">
        <v>0</v>
      </c>
      <c r="K71" s="34">
        <v>0</v>
      </c>
      <c r="L71" s="35">
        <v>0</v>
      </c>
      <c r="M71" s="34">
        <v>2953</v>
      </c>
      <c r="N71" s="35">
        <v>2475</v>
      </c>
      <c r="O71" s="34">
        <v>3016</v>
      </c>
      <c r="P71" s="35">
        <v>2358</v>
      </c>
      <c r="Q71" s="34">
        <v>3329</v>
      </c>
      <c r="R71" s="35">
        <v>2954</v>
      </c>
      <c r="S71" s="34">
        <v>2793</v>
      </c>
      <c r="T71" s="35">
        <v>2580</v>
      </c>
      <c r="U71" s="34">
        <v>2318</v>
      </c>
      <c r="V71" s="35">
        <v>2008</v>
      </c>
      <c r="W71" s="34">
        <v>1875</v>
      </c>
      <c r="X71" s="35">
        <v>1513</v>
      </c>
      <c r="Y71" s="34">
        <v>1840</v>
      </c>
      <c r="Z71" s="35">
        <v>1517</v>
      </c>
      <c r="AA71" s="34">
        <v>1565</v>
      </c>
      <c r="AB71" s="35">
        <v>1433</v>
      </c>
      <c r="AC71" s="120">
        <v>0</v>
      </c>
      <c r="AD71" s="121">
        <v>1971</v>
      </c>
    </row>
    <row r="72" spans="1:30" s="29" customFormat="1" ht="14.25">
      <c r="A72" s="6" t="s">
        <v>89</v>
      </c>
      <c r="B72" s="49" t="s">
        <v>154</v>
      </c>
      <c r="C72" s="34">
        <v>1978</v>
      </c>
      <c r="D72" s="35">
        <v>2107</v>
      </c>
      <c r="E72" s="34">
        <v>2905</v>
      </c>
      <c r="F72" s="35">
        <v>2109</v>
      </c>
      <c r="G72" s="34">
        <v>2712</v>
      </c>
      <c r="H72" s="35">
        <v>1844</v>
      </c>
      <c r="I72" s="34">
        <v>0</v>
      </c>
      <c r="J72" s="35">
        <v>0</v>
      </c>
      <c r="K72" s="34">
        <v>0</v>
      </c>
      <c r="L72" s="35">
        <v>0</v>
      </c>
      <c r="M72" s="34">
        <v>2953</v>
      </c>
      <c r="N72" s="35">
        <v>2475</v>
      </c>
      <c r="O72" s="34">
        <v>3016</v>
      </c>
      <c r="P72" s="35">
        <v>2358</v>
      </c>
      <c r="Q72" s="34">
        <v>3329</v>
      </c>
      <c r="R72" s="35">
        <v>2954</v>
      </c>
      <c r="S72" s="34">
        <v>2793</v>
      </c>
      <c r="T72" s="35">
        <v>2580</v>
      </c>
      <c r="U72" s="34">
        <v>2318</v>
      </c>
      <c r="V72" s="35">
        <v>2008</v>
      </c>
      <c r="W72" s="34">
        <v>1875</v>
      </c>
      <c r="X72" s="35">
        <v>1513</v>
      </c>
      <c r="Y72" s="34">
        <v>1840</v>
      </c>
      <c r="Z72" s="35">
        <v>1517</v>
      </c>
      <c r="AA72" s="34">
        <v>1565</v>
      </c>
      <c r="AB72" s="35">
        <v>1433</v>
      </c>
      <c r="AC72" s="120">
        <v>0</v>
      </c>
      <c r="AD72" s="121">
        <v>1971</v>
      </c>
    </row>
    <row r="73" spans="1:30" s="29" customFormat="1" ht="14.25">
      <c r="A73" s="6" t="s">
        <v>90</v>
      </c>
      <c r="B73" s="49" t="s">
        <v>155</v>
      </c>
      <c r="C73" s="34">
        <v>0</v>
      </c>
      <c r="D73" s="35">
        <v>0</v>
      </c>
      <c r="E73" s="34">
        <v>0</v>
      </c>
      <c r="F73" s="35">
        <v>0</v>
      </c>
      <c r="G73" s="34">
        <v>0</v>
      </c>
      <c r="H73" s="35">
        <v>0</v>
      </c>
      <c r="I73" s="34">
        <v>0</v>
      </c>
      <c r="J73" s="35">
        <v>0</v>
      </c>
      <c r="K73" s="34">
        <v>0</v>
      </c>
      <c r="L73" s="35">
        <v>0</v>
      </c>
      <c r="M73" s="34">
        <v>0</v>
      </c>
      <c r="N73" s="35">
        <v>0</v>
      </c>
      <c r="O73" s="34">
        <v>0</v>
      </c>
      <c r="P73" s="35">
        <v>0</v>
      </c>
      <c r="Q73" s="34">
        <v>0</v>
      </c>
      <c r="R73" s="35">
        <v>0</v>
      </c>
      <c r="S73" s="34">
        <v>0</v>
      </c>
      <c r="T73" s="35">
        <v>0</v>
      </c>
      <c r="U73" s="34">
        <v>0</v>
      </c>
      <c r="V73" s="35">
        <v>0</v>
      </c>
      <c r="W73" s="34">
        <v>0</v>
      </c>
      <c r="X73" s="35">
        <v>0</v>
      </c>
      <c r="Y73" s="34">
        <v>0</v>
      </c>
      <c r="Z73" s="35">
        <v>0</v>
      </c>
      <c r="AA73" s="34">
        <v>0</v>
      </c>
      <c r="AB73" s="35">
        <v>0</v>
      </c>
      <c r="AC73" s="120">
        <v>0</v>
      </c>
      <c r="AD73" s="121">
        <v>0</v>
      </c>
    </row>
    <row r="74" spans="1:30" ht="14.25">
      <c r="A74" s="16"/>
      <c r="B74" s="50" t="s">
        <v>77</v>
      </c>
      <c r="C74" s="27"/>
      <c r="D74" s="28"/>
      <c r="E74" s="27"/>
      <c r="F74" s="28"/>
      <c r="G74" s="27"/>
      <c r="H74" s="28"/>
      <c r="I74" s="27"/>
      <c r="J74" s="28"/>
      <c r="K74" s="27"/>
      <c r="L74" s="28"/>
      <c r="M74" s="27"/>
      <c r="N74" s="28"/>
      <c r="O74" s="27"/>
      <c r="P74" s="28"/>
      <c r="Q74" s="27"/>
      <c r="R74" s="28"/>
      <c r="S74" s="27"/>
      <c r="T74" s="28"/>
      <c r="U74" s="27"/>
      <c r="V74" s="28"/>
      <c r="W74" s="27"/>
      <c r="X74" s="28"/>
      <c r="Y74" s="27"/>
      <c r="Z74" s="28"/>
      <c r="AA74" s="27"/>
      <c r="AB74" s="28"/>
      <c r="AC74" s="111"/>
      <c r="AD74" s="112"/>
    </row>
    <row r="75" spans="1:30" ht="14.25">
      <c r="A75" s="4">
        <v>26</v>
      </c>
      <c r="B75" s="49" t="s">
        <v>123</v>
      </c>
      <c r="C75" s="25">
        <f aca="true" t="shared" si="76" ref="C75:H75">C76+C77</f>
        <v>1308</v>
      </c>
      <c r="D75" s="26">
        <f t="shared" si="76"/>
        <v>404</v>
      </c>
      <c r="E75" s="25">
        <f t="shared" si="76"/>
        <v>27</v>
      </c>
      <c r="F75" s="26">
        <f t="shared" si="76"/>
        <v>9</v>
      </c>
      <c r="G75" s="25">
        <f t="shared" si="76"/>
        <v>84</v>
      </c>
      <c r="H75" s="26">
        <f t="shared" si="76"/>
        <v>24</v>
      </c>
      <c r="I75" s="25">
        <f aca="true" t="shared" si="77" ref="I75:N75">I76+I77</f>
        <v>0</v>
      </c>
      <c r="J75" s="26">
        <f t="shared" si="77"/>
        <v>0</v>
      </c>
      <c r="K75" s="25">
        <f t="shared" si="77"/>
        <v>0</v>
      </c>
      <c r="L75" s="26">
        <f t="shared" si="77"/>
        <v>0</v>
      </c>
      <c r="M75" s="25">
        <f t="shared" si="77"/>
        <v>1</v>
      </c>
      <c r="N75" s="26">
        <f t="shared" si="77"/>
        <v>19</v>
      </c>
      <c r="O75" s="25">
        <f aca="true" t="shared" si="78" ref="O75:T75">O76+O77</f>
        <v>135</v>
      </c>
      <c r="P75" s="26">
        <f t="shared" si="78"/>
        <v>158</v>
      </c>
      <c r="Q75" s="25">
        <f t="shared" si="78"/>
        <v>274</v>
      </c>
      <c r="R75" s="26">
        <f t="shared" si="78"/>
        <v>240</v>
      </c>
      <c r="S75" s="25">
        <f t="shared" si="78"/>
        <v>373</v>
      </c>
      <c r="T75" s="26">
        <f t="shared" si="78"/>
        <v>300</v>
      </c>
      <c r="U75" s="25">
        <f aca="true" t="shared" si="79" ref="U75:Z75">U76+U77</f>
        <v>740</v>
      </c>
      <c r="V75" s="26">
        <f t="shared" si="79"/>
        <v>802</v>
      </c>
      <c r="W75" s="25">
        <f t="shared" si="79"/>
        <v>2024</v>
      </c>
      <c r="X75" s="26">
        <f t="shared" si="79"/>
        <v>1000</v>
      </c>
      <c r="Y75" s="25">
        <f t="shared" si="79"/>
        <v>1810</v>
      </c>
      <c r="Z75" s="26">
        <f t="shared" si="79"/>
        <v>762</v>
      </c>
      <c r="AA75" s="25">
        <f>AA76+AA77</f>
        <v>1834</v>
      </c>
      <c r="AB75" s="26">
        <f>AB76+AB77</f>
        <v>518</v>
      </c>
      <c r="AC75" s="101">
        <f>AC76+AC77</f>
        <v>0</v>
      </c>
      <c r="AD75" s="102">
        <f>AD76+AD77</f>
        <v>35</v>
      </c>
    </row>
    <row r="76" spans="1:30" s="29" customFormat="1" ht="14.25">
      <c r="A76" s="6" t="s">
        <v>167</v>
      </c>
      <c r="B76" s="49" t="s">
        <v>156</v>
      </c>
      <c r="C76" s="25">
        <v>1308</v>
      </c>
      <c r="D76" s="26">
        <v>404</v>
      </c>
      <c r="E76" s="25">
        <v>27</v>
      </c>
      <c r="F76" s="26">
        <v>9</v>
      </c>
      <c r="G76" s="25">
        <v>84</v>
      </c>
      <c r="H76" s="26">
        <v>24</v>
      </c>
      <c r="I76" s="25">
        <v>0</v>
      </c>
      <c r="J76" s="26">
        <v>0</v>
      </c>
      <c r="K76" s="25">
        <v>0</v>
      </c>
      <c r="L76" s="26">
        <v>0</v>
      </c>
      <c r="M76" s="25">
        <v>1</v>
      </c>
      <c r="N76" s="26">
        <v>19</v>
      </c>
      <c r="O76" s="25">
        <v>135</v>
      </c>
      <c r="P76" s="26">
        <v>158</v>
      </c>
      <c r="Q76" s="25">
        <v>274</v>
      </c>
      <c r="R76" s="26">
        <v>240</v>
      </c>
      <c r="S76" s="25">
        <v>373</v>
      </c>
      <c r="T76" s="26">
        <v>300</v>
      </c>
      <c r="U76" s="25">
        <v>740</v>
      </c>
      <c r="V76" s="26">
        <v>802</v>
      </c>
      <c r="W76" s="25">
        <v>2024</v>
      </c>
      <c r="X76" s="26">
        <v>1000</v>
      </c>
      <c r="Y76" s="25">
        <v>1810</v>
      </c>
      <c r="Z76" s="26">
        <v>762</v>
      </c>
      <c r="AA76" s="25">
        <v>1834</v>
      </c>
      <c r="AB76" s="26">
        <v>518</v>
      </c>
      <c r="AC76" s="101">
        <v>0</v>
      </c>
      <c r="AD76" s="102">
        <v>35</v>
      </c>
    </row>
    <row r="77" spans="1:30" s="29" customFormat="1" ht="14.25">
      <c r="A77" s="6" t="s">
        <v>168</v>
      </c>
      <c r="B77" s="49" t="s">
        <v>157</v>
      </c>
      <c r="C77" s="25">
        <v>0</v>
      </c>
      <c r="D77" s="26">
        <v>0</v>
      </c>
      <c r="E77" s="25">
        <v>0</v>
      </c>
      <c r="F77" s="26">
        <v>0</v>
      </c>
      <c r="G77" s="25">
        <v>0</v>
      </c>
      <c r="H77" s="26">
        <v>0</v>
      </c>
      <c r="I77" s="25">
        <v>0</v>
      </c>
      <c r="J77" s="26">
        <v>0</v>
      </c>
      <c r="K77" s="25">
        <v>0</v>
      </c>
      <c r="L77" s="26">
        <v>0</v>
      </c>
      <c r="M77" s="25">
        <v>0</v>
      </c>
      <c r="N77" s="26">
        <v>0</v>
      </c>
      <c r="O77" s="25">
        <v>0</v>
      </c>
      <c r="P77" s="26">
        <v>0</v>
      </c>
      <c r="Q77" s="25">
        <v>0</v>
      </c>
      <c r="R77" s="26">
        <v>0</v>
      </c>
      <c r="S77" s="25">
        <v>0</v>
      </c>
      <c r="T77" s="26">
        <v>0</v>
      </c>
      <c r="U77" s="25">
        <v>0</v>
      </c>
      <c r="V77" s="26">
        <v>0</v>
      </c>
      <c r="W77" s="25">
        <v>0</v>
      </c>
      <c r="X77" s="26">
        <v>0</v>
      </c>
      <c r="Y77" s="25">
        <v>0</v>
      </c>
      <c r="Z77" s="26">
        <v>0</v>
      </c>
      <c r="AA77" s="25">
        <v>0</v>
      </c>
      <c r="AB77" s="26">
        <v>0</v>
      </c>
      <c r="AC77" s="101">
        <v>0</v>
      </c>
      <c r="AD77" s="102">
        <v>0</v>
      </c>
    </row>
    <row r="78" spans="1:30" s="29" customFormat="1" ht="14.25">
      <c r="A78" s="6">
        <v>27</v>
      </c>
      <c r="B78" s="49" t="s">
        <v>74</v>
      </c>
      <c r="C78" s="37">
        <v>1770</v>
      </c>
      <c r="D78" s="36">
        <v>1930</v>
      </c>
      <c r="E78" s="37">
        <v>2597</v>
      </c>
      <c r="F78" s="36">
        <v>2011</v>
      </c>
      <c r="G78" s="37">
        <v>2236</v>
      </c>
      <c r="H78" s="36">
        <v>1853</v>
      </c>
      <c r="I78" s="37">
        <v>0</v>
      </c>
      <c r="J78" s="36">
        <v>0</v>
      </c>
      <c r="K78" s="37">
        <v>0</v>
      </c>
      <c r="L78" s="36">
        <v>0</v>
      </c>
      <c r="M78" s="37">
        <v>1792</v>
      </c>
      <c r="N78" s="36">
        <v>2433</v>
      </c>
      <c r="O78" s="37">
        <v>2547</v>
      </c>
      <c r="P78" s="36">
        <v>2241</v>
      </c>
      <c r="Q78" s="37">
        <v>2762</v>
      </c>
      <c r="R78" s="36">
        <v>2490</v>
      </c>
      <c r="S78" s="37">
        <v>2469</v>
      </c>
      <c r="T78" s="36">
        <v>2251</v>
      </c>
      <c r="U78" s="37">
        <v>1964</v>
      </c>
      <c r="V78" s="36">
        <v>1769</v>
      </c>
      <c r="W78" s="37">
        <v>1610</v>
      </c>
      <c r="X78" s="36">
        <v>1321</v>
      </c>
      <c r="Y78" s="37">
        <v>1596</v>
      </c>
      <c r="Z78" s="36">
        <v>1335</v>
      </c>
      <c r="AA78" s="37">
        <v>1353</v>
      </c>
      <c r="AB78" s="36">
        <v>1252</v>
      </c>
      <c r="AC78" s="122">
        <v>0</v>
      </c>
      <c r="AD78" s="123">
        <v>1918</v>
      </c>
    </row>
    <row r="79" spans="1:30" s="29" customFormat="1" ht="14.25">
      <c r="A79" s="6" t="s">
        <v>127</v>
      </c>
      <c r="B79" s="49" t="s">
        <v>158</v>
      </c>
      <c r="C79" s="37">
        <v>1770</v>
      </c>
      <c r="D79" s="36">
        <v>1930</v>
      </c>
      <c r="E79" s="37">
        <v>2597</v>
      </c>
      <c r="F79" s="36">
        <v>2011</v>
      </c>
      <c r="G79" s="37">
        <v>2236</v>
      </c>
      <c r="H79" s="36">
        <v>1853</v>
      </c>
      <c r="I79" s="37">
        <v>0</v>
      </c>
      <c r="J79" s="36">
        <v>0</v>
      </c>
      <c r="K79" s="37">
        <v>0</v>
      </c>
      <c r="L79" s="36">
        <v>0</v>
      </c>
      <c r="M79" s="37">
        <v>1792</v>
      </c>
      <c r="N79" s="36">
        <v>2433</v>
      </c>
      <c r="O79" s="37">
        <v>2547</v>
      </c>
      <c r="P79" s="36">
        <v>2241</v>
      </c>
      <c r="Q79" s="37">
        <v>2762</v>
      </c>
      <c r="R79" s="36">
        <v>2490</v>
      </c>
      <c r="S79" s="37">
        <v>2469</v>
      </c>
      <c r="T79" s="36">
        <v>2251</v>
      </c>
      <c r="U79" s="37">
        <v>1964</v>
      </c>
      <c r="V79" s="36">
        <v>1769</v>
      </c>
      <c r="W79" s="37">
        <v>1610</v>
      </c>
      <c r="X79" s="36">
        <v>1321</v>
      </c>
      <c r="Y79" s="37">
        <v>1596</v>
      </c>
      <c r="Z79" s="36">
        <v>1335</v>
      </c>
      <c r="AA79" s="37">
        <v>1353</v>
      </c>
      <c r="AB79" s="36">
        <v>1252</v>
      </c>
      <c r="AC79" s="122">
        <v>0</v>
      </c>
      <c r="AD79" s="123">
        <v>1918</v>
      </c>
    </row>
    <row r="80" spans="1:30" s="29" customFormat="1" ht="14.25">
      <c r="A80" s="6" t="s">
        <v>128</v>
      </c>
      <c r="B80" s="49" t="s">
        <v>159</v>
      </c>
      <c r="C80" s="37">
        <v>0</v>
      </c>
      <c r="D80" s="36">
        <v>0</v>
      </c>
      <c r="E80" s="37">
        <v>0</v>
      </c>
      <c r="F80" s="36">
        <v>0</v>
      </c>
      <c r="G80" s="37">
        <v>0</v>
      </c>
      <c r="H80" s="36">
        <v>0</v>
      </c>
      <c r="I80" s="37">
        <v>0</v>
      </c>
      <c r="J80" s="36">
        <v>0</v>
      </c>
      <c r="K80" s="37">
        <v>0</v>
      </c>
      <c r="L80" s="36">
        <v>0</v>
      </c>
      <c r="M80" s="37">
        <v>0</v>
      </c>
      <c r="N80" s="36">
        <v>0</v>
      </c>
      <c r="O80" s="37">
        <v>0</v>
      </c>
      <c r="P80" s="36">
        <v>0</v>
      </c>
      <c r="Q80" s="37">
        <v>0</v>
      </c>
      <c r="R80" s="36">
        <v>0</v>
      </c>
      <c r="S80" s="37">
        <v>0</v>
      </c>
      <c r="T80" s="36">
        <v>0</v>
      </c>
      <c r="U80" s="37">
        <v>0</v>
      </c>
      <c r="V80" s="36">
        <v>0</v>
      </c>
      <c r="W80" s="37">
        <v>0</v>
      </c>
      <c r="X80" s="36">
        <v>0</v>
      </c>
      <c r="Y80" s="37">
        <v>0</v>
      </c>
      <c r="Z80" s="36">
        <v>0</v>
      </c>
      <c r="AA80" s="37">
        <v>0</v>
      </c>
      <c r="AB80" s="36">
        <v>0</v>
      </c>
      <c r="AC80" s="122">
        <v>0</v>
      </c>
      <c r="AD80" s="123">
        <v>0</v>
      </c>
    </row>
    <row r="81" spans="1:30" ht="14.25">
      <c r="A81" s="4">
        <v>28</v>
      </c>
      <c r="B81" s="49" t="s">
        <v>160</v>
      </c>
      <c r="C81" s="38">
        <v>1</v>
      </c>
      <c r="D81" s="39">
        <v>1</v>
      </c>
      <c r="E81" s="38">
        <v>1</v>
      </c>
      <c r="F81" s="39">
        <v>1</v>
      </c>
      <c r="G81" s="38">
        <v>1</v>
      </c>
      <c r="H81" s="39">
        <v>1</v>
      </c>
      <c r="I81" s="38">
        <v>0</v>
      </c>
      <c r="J81" s="39">
        <v>0</v>
      </c>
      <c r="K81" s="38">
        <v>0</v>
      </c>
      <c r="L81" s="39">
        <v>0</v>
      </c>
      <c r="M81" s="38">
        <v>1</v>
      </c>
      <c r="N81" s="39">
        <v>2</v>
      </c>
      <c r="O81" s="38">
        <v>1</v>
      </c>
      <c r="P81" s="39">
        <v>3</v>
      </c>
      <c r="Q81" s="38">
        <v>1</v>
      </c>
      <c r="R81" s="39">
        <v>3</v>
      </c>
      <c r="S81" s="38">
        <v>1</v>
      </c>
      <c r="T81" s="39">
        <v>3</v>
      </c>
      <c r="U81" s="38">
        <v>1</v>
      </c>
      <c r="V81" s="39">
        <v>3</v>
      </c>
      <c r="W81" s="38">
        <v>1</v>
      </c>
      <c r="X81" s="39">
        <v>3</v>
      </c>
      <c r="Y81" s="38">
        <v>1</v>
      </c>
      <c r="Z81" s="39">
        <v>3</v>
      </c>
      <c r="AA81" s="38">
        <v>1</v>
      </c>
      <c r="AB81" s="39">
        <v>3</v>
      </c>
      <c r="AC81" s="124">
        <v>0</v>
      </c>
      <c r="AD81" s="125">
        <v>2</v>
      </c>
    </row>
    <row r="82" spans="1:30" ht="14.25">
      <c r="A82" s="16"/>
      <c r="B82" s="50" t="s">
        <v>91</v>
      </c>
      <c r="C82" s="27"/>
      <c r="D82" s="28"/>
      <c r="E82" s="27"/>
      <c r="F82" s="28"/>
      <c r="G82" s="27"/>
      <c r="H82" s="28"/>
      <c r="I82" s="27"/>
      <c r="J82" s="28"/>
      <c r="K82" s="27"/>
      <c r="L82" s="28"/>
      <c r="M82" s="27"/>
      <c r="N82" s="28"/>
      <c r="O82" s="27"/>
      <c r="P82" s="28"/>
      <c r="Q82" s="27"/>
      <c r="R82" s="28"/>
      <c r="S82" s="27"/>
      <c r="T82" s="28"/>
      <c r="U82" s="27"/>
      <c r="V82" s="28"/>
      <c r="W82" s="27"/>
      <c r="X82" s="28"/>
      <c r="Y82" s="27"/>
      <c r="Z82" s="28"/>
      <c r="AA82" s="27"/>
      <c r="AB82" s="28"/>
      <c r="AC82" s="111"/>
      <c r="AD82" s="112"/>
    </row>
    <row r="83" spans="1:30" s="29" customFormat="1" ht="14.25">
      <c r="A83" s="6">
        <v>29</v>
      </c>
      <c r="B83" s="49" t="s">
        <v>52</v>
      </c>
      <c r="C83" s="25">
        <f aca="true" t="shared" si="80" ref="C83:H83">C84+C85</f>
        <v>1720</v>
      </c>
      <c r="D83" s="26">
        <f t="shared" si="80"/>
        <v>1164</v>
      </c>
      <c r="E83" s="25">
        <f t="shared" si="80"/>
        <v>1606</v>
      </c>
      <c r="F83" s="26">
        <f t="shared" si="80"/>
        <v>1061</v>
      </c>
      <c r="G83" s="25">
        <f t="shared" si="80"/>
        <v>1723</v>
      </c>
      <c r="H83" s="26">
        <f t="shared" si="80"/>
        <v>1074</v>
      </c>
      <c r="I83" s="25">
        <f aca="true" t="shared" si="81" ref="I83:N83">I84+I85</f>
        <v>2040</v>
      </c>
      <c r="J83" s="26">
        <f t="shared" si="81"/>
        <v>1248</v>
      </c>
      <c r="K83" s="25">
        <f t="shared" si="81"/>
        <v>1545</v>
      </c>
      <c r="L83" s="26">
        <f t="shared" si="81"/>
        <v>850</v>
      </c>
      <c r="M83" s="25">
        <f t="shared" si="81"/>
        <v>1438</v>
      </c>
      <c r="N83" s="26">
        <f t="shared" si="81"/>
        <v>793</v>
      </c>
      <c r="O83" s="25">
        <f aca="true" t="shared" si="82" ref="O83:T83">O84+O85</f>
        <v>1562</v>
      </c>
      <c r="P83" s="26">
        <f t="shared" si="82"/>
        <v>909</v>
      </c>
      <c r="Q83" s="25">
        <f t="shared" si="82"/>
        <v>1451</v>
      </c>
      <c r="R83" s="26">
        <f t="shared" si="82"/>
        <v>789</v>
      </c>
      <c r="S83" s="25">
        <f t="shared" si="82"/>
        <v>1373</v>
      </c>
      <c r="T83" s="26">
        <f t="shared" si="82"/>
        <v>867</v>
      </c>
      <c r="U83" s="25">
        <f aca="true" t="shared" si="83" ref="U83:Z83">U84+U85</f>
        <v>1640</v>
      </c>
      <c r="V83" s="26">
        <f t="shared" si="83"/>
        <v>1236</v>
      </c>
      <c r="W83" s="25">
        <f t="shared" si="83"/>
        <v>1939</v>
      </c>
      <c r="X83" s="26">
        <f t="shared" si="83"/>
        <v>1447</v>
      </c>
      <c r="Y83" s="25">
        <f t="shared" si="83"/>
        <v>1613</v>
      </c>
      <c r="Z83" s="26">
        <f t="shared" si="83"/>
        <v>1084</v>
      </c>
      <c r="AA83" s="25">
        <f>AA84+AA85</f>
        <v>2436</v>
      </c>
      <c r="AB83" s="26">
        <f>AB84+AB85</f>
        <v>1775</v>
      </c>
      <c r="AC83" s="101">
        <f>AC84+AC85</f>
        <v>1718</v>
      </c>
      <c r="AD83" s="102">
        <f>AD84+AD85</f>
        <v>1247</v>
      </c>
    </row>
    <row r="84" spans="1:30" s="29" customFormat="1" ht="14.25">
      <c r="A84" s="6" t="s">
        <v>169</v>
      </c>
      <c r="B84" s="49" t="s">
        <v>171</v>
      </c>
      <c r="C84" s="25">
        <v>1626</v>
      </c>
      <c r="D84" s="26">
        <v>1124</v>
      </c>
      <c r="E84" s="25">
        <v>1480</v>
      </c>
      <c r="F84" s="26">
        <v>1017</v>
      </c>
      <c r="G84" s="25">
        <v>1594</v>
      </c>
      <c r="H84" s="26">
        <v>997</v>
      </c>
      <c r="I84" s="25">
        <v>1844</v>
      </c>
      <c r="J84" s="26">
        <v>1148</v>
      </c>
      <c r="K84" s="25">
        <v>1387</v>
      </c>
      <c r="L84" s="26">
        <v>808</v>
      </c>
      <c r="M84" s="25">
        <v>1285</v>
      </c>
      <c r="N84" s="26">
        <v>734</v>
      </c>
      <c r="O84" s="25">
        <v>1427</v>
      </c>
      <c r="P84" s="26">
        <v>852</v>
      </c>
      <c r="Q84" s="25">
        <v>1328</v>
      </c>
      <c r="R84" s="26">
        <v>756</v>
      </c>
      <c r="S84" s="25">
        <v>1212</v>
      </c>
      <c r="T84" s="26">
        <v>784</v>
      </c>
      <c r="U84" s="25">
        <v>1518</v>
      </c>
      <c r="V84" s="26">
        <v>1155</v>
      </c>
      <c r="W84" s="25">
        <v>1792</v>
      </c>
      <c r="X84" s="26">
        <v>1352</v>
      </c>
      <c r="Y84" s="25">
        <v>1477</v>
      </c>
      <c r="Z84" s="26">
        <v>964</v>
      </c>
      <c r="AA84" s="25">
        <v>2276</v>
      </c>
      <c r="AB84" s="26">
        <v>1709</v>
      </c>
      <c r="AC84" s="101">
        <v>1572</v>
      </c>
      <c r="AD84" s="102">
        <v>1173</v>
      </c>
    </row>
    <row r="85" spans="1:30" s="29" customFormat="1" ht="14.25">
      <c r="A85" s="6" t="s">
        <v>170</v>
      </c>
      <c r="B85" s="49" t="s">
        <v>335</v>
      </c>
      <c r="C85" s="25">
        <v>94</v>
      </c>
      <c r="D85" s="26">
        <v>40</v>
      </c>
      <c r="E85" s="25">
        <v>126</v>
      </c>
      <c r="F85" s="26">
        <v>44</v>
      </c>
      <c r="G85" s="25">
        <v>129</v>
      </c>
      <c r="H85" s="26">
        <v>77</v>
      </c>
      <c r="I85" s="25">
        <v>196</v>
      </c>
      <c r="J85" s="26">
        <v>100</v>
      </c>
      <c r="K85" s="25">
        <v>158</v>
      </c>
      <c r="L85" s="26">
        <v>42</v>
      </c>
      <c r="M85" s="25">
        <v>153</v>
      </c>
      <c r="N85" s="26">
        <v>59</v>
      </c>
      <c r="O85" s="25">
        <v>135</v>
      </c>
      <c r="P85" s="26">
        <v>57</v>
      </c>
      <c r="Q85" s="25">
        <v>123</v>
      </c>
      <c r="R85" s="26">
        <v>33</v>
      </c>
      <c r="S85" s="25">
        <v>161</v>
      </c>
      <c r="T85" s="26">
        <v>83</v>
      </c>
      <c r="U85" s="25">
        <v>122</v>
      </c>
      <c r="V85" s="26">
        <v>81</v>
      </c>
      <c r="W85" s="25">
        <v>147</v>
      </c>
      <c r="X85" s="26">
        <v>95</v>
      </c>
      <c r="Y85" s="25">
        <v>136</v>
      </c>
      <c r="Z85" s="26">
        <v>120</v>
      </c>
      <c r="AA85" s="25">
        <v>160</v>
      </c>
      <c r="AB85" s="26">
        <v>66</v>
      </c>
      <c r="AC85" s="101">
        <v>146</v>
      </c>
      <c r="AD85" s="102">
        <v>74</v>
      </c>
    </row>
    <row r="86" spans="1:30" s="29" customFormat="1" ht="14.25">
      <c r="A86" s="6">
        <v>30</v>
      </c>
      <c r="B86" s="49" t="s">
        <v>53</v>
      </c>
      <c r="C86" s="11">
        <f aca="true" t="shared" si="84" ref="C86:H86">C87+C88</f>
        <v>2809379.3200000003</v>
      </c>
      <c r="D86" s="10">
        <f t="shared" si="84"/>
        <v>1510793.5</v>
      </c>
      <c r="E86" s="11">
        <f t="shared" si="84"/>
        <v>2093208.9400000002</v>
      </c>
      <c r="F86" s="10">
        <f t="shared" si="84"/>
        <v>1315170.19</v>
      </c>
      <c r="G86" s="11">
        <f t="shared" si="84"/>
        <v>1805345.1300000001</v>
      </c>
      <c r="H86" s="10">
        <f t="shared" si="84"/>
        <v>1012048.1799999999</v>
      </c>
      <c r="I86" s="11">
        <f aca="true" t="shared" si="85" ref="I86:N86">I87+I88</f>
        <v>2547884.09</v>
      </c>
      <c r="J86" s="10">
        <f t="shared" si="85"/>
        <v>1368033.9</v>
      </c>
      <c r="K86" s="11">
        <f t="shared" si="85"/>
        <v>1685414.65</v>
      </c>
      <c r="L86" s="10">
        <f t="shared" si="85"/>
        <v>861954.21</v>
      </c>
      <c r="M86" s="11">
        <f t="shared" si="85"/>
        <v>1377137.2599999998</v>
      </c>
      <c r="N86" s="10">
        <f t="shared" si="85"/>
        <v>607873.5</v>
      </c>
      <c r="O86" s="11">
        <f aca="true" t="shared" si="86" ref="O86:T86">O87+O88</f>
        <v>1668539.0999999999</v>
      </c>
      <c r="P86" s="10">
        <f t="shared" si="86"/>
        <v>811113.98</v>
      </c>
      <c r="Q86" s="11">
        <f t="shared" si="86"/>
        <v>1379219.6400000001</v>
      </c>
      <c r="R86" s="10">
        <f t="shared" si="86"/>
        <v>665036.43</v>
      </c>
      <c r="S86" s="11">
        <f t="shared" si="86"/>
        <v>1800657.65</v>
      </c>
      <c r="T86" s="10">
        <f t="shared" si="86"/>
        <v>1022731.04</v>
      </c>
      <c r="U86" s="11">
        <f aca="true" t="shared" si="87" ref="U86:Z86">U87+U88</f>
        <v>1663669.52</v>
      </c>
      <c r="V86" s="10">
        <f t="shared" si="87"/>
        <v>1240681.8699999999</v>
      </c>
      <c r="W86" s="11">
        <f t="shared" si="87"/>
        <v>2053946.9300000002</v>
      </c>
      <c r="X86" s="10">
        <f t="shared" si="87"/>
        <v>1802164.91</v>
      </c>
      <c r="Y86" s="11">
        <f t="shared" si="87"/>
        <v>1731984.03</v>
      </c>
      <c r="Z86" s="10">
        <f t="shared" si="87"/>
        <v>1293727.19</v>
      </c>
      <c r="AA86" s="11">
        <f>AA87+AA88</f>
        <v>1992426.68</v>
      </c>
      <c r="AB86" s="10">
        <f>AB87+AB88</f>
        <v>1600500.1099999999</v>
      </c>
      <c r="AC86" s="103">
        <f>AC87+AC88</f>
        <v>1947888.5299999998</v>
      </c>
      <c r="AD86" s="104">
        <f>AD87+AD88</f>
        <v>1187510.19</v>
      </c>
    </row>
    <row r="87" spans="1:30" s="29" customFormat="1" ht="14.25">
      <c r="A87" s="6" t="s">
        <v>175</v>
      </c>
      <c r="B87" s="49" t="s">
        <v>173</v>
      </c>
      <c r="C87" s="11">
        <v>2653158.83</v>
      </c>
      <c r="D87" s="10">
        <v>1465078.95</v>
      </c>
      <c r="E87" s="11">
        <v>1903452.85</v>
      </c>
      <c r="F87" s="10">
        <v>1242515.13</v>
      </c>
      <c r="G87" s="11">
        <v>1657490.02</v>
      </c>
      <c r="H87" s="10">
        <v>909283.96</v>
      </c>
      <c r="I87" s="11">
        <v>2167326.27</v>
      </c>
      <c r="J87" s="10">
        <v>1230168.24</v>
      </c>
      <c r="K87" s="11">
        <v>1375178.38</v>
      </c>
      <c r="L87" s="10">
        <v>821368.14</v>
      </c>
      <c r="M87" s="11">
        <v>1063840.66</v>
      </c>
      <c r="N87" s="10">
        <v>549483.63</v>
      </c>
      <c r="O87" s="11">
        <v>1406060.19</v>
      </c>
      <c r="P87" s="10">
        <v>767192.72</v>
      </c>
      <c r="Q87" s="11">
        <v>1077756.32</v>
      </c>
      <c r="R87" s="10">
        <v>637922.2100000001</v>
      </c>
      <c r="S87" s="11">
        <v>1447822.65</v>
      </c>
      <c r="T87" s="10">
        <v>849070.9400000001</v>
      </c>
      <c r="U87" s="11">
        <v>1444137.23</v>
      </c>
      <c r="V87" s="10">
        <v>1106368.97</v>
      </c>
      <c r="W87" s="11">
        <v>1722348.79</v>
      </c>
      <c r="X87" s="10">
        <v>1695053.3499999999</v>
      </c>
      <c r="Y87" s="11">
        <v>1424133.96</v>
      </c>
      <c r="Z87" s="10">
        <v>1081599.78</v>
      </c>
      <c r="AA87" s="11">
        <v>1655986.74</v>
      </c>
      <c r="AB87" s="10">
        <v>1521655.5699999998</v>
      </c>
      <c r="AC87" s="103">
        <v>1526297.92</v>
      </c>
      <c r="AD87" s="104">
        <v>1114676.88</v>
      </c>
    </row>
    <row r="88" spans="1:30" s="29" customFormat="1" ht="14.25">
      <c r="A88" s="6" t="s">
        <v>176</v>
      </c>
      <c r="B88" s="49" t="s">
        <v>336</v>
      </c>
      <c r="C88" s="11">
        <v>156220.49</v>
      </c>
      <c r="D88" s="10">
        <v>45714.55</v>
      </c>
      <c r="E88" s="11">
        <v>189756.09</v>
      </c>
      <c r="F88" s="10">
        <v>72655.06</v>
      </c>
      <c r="G88" s="11">
        <v>147855.11000000002</v>
      </c>
      <c r="H88" s="10">
        <v>102764.22</v>
      </c>
      <c r="I88" s="11">
        <v>380557.82</v>
      </c>
      <c r="J88" s="10">
        <v>137865.65999999997</v>
      </c>
      <c r="K88" s="11">
        <v>310236.27</v>
      </c>
      <c r="L88" s="10">
        <v>40586.07</v>
      </c>
      <c r="M88" s="11">
        <v>313296.6</v>
      </c>
      <c r="N88" s="10">
        <v>58389.869999999995</v>
      </c>
      <c r="O88" s="11">
        <v>262478.91</v>
      </c>
      <c r="P88" s="10">
        <v>43921.26</v>
      </c>
      <c r="Q88" s="11">
        <v>301463.32</v>
      </c>
      <c r="R88" s="10">
        <v>27114.22</v>
      </c>
      <c r="S88" s="11">
        <v>352834.99999999994</v>
      </c>
      <c r="T88" s="10">
        <v>173660.09999999998</v>
      </c>
      <c r="U88" s="11">
        <v>219532.29</v>
      </c>
      <c r="V88" s="10">
        <v>134312.9</v>
      </c>
      <c r="W88" s="11">
        <v>331598.1400000001</v>
      </c>
      <c r="X88" s="10">
        <v>107111.56</v>
      </c>
      <c r="Y88" s="11">
        <v>307850.07</v>
      </c>
      <c r="Z88" s="10">
        <v>212127.41000000003</v>
      </c>
      <c r="AA88" s="11">
        <v>336439.94</v>
      </c>
      <c r="AB88" s="10">
        <v>78844.54000000001</v>
      </c>
      <c r="AC88" s="103">
        <v>421590.61</v>
      </c>
      <c r="AD88" s="104">
        <v>72833.31</v>
      </c>
    </row>
    <row r="89" spans="1:30" s="29" customFormat="1" ht="14.25">
      <c r="A89" s="6">
        <v>31</v>
      </c>
      <c r="B89" s="49" t="s">
        <v>54</v>
      </c>
      <c r="C89" s="11">
        <f aca="true" t="shared" si="88" ref="C89:H89">C90+C91</f>
        <v>589624.13</v>
      </c>
      <c r="D89" s="10">
        <f t="shared" si="88"/>
        <v>362625.01</v>
      </c>
      <c r="E89" s="11">
        <f t="shared" si="88"/>
        <v>469221.65</v>
      </c>
      <c r="F89" s="10">
        <f t="shared" si="88"/>
        <v>365113.68</v>
      </c>
      <c r="G89" s="11">
        <f t="shared" si="88"/>
        <v>412387.37</v>
      </c>
      <c r="H89" s="10">
        <f t="shared" si="88"/>
        <v>339913.83999999997</v>
      </c>
      <c r="I89" s="11">
        <f aca="true" t="shared" si="89" ref="I89:P89">I90+I91</f>
        <v>515918.87000000005</v>
      </c>
      <c r="J89" s="10">
        <f t="shared" si="89"/>
        <v>302206.10000000003</v>
      </c>
      <c r="K89" s="11">
        <f t="shared" si="89"/>
        <v>512971.72</v>
      </c>
      <c r="L89" s="10">
        <f t="shared" si="89"/>
        <v>265057.47</v>
      </c>
      <c r="M89" s="11">
        <f t="shared" si="89"/>
        <v>630175.21</v>
      </c>
      <c r="N89" s="10">
        <f t="shared" si="89"/>
        <v>314622.74</v>
      </c>
      <c r="O89" s="11">
        <f t="shared" si="89"/>
        <v>479849.12</v>
      </c>
      <c r="P89" s="10">
        <f t="shared" si="89"/>
        <v>288329.10000000003</v>
      </c>
      <c r="Q89" s="11">
        <f aca="true" t="shared" si="90" ref="Q89:V89">Q90+Q91</f>
        <v>556136.32</v>
      </c>
      <c r="R89" s="10">
        <f t="shared" si="90"/>
        <v>314076.95</v>
      </c>
      <c r="S89" s="11">
        <f t="shared" si="90"/>
        <v>403292.16</v>
      </c>
      <c r="T89" s="10">
        <f t="shared" si="90"/>
        <v>260420.11000000002</v>
      </c>
      <c r="U89" s="11">
        <f t="shared" si="90"/>
        <v>392214.89</v>
      </c>
      <c r="V89" s="10">
        <f t="shared" si="90"/>
        <v>271982.7</v>
      </c>
      <c r="W89" s="11">
        <f aca="true" t="shared" si="91" ref="W89:AB89">W90+W91</f>
        <v>393124.94</v>
      </c>
      <c r="X89" s="10">
        <f t="shared" si="91"/>
        <v>270767.19</v>
      </c>
      <c r="Y89" s="11">
        <f t="shared" si="91"/>
        <v>439569.38</v>
      </c>
      <c r="Z89" s="10">
        <f t="shared" si="91"/>
        <v>285696.81</v>
      </c>
      <c r="AA89" s="92">
        <f t="shared" si="91"/>
        <v>2643851.6</v>
      </c>
      <c r="AB89" s="93">
        <f t="shared" si="91"/>
        <v>1693917.63</v>
      </c>
      <c r="AC89" s="103">
        <f>AC90+AC91</f>
        <v>753816.99</v>
      </c>
      <c r="AD89" s="104">
        <f>AD90+AD91</f>
        <v>536753.1699999999</v>
      </c>
    </row>
    <row r="90" spans="1:30" s="29" customFormat="1" ht="15" customHeight="1">
      <c r="A90" s="6" t="s">
        <v>177</v>
      </c>
      <c r="B90" s="49" t="s">
        <v>179</v>
      </c>
      <c r="C90" s="11">
        <v>540627.96</v>
      </c>
      <c r="D90" s="10">
        <v>340903.73</v>
      </c>
      <c r="E90" s="11">
        <v>430169.76</v>
      </c>
      <c r="F90" s="10">
        <v>347578.89</v>
      </c>
      <c r="G90" s="11">
        <v>382349.06</v>
      </c>
      <c r="H90" s="10">
        <v>327009.73</v>
      </c>
      <c r="I90" s="11">
        <v>472092.85000000003</v>
      </c>
      <c r="J90" s="10">
        <v>268133.4</v>
      </c>
      <c r="K90" s="11">
        <v>443172.98</v>
      </c>
      <c r="L90" s="10">
        <v>236269.4</v>
      </c>
      <c r="M90" s="11">
        <v>503453.76999999996</v>
      </c>
      <c r="N90" s="10">
        <v>299060.05</v>
      </c>
      <c r="O90" s="11">
        <v>441711.48</v>
      </c>
      <c r="P90" s="10">
        <v>277149.16000000003</v>
      </c>
      <c r="Q90" s="11">
        <v>455742.06</v>
      </c>
      <c r="R90" s="10">
        <v>298544.56</v>
      </c>
      <c r="S90" s="11">
        <v>381126.51999999996</v>
      </c>
      <c r="T90" s="10">
        <v>253182.49000000002</v>
      </c>
      <c r="U90" s="11">
        <v>373332.60000000003</v>
      </c>
      <c r="V90" s="10">
        <v>261097.97000000003</v>
      </c>
      <c r="W90" s="11">
        <v>374309.61</v>
      </c>
      <c r="X90" s="10">
        <v>235024.74</v>
      </c>
      <c r="Y90" s="11">
        <v>409924.21</v>
      </c>
      <c r="Z90" s="10">
        <v>273551.13</v>
      </c>
      <c r="AA90" s="92">
        <v>2558952.56</v>
      </c>
      <c r="AB90" s="93">
        <v>1658207.13</v>
      </c>
      <c r="AC90" s="103">
        <v>597343.62</v>
      </c>
      <c r="AD90" s="104">
        <v>483950.17</v>
      </c>
    </row>
    <row r="91" spans="1:30" s="29" customFormat="1" ht="14.25">
      <c r="A91" s="6" t="s">
        <v>178</v>
      </c>
      <c r="B91" s="49" t="s">
        <v>337</v>
      </c>
      <c r="C91" s="11">
        <v>48996.170000000006</v>
      </c>
      <c r="D91" s="10">
        <v>21721.28</v>
      </c>
      <c r="E91" s="11">
        <v>39051.89</v>
      </c>
      <c r="F91" s="10">
        <v>17534.79</v>
      </c>
      <c r="G91" s="11">
        <v>30038.309999999998</v>
      </c>
      <c r="H91" s="10">
        <v>12904.11</v>
      </c>
      <c r="I91" s="11">
        <v>43826.020000000004</v>
      </c>
      <c r="J91" s="10">
        <v>34072.7</v>
      </c>
      <c r="K91" s="11">
        <v>69798.74</v>
      </c>
      <c r="L91" s="10">
        <v>28788.07</v>
      </c>
      <c r="M91" s="11">
        <v>126721.44</v>
      </c>
      <c r="N91" s="10">
        <v>15562.690000000002</v>
      </c>
      <c r="O91" s="11">
        <v>38137.64</v>
      </c>
      <c r="P91" s="10">
        <v>11179.94</v>
      </c>
      <c r="Q91" s="11">
        <v>100394.26</v>
      </c>
      <c r="R91" s="10">
        <v>15532.39</v>
      </c>
      <c r="S91" s="11">
        <v>22165.64</v>
      </c>
      <c r="T91" s="10">
        <v>7237.62</v>
      </c>
      <c r="U91" s="11">
        <v>18882.29</v>
      </c>
      <c r="V91" s="10">
        <v>10884.73</v>
      </c>
      <c r="W91" s="11">
        <v>18815.329999999998</v>
      </c>
      <c r="X91" s="10">
        <v>35742.45</v>
      </c>
      <c r="Y91" s="11">
        <v>29645.170000000002</v>
      </c>
      <c r="Z91" s="10">
        <v>12145.68</v>
      </c>
      <c r="AA91" s="11">
        <v>84899.04000000001</v>
      </c>
      <c r="AB91" s="10">
        <v>35710.5</v>
      </c>
      <c r="AC91" s="103">
        <v>156473.37</v>
      </c>
      <c r="AD91" s="104">
        <v>52803</v>
      </c>
    </row>
    <row r="92" spans="1:30" s="29" customFormat="1" ht="14.25">
      <c r="A92" s="6">
        <v>32</v>
      </c>
      <c r="B92" s="49" t="s">
        <v>80</v>
      </c>
      <c r="C92" s="11">
        <f aca="true" t="shared" si="92" ref="C92:D94">C86-C89</f>
        <v>2219755.1900000004</v>
      </c>
      <c r="D92" s="10">
        <f t="shared" si="92"/>
        <v>1148168.49</v>
      </c>
      <c r="E92" s="11">
        <f aca="true" t="shared" si="93" ref="E92:F94">E86-E89</f>
        <v>1623987.29</v>
      </c>
      <c r="F92" s="10">
        <f t="shared" si="93"/>
        <v>950056.51</v>
      </c>
      <c r="G92" s="11">
        <f aca="true" t="shared" si="94" ref="G92:H94">G86-G89</f>
        <v>1392957.7600000002</v>
      </c>
      <c r="H92" s="10">
        <f t="shared" si="94"/>
        <v>672134.34</v>
      </c>
      <c r="I92" s="11">
        <f aca="true" t="shared" si="95" ref="I92:J94">I86-I89</f>
        <v>2031965.2199999997</v>
      </c>
      <c r="J92" s="10">
        <f t="shared" si="95"/>
        <v>1065827.7999999998</v>
      </c>
      <c r="K92" s="11">
        <f aca="true" t="shared" si="96" ref="K92:L94">K86-K89</f>
        <v>1172442.93</v>
      </c>
      <c r="L92" s="10">
        <f t="shared" si="96"/>
        <v>596896.74</v>
      </c>
      <c r="M92" s="11">
        <f aca="true" t="shared" si="97" ref="M92:N94">M86-M89</f>
        <v>746962.0499999998</v>
      </c>
      <c r="N92" s="10">
        <f t="shared" si="97"/>
        <v>293250.76</v>
      </c>
      <c r="O92" s="11">
        <f aca="true" t="shared" si="98" ref="O92:P94">O86-O89</f>
        <v>1188689.98</v>
      </c>
      <c r="P92" s="10">
        <f t="shared" si="98"/>
        <v>522784.87999999995</v>
      </c>
      <c r="Q92" s="11">
        <f aca="true" t="shared" si="99" ref="Q92:R94">Q86-Q89</f>
        <v>823083.3200000002</v>
      </c>
      <c r="R92" s="10">
        <f t="shared" si="99"/>
        <v>350959.48000000004</v>
      </c>
      <c r="S92" s="11">
        <f aca="true" t="shared" si="100" ref="S92:T94">S86-S89</f>
        <v>1397365.49</v>
      </c>
      <c r="T92" s="10">
        <f t="shared" si="100"/>
        <v>762310.93</v>
      </c>
      <c r="U92" s="11">
        <f aca="true" t="shared" si="101" ref="U92:V94">U86-U89</f>
        <v>1271454.63</v>
      </c>
      <c r="V92" s="10">
        <f t="shared" si="101"/>
        <v>968699.1699999999</v>
      </c>
      <c r="W92" s="11">
        <f aca="true" t="shared" si="102" ref="W92:X94">W86-W89</f>
        <v>1660821.9900000002</v>
      </c>
      <c r="X92" s="10">
        <f t="shared" si="102"/>
        <v>1531397.72</v>
      </c>
      <c r="Y92" s="11">
        <f aca="true" t="shared" si="103" ref="Y92:Z94">Y86-Y89</f>
        <v>1292414.65</v>
      </c>
      <c r="Z92" s="10">
        <f t="shared" si="103"/>
        <v>1008030.3799999999</v>
      </c>
      <c r="AA92" s="92">
        <f aca="true" t="shared" si="104" ref="AA92:AD94">AA86-AA89</f>
        <v>-651424.9200000002</v>
      </c>
      <c r="AB92" s="93">
        <f t="shared" si="104"/>
        <v>-93417.52000000002</v>
      </c>
      <c r="AC92" s="103">
        <f t="shared" si="104"/>
        <v>1194071.5399999998</v>
      </c>
      <c r="AD92" s="104">
        <f t="shared" si="104"/>
        <v>650757.02</v>
      </c>
    </row>
    <row r="93" spans="1:30" s="29" customFormat="1" ht="14.25">
      <c r="A93" s="6" t="s">
        <v>183</v>
      </c>
      <c r="B93" s="49" t="s">
        <v>181</v>
      </c>
      <c r="C93" s="11">
        <f t="shared" si="92"/>
        <v>2112530.87</v>
      </c>
      <c r="D93" s="10">
        <f t="shared" si="92"/>
        <v>1124175.22</v>
      </c>
      <c r="E93" s="11">
        <f t="shared" si="93"/>
        <v>1473283.09</v>
      </c>
      <c r="F93" s="10">
        <f t="shared" si="93"/>
        <v>894936.2399999999</v>
      </c>
      <c r="G93" s="11">
        <f t="shared" si="94"/>
        <v>1275140.96</v>
      </c>
      <c r="H93" s="10">
        <f t="shared" si="94"/>
        <v>582274.23</v>
      </c>
      <c r="I93" s="11">
        <f t="shared" si="95"/>
        <v>1695233.42</v>
      </c>
      <c r="J93" s="10">
        <f t="shared" si="95"/>
        <v>962034.84</v>
      </c>
      <c r="K93" s="11">
        <f t="shared" si="96"/>
        <v>932005.3999999999</v>
      </c>
      <c r="L93" s="10">
        <f t="shared" si="96"/>
        <v>585098.74</v>
      </c>
      <c r="M93" s="11">
        <f t="shared" si="97"/>
        <v>560386.8899999999</v>
      </c>
      <c r="N93" s="10">
        <f t="shared" si="97"/>
        <v>250423.58000000002</v>
      </c>
      <c r="O93" s="11">
        <f t="shared" si="98"/>
        <v>964348.71</v>
      </c>
      <c r="P93" s="10">
        <f t="shared" si="98"/>
        <v>490043.55999999994</v>
      </c>
      <c r="Q93" s="11">
        <f t="shared" si="99"/>
        <v>622014.26</v>
      </c>
      <c r="R93" s="10">
        <f t="shared" si="99"/>
        <v>339377.6500000001</v>
      </c>
      <c r="S93" s="11">
        <f t="shared" si="100"/>
        <v>1066696.13</v>
      </c>
      <c r="T93" s="10">
        <f t="shared" si="100"/>
        <v>595888.4500000001</v>
      </c>
      <c r="U93" s="11">
        <f t="shared" si="101"/>
        <v>1070804.63</v>
      </c>
      <c r="V93" s="10">
        <f t="shared" si="101"/>
        <v>845271</v>
      </c>
      <c r="W93" s="11">
        <f t="shared" si="102"/>
        <v>1348039.1800000002</v>
      </c>
      <c r="X93" s="10">
        <f t="shared" si="102"/>
        <v>1460028.6099999999</v>
      </c>
      <c r="Y93" s="11">
        <f t="shared" si="103"/>
        <v>1014209.75</v>
      </c>
      <c r="Z93" s="10">
        <f t="shared" si="103"/>
        <v>808048.65</v>
      </c>
      <c r="AA93" s="92">
        <f t="shared" si="104"/>
        <v>-902965.8200000001</v>
      </c>
      <c r="AB93" s="93">
        <f t="shared" si="104"/>
        <v>-136551.56000000006</v>
      </c>
      <c r="AC93" s="103">
        <f t="shared" si="104"/>
        <v>928954.2999999999</v>
      </c>
      <c r="AD93" s="104">
        <f t="shared" si="104"/>
        <v>630726.71</v>
      </c>
    </row>
    <row r="94" spans="1:30" s="29" customFormat="1" ht="14.25">
      <c r="A94" s="6" t="s">
        <v>184</v>
      </c>
      <c r="B94" s="49" t="s">
        <v>338</v>
      </c>
      <c r="C94" s="11">
        <f t="shared" si="92"/>
        <v>107224.31999999998</v>
      </c>
      <c r="D94" s="10">
        <f t="shared" si="92"/>
        <v>23993.270000000004</v>
      </c>
      <c r="E94" s="11">
        <f t="shared" si="93"/>
        <v>150704.2</v>
      </c>
      <c r="F94" s="10">
        <f t="shared" si="93"/>
        <v>55120.27</v>
      </c>
      <c r="G94" s="11">
        <f t="shared" si="94"/>
        <v>117816.80000000002</v>
      </c>
      <c r="H94" s="10">
        <f t="shared" si="94"/>
        <v>89860.11</v>
      </c>
      <c r="I94" s="11">
        <f t="shared" si="95"/>
        <v>336731.8</v>
      </c>
      <c r="J94" s="10">
        <f t="shared" si="95"/>
        <v>103792.95999999998</v>
      </c>
      <c r="K94" s="11">
        <f t="shared" si="96"/>
        <v>240437.53000000003</v>
      </c>
      <c r="L94" s="10">
        <f t="shared" si="96"/>
        <v>11798</v>
      </c>
      <c r="M94" s="11">
        <f t="shared" si="97"/>
        <v>186575.15999999997</v>
      </c>
      <c r="N94" s="10">
        <f t="shared" si="97"/>
        <v>42827.17999999999</v>
      </c>
      <c r="O94" s="11">
        <f t="shared" si="98"/>
        <v>224341.26999999996</v>
      </c>
      <c r="P94" s="10">
        <f t="shared" si="98"/>
        <v>32741.32</v>
      </c>
      <c r="Q94" s="11">
        <f t="shared" si="99"/>
        <v>201069.06</v>
      </c>
      <c r="R94" s="10">
        <f t="shared" si="99"/>
        <v>11581.830000000002</v>
      </c>
      <c r="S94" s="11">
        <f t="shared" si="100"/>
        <v>330669.3599999999</v>
      </c>
      <c r="T94" s="10">
        <f t="shared" si="100"/>
        <v>166422.47999999998</v>
      </c>
      <c r="U94" s="11">
        <f t="shared" si="101"/>
        <v>200650</v>
      </c>
      <c r="V94" s="10">
        <f t="shared" si="101"/>
        <v>123428.17</v>
      </c>
      <c r="W94" s="11">
        <f t="shared" si="102"/>
        <v>312782.81000000006</v>
      </c>
      <c r="X94" s="10">
        <f t="shared" si="102"/>
        <v>71369.11</v>
      </c>
      <c r="Y94" s="11">
        <f t="shared" si="103"/>
        <v>278204.9</v>
      </c>
      <c r="Z94" s="10">
        <f t="shared" si="103"/>
        <v>199981.73000000004</v>
      </c>
      <c r="AA94" s="11">
        <f t="shared" si="104"/>
        <v>251540.9</v>
      </c>
      <c r="AB94" s="10">
        <f t="shared" si="104"/>
        <v>43134.04000000001</v>
      </c>
      <c r="AC94" s="103">
        <f t="shared" si="104"/>
        <v>265117.24</v>
      </c>
      <c r="AD94" s="104">
        <f t="shared" si="104"/>
        <v>20030.309999999998</v>
      </c>
    </row>
    <row r="95" spans="1:30" ht="14.25">
      <c r="A95" s="5"/>
      <c r="B95" s="51" t="s">
        <v>1</v>
      </c>
      <c r="C95" s="21"/>
      <c r="D95" s="22"/>
      <c r="E95" s="21"/>
      <c r="F95" s="22"/>
      <c r="G95" s="21"/>
      <c r="H95" s="22"/>
      <c r="I95" s="21"/>
      <c r="J95" s="22"/>
      <c r="K95" s="21"/>
      <c r="L95" s="22"/>
      <c r="M95" s="21"/>
      <c r="N95" s="22"/>
      <c r="O95" s="21"/>
      <c r="P95" s="22"/>
      <c r="Q95" s="21"/>
      <c r="R95" s="22"/>
      <c r="S95" s="21"/>
      <c r="T95" s="22"/>
      <c r="U95" s="21"/>
      <c r="V95" s="22"/>
      <c r="W95" s="21"/>
      <c r="X95" s="22"/>
      <c r="Y95" s="21"/>
      <c r="Z95" s="22"/>
      <c r="AA95" s="21"/>
      <c r="AB95" s="22"/>
      <c r="AC95" s="99"/>
      <c r="AD95" s="100"/>
    </row>
    <row r="96" spans="1:30" s="29" customFormat="1" ht="14.25">
      <c r="A96" s="6">
        <v>33</v>
      </c>
      <c r="B96" s="49" t="s">
        <v>94</v>
      </c>
      <c r="C96" s="23">
        <f>C97+C98</f>
        <v>35283</v>
      </c>
      <c r="D96" s="24">
        <f>D97+D98</f>
        <v>23005</v>
      </c>
      <c r="E96" s="23">
        <f aca="true" t="shared" si="105" ref="E96:J96">E97+E98</f>
        <v>36054</v>
      </c>
      <c r="F96" s="24">
        <f t="shared" si="105"/>
        <v>23393</v>
      </c>
      <c r="G96" s="23">
        <f t="shared" si="105"/>
        <v>35427</v>
      </c>
      <c r="H96" s="24">
        <f t="shared" si="105"/>
        <v>23165</v>
      </c>
      <c r="I96" s="23">
        <f t="shared" si="105"/>
        <v>35454</v>
      </c>
      <c r="J96" s="24">
        <f t="shared" si="105"/>
        <v>23279</v>
      </c>
      <c r="K96" s="23">
        <f aca="true" t="shared" si="106" ref="K96:P96">K97+K98</f>
        <v>36154</v>
      </c>
      <c r="L96" s="24">
        <f t="shared" si="106"/>
        <v>23668</v>
      </c>
      <c r="M96" s="23">
        <f t="shared" si="106"/>
        <v>37886</v>
      </c>
      <c r="N96" s="24">
        <f t="shared" si="106"/>
        <v>24393</v>
      </c>
      <c r="O96" s="23">
        <f t="shared" si="106"/>
        <v>37744</v>
      </c>
      <c r="P96" s="24">
        <f t="shared" si="106"/>
        <v>24417</v>
      </c>
      <c r="Q96" s="23">
        <f aca="true" t="shared" si="107" ref="Q96:V96">Q97+Q98</f>
        <v>37820</v>
      </c>
      <c r="R96" s="24">
        <f t="shared" si="107"/>
        <v>24318</v>
      </c>
      <c r="S96" s="23">
        <f t="shared" si="107"/>
        <v>39556</v>
      </c>
      <c r="T96" s="24">
        <f t="shared" si="107"/>
        <v>25314</v>
      </c>
      <c r="U96" s="23">
        <f t="shared" si="107"/>
        <v>38699</v>
      </c>
      <c r="V96" s="24">
        <f t="shared" si="107"/>
        <v>24685</v>
      </c>
      <c r="W96" s="23">
        <f aca="true" t="shared" si="108" ref="W96:AB96">W97+W98</f>
        <v>38905</v>
      </c>
      <c r="X96" s="24">
        <f t="shared" si="108"/>
        <v>24358</v>
      </c>
      <c r="Y96" s="23">
        <f t="shared" si="108"/>
        <v>38651</v>
      </c>
      <c r="Z96" s="24">
        <f t="shared" si="108"/>
        <v>24526</v>
      </c>
      <c r="AA96" s="23">
        <f t="shared" si="108"/>
        <v>38412</v>
      </c>
      <c r="AB96" s="24">
        <f t="shared" si="108"/>
        <v>24361</v>
      </c>
      <c r="AC96" s="109">
        <f>AC97+AC98</f>
        <v>37132</v>
      </c>
      <c r="AD96" s="110">
        <f>AD97+AD98</f>
        <v>22456</v>
      </c>
    </row>
    <row r="97" spans="1:30" ht="14.25">
      <c r="A97" s="4" t="s">
        <v>129</v>
      </c>
      <c r="B97" s="49" t="s">
        <v>26</v>
      </c>
      <c r="C97" s="25">
        <v>30273</v>
      </c>
      <c r="D97" s="26">
        <v>19778</v>
      </c>
      <c r="E97" s="25">
        <v>31037</v>
      </c>
      <c r="F97" s="26">
        <v>20153</v>
      </c>
      <c r="G97" s="25">
        <v>30469</v>
      </c>
      <c r="H97" s="26">
        <v>19940</v>
      </c>
      <c r="I97" s="25">
        <v>30528</v>
      </c>
      <c r="J97" s="26">
        <v>20044</v>
      </c>
      <c r="K97" s="25">
        <v>31141</v>
      </c>
      <c r="L97" s="26">
        <v>20389</v>
      </c>
      <c r="M97" s="25">
        <v>32559</v>
      </c>
      <c r="N97" s="26">
        <v>20921</v>
      </c>
      <c r="O97" s="25">
        <v>32571</v>
      </c>
      <c r="P97" s="26">
        <v>21029</v>
      </c>
      <c r="Q97" s="25">
        <v>32975</v>
      </c>
      <c r="R97" s="26">
        <v>21146</v>
      </c>
      <c r="S97" s="25">
        <v>34297</v>
      </c>
      <c r="T97" s="26">
        <v>21881</v>
      </c>
      <c r="U97" s="25">
        <v>33483</v>
      </c>
      <c r="V97" s="26">
        <v>21318</v>
      </c>
      <c r="W97" s="25">
        <v>33737</v>
      </c>
      <c r="X97" s="26">
        <v>21037</v>
      </c>
      <c r="Y97" s="25">
        <v>33317</v>
      </c>
      <c r="Z97" s="26">
        <v>21096</v>
      </c>
      <c r="AA97" s="25">
        <v>33007</v>
      </c>
      <c r="AB97" s="26">
        <v>20897</v>
      </c>
      <c r="AC97" s="101">
        <v>31811</v>
      </c>
      <c r="AD97" s="102">
        <v>19135</v>
      </c>
    </row>
    <row r="98" spans="1:30" ht="14.25">
      <c r="A98" s="4" t="s">
        <v>130</v>
      </c>
      <c r="B98" s="49" t="s">
        <v>27</v>
      </c>
      <c r="C98" s="25">
        <v>5010</v>
      </c>
      <c r="D98" s="26">
        <v>3227</v>
      </c>
      <c r="E98" s="25">
        <v>5017</v>
      </c>
      <c r="F98" s="26">
        <v>3240</v>
      </c>
      <c r="G98" s="25">
        <v>4958</v>
      </c>
      <c r="H98" s="26">
        <v>3225</v>
      </c>
      <c r="I98" s="25">
        <v>4926</v>
      </c>
      <c r="J98" s="26">
        <v>3235</v>
      </c>
      <c r="K98" s="25">
        <v>5013</v>
      </c>
      <c r="L98" s="26">
        <v>3279</v>
      </c>
      <c r="M98" s="25">
        <v>5327</v>
      </c>
      <c r="N98" s="26">
        <v>3472</v>
      </c>
      <c r="O98" s="25">
        <v>5173</v>
      </c>
      <c r="P98" s="26">
        <v>3388</v>
      </c>
      <c r="Q98" s="25">
        <v>4845</v>
      </c>
      <c r="R98" s="26">
        <v>3172</v>
      </c>
      <c r="S98" s="25">
        <v>5259</v>
      </c>
      <c r="T98" s="26">
        <v>3433</v>
      </c>
      <c r="U98" s="25">
        <v>5216</v>
      </c>
      <c r="V98" s="26">
        <v>3367</v>
      </c>
      <c r="W98" s="25">
        <v>5168</v>
      </c>
      <c r="X98" s="26">
        <v>3321</v>
      </c>
      <c r="Y98" s="25">
        <v>5334</v>
      </c>
      <c r="Z98" s="26">
        <v>3430</v>
      </c>
      <c r="AA98" s="25">
        <v>5405</v>
      </c>
      <c r="AB98" s="26">
        <v>3464</v>
      </c>
      <c r="AC98" s="101">
        <v>5321</v>
      </c>
      <c r="AD98" s="102">
        <v>3321</v>
      </c>
    </row>
    <row r="99" spans="1:30" ht="14.25">
      <c r="A99" s="4">
        <v>34</v>
      </c>
      <c r="B99" s="49" t="s">
        <v>17</v>
      </c>
      <c r="C99" s="57">
        <f>C96/C6</f>
        <v>0.07958056847451969</v>
      </c>
      <c r="D99" s="58">
        <f>D96/D6</f>
        <v>0.09192182748824256</v>
      </c>
      <c r="E99" s="57">
        <f aca="true" t="shared" si="109" ref="E99:J99">E96/E6</f>
        <v>0.08124442281171412</v>
      </c>
      <c r="F99" s="58">
        <f t="shared" si="109"/>
        <v>0.09307942368983341</v>
      </c>
      <c r="G99" s="57">
        <f t="shared" si="109"/>
        <v>0.07976000180111219</v>
      </c>
      <c r="H99" s="58">
        <f t="shared" si="109"/>
        <v>0.0920210061334096</v>
      </c>
      <c r="I99" s="57">
        <f t="shared" si="109"/>
        <v>0.0797394646700688</v>
      </c>
      <c r="J99" s="58">
        <f t="shared" si="109"/>
        <v>0.09360950933320465</v>
      </c>
      <c r="K99" s="57">
        <f aca="true" t="shared" si="110" ref="K99:P99">K96/K6</f>
        <v>0.08129920418796366</v>
      </c>
      <c r="L99" s="58">
        <f t="shared" si="110"/>
        <v>0.09512402938765012</v>
      </c>
      <c r="M99" s="57">
        <f t="shared" si="110"/>
        <v>0.08520332663149326</v>
      </c>
      <c r="N99" s="58">
        <f t="shared" si="110"/>
        <v>0.09824557163915806</v>
      </c>
      <c r="O99" s="57">
        <f t="shared" si="110"/>
        <v>0.08488474080737658</v>
      </c>
      <c r="P99" s="58">
        <f t="shared" si="110"/>
        <v>0.09832164227786323</v>
      </c>
      <c r="Q99" s="57">
        <f aca="true" t="shared" si="111" ref="Q99:V99">Q96/Q6</f>
        <v>0.08513243698916599</v>
      </c>
      <c r="R99" s="58">
        <f t="shared" si="111"/>
        <v>0.09823946222398178</v>
      </c>
      <c r="S99" s="57">
        <f t="shared" si="111"/>
        <v>0.08910032458683317</v>
      </c>
      <c r="T99" s="58">
        <f t="shared" si="111"/>
        <v>0.10245679362124094</v>
      </c>
      <c r="U99" s="57">
        <f t="shared" si="111"/>
        <v>0.08716619215799337</v>
      </c>
      <c r="V99" s="58">
        <f t="shared" si="111"/>
        <v>0.10008027504338096</v>
      </c>
      <c r="W99" s="57">
        <f aca="true" t="shared" si="112" ref="W99:AB99">W96/W6</f>
        <v>0.08762920267673935</v>
      </c>
      <c r="X99" s="58">
        <f t="shared" si="112"/>
        <v>0.09884669388285137</v>
      </c>
      <c r="Y99" s="57">
        <f t="shared" si="112"/>
        <v>0.08709436819346392</v>
      </c>
      <c r="Z99" s="58">
        <f t="shared" si="112"/>
        <v>0.09962264764063382</v>
      </c>
      <c r="AA99" s="57">
        <f t="shared" si="112"/>
        <v>0.08649461716697028</v>
      </c>
      <c r="AB99" s="58">
        <f t="shared" si="112"/>
        <v>0.09868066610766121</v>
      </c>
      <c r="AC99" s="126">
        <f>AC96/AC6</f>
        <v>0.0835363699969179</v>
      </c>
      <c r="AD99" s="127">
        <f>AD96/AD6</f>
        <v>0.09073607906677926</v>
      </c>
    </row>
    <row r="100" spans="1:30" ht="14.25">
      <c r="A100" s="4">
        <v>35</v>
      </c>
      <c r="B100" s="49" t="s">
        <v>8</v>
      </c>
      <c r="C100" s="11">
        <v>2184500.43</v>
      </c>
      <c r="D100" s="10">
        <v>703330.37</v>
      </c>
      <c r="E100" s="11">
        <v>2444583.82</v>
      </c>
      <c r="F100" s="10">
        <v>895037.75</v>
      </c>
      <c r="G100" s="11">
        <v>1997860.99</v>
      </c>
      <c r="H100" s="10">
        <v>889215.99</v>
      </c>
      <c r="I100" s="11">
        <v>2975863.13</v>
      </c>
      <c r="J100" s="10">
        <v>2297287.66</v>
      </c>
      <c r="K100" s="11">
        <v>2990432.45</v>
      </c>
      <c r="L100" s="10">
        <v>2607466.87</v>
      </c>
      <c r="M100" s="11">
        <v>3571468.01</v>
      </c>
      <c r="N100" s="10">
        <v>2527409.71</v>
      </c>
      <c r="O100" s="11">
        <v>2916555.76</v>
      </c>
      <c r="P100" s="10">
        <v>2377701.99</v>
      </c>
      <c r="Q100" s="11">
        <v>2361794.57</v>
      </c>
      <c r="R100" s="10">
        <v>1096585.71</v>
      </c>
      <c r="S100" s="11">
        <v>3156144.82</v>
      </c>
      <c r="T100" s="10">
        <v>1636933.46</v>
      </c>
      <c r="U100" s="11">
        <v>3172377.82</v>
      </c>
      <c r="V100" s="10">
        <v>615185.33</v>
      </c>
      <c r="W100" s="11">
        <v>4102522.95</v>
      </c>
      <c r="X100" s="10">
        <v>487526.89</v>
      </c>
      <c r="Y100" s="11">
        <v>2266008.88</v>
      </c>
      <c r="Z100" s="10">
        <v>358757.16</v>
      </c>
      <c r="AA100" s="11">
        <v>7111429.45</v>
      </c>
      <c r="AB100" s="10">
        <v>669689.61</v>
      </c>
      <c r="AC100" s="103">
        <v>2562653.23</v>
      </c>
      <c r="AD100" s="104">
        <v>462428.21</v>
      </c>
    </row>
    <row r="101" spans="1:30" ht="14.25">
      <c r="A101" s="4">
        <v>36</v>
      </c>
      <c r="B101" s="49" t="s">
        <v>5</v>
      </c>
      <c r="C101" s="11">
        <f aca="true" t="shared" si="113" ref="C101:H101">C102+C103</f>
        <v>1388</v>
      </c>
      <c r="D101" s="10">
        <f t="shared" si="113"/>
        <v>0</v>
      </c>
      <c r="E101" s="11">
        <f t="shared" si="113"/>
        <v>709</v>
      </c>
      <c r="F101" s="10">
        <f t="shared" si="113"/>
        <v>2410</v>
      </c>
      <c r="G101" s="11">
        <f t="shared" si="113"/>
        <v>0</v>
      </c>
      <c r="H101" s="10">
        <f t="shared" si="113"/>
        <v>0</v>
      </c>
      <c r="I101" s="11">
        <f aca="true" t="shared" si="114" ref="I101:N101">I102+I103</f>
        <v>414959.82</v>
      </c>
      <c r="J101" s="10">
        <f t="shared" si="114"/>
        <v>979116.97</v>
      </c>
      <c r="K101" s="11">
        <f t="shared" si="114"/>
        <v>114931</v>
      </c>
      <c r="L101" s="10">
        <f t="shared" si="114"/>
        <v>1011204</v>
      </c>
      <c r="M101" s="11">
        <f t="shared" si="114"/>
        <v>120064</v>
      </c>
      <c r="N101" s="10">
        <f t="shared" si="114"/>
        <v>563154</v>
      </c>
      <c r="O101" s="11">
        <f aca="true" t="shared" si="115" ref="O101:T101">O102+O103</f>
        <v>77284</v>
      </c>
      <c r="P101" s="10">
        <f t="shared" si="115"/>
        <v>782400</v>
      </c>
      <c r="Q101" s="11">
        <f t="shared" si="115"/>
        <v>209340.48</v>
      </c>
      <c r="R101" s="10">
        <f t="shared" si="115"/>
        <v>408494.65</v>
      </c>
      <c r="S101" s="11">
        <f t="shared" si="115"/>
        <v>63625.88</v>
      </c>
      <c r="T101" s="10">
        <f t="shared" si="115"/>
        <v>285792.29</v>
      </c>
      <c r="U101" s="11">
        <f aca="true" t="shared" si="116" ref="U101:Z101">U102+U103</f>
        <v>85360.46</v>
      </c>
      <c r="V101" s="10">
        <f t="shared" si="116"/>
        <v>540279.31</v>
      </c>
      <c r="W101" s="11">
        <f t="shared" si="116"/>
        <v>3135.03</v>
      </c>
      <c r="X101" s="10">
        <f t="shared" si="116"/>
        <v>44916</v>
      </c>
      <c r="Y101" s="11">
        <f t="shared" si="116"/>
        <v>0</v>
      </c>
      <c r="Z101" s="10">
        <f t="shared" si="116"/>
        <v>2413</v>
      </c>
      <c r="AA101" s="11">
        <f>AA102+AA103</f>
        <v>213.35</v>
      </c>
      <c r="AB101" s="10">
        <f>AB102+AB103</f>
        <v>1183</v>
      </c>
      <c r="AC101" s="103">
        <f>AC102+AC103</f>
        <v>930.31</v>
      </c>
      <c r="AD101" s="104">
        <f>AD102+AD103</f>
        <v>0</v>
      </c>
    </row>
    <row r="102" spans="1:30" ht="14.25">
      <c r="A102" s="6" t="s">
        <v>185</v>
      </c>
      <c r="B102" s="49" t="s">
        <v>187</v>
      </c>
      <c r="C102" s="11">
        <v>1388</v>
      </c>
      <c r="D102" s="10">
        <v>0</v>
      </c>
      <c r="E102" s="11">
        <v>709</v>
      </c>
      <c r="F102" s="10">
        <v>2410</v>
      </c>
      <c r="G102" s="11">
        <v>0</v>
      </c>
      <c r="H102" s="10">
        <v>0</v>
      </c>
      <c r="I102" s="11">
        <v>412345.28</v>
      </c>
      <c r="J102" s="10">
        <v>977251</v>
      </c>
      <c r="K102" s="11">
        <v>106674</v>
      </c>
      <c r="L102" s="10">
        <v>996456</v>
      </c>
      <c r="M102" s="11">
        <v>118179</v>
      </c>
      <c r="N102" s="10">
        <v>562244</v>
      </c>
      <c r="O102" s="11">
        <v>74961</v>
      </c>
      <c r="P102" s="10">
        <v>754759</v>
      </c>
      <c r="Q102" s="11">
        <v>191371</v>
      </c>
      <c r="R102" s="10">
        <v>406290</v>
      </c>
      <c r="S102" s="11">
        <v>63569</v>
      </c>
      <c r="T102" s="10">
        <v>285277</v>
      </c>
      <c r="U102" s="11">
        <v>77300</v>
      </c>
      <c r="V102" s="10">
        <v>534035</v>
      </c>
      <c r="W102" s="11">
        <v>3135.03</v>
      </c>
      <c r="X102" s="10">
        <v>44916</v>
      </c>
      <c r="Y102" s="11">
        <v>0</v>
      </c>
      <c r="Z102" s="10">
        <v>2413</v>
      </c>
      <c r="AA102" s="11">
        <v>125</v>
      </c>
      <c r="AB102" s="10">
        <v>1183</v>
      </c>
      <c r="AC102" s="103">
        <v>930.31</v>
      </c>
      <c r="AD102" s="104">
        <v>0</v>
      </c>
    </row>
    <row r="103" spans="1:30" ht="14.25">
      <c r="A103" s="6" t="s">
        <v>186</v>
      </c>
      <c r="B103" s="49" t="s">
        <v>188</v>
      </c>
      <c r="C103" s="11">
        <v>0</v>
      </c>
      <c r="D103" s="10">
        <v>0</v>
      </c>
      <c r="E103" s="11">
        <v>0</v>
      </c>
      <c r="F103" s="10">
        <v>0</v>
      </c>
      <c r="G103" s="11">
        <v>0</v>
      </c>
      <c r="H103" s="10">
        <v>0</v>
      </c>
      <c r="I103" s="11">
        <v>2614.54</v>
      </c>
      <c r="J103" s="10">
        <v>1865.97</v>
      </c>
      <c r="K103" s="11">
        <v>8257</v>
      </c>
      <c r="L103" s="10">
        <v>14748</v>
      </c>
      <c r="M103" s="11">
        <v>1885</v>
      </c>
      <c r="N103" s="10">
        <v>910</v>
      </c>
      <c r="O103" s="11">
        <v>2323</v>
      </c>
      <c r="P103" s="10">
        <v>27641</v>
      </c>
      <c r="Q103" s="11">
        <v>17969.48</v>
      </c>
      <c r="R103" s="10">
        <v>2204.65</v>
      </c>
      <c r="S103" s="11">
        <v>56.88</v>
      </c>
      <c r="T103" s="10">
        <v>515.29</v>
      </c>
      <c r="U103" s="11">
        <v>8060.46</v>
      </c>
      <c r="V103" s="10">
        <v>6244.31</v>
      </c>
      <c r="W103" s="11">
        <v>0</v>
      </c>
      <c r="X103" s="10">
        <v>0</v>
      </c>
      <c r="Y103" s="11">
        <v>0</v>
      </c>
      <c r="Z103" s="10">
        <v>0</v>
      </c>
      <c r="AA103" s="11">
        <v>88.35</v>
      </c>
      <c r="AB103" s="10">
        <v>0</v>
      </c>
      <c r="AC103" s="103">
        <v>0</v>
      </c>
      <c r="AD103" s="104">
        <v>0</v>
      </c>
    </row>
    <row r="104" spans="1:30" ht="14.25">
      <c r="A104" s="4">
        <v>37</v>
      </c>
      <c r="B104" s="49" t="s">
        <v>22</v>
      </c>
      <c r="C104" s="25">
        <v>4</v>
      </c>
      <c r="D104" s="26">
        <v>0</v>
      </c>
      <c r="E104" s="25">
        <v>1</v>
      </c>
      <c r="F104" s="26">
        <v>6</v>
      </c>
      <c r="G104" s="25">
        <v>0</v>
      </c>
      <c r="H104" s="26">
        <v>0</v>
      </c>
      <c r="I104" s="25">
        <v>1335</v>
      </c>
      <c r="J104" s="26">
        <v>2551</v>
      </c>
      <c r="K104" s="25">
        <v>348</v>
      </c>
      <c r="L104" s="26">
        <v>2605</v>
      </c>
      <c r="M104" s="25">
        <v>321</v>
      </c>
      <c r="N104" s="26">
        <v>1448</v>
      </c>
      <c r="O104" s="25">
        <v>218</v>
      </c>
      <c r="P104" s="26">
        <v>2001</v>
      </c>
      <c r="Q104" s="25">
        <v>668</v>
      </c>
      <c r="R104" s="26">
        <v>1012</v>
      </c>
      <c r="S104" s="25">
        <v>159</v>
      </c>
      <c r="T104" s="26">
        <v>699</v>
      </c>
      <c r="U104" s="25">
        <v>288</v>
      </c>
      <c r="V104" s="26">
        <v>1359</v>
      </c>
      <c r="W104" s="25">
        <v>6</v>
      </c>
      <c r="X104" s="26">
        <v>120</v>
      </c>
      <c r="Y104" s="25">
        <v>0</v>
      </c>
      <c r="Z104" s="26">
        <v>6</v>
      </c>
      <c r="AA104" s="25">
        <v>2</v>
      </c>
      <c r="AB104" s="26">
        <v>3</v>
      </c>
      <c r="AC104" s="101">
        <v>2</v>
      </c>
      <c r="AD104" s="102">
        <v>0</v>
      </c>
    </row>
    <row r="105" spans="1:30" ht="14.25">
      <c r="A105" s="4">
        <v>38</v>
      </c>
      <c r="B105" s="49" t="s">
        <v>4</v>
      </c>
      <c r="C105" s="11">
        <v>2745891</v>
      </c>
      <c r="D105" s="10">
        <v>725712</v>
      </c>
      <c r="E105" s="11">
        <v>2607361</v>
      </c>
      <c r="F105" s="10">
        <v>1324044</v>
      </c>
      <c r="G105" s="11">
        <v>3163491</v>
      </c>
      <c r="H105" s="10">
        <v>2703779</v>
      </c>
      <c r="I105" s="11">
        <v>3486132</v>
      </c>
      <c r="J105" s="10">
        <v>3405744</v>
      </c>
      <c r="K105" s="11">
        <v>3721816</v>
      </c>
      <c r="L105" s="10">
        <v>4390293</v>
      </c>
      <c r="M105" s="11">
        <v>3233805</v>
      </c>
      <c r="N105" s="10">
        <v>3471234</v>
      </c>
      <c r="O105" s="11">
        <v>3066990</v>
      </c>
      <c r="P105" s="10">
        <v>2800111</v>
      </c>
      <c r="Q105" s="11">
        <v>2542450</v>
      </c>
      <c r="R105" s="10">
        <v>1749831</v>
      </c>
      <c r="S105" s="11">
        <v>2697589</v>
      </c>
      <c r="T105" s="10">
        <v>910755</v>
      </c>
      <c r="U105" s="11">
        <v>3705585</v>
      </c>
      <c r="V105" s="10">
        <v>817577</v>
      </c>
      <c r="W105" s="11">
        <v>4436197</v>
      </c>
      <c r="X105" s="10">
        <v>706421</v>
      </c>
      <c r="Y105" s="11">
        <v>3700092</v>
      </c>
      <c r="Z105" s="10">
        <v>745830</v>
      </c>
      <c r="AA105" s="11">
        <v>2823335</v>
      </c>
      <c r="AB105" s="10">
        <v>916352</v>
      </c>
      <c r="AC105" s="103">
        <v>3418838</v>
      </c>
      <c r="AD105" s="104">
        <v>1518458</v>
      </c>
    </row>
    <row r="106" spans="1:30" ht="14.25">
      <c r="A106" s="16"/>
      <c r="B106" s="50" t="s">
        <v>92</v>
      </c>
      <c r="C106" s="27"/>
      <c r="D106" s="28"/>
      <c r="E106" s="27"/>
      <c r="F106" s="28"/>
      <c r="G106" s="27"/>
      <c r="H106" s="28"/>
      <c r="I106" s="27"/>
      <c r="J106" s="28"/>
      <c r="K106" s="27"/>
      <c r="L106" s="28"/>
      <c r="M106" s="27"/>
      <c r="N106" s="28"/>
      <c r="O106" s="27"/>
      <c r="P106" s="28"/>
      <c r="Q106" s="27"/>
      <c r="R106" s="28"/>
      <c r="S106" s="27"/>
      <c r="T106" s="28"/>
      <c r="U106" s="27"/>
      <c r="V106" s="28"/>
      <c r="W106" s="27"/>
      <c r="X106" s="28"/>
      <c r="Y106" s="27"/>
      <c r="Z106" s="28"/>
      <c r="AA106" s="27"/>
      <c r="AB106" s="28"/>
      <c r="AC106" s="111"/>
      <c r="AD106" s="112"/>
    </row>
    <row r="107" spans="1:30" ht="14.25">
      <c r="A107" s="4">
        <v>39</v>
      </c>
      <c r="B107" s="49" t="s">
        <v>58</v>
      </c>
      <c r="C107" s="23">
        <f>C108+C109</f>
        <v>2716</v>
      </c>
      <c r="D107" s="24">
        <f>D108+D109</f>
        <v>1424</v>
      </c>
      <c r="E107" s="23">
        <f aca="true" t="shared" si="117" ref="E107:J107">E108+E109</f>
        <v>2505</v>
      </c>
      <c r="F107" s="24">
        <f t="shared" si="117"/>
        <v>1451</v>
      </c>
      <c r="G107" s="23">
        <f t="shared" si="117"/>
        <v>2474</v>
      </c>
      <c r="H107" s="24">
        <f t="shared" si="117"/>
        <v>1753</v>
      </c>
      <c r="I107" s="23">
        <f t="shared" si="117"/>
        <v>2934</v>
      </c>
      <c r="J107" s="24">
        <f t="shared" si="117"/>
        <v>2243</v>
      </c>
      <c r="K107" s="23">
        <f aca="true" t="shared" si="118" ref="K107:P107">K108+K109</f>
        <v>3069</v>
      </c>
      <c r="L107" s="24">
        <f t="shared" si="118"/>
        <v>2152</v>
      </c>
      <c r="M107" s="23">
        <f t="shared" si="118"/>
        <v>3192</v>
      </c>
      <c r="N107" s="24">
        <f t="shared" si="118"/>
        <v>2405</v>
      </c>
      <c r="O107" s="23">
        <f t="shared" si="118"/>
        <v>3239</v>
      </c>
      <c r="P107" s="24">
        <f t="shared" si="118"/>
        <v>2006</v>
      </c>
      <c r="Q107" s="23">
        <f aca="true" t="shared" si="119" ref="Q107:V107">Q108+Q109</f>
        <v>3173</v>
      </c>
      <c r="R107" s="24">
        <f t="shared" si="119"/>
        <v>1761</v>
      </c>
      <c r="S107" s="23">
        <f t="shared" si="119"/>
        <v>3289</v>
      </c>
      <c r="T107" s="24">
        <f t="shared" si="119"/>
        <v>1627</v>
      </c>
      <c r="U107" s="23">
        <f t="shared" si="119"/>
        <v>3890</v>
      </c>
      <c r="V107" s="24">
        <f t="shared" si="119"/>
        <v>1481</v>
      </c>
      <c r="W107" s="23">
        <f aca="true" t="shared" si="120" ref="W107:AB107">W108+W109</f>
        <v>3879</v>
      </c>
      <c r="X107" s="24">
        <f t="shared" si="120"/>
        <v>1296</v>
      </c>
      <c r="Y107" s="23">
        <f t="shared" si="120"/>
        <v>4366</v>
      </c>
      <c r="Z107" s="24">
        <f t="shared" si="120"/>
        <v>1550</v>
      </c>
      <c r="AA107" s="23">
        <f t="shared" si="120"/>
        <v>2992</v>
      </c>
      <c r="AB107" s="24">
        <f t="shared" si="120"/>
        <v>1523</v>
      </c>
      <c r="AC107" s="109">
        <f>AC108+AC109</f>
        <v>1677</v>
      </c>
      <c r="AD107" s="110">
        <f>AD108+AD109</f>
        <v>882</v>
      </c>
    </row>
    <row r="108" spans="1:30" s="29" customFormat="1" ht="14.25">
      <c r="A108" s="6" t="s">
        <v>131</v>
      </c>
      <c r="B108" s="49" t="s">
        <v>95</v>
      </c>
      <c r="C108" s="25">
        <v>223</v>
      </c>
      <c r="D108" s="26">
        <v>23</v>
      </c>
      <c r="E108" s="25">
        <v>173</v>
      </c>
      <c r="F108" s="26">
        <v>29</v>
      </c>
      <c r="G108" s="25">
        <v>150</v>
      </c>
      <c r="H108" s="26">
        <v>54</v>
      </c>
      <c r="I108" s="25">
        <v>204</v>
      </c>
      <c r="J108" s="26">
        <v>131</v>
      </c>
      <c r="K108" s="25">
        <v>172</v>
      </c>
      <c r="L108" s="26">
        <v>143</v>
      </c>
      <c r="M108" s="25">
        <v>245</v>
      </c>
      <c r="N108" s="26">
        <v>177</v>
      </c>
      <c r="O108" s="25">
        <v>193</v>
      </c>
      <c r="P108" s="26">
        <v>149</v>
      </c>
      <c r="Q108" s="25">
        <v>162</v>
      </c>
      <c r="R108" s="26">
        <v>85</v>
      </c>
      <c r="S108" s="25">
        <v>147</v>
      </c>
      <c r="T108" s="26">
        <v>57</v>
      </c>
      <c r="U108" s="25">
        <v>176</v>
      </c>
      <c r="V108" s="26">
        <v>32</v>
      </c>
      <c r="W108" s="25">
        <v>234</v>
      </c>
      <c r="X108" s="26">
        <v>38</v>
      </c>
      <c r="Y108" s="25">
        <v>244</v>
      </c>
      <c r="Z108" s="26">
        <v>24</v>
      </c>
      <c r="AA108" s="25">
        <v>312</v>
      </c>
      <c r="AB108" s="26">
        <v>52</v>
      </c>
      <c r="AC108" s="101">
        <v>216</v>
      </c>
      <c r="AD108" s="102">
        <v>85</v>
      </c>
    </row>
    <row r="109" spans="1:30" s="29" customFormat="1" ht="14.25">
      <c r="A109" s="6" t="s">
        <v>132</v>
      </c>
      <c r="B109" s="49" t="s">
        <v>96</v>
      </c>
      <c r="C109" s="25">
        <v>2493</v>
      </c>
      <c r="D109" s="26">
        <v>1401</v>
      </c>
      <c r="E109" s="25">
        <v>2332</v>
      </c>
      <c r="F109" s="26">
        <v>1422</v>
      </c>
      <c r="G109" s="25">
        <v>2324</v>
      </c>
      <c r="H109" s="26">
        <v>1699</v>
      </c>
      <c r="I109" s="25">
        <v>2730</v>
      </c>
      <c r="J109" s="26">
        <v>2112</v>
      </c>
      <c r="K109" s="25">
        <v>2897</v>
      </c>
      <c r="L109" s="26">
        <v>2009</v>
      </c>
      <c r="M109" s="25">
        <v>2947</v>
      </c>
      <c r="N109" s="26">
        <v>2228</v>
      </c>
      <c r="O109" s="25">
        <v>3046</v>
      </c>
      <c r="P109" s="26">
        <v>1857</v>
      </c>
      <c r="Q109" s="25">
        <v>3011</v>
      </c>
      <c r="R109" s="26">
        <v>1676</v>
      </c>
      <c r="S109" s="25">
        <v>3142</v>
      </c>
      <c r="T109" s="26">
        <v>1570</v>
      </c>
      <c r="U109" s="25">
        <v>3714</v>
      </c>
      <c r="V109" s="26">
        <v>1449</v>
      </c>
      <c r="W109" s="25">
        <v>3645</v>
      </c>
      <c r="X109" s="26">
        <v>1258</v>
      </c>
      <c r="Y109" s="25">
        <v>4122</v>
      </c>
      <c r="Z109" s="26">
        <v>1526</v>
      </c>
      <c r="AA109" s="25">
        <v>2680</v>
      </c>
      <c r="AB109" s="26">
        <v>1471</v>
      </c>
      <c r="AC109" s="101">
        <v>1461</v>
      </c>
      <c r="AD109" s="102">
        <v>797</v>
      </c>
    </row>
    <row r="110" spans="1:30" s="29" customFormat="1" ht="14.25">
      <c r="A110" s="6">
        <v>40</v>
      </c>
      <c r="B110" s="49" t="s">
        <v>59</v>
      </c>
      <c r="C110" s="14">
        <f>C111+C112</f>
        <v>188864.44</v>
      </c>
      <c r="D110" s="15">
        <f>D111+D112</f>
        <v>35407.619999999995</v>
      </c>
      <c r="E110" s="14">
        <f aca="true" t="shared" si="121" ref="E110:J110">E111+E112</f>
        <v>196288.68</v>
      </c>
      <c r="F110" s="15">
        <f t="shared" si="121"/>
        <v>51796.21</v>
      </c>
      <c r="G110" s="14">
        <f t="shared" si="121"/>
        <v>126286.44</v>
      </c>
      <c r="H110" s="15">
        <f t="shared" si="121"/>
        <v>83267.15</v>
      </c>
      <c r="I110" s="14">
        <f t="shared" si="121"/>
        <v>219045.86000000002</v>
      </c>
      <c r="J110" s="15">
        <f t="shared" si="121"/>
        <v>191307.97</v>
      </c>
      <c r="K110" s="14">
        <f aca="true" t="shared" si="122" ref="K110:P110">K111+K112</f>
        <v>243932.27000000002</v>
      </c>
      <c r="L110" s="15">
        <f t="shared" si="122"/>
        <v>224608.25</v>
      </c>
      <c r="M110" s="14">
        <f t="shared" si="122"/>
        <v>262142.69</v>
      </c>
      <c r="N110" s="15">
        <f t="shared" si="122"/>
        <v>287355.87</v>
      </c>
      <c r="O110" s="14">
        <f t="shared" si="122"/>
        <v>232794.24000000002</v>
      </c>
      <c r="P110" s="15">
        <f t="shared" si="122"/>
        <v>198079.95</v>
      </c>
      <c r="Q110" s="14">
        <f aca="true" t="shared" si="123" ref="Q110:V110">Q111+Q112</f>
        <v>213694.26</v>
      </c>
      <c r="R110" s="15">
        <f t="shared" si="123"/>
        <v>138850.85</v>
      </c>
      <c r="S110" s="14">
        <f t="shared" si="123"/>
        <v>211295.4</v>
      </c>
      <c r="T110" s="15">
        <f t="shared" si="123"/>
        <v>108924.88</v>
      </c>
      <c r="U110" s="14">
        <f t="shared" si="123"/>
        <v>229009.39</v>
      </c>
      <c r="V110" s="15">
        <f t="shared" si="123"/>
        <v>53875.850000000006</v>
      </c>
      <c r="W110" s="14">
        <f aca="true" t="shared" si="124" ref="W110:AB110">W111+W112</f>
        <v>339104.67000000004</v>
      </c>
      <c r="X110" s="15">
        <f t="shared" si="124"/>
        <v>50529.28</v>
      </c>
      <c r="Y110" s="14">
        <f t="shared" si="124"/>
        <v>404244.3</v>
      </c>
      <c r="Z110" s="15">
        <f t="shared" si="124"/>
        <v>56795.02</v>
      </c>
      <c r="AA110" s="14">
        <f t="shared" si="124"/>
        <v>248652.36</v>
      </c>
      <c r="AB110" s="15">
        <f t="shared" si="124"/>
        <v>55761.68</v>
      </c>
      <c r="AC110" s="14">
        <f>AC111+AC112</f>
        <v>103565.11</v>
      </c>
      <c r="AD110" s="15">
        <f>AD111+AD112</f>
        <v>38366.28</v>
      </c>
    </row>
    <row r="111" spans="1:30" s="29" customFormat="1" ht="14.25">
      <c r="A111" s="6" t="s">
        <v>97</v>
      </c>
      <c r="B111" s="49" t="s">
        <v>124</v>
      </c>
      <c r="C111" s="11">
        <v>19475.19</v>
      </c>
      <c r="D111" s="10">
        <v>1851.59</v>
      </c>
      <c r="E111" s="11">
        <v>13160.72</v>
      </c>
      <c r="F111" s="10">
        <v>1374.54</v>
      </c>
      <c r="G111" s="11">
        <v>12249.13</v>
      </c>
      <c r="H111" s="10">
        <v>2850.17</v>
      </c>
      <c r="I111" s="11">
        <v>25324.82</v>
      </c>
      <c r="J111" s="10">
        <v>13008.24</v>
      </c>
      <c r="K111" s="11">
        <v>19177.2</v>
      </c>
      <c r="L111" s="10">
        <v>15956.75</v>
      </c>
      <c r="M111" s="11">
        <v>32136.83</v>
      </c>
      <c r="N111" s="10">
        <v>28338.7</v>
      </c>
      <c r="O111" s="11">
        <v>26979.51</v>
      </c>
      <c r="P111" s="10">
        <v>22878.03</v>
      </c>
      <c r="Q111" s="11">
        <v>26850.51</v>
      </c>
      <c r="R111" s="10">
        <v>9878.83</v>
      </c>
      <c r="S111" s="11">
        <v>15261.02</v>
      </c>
      <c r="T111" s="10">
        <v>6695.19</v>
      </c>
      <c r="U111" s="11">
        <v>17719.44</v>
      </c>
      <c r="V111" s="10">
        <v>5738.44</v>
      </c>
      <c r="W111" s="11">
        <v>33349.46</v>
      </c>
      <c r="X111" s="10">
        <v>8231.16</v>
      </c>
      <c r="Y111" s="11">
        <v>30136.37</v>
      </c>
      <c r="Z111" s="10">
        <v>1315.09</v>
      </c>
      <c r="AA111" s="11">
        <v>29580.74</v>
      </c>
      <c r="AB111" s="10">
        <v>5369.6</v>
      </c>
      <c r="AC111" s="103">
        <v>23114.48</v>
      </c>
      <c r="AD111" s="104">
        <v>3883.75</v>
      </c>
    </row>
    <row r="112" spans="1:30" s="29" customFormat="1" ht="14.25">
      <c r="A112" s="6" t="s">
        <v>98</v>
      </c>
      <c r="B112" s="49" t="s">
        <v>125</v>
      </c>
      <c r="C112" s="11">
        <v>169389.25</v>
      </c>
      <c r="D112" s="10">
        <v>33556.03</v>
      </c>
      <c r="E112" s="11">
        <v>183127.96</v>
      </c>
      <c r="F112" s="10">
        <v>50421.67</v>
      </c>
      <c r="G112" s="11">
        <v>114037.31</v>
      </c>
      <c r="H112" s="10">
        <v>80416.98</v>
      </c>
      <c r="I112" s="11">
        <v>193721.04</v>
      </c>
      <c r="J112" s="10">
        <v>178299.73</v>
      </c>
      <c r="K112" s="11">
        <v>224755.07</v>
      </c>
      <c r="L112" s="10">
        <v>208651.5</v>
      </c>
      <c r="M112" s="11">
        <v>230005.86</v>
      </c>
      <c r="N112" s="10">
        <v>259017.17</v>
      </c>
      <c r="O112" s="11">
        <v>205814.73</v>
      </c>
      <c r="P112" s="10">
        <v>175201.92</v>
      </c>
      <c r="Q112" s="11">
        <v>186843.75</v>
      </c>
      <c r="R112" s="10">
        <v>128972.02</v>
      </c>
      <c r="S112" s="11">
        <v>196034.38</v>
      </c>
      <c r="T112" s="10">
        <v>102229.69</v>
      </c>
      <c r="U112" s="11">
        <v>211289.95</v>
      </c>
      <c r="V112" s="10">
        <v>48137.41</v>
      </c>
      <c r="W112" s="11">
        <v>305755.21</v>
      </c>
      <c r="X112" s="10">
        <v>42298.12</v>
      </c>
      <c r="Y112" s="11">
        <v>374107.93</v>
      </c>
      <c r="Z112" s="10">
        <v>55479.93</v>
      </c>
      <c r="AA112" s="11">
        <v>219071.62</v>
      </c>
      <c r="AB112" s="10">
        <v>50392.08</v>
      </c>
      <c r="AC112" s="103">
        <v>80450.63</v>
      </c>
      <c r="AD112" s="104">
        <v>34482.53</v>
      </c>
    </row>
    <row r="113" spans="1:30" s="29" customFormat="1" ht="14.25">
      <c r="A113" s="6">
        <v>41</v>
      </c>
      <c r="B113" s="49" t="s">
        <v>60</v>
      </c>
      <c r="C113" s="23">
        <f>C114+C115</f>
        <v>1258</v>
      </c>
      <c r="D113" s="24">
        <f>D114+D115</f>
        <v>687</v>
      </c>
      <c r="E113" s="23">
        <f aca="true" t="shared" si="125" ref="E113:J113">E114+E115</f>
        <v>1791</v>
      </c>
      <c r="F113" s="24">
        <f t="shared" si="125"/>
        <v>861</v>
      </c>
      <c r="G113" s="23">
        <f t="shared" si="125"/>
        <v>1651</v>
      </c>
      <c r="H113" s="24">
        <f t="shared" si="125"/>
        <v>932</v>
      </c>
      <c r="I113" s="23">
        <f t="shared" si="125"/>
        <v>1323</v>
      </c>
      <c r="J113" s="24">
        <f t="shared" si="125"/>
        <v>998</v>
      </c>
      <c r="K113" s="23">
        <f aca="true" t="shared" si="126" ref="K113:P113">K114+K115</f>
        <v>1725</v>
      </c>
      <c r="L113" s="24">
        <f t="shared" si="126"/>
        <v>1428</v>
      </c>
      <c r="M113" s="23">
        <f t="shared" si="126"/>
        <v>1798</v>
      </c>
      <c r="N113" s="24">
        <f t="shared" si="126"/>
        <v>1469</v>
      </c>
      <c r="O113" s="23">
        <f t="shared" si="126"/>
        <v>1917</v>
      </c>
      <c r="P113" s="24">
        <f t="shared" si="126"/>
        <v>1717</v>
      </c>
      <c r="Q113" s="23">
        <f aca="true" t="shared" si="127" ref="Q113:V113">Q114+Q115</f>
        <v>1847</v>
      </c>
      <c r="R113" s="24">
        <f t="shared" si="127"/>
        <v>1465</v>
      </c>
      <c r="S113" s="23">
        <f t="shared" si="127"/>
        <v>1819</v>
      </c>
      <c r="T113" s="24">
        <f t="shared" si="127"/>
        <v>1245</v>
      </c>
      <c r="U113" s="23">
        <f t="shared" si="127"/>
        <v>1623</v>
      </c>
      <c r="V113" s="24">
        <f t="shared" si="127"/>
        <v>945</v>
      </c>
      <c r="W113" s="23">
        <f aca="true" t="shared" si="128" ref="W113:AB113">W114+W115</f>
        <v>1791</v>
      </c>
      <c r="X113" s="24">
        <f t="shared" si="128"/>
        <v>794</v>
      </c>
      <c r="Y113" s="23">
        <f t="shared" si="128"/>
        <v>2016</v>
      </c>
      <c r="Z113" s="24">
        <f t="shared" si="128"/>
        <v>781</v>
      </c>
      <c r="AA113" s="23">
        <f t="shared" si="128"/>
        <v>2107</v>
      </c>
      <c r="AB113" s="24">
        <f t="shared" si="128"/>
        <v>834</v>
      </c>
      <c r="AC113" s="109">
        <f>AC114+AC115</f>
        <v>1304</v>
      </c>
      <c r="AD113" s="110">
        <f>AD114+AD115</f>
        <v>457</v>
      </c>
    </row>
    <row r="114" spans="1:30" s="29" customFormat="1" ht="14.25">
      <c r="A114" s="6" t="s">
        <v>99</v>
      </c>
      <c r="B114" s="49" t="s">
        <v>95</v>
      </c>
      <c r="C114" s="25">
        <v>351</v>
      </c>
      <c r="D114" s="26">
        <v>34</v>
      </c>
      <c r="E114" s="25">
        <v>391</v>
      </c>
      <c r="F114" s="26">
        <v>71</v>
      </c>
      <c r="G114" s="25">
        <v>273</v>
      </c>
      <c r="H114" s="26">
        <v>78</v>
      </c>
      <c r="I114" s="25">
        <v>212</v>
      </c>
      <c r="J114" s="26">
        <v>124</v>
      </c>
      <c r="K114" s="25">
        <v>290</v>
      </c>
      <c r="L114" s="26">
        <v>206</v>
      </c>
      <c r="M114" s="25">
        <v>294</v>
      </c>
      <c r="N114" s="26">
        <v>242</v>
      </c>
      <c r="O114" s="25">
        <v>349</v>
      </c>
      <c r="P114" s="26">
        <v>302</v>
      </c>
      <c r="Q114" s="25">
        <v>332</v>
      </c>
      <c r="R114" s="26">
        <v>308</v>
      </c>
      <c r="S114" s="25">
        <v>309</v>
      </c>
      <c r="T114" s="26">
        <v>223</v>
      </c>
      <c r="U114" s="25">
        <v>267</v>
      </c>
      <c r="V114" s="26">
        <v>137</v>
      </c>
      <c r="W114" s="25">
        <v>341</v>
      </c>
      <c r="X114" s="26">
        <v>68</v>
      </c>
      <c r="Y114" s="25">
        <v>343</v>
      </c>
      <c r="Z114" s="26">
        <v>54</v>
      </c>
      <c r="AA114" s="25">
        <v>577</v>
      </c>
      <c r="AB114" s="26">
        <v>91</v>
      </c>
      <c r="AC114" s="101">
        <v>372</v>
      </c>
      <c r="AD114" s="102">
        <v>113</v>
      </c>
    </row>
    <row r="115" spans="1:30" s="29" customFormat="1" ht="14.25">
      <c r="A115" s="6" t="s">
        <v>100</v>
      </c>
      <c r="B115" s="49" t="s">
        <v>96</v>
      </c>
      <c r="C115" s="25">
        <v>907</v>
      </c>
      <c r="D115" s="26">
        <v>653</v>
      </c>
      <c r="E115" s="25">
        <v>1400</v>
      </c>
      <c r="F115" s="26">
        <v>790</v>
      </c>
      <c r="G115" s="25">
        <v>1378</v>
      </c>
      <c r="H115" s="26">
        <v>854</v>
      </c>
      <c r="I115" s="25">
        <v>1111</v>
      </c>
      <c r="J115" s="26">
        <v>874</v>
      </c>
      <c r="K115" s="25">
        <v>1435</v>
      </c>
      <c r="L115" s="26">
        <v>1222</v>
      </c>
      <c r="M115" s="25">
        <v>1504</v>
      </c>
      <c r="N115" s="26">
        <v>1227</v>
      </c>
      <c r="O115" s="25">
        <v>1568</v>
      </c>
      <c r="P115" s="26">
        <v>1415</v>
      </c>
      <c r="Q115" s="25">
        <v>1515</v>
      </c>
      <c r="R115" s="26">
        <v>1157</v>
      </c>
      <c r="S115" s="25">
        <v>1510</v>
      </c>
      <c r="T115" s="26">
        <v>1022</v>
      </c>
      <c r="U115" s="25">
        <v>1356</v>
      </c>
      <c r="V115" s="26">
        <v>808</v>
      </c>
      <c r="W115" s="25">
        <v>1450</v>
      </c>
      <c r="X115" s="26">
        <v>726</v>
      </c>
      <c r="Y115" s="25">
        <v>1673</v>
      </c>
      <c r="Z115" s="26">
        <v>727</v>
      </c>
      <c r="AA115" s="25">
        <v>1530</v>
      </c>
      <c r="AB115" s="26">
        <v>743</v>
      </c>
      <c r="AC115" s="101">
        <v>932</v>
      </c>
      <c r="AD115" s="102">
        <v>344</v>
      </c>
    </row>
    <row r="116" spans="1:30" s="29" customFormat="1" ht="14.25">
      <c r="A116" s="6">
        <v>42</v>
      </c>
      <c r="B116" s="49" t="s">
        <v>61</v>
      </c>
      <c r="C116" s="14">
        <f>C117+C118</f>
        <v>230735.88</v>
      </c>
      <c r="D116" s="15">
        <f>D117+D118</f>
        <v>51362.630000000005</v>
      </c>
      <c r="E116" s="14">
        <f aca="true" t="shared" si="129" ref="E116:J116">E117+E118</f>
        <v>360704.86000000004</v>
      </c>
      <c r="F116" s="15">
        <f t="shared" si="129"/>
        <v>77500.01</v>
      </c>
      <c r="G116" s="14">
        <f t="shared" si="129"/>
        <v>242600.75</v>
      </c>
      <c r="H116" s="15">
        <f t="shared" si="129"/>
        <v>87269.31</v>
      </c>
      <c r="I116" s="14">
        <f t="shared" si="129"/>
        <v>217997.8</v>
      </c>
      <c r="J116" s="15">
        <f t="shared" si="129"/>
        <v>185694.18</v>
      </c>
      <c r="K116" s="14">
        <f aca="true" t="shared" si="130" ref="K116:P116">K117+K118</f>
        <v>349808.36000000004</v>
      </c>
      <c r="L116" s="15">
        <f t="shared" si="130"/>
        <v>355038.56</v>
      </c>
      <c r="M116" s="14">
        <f t="shared" si="130"/>
        <v>397219.9</v>
      </c>
      <c r="N116" s="15">
        <f t="shared" si="130"/>
        <v>473311.98</v>
      </c>
      <c r="O116" s="14">
        <f t="shared" si="130"/>
        <v>388451.66</v>
      </c>
      <c r="P116" s="15">
        <f t="shared" si="130"/>
        <v>480588.64</v>
      </c>
      <c r="Q116" s="14">
        <f aca="true" t="shared" si="131" ref="Q116:V116">Q117+Q118</f>
        <v>339389.94</v>
      </c>
      <c r="R116" s="15">
        <f t="shared" si="131"/>
        <v>328792.42</v>
      </c>
      <c r="S116" s="14">
        <f t="shared" si="131"/>
        <v>309975.38</v>
      </c>
      <c r="T116" s="15">
        <f t="shared" si="131"/>
        <v>197865.97999999998</v>
      </c>
      <c r="U116" s="14">
        <f t="shared" si="131"/>
        <v>229268.16999999998</v>
      </c>
      <c r="V116" s="15">
        <f t="shared" si="131"/>
        <v>105266.4</v>
      </c>
      <c r="W116" s="14">
        <f aca="true" t="shared" si="132" ref="W116:AB116">W117+W118</f>
        <v>304046.76</v>
      </c>
      <c r="X116" s="15">
        <f t="shared" si="132"/>
        <v>63066.97</v>
      </c>
      <c r="Y116" s="14">
        <f t="shared" si="132"/>
        <v>421609.03</v>
      </c>
      <c r="Z116" s="15">
        <f t="shared" si="132"/>
        <v>67243.34</v>
      </c>
      <c r="AA116" s="14">
        <f t="shared" si="132"/>
        <v>426156.73</v>
      </c>
      <c r="AB116" s="15">
        <f t="shared" si="132"/>
        <v>59885.33</v>
      </c>
      <c r="AC116" s="14">
        <f>AC117+AC118</f>
        <v>246652.26</v>
      </c>
      <c r="AD116" s="15">
        <f>AD117+AD118</f>
        <v>51281.68</v>
      </c>
    </row>
    <row r="117" spans="1:30" s="29" customFormat="1" ht="14.25">
      <c r="A117" s="6" t="s">
        <v>101</v>
      </c>
      <c r="B117" s="49" t="s">
        <v>124</v>
      </c>
      <c r="C117" s="11">
        <v>75020.18</v>
      </c>
      <c r="D117" s="10">
        <v>5403.01</v>
      </c>
      <c r="E117" s="11">
        <v>91926.83</v>
      </c>
      <c r="F117" s="10">
        <v>14951.74</v>
      </c>
      <c r="G117" s="11">
        <v>55637.2</v>
      </c>
      <c r="H117" s="10">
        <v>11402.01</v>
      </c>
      <c r="I117" s="11">
        <v>46808.68</v>
      </c>
      <c r="J117" s="10">
        <v>27458.6</v>
      </c>
      <c r="K117" s="11">
        <v>76835.21</v>
      </c>
      <c r="L117" s="10">
        <v>60135.45</v>
      </c>
      <c r="M117" s="11">
        <v>76002.33</v>
      </c>
      <c r="N117" s="10">
        <v>88756.66</v>
      </c>
      <c r="O117" s="11">
        <v>93037.56</v>
      </c>
      <c r="P117" s="10">
        <v>96255.07</v>
      </c>
      <c r="Q117" s="11">
        <v>100559.37</v>
      </c>
      <c r="R117" s="10">
        <v>88814.43</v>
      </c>
      <c r="S117" s="11">
        <v>84163.07</v>
      </c>
      <c r="T117" s="10">
        <v>43081.99</v>
      </c>
      <c r="U117" s="11">
        <v>60474.56</v>
      </c>
      <c r="V117" s="10">
        <v>29364.03</v>
      </c>
      <c r="W117" s="11">
        <v>79083.28</v>
      </c>
      <c r="X117" s="10">
        <v>13490.35</v>
      </c>
      <c r="Y117" s="11">
        <v>106623.84</v>
      </c>
      <c r="Z117" s="10">
        <v>18790.45</v>
      </c>
      <c r="AA117" s="11">
        <v>143077.72</v>
      </c>
      <c r="AB117" s="10">
        <v>13597.42</v>
      </c>
      <c r="AC117" s="103">
        <v>76197.01</v>
      </c>
      <c r="AD117" s="104">
        <v>12892.12</v>
      </c>
    </row>
    <row r="118" spans="1:30" s="29" customFormat="1" ht="14.25">
      <c r="A118" s="6" t="s">
        <v>102</v>
      </c>
      <c r="B118" s="49" t="s">
        <v>125</v>
      </c>
      <c r="C118" s="11">
        <v>155715.7</v>
      </c>
      <c r="D118" s="10">
        <v>45959.62</v>
      </c>
      <c r="E118" s="11">
        <v>268778.03</v>
      </c>
      <c r="F118" s="10">
        <v>62548.27</v>
      </c>
      <c r="G118" s="11">
        <v>186963.55</v>
      </c>
      <c r="H118" s="10">
        <v>75867.3</v>
      </c>
      <c r="I118" s="11">
        <v>171189.12</v>
      </c>
      <c r="J118" s="10">
        <v>158235.58</v>
      </c>
      <c r="K118" s="11">
        <v>272973.15</v>
      </c>
      <c r="L118" s="10">
        <v>294903.11</v>
      </c>
      <c r="M118" s="11">
        <v>321217.57</v>
      </c>
      <c r="N118" s="10">
        <v>384555.32</v>
      </c>
      <c r="O118" s="11">
        <v>295414.1</v>
      </c>
      <c r="P118" s="10">
        <v>384333.57</v>
      </c>
      <c r="Q118" s="11">
        <v>238830.57</v>
      </c>
      <c r="R118" s="10">
        <v>239977.99</v>
      </c>
      <c r="S118" s="11">
        <v>225812.31</v>
      </c>
      <c r="T118" s="10">
        <v>154783.99</v>
      </c>
      <c r="U118" s="11">
        <v>168793.61</v>
      </c>
      <c r="V118" s="10">
        <v>75902.37</v>
      </c>
      <c r="W118" s="11">
        <v>224963.48</v>
      </c>
      <c r="X118" s="10">
        <v>49576.62</v>
      </c>
      <c r="Y118" s="11">
        <v>314985.19</v>
      </c>
      <c r="Z118" s="10">
        <v>48452.89</v>
      </c>
      <c r="AA118" s="11">
        <v>283079.01</v>
      </c>
      <c r="AB118" s="10">
        <v>46287.91</v>
      </c>
      <c r="AC118" s="103">
        <v>170455.25</v>
      </c>
      <c r="AD118" s="104">
        <v>38389.56</v>
      </c>
    </row>
    <row r="119" spans="1:30" s="29" customFormat="1" ht="14.25">
      <c r="A119" s="6">
        <v>43</v>
      </c>
      <c r="B119" s="49" t="s">
        <v>62</v>
      </c>
      <c r="C119" s="30">
        <f>C120+C121</f>
        <v>9318</v>
      </c>
      <c r="D119" s="31">
        <f>D120+D121</f>
        <v>6732</v>
      </c>
      <c r="E119" s="30">
        <f aca="true" t="shared" si="133" ref="E119:J119">E120+E121</f>
        <v>9826</v>
      </c>
      <c r="F119" s="31">
        <f t="shared" si="133"/>
        <v>6900</v>
      </c>
      <c r="G119" s="30">
        <f t="shared" si="133"/>
        <v>10385</v>
      </c>
      <c r="H119" s="31">
        <f t="shared" si="133"/>
        <v>7071</v>
      </c>
      <c r="I119" s="30">
        <f t="shared" si="133"/>
        <v>10594</v>
      </c>
      <c r="J119" s="31">
        <f t="shared" si="133"/>
        <v>6908</v>
      </c>
      <c r="K119" s="30">
        <f aca="true" t="shared" si="134" ref="K119:P119">K120+K121</f>
        <v>10626</v>
      </c>
      <c r="L119" s="31">
        <f t="shared" si="134"/>
        <v>6770</v>
      </c>
      <c r="M119" s="30">
        <f t="shared" si="134"/>
        <v>11317</v>
      </c>
      <c r="N119" s="31">
        <f t="shared" si="134"/>
        <v>7144</v>
      </c>
      <c r="O119" s="30">
        <f t="shared" si="134"/>
        <v>11322</v>
      </c>
      <c r="P119" s="31">
        <f t="shared" si="134"/>
        <v>7255</v>
      </c>
      <c r="Q119" s="30">
        <f aca="true" t="shared" si="135" ref="Q119:V119">Q120+Q121</f>
        <v>11339</v>
      </c>
      <c r="R119" s="31">
        <f t="shared" si="135"/>
        <v>7699</v>
      </c>
      <c r="S119" s="30">
        <f t="shared" si="135"/>
        <v>12056</v>
      </c>
      <c r="T119" s="31">
        <f t="shared" si="135"/>
        <v>8437</v>
      </c>
      <c r="U119" s="30">
        <f t="shared" si="135"/>
        <v>11776</v>
      </c>
      <c r="V119" s="31">
        <f t="shared" si="135"/>
        <v>8206</v>
      </c>
      <c r="W119" s="30">
        <f aca="true" t="shared" si="136" ref="W119:AB119">W120+W121</f>
        <v>11505</v>
      </c>
      <c r="X119" s="31">
        <f t="shared" si="136"/>
        <v>8118</v>
      </c>
      <c r="Y119" s="30">
        <f t="shared" si="136"/>
        <v>11103</v>
      </c>
      <c r="Z119" s="31">
        <f t="shared" si="136"/>
        <v>8087</v>
      </c>
      <c r="AA119" s="88">
        <f t="shared" si="136"/>
        <v>7150</v>
      </c>
      <c r="AB119" s="89">
        <f t="shared" si="136"/>
        <v>6419</v>
      </c>
      <c r="AC119" s="113">
        <f>AC120+AC121</f>
        <v>6407</v>
      </c>
      <c r="AD119" s="114">
        <f>AD120+AD121</f>
        <v>4952</v>
      </c>
    </row>
    <row r="120" spans="1:30" s="29" customFormat="1" ht="14.25">
      <c r="A120" s="6" t="s">
        <v>103</v>
      </c>
      <c r="B120" s="49" t="s">
        <v>95</v>
      </c>
      <c r="C120" s="32">
        <v>4844</v>
      </c>
      <c r="D120" s="33">
        <v>3053</v>
      </c>
      <c r="E120" s="32">
        <v>4128</v>
      </c>
      <c r="F120" s="33">
        <v>2476</v>
      </c>
      <c r="G120" s="32">
        <v>3600</v>
      </c>
      <c r="H120" s="33">
        <v>2009</v>
      </c>
      <c r="I120" s="32">
        <v>2936</v>
      </c>
      <c r="J120" s="33">
        <v>1383</v>
      </c>
      <c r="K120" s="32">
        <v>2748</v>
      </c>
      <c r="L120" s="33">
        <v>1224</v>
      </c>
      <c r="M120" s="32">
        <v>2899</v>
      </c>
      <c r="N120" s="33">
        <v>1278</v>
      </c>
      <c r="O120" s="32">
        <v>3497</v>
      </c>
      <c r="P120" s="33">
        <v>1769</v>
      </c>
      <c r="Q120" s="32">
        <v>4770</v>
      </c>
      <c r="R120" s="33">
        <v>2908</v>
      </c>
      <c r="S120" s="32">
        <v>5161</v>
      </c>
      <c r="T120" s="33">
        <v>3258</v>
      </c>
      <c r="U120" s="32">
        <v>5042</v>
      </c>
      <c r="V120" s="33">
        <v>3212</v>
      </c>
      <c r="W120" s="32">
        <v>4872</v>
      </c>
      <c r="X120" s="33">
        <v>3225</v>
      </c>
      <c r="Y120" s="32">
        <v>3808</v>
      </c>
      <c r="Z120" s="33">
        <v>2663</v>
      </c>
      <c r="AA120" s="32">
        <v>2678</v>
      </c>
      <c r="AB120" s="33">
        <v>2394</v>
      </c>
      <c r="AC120" s="115">
        <v>2045</v>
      </c>
      <c r="AD120" s="116">
        <v>1619</v>
      </c>
    </row>
    <row r="121" spans="1:30" s="29" customFormat="1" ht="14.25">
      <c r="A121" s="6" t="s">
        <v>104</v>
      </c>
      <c r="B121" s="49" t="s">
        <v>96</v>
      </c>
      <c r="C121" s="32">
        <v>4474</v>
      </c>
      <c r="D121" s="33">
        <v>3679</v>
      </c>
      <c r="E121" s="32">
        <v>5698</v>
      </c>
      <c r="F121" s="33">
        <v>4424</v>
      </c>
      <c r="G121" s="32">
        <v>6785</v>
      </c>
      <c r="H121" s="33">
        <v>5062</v>
      </c>
      <c r="I121" s="32">
        <v>7658</v>
      </c>
      <c r="J121" s="33">
        <v>5525</v>
      </c>
      <c r="K121" s="32">
        <v>7878</v>
      </c>
      <c r="L121" s="33">
        <v>5546</v>
      </c>
      <c r="M121" s="32">
        <v>8418</v>
      </c>
      <c r="N121" s="33">
        <v>5866</v>
      </c>
      <c r="O121" s="32">
        <v>7825</v>
      </c>
      <c r="P121" s="33">
        <v>5486</v>
      </c>
      <c r="Q121" s="32">
        <v>6569</v>
      </c>
      <c r="R121" s="33">
        <v>4791</v>
      </c>
      <c r="S121" s="32">
        <v>6895</v>
      </c>
      <c r="T121" s="33">
        <v>5179</v>
      </c>
      <c r="U121" s="32">
        <v>6734</v>
      </c>
      <c r="V121" s="33">
        <v>4994</v>
      </c>
      <c r="W121" s="32">
        <v>6633</v>
      </c>
      <c r="X121" s="33">
        <v>4893</v>
      </c>
      <c r="Y121" s="32">
        <v>7295</v>
      </c>
      <c r="Z121" s="33">
        <v>5424</v>
      </c>
      <c r="AA121" s="32">
        <v>4472</v>
      </c>
      <c r="AB121" s="33">
        <v>4025</v>
      </c>
      <c r="AC121" s="115">
        <v>4362</v>
      </c>
      <c r="AD121" s="116">
        <v>3333</v>
      </c>
    </row>
    <row r="122" spans="1:30" s="29" customFormat="1" ht="14.25">
      <c r="A122" s="6">
        <v>44</v>
      </c>
      <c r="B122" s="49" t="s">
        <v>63</v>
      </c>
      <c r="C122" s="14">
        <f>C123+C124</f>
        <v>18541252.56</v>
      </c>
      <c r="D122" s="15">
        <f>D123+D124</f>
        <v>9391730.19</v>
      </c>
      <c r="E122" s="14">
        <f aca="true" t="shared" si="137" ref="E122:J122">E123+E124</f>
        <v>18956989.11</v>
      </c>
      <c r="F122" s="15">
        <f t="shared" si="137"/>
        <v>9230425.43</v>
      </c>
      <c r="G122" s="14">
        <f t="shared" si="137"/>
        <v>18712840.67</v>
      </c>
      <c r="H122" s="15">
        <f t="shared" si="137"/>
        <v>9208204.25</v>
      </c>
      <c r="I122" s="14">
        <f t="shared" si="137"/>
        <v>18657013.259999998</v>
      </c>
      <c r="J122" s="15">
        <f t="shared" si="137"/>
        <v>9445964.92</v>
      </c>
      <c r="K122" s="14">
        <f aca="true" t="shared" si="138" ref="K122:P122">K123+K124</f>
        <v>19058225.119999997</v>
      </c>
      <c r="L122" s="15">
        <f t="shared" si="138"/>
        <v>9940408.63</v>
      </c>
      <c r="M122" s="14">
        <f t="shared" si="138"/>
        <v>20621909.72</v>
      </c>
      <c r="N122" s="15">
        <f t="shared" si="138"/>
        <v>11307398.58</v>
      </c>
      <c r="O122" s="14">
        <f t="shared" si="138"/>
        <v>20573270.71</v>
      </c>
      <c r="P122" s="15">
        <f t="shared" si="138"/>
        <v>11691285.71</v>
      </c>
      <c r="Q122" s="14">
        <f aca="true" t="shared" si="139" ref="Q122:V122">Q123+Q124</f>
        <v>20396494.259999998</v>
      </c>
      <c r="R122" s="15">
        <f t="shared" si="139"/>
        <v>11781024.67</v>
      </c>
      <c r="S122" s="14">
        <f t="shared" si="139"/>
        <v>21130919.14</v>
      </c>
      <c r="T122" s="15">
        <f t="shared" si="139"/>
        <v>12239406.469999999</v>
      </c>
      <c r="U122" s="14">
        <f t="shared" si="139"/>
        <v>20293177.46</v>
      </c>
      <c r="V122" s="15">
        <f t="shared" si="139"/>
        <v>11274661.01</v>
      </c>
      <c r="W122" s="14">
        <f aca="true" t="shared" si="140" ref="W122:AB122">W123+W124</f>
        <v>20152983.7</v>
      </c>
      <c r="X122" s="15">
        <f t="shared" si="140"/>
        <v>10692564.98</v>
      </c>
      <c r="Y122" s="14">
        <f t="shared" si="140"/>
        <v>19937638.869999997</v>
      </c>
      <c r="Z122" s="15">
        <f t="shared" si="140"/>
        <v>10411098.71</v>
      </c>
      <c r="AA122" s="90">
        <f t="shared" si="140"/>
        <v>6392819.199999999</v>
      </c>
      <c r="AB122" s="91">
        <f t="shared" si="140"/>
        <v>3964011.05</v>
      </c>
      <c r="AC122" s="14">
        <f>AC123+AC124</f>
        <v>5857782.86</v>
      </c>
      <c r="AD122" s="15">
        <f>AD123+AD124</f>
        <v>3291880.58</v>
      </c>
    </row>
    <row r="123" spans="1:30" s="29" customFormat="1" ht="14.25">
      <c r="A123" s="6" t="s">
        <v>105</v>
      </c>
      <c r="B123" s="49" t="s">
        <v>124</v>
      </c>
      <c r="C123" s="11">
        <v>8057761.86</v>
      </c>
      <c r="D123" s="10">
        <v>3717798.63</v>
      </c>
      <c r="E123" s="11">
        <v>6327436.98</v>
      </c>
      <c r="F123" s="10">
        <v>2784012.02</v>
      </c>
      <c r="G123" s="11">
        <v>5171764.84</v>
      </c>
      <c r="H123" s="10">
        <v>2136126.88</v>
      </c>
      <c r="I123" s="11">
        <v>4107009.89</v>
      </c>
      <c r="J123" s="10">
        <v>1580136.34</v>
      </c>
      <c r="K123" s="11">
        <v>3761120.09</v>
      </c>
      <c r="L123" s="10">
        <v>1469390.91</v>
      </c>
      <c r="M123" s="11">
        <v>4078551.29</v>
      </c>
      <c r="N123" s="10">
        <v>1627262.76</v>
      </c>
      <c r="O123" s="11">
        <v>5102402.21</v>
      </c>
      <c r="P123" s="10">
        <v>2299422.39</v>
      </c>
      <c r="Q123" s="11">
        <v>6827186.99</v>
      </c>
      <c r="R123" s="10">
        <v>3600682.39</v>
      </c>
      <c r="S123" s="11">
        <v>7214004.13</v>
      </c>
      <c r="T123" s="10">
        <v>3738924.54</v>
      </c>
      <c r="U123" s="11">
        <v>6930605.27</v>
      </c>
      <c r="V123" s="10">
        <v>3416621.63</v>
      </c>
      <c r="W123" s="11">
        <v>6761554.85</v>
      </c>
      <c r="X123" s="10">
        <v>3257316.4</v>
      </c>
      <c r="Y123" s="11">
        <v>5485168.75</v>
      </c>
      <c r="Z123" s="10">
        <v>2581437.26</v>
      </c>
      <c r="AA123" s="11">
        <v>2396833.32</v>
      </c>
      <c r="AB123" s="10">
        <v>1386081</v>
      </c>
      <c r="AC123" s="103">
        <v>1806481.43</v>
      </c>
      <c r="AD123" s="104">
        <v>936332.76</v>
      </c>
    </row>
    <row r="124" spans="1:30" s="29" customFormat="1" ht="14.25">
      <c r="A124" s="6" t="s">
        <v>106</v>
      </c>
      <c r="B124" s="49" t="s">
        <v>125</v>
      </c>
      <c r="C124" s="11">
        <v>10483490.7</v>
      </c>
      <c r="D124" s="10">
        <v>5673931.56</v>
      </c>
      <c r="E124" s="11">
        <v>12629552.13</v>
      </c>
      <c r="F124" s="10">
        <v>6446413.41</v>
      </c>
      <c r="G124" s="11">
        <v>13541075.83</v>
      </c>
      <c r="H124" s="10">
        <v>7072077.37</v>
      </c>
      <c r="I124" s="11">
        <v>14550003.37</v>
      </c>
      <c r="J124" s="10">
        <v>7865828.58</v>
      </c>
      <c r="K124" s="11">
        <v>15297105.03</v>
      </c>
      <c r="L124" s="10">
        <v>8471017.72</v>
      </c>
      <c r="M124" s="11">
        <v>16543358.43</v>
      </c>
      <c r="N124" s="10">
        <v>9680135.82</v>
      </c>
      <c r="O124" s="11">
        <v>15470868.5</v>
      </c>
      <c r="P124" s="10">
        <v>9391863.32</v>
      </c>
      <c r="Q124" s="11">
        <v>13569307.27</v>
      </c>
      <c r="R124" s="10">
        <v>8180342.28</v>
      </c>
      <c r="S124" s="11">
        <v>13916915.01</v>
      </c>
      <c r="T124" s="10">
        <v>8500481.93</v>
      </c>
      <c r="U124" s="11">
        <v>13362572.19</v>
      </c>
      <c r="V124" s="10">
        <v>7858039.38</v>
      </c>
      <c r="W124" s="11">
        <v>13391428.85</v>
      </c>
      <c r="X124" s="10">
        <v>7435248.58</v>
      </c>
      <c r="Y124" s="11">
        <v>14452470.12</v>
      </c>
      <c r="Z124" s="10">
        <v>7829661.45</v>
      </c>
      <c r="AA124" s="11">
        <v>3995985.88</v>
      </c>
      <c r="AB124" s="10">
        <v>2577930.05</v>
      </c>
      <c r="AC124" s="103">
        <v>4051301.43</v>
      </c>
      <c r="AD124" s="104">
        <v>2355547.82</v>
      </c>
    </row>
    <row r="125" spans="1:30" s="29" customFormat="1" ht="14.25">
      <c r="A125" s="6">
        <v>45</v>
      </c>
      <c r="B125" s="49" t="s">
        <v>64</v>
      </c>
      <c r="C125" s="23">
        <f>C126+C127</f>
        <v>13292</v>
      </c>
      <c r="D125" s="24">
        <f>D126+D127</f>
        <v>8843</v>
      </c>
      <c r="E125" s="23">
        <f aca="true" t="shared" si="141" ref="E125:J125">E126+E127</f>
        <v>14122</v>
      </c>
      <c r="F125" s="24">
        <f t="shared" si="141"/>
        <v>9212</v>
      </c>
      <c r="G125" s="23">
        <f t="shared" si="141"/>
        <v>14510</v>
      </c>
      <c r="H125" s="24">
        <f t="shared" si="141"/>
        <v>9756</v>
      </c>
      <c r="I125" s="23">
        <f t="shared" si="141"/>
        <v>14851</v>
      </c>
      <c r="J125" s="24">
        <f t="shared" si="141"/>
        <v>10149</v>
      </c>
      <c r="K125" s="23">
        <f aca="true" t="shared" si="142" ref="K125:P125">K126+K127</f>
        <v>15420</v>
      </c>
      <c r="L125" s="24">
        <f t="shared" si="142"/>
        <v>10350</v>
      </c>
      <c r="M125" s="23">
        <f t="shared" si="142"/>
        <v>16307</v>
      </c>
      <c r="N125" s="24">
        <f t="shared" si="142"/>
        <v>11018</v>
      </c>
      <c r="O125" s="23">
        <f t="shared" si="142"/>
        <v>16478</v>
      </c>
      <c r="P125" s="24">
        <f t="shared" si="142"/>
        <v>10978</v>
      </c>
      <c r="Q125" s="23">
        <f aca="true" t="shared" si="143" ref="Q125:V125">Q126+Q127</f>
        <v>16359</v>
      </c>
      <c r="R125" s="24">
        <f t="shared" si="143"/>
        <v>10925</v>
      </c>
      <c r="S125" s="23">
        <f t="shared" si="143"/>
        <v>17164</v>
      </c>
      <c r="T125" s="24">
        <f t="shared" si="143"/>
        <v>11309</v>
      </c>
      <c r="U125" s="23">
        <f t="shared" si="143"/>
        <v>17289</v>
      </c>
      <c r="V125" s="24">
        <f t="shared" si="143"/>
        <v>10632</v>
      </c>
      <c r="W125" s="23">
        <f aca="true" t="shared" si="144" ref="W125:AB125">W126+W127</f>
        <v>17175</v>
      </c>
      <c r="X125" s="24">
        <f t="shared" si="144"/>
        <v>10208</v>
      </c>
      <c r="Y125" s="23">
        <f t="shared" si="144"/>
        <v>17485</v>
      </c>
      <c r="Z125" s="24">
        <f t="shared" si="144"/>
        <v>10418</v>
      </c>
      <c r="AA125" s="94">
        <f t="shared" si="144"/>
        <v>12249</v>
      </c>
      <c r="AB125" s="95">
        <f t="shared" si="144"/>
        <v>8776</v>
      </c>
      <c r="AC125" s="109">
        <f>AC126+AC127</f>
        <v>9388</v>
      </c>
      <c r="AD125" s="110">
        <f>AD126+AD127</f>
        <v>6291</v>
      </c>
    </row>
    <row r="126" spans="1:30" s="29" customFormat="1" ht="14.25">
      <c r="A126" s="6" t="s">
        <v>107</v>
      </c>
      <c r="B126" s="49" t="s">
        <v>95</v>
      </c>
      <c r="C126" s="25">
        <f aca="true" t="shared" si="145" ref="C126:F127">C108+C114+C120</f>
        <v>5418</v>
      </c>
      <c r="D126" s="26">
        <f t="shared" si="145"/>
        <v>3110</v>
      </c>
      <c r="E126" s="25">
        <f t="shared" si="145"/>
        <v>4692</v>
      </c>
      <c r="F126" s="26">
        <f t="shared" si="145"/>
        <v>2576</v>
      </c>
      <c r="G126" s="25">
        <f aca="true" t="shared" si="146" ref="G126:J127">G108+G114+G120</f>
        <v>4023</v>
      </c>
      <c r="H126" s="26">
        <f t="shared" si="146"/>
        <v>2141</v>
      </c>
      <c r="I126" s="25">
        <f t="shared" si="146"/>
        <v>3352</v>
      </c>
      <c r="J126" s="26">
        <f t="shared" si="146"/>
        <v>1638</v>
      </c>
      <c r="K126" s="25">
        <f aca="true" t="shared" si="147" ref="K126:N127">K108+K114+K120</f>
        <v>3210</v>
      </c>
      <c r="L126" s="26">
        <f t="shared" si="147"/>
        <v>1573</v>
      </c>
      <c r="M126" s="25">
        <f t="shared" si="147"/>
        <v>3438</v>
      </c>
      <c r="N126" s="26">
        <f t="shared" si="147"/>
        <v>1697</v>
      </c>
      <c r="O126" s="25">
        <f aca="true" t="shared" si="148" ref="O126:R127">O108+O114+O120</f>
        <v>4039</v>
      </c>
      <c r="P126" s="26">
        <f t="shared" si="148"/>
        <v>2220</v>
      </c>
      <c r="Q126" s="25">
        <f t="shared" si="148"/>
        <v>5264</v>
      </c>
      <c r="R126" s="26">
        <f t="shared" si="148"/>
        <v>3301</v>
      </c>
      <c r="S126" s="25">
        <f aca="true" t="shared" si="149" ref="S126:V127">S108+S114+S120</f>
        <v>5617</v>
      </c>
      <c r="T126" s="26">
        <f t="shared" si="149"/>
        <v>3538</v>
      </c>
      <c r="U126" s="25">
        <f t="shared" si="149"/>
        <v>5485</v>
      </c>
      <c r="V126" s="26">
        <f t="shared" si="149"/>
        <v>3381</v>
      </c>
      <c r="W126" s="25">
        <f aca="true" t="shared" si="150" ref="W126:Z127">W108+W114+W120</f>
        <v>5447</v>
      </c>
      <c r="X126" s="26">
        <f t="shared" si="150"/>
        <v>3331</v>
      </c>
      <c r="Y126" s="25">
        <f t="shared" si="150"/>
        <v>4395</v>
      </c>
      <c r="Z126" s="26">
        <f t="shared" si="150"/>
        <v>2741</v>
      </c>
      <c r="AA126" s="25">
        <f aca="true" t="shared" si="151" ref="AA126:AD127">AA108+AA114+AA120</f>
        <v>3567</v>
      </c>
      <c r="AB126" s="26">
        <f t="shared" si="151"/>
        <v>2537</v>
      </c>
      <c r="AC126" s="101">
        <f t="shared" si="151"/>
        <v>2633</v>
      </c>
      <c r="AD126" s="102">
        <f t="shared" si="151"/>
        <v>1817</v>
      </c>
    </row>
    <row r="127" spans="1:30" s="29" customFormat="1" ht="14.25">
      <c r="A127" s="6" t="s">
        <v>108</v>
      </c>
      <c r="B127" s="49" t="s">
        <v>96</v>
      </c>
      <c r="C127" s="25">
        <f t="shared" si="145"/>
        <v>7874</v>
      </c>
      <c r="D127" s="26">
        <f t="shared" si="145"/>
        <v>5733</v>
      </c>
      <c r="E127" s="25">
        <f t="shared" si="145"/>
        <v>9430</v>
      </c>
      <c r="F127" s="26">
        <f t="shared" si="145"/>
        <v>6636</v>
      </c>
      <c r="G127" s="25">
        <f t="shared" si="146"/>
        <v>10487</v>
      </c>
      <c r="H127" s="26">
        <f t="shared" si="146"/>
        <v>7615</v>
      </c>
      <c r="I127" s="25">
        <f t="shared" si="146"/>
        <v>11499</v>
      </c>
      <c r="J127" s="26">
        <f t="shared" si="146"/>
        <v>8511</v>
      </c>
      <c r="K127" s="25">
        <f t="shared" si="147"/>
        <v>12210</v>
      </c>
      <c r="L127" s="26">
        <f t="shared" si="147"/>
        <v>8777</v>
      </c>
      <c r="M127" s="25">
        <f t="shared" si="147"/>
        <v>12869</v>
      </c>
      <c r="N127" s="26">
        <f t="shared" si="147"/>
        <v>9321</v>
      </c>
      <c r="O127" s="25">
        <f t="shared" si="148"/>
        <v>12439</v>
      </c>
      <c r="P127" s="26">
        <f t="shared" si="148"/>
        <v>8758</v>
      </c>
      <c r="Q127" s="25">
        <f t="shared" si="148"/>
        <v>11095</v>
      </c>
      <c r="R127" s="26">
        <f t="shared" si="148"/>
        <v>7624</v>
      </c>
      <c r="S127" s="25">
        <f t="shared" si="149"/>
        <v>11547</v>
      </c>
      <c r="T127" s="26">
        <f t="shared" si="149"/>
        <v>7771</v>
      </c>
      <c r="U127" s="25">
        <f t="shared" si="149"/>
        <v>11804</v>
      </c>
      <c r="V127" s="26">
        <f t="shared" si="149"/>
        <v>7251</v>
      </c>
      <c r="W127" s="25">
        <f t="shared" si="150"/>
        <v>11728</v>
      </c>
      <c r="X127" s="26">
        <f t="shared" si="150"/>
        <v>6877</v>
      </c>
      <c r="Y127" s="25">
        <f t="shared" si="150"/>
        <v>13090</v>
      </c>
      <c r="Z127" s="26">
        <f t="shared" si="150"/>
        <v>7677</v>
      </c>
      <c r="AA127" s="25">
        <f t="shared" si="151"/>
        <v>8682</v>
      </c>
      <c r="AB127" s="26">
        <f t="shared" si="151"/>
        <v>6239</v>
      </c>
      <c r="AC127" s="101">
        <f t="shared" si="151"/>
        <v>6755</v>
      </c>
      <c r="AD127" s="102">
        <f t="shared" si="151"/>
        <v>4474</v>
      </c>
    </row>
    <row r="128" spans="1:30" ht="14.25">
      <c r="A128" s="6">
        <v>46</v>
      </c>
      <c r="B128" s="49" t="s">
        <v>126</v>
      </c>
      <c r="C128" s="14">
        <f>C129+C130</f>
        <v>18960852.88</v>
      </c>
      <c r="D128" s="15">
        <f>D129+D130</f>
        <v>9478500.44</v>
      </c>
      <c r="E128" s="14">
        <f aca="true" t="shared" si="152" ref="E128:J128">E129+E130</f>
        <v>19513982.650000002</v>
      </c>
      <c r="F128" s="15">
        <f t="shared" si="152"/>
        <v>9359721.65</v>
      </c>
      <c r="G128" s="14">
        <f t="shared" si="152"/>
        <v>19081727.86</v>
      </c>
      <c r="H128" s="15">
        <f t="shared" si="152"/>
        <v>9378740.71</v>
      </c>
      <c r="I128" s="14">
        <f t="shared" si="152"/>
        <v>19094056.919999998</v>
      </c>
      <c r="J128" s="15">
        <f t="shared" si="152"/>
        <v>9822967.07</v>
      </c>
      <c r="K128" s="14">
        <f aca="true" t="shared" si="153" ref="K128:P128">K129+K130</f>
        <v>19651965.75</v>
      </c>
      <c r="L128" s="15">
        <f t="shared" si="153"/>
        <v>10520055.44</v>
      </c>
      <c r="M128" s="14">
        <f t="shared" si="153"/>
        <v>21281272.31</v>
      </c>
      <c r="N128" s="15">
        <f t="shared" si="153"/>
        <v>12068066.43</v>
      </c>
      <c r="O128" s="14">
        <f t="shared" si="153"/>
        <v>21194516.61</v>
      </c>
      <c r="P128" s="15">
        <f t="shared" si="153"/>
        <v>12369954.3</v>
      </c>
      <c r="Q128" s="14">
        <f aca="true" t="shared" si="154" ref="Q128:V128">Q129+Q130</f>
        <v>20949578.46</v>
      </c>
      <c r="R128" s="15">
        <f t="shared" si="154"/>
        <v>12248667.940000001</v>
      </c>
      <c r="S128" s="14">
        <f t="shared" si="154"/>
        <v>21652189.919999998</v>
      </c>
      <c r="T128" s="15">
        <f t="shared" si="154"/>
        <v>12546197.33</v>
      </c>
      <c r="U128" s="14">
        <f t="shared" si="154"/>
        <v>20751455.02</v>
      </c>
      <c r="V128" s="15">
        <f t="shared" si="154"/>
        <v>11433803.26</v>
      </c>
      <c r="W128" s="14">
        <f aca="true" t="shared" si="155" ref="W128:AB128">W129+W130</f>
        <v>20796135.13</v>
      </c>
      <c r="X128" s="15">
        <f t="shared" si="155"/>
        <v>10806161.23</v>
      </c>
      <c r="Y128" s="14">
        <f t="shared" si="155"/>
        <v>20763492.2</v>
      </c>
      <c r="Z128" s="15">
        <f t="shared" si="155"/>
        <v>10535137.07</v>
      </c>
      <c r="AA128" s="90">
        <f t="shared" si="155"/>
        <v>7067628.289999999</v>
      </c>
      <c r="AB128" s="91">
        <f t="shared" si="155"/>
        <v>4079658.06</v>
      </c>
      <c r="AC128" s="14">
        <f>AC129+AC130</f>
        <v>6208000.23</v>
      </c>
      <c r="AD128" s="15">
        <f>AD129+AD130</f>
        <v>3381528.5399999996</v>
      </c>
    </row>
    <row r="129" spans="1:30" ht="14.25">
      <c r="A129" s="6" t="s">
        <v>109</v>
      </c>
      <c r="B129" s="49" t="s">
        <v>124</v>
      </c>
      <c r="C129" s="11">
        <f aca="true" t="shared" si="156" ref="C129:F130">C111+C117+C123</f>
        <v>8152257.23</v>
      </c>
      <c r="D129" s="10">
        <f t="shared" si="156"/>
        <v>3725053.23</v>
      </c>
      <c r="E129" s="11">
        <f t="shared" si="156"/>
        <v>6432524.53</v>
      </c>
      <c r="F129" s="10">
        <f t="shared" si="156"/>
        <v>2800338.3</v>
      </c>
      <c r="G129" s="11">
        <f aca="true" t="shared" si="157" ref="G129:J130">G111+G117+G123</f>
        <v>5239651.17</v>
      </c>
      <c r="H129" s="10">
        <f t="shared" si="157"/>
        <v>2150379.06</v>
      </c>
      <c r="I129" s="11">
        <f t="shared" si="157"/>
        <v>4179143.39</v>
      </c>
      <c r="J129" s="10">
        <f aca="true" t="shared" si="158" ref="J129:P129">J111+J117+J123</f>
        <v>1620603.1800000002</v>
      </c>
      <c r="K129" s="11">
        <f t="shared" si="158"/>
        <v>3857132.5</v>
      </c>
      <c r="L129" s="10">
        <f t="shared" si="158"/>
        <v>1545483.1099999999</v>
      </c>
      <c r="M129" s="11">
        <f t="shared" si="158"/>
        <v>4186690.45</v>
      </c>
      <c r="N129" s="10">
        <f t="shared" si="158"/>
        <v>1744358.12</v>
      </c>
      <c r="O129" s="11">
        <f t="shared" si="158"/>
        <v>5222419.28</v>
      </c>
      <c r="P129" s="10">
        <f t="shared" si="158"/>
        <v>2418555.49</v>
      </c>
      <c r="Q129" s="11">
        <f aca="true" t="shared" si="159" ref="Q129:T130">Q111+Q117+Q123</f>
        <v>6954596.87</v>
      </c>
      <c r="R129" s="10">
        <f t="shared" si="159"/>
        <v>3699375.65</v>
      </c>
      <c r="S129" s="11">
        <f t="shared" si="159"/>
        <v>7313428.22</v>
      </c>
      <c r="T129" s="10">
        <f t="shared" si="159"/>
        <v>3788701.72</v>
      </c>
      <c r="U129" s="11">
        <f aca="true" t="shared" si="160" ref="U129:X130">U111+U117+U123</f>
        <v>7008799.27</v>
      </c>
      <c r="V129" s="10">
        <f t="shared" si="160"/>
        <v>3451724.1</v>
      </c>
      <c r="W129" s="11">
        <f t="shared" si="160"/>
        <v>6873987.59</v>
      </c>
      <c r="X129" s="10">
        <f t="shared" si="160"/>
        <v>3279037.9099999997</v>
      </c>
      <c r="Y129" s="11">
        <f aca="true" t="shared" si="161" ref="Y129:AB130">Y111+Y117+Y123</f>
        <v>5621928.96</v>
      </c>
      <c r="Z129" s="10">
        <f t="shared" si="161"/>
        <v>2601542.8</v>
      </c>
      <c r="AA129" s="11">
        <f t="shared" si="161"/>
        <v>2569491.78</v>
      </c>
      <c r="AB129" s="10">
        <f t="shared" si="161"/>
        <v>1405048.02</v>
      </c>
      <c r="AC129" s="103">
        <f>AC111+AC117+AC123</f>
        <v>1905792.92</v>
      </c>
      <c r="AD129" s="104">
        <f>AD111+AD117+AD123</f>
        <v>953108.63</v>
      </c>
    </row>
    <row r="130" spans="1:30" ht="14.25">
      <c r="A130" s="6" t="s">
        <v>110</v>
      </c>
      <c r="B130" s="49" t="s">
        <v>125</v>
      </c>
      <c r="C130" s="11">
        <f t="shared" si="156"/>
        <v>10808595.649999999</v>
      </c>
      <c r="D130" s="10">
        <f t="shared" si="156"/>
        <v>5753447.21</v>
      </c>
      <c r="E130" s="11">
        <f t="shared" si="156"/>
        <v>13081458.120000001</v>
      </c>
      <c r="F130" s="10">
        <f t="shared" si="156"/>
        <v>6559383.350000001</v>
      </c>
      <c r="G130" s="11">
        <f t="shared" si="157"/>
        <v>13842076.69</v>
      </c>
      <c r="H130" s="10">
        <f t="shared" si="157"/>
        <v>7228361.65</v>
      </c>
      <c r="I130" s="11">
        <f t="shared" si="157"/>
        <v>14914913.53</v>
      </c>
      <c r="J130" s="10">
        <f t="shared" si="157"/>
        <v>8202363.89</v>
      </c>
      <c r="K130" s="11">
        <f aca="true" t="shared" si="162" ref="K130:P130">K112+K118+K124</f>
        <v>15794833.25</v>
      </c>
      <c r="L130" s="10">
        <f t="shared" si="162"/>
        <v>8974572.33</v>
      </c>
      <c r="M130" s="11">
        <f t="shared" si="162"/>
        <v>17094581.86</v>
      </c>
      <c r="N130" s="10">
        <f t="shared" si="162"/>
        <v>10323708.31</v>
      </c>
      <c r="O130" s="11">
        <f t="shared" si="162"/>
        <v>15972097.33</v>
      </c>
      <c r="P130" s="10">
        <f t="shared" si="162"/>
        <v>9951398.81</v>
      </c>
      <c r="Q130" s="11">
        <f t="shared" si="159"/>
        <v>13994981.59</v>
      </c>
      <c r="R130" s="10">
        <f t="shared" si="159"/>
        <v>8549292.290000001</v>
      </c>
      <c r="S130" s="11">
        <f t="shared" si="159"/>
        <v>14338761.7</v>
      </c>
      <c r="T130" s="10">
        <f t="shared" si="159"/>
        <v>8757495.61</v>
      </c>
      <c r="U130" s="11">
        <f t="shared" si="160"/>
        <v>13742655.75</v>
      </c>
      <c r="V130" s="10">
        <f t="shared" si="160"/>
        <v>7982079.16</v>
      </c>
      <c r="W130" s="11">
        <f t="shared" si="160"/>
        <v>13922147.54</v>
      </c>
      <c r="X130" s="10">
        <f t="shared" si="160"/>
        <v>7527123.32</v>
      </c>
      <c r="Y130" s="11">
        <f t="shared" si="161"/>
        <v>15141563.239999998</v>
      </c>
      <c r="Z130" s="10">
        <f t="shared" si="161"/>
        <v>7933594.2700000005</v>
      </c>
      <c r="AA130" s="11">
        <f t="shared" si="161"/>
        <v>4498136.51</v>
      </c>
      <c r="AB130" s="10">
        <f t="shared" si="161"/>
        <v>2674610.04</v>
      </c>
      <c r="AC130" s="103">
        <f>AC112+AC118+AC124</f>
        <v>4302207.3100000005</v>
      </c>
      <c r="AD130" s="104">
        <f>AD112+AD118+AD124</f>
        <v>2428419.9099999997</v>
      </c>
    </row>
    <row r="131" spans="1:30" ht="14.25">
      <c r="A131" s="16"/>
      <c r="B131" s="50" t="s">
        <v>76</v>
      </c>
      <c r="C131" s="27"/>
      <c r="D131" s="28"/>
      <c r="E131" s="27"/>
      <c r="F131" s="28"/>
      <c r="G131" s="27"/>
      <c r="H131" s="28"/>
      <c r="I131" s="27"/>
      <c r="J131" s="28"/>
      <c r="K131" s="27"/>
      <c r="L131" s="28"/>
      <c r="M131" s="27"/>
      <c r="N131" s="28"/>
      <c r="O131" s="27"/>
      <c r="P131" s="28"/>
      <c r="Q131" s="27"/>
      <c r="R131" s="28"/>
      <c r="S131" s="27"/>
      <c r="T131" s="28"/>
      <c r="U131" s="27"/>
      <c r="V131" s="28"/>
      <c r="W131" s="27"/>
      <c r="X131" s="28"/>
      <c r="Y131" s="27"/>
      <c r="Z131" s="28"/>
      <c r="AA131" s="27"/>
      <c r="AB131" s="28"/>
      <c r="AC131" s="111"/>
      <c r="AD131" s="112"/>
    </row>
    <row r="132" spans="1:30" ht="14.25">
      <c r="A132" s="4">
        <v>47</v>
      </c>
      <c r="B132" s="49" t="s">
        <v>113</v>
      </c>
      <c r="C132" s="25">
        <v>2748</v>
      </c>
      <c r="D132" s="26">
        <v>1798</v>
      </c>
      <c r="E132" s="25">
        <v>173</v>
      </c>
      <c r="F132" s="26">
        <v>84</v>
      </c>
      <c r="G132" s="25">
        <v>37</v>
      </c>
      <c r="H132" s="26">
        <v>19</v>
      </c>
      <c r="I132" s="25">
        <v>104</v>
      </c>
      <c r="J132" s="26">
        <v>89</v>
      </c>
      <c r="K132" s="25">
        <v>143</v>
      </c>
      <c r="L132" s="26">
        <v>137</v>
      </c>
      <c r="M132" s="25">
        <v>393</v>
      </c>
      <c r="N132" s="26">
        <v>262</v>
      </c>
      <c r="O132" s="25">
        <v>7178</v>
      </c>
      <c r="P132" s="26">
        <v>5991</v>
      </c>
      <c r="Q132" s="25">
        <v>7384</v>
      </c>
      <c r="R132" s="26">
        <v>6024</v>
      </c>
      <c r="S132" s="25">
        <v>5817</v>
      </c>
      <c r="T132" s="26">
        <v>7352</v>
      </c>
      <c r="U132" s="25">
        <v>7214</v>
      </c>
      <c r="V132" s="26">
        <v>5105</v>
      </c>
      <c r="W132" s="25">
        <v>7648</v>
      </c>
      <c r="X132" s="26">
        <v>4697</v>
      </c>
      <c r="Y132" s="25">
        <v>7924</v>
      </c>
      <c r="Z132" s="26">
        <v>4556</v>
      </c>
      <c r="AA132" s="25">
        <v>3520</v>
      </c>
      <c r="AB132" s="26">
        <v>5488</v>
      </c>
      <c r="AC132" s="101">
        <v>48</v>
      </c>
      <c r="AD132" s="102">
        <v>31</v>
      </c>
    </row>
    <row r="133" spans="1:30" ht="14.25">
      <c r="A133" s="4">
        <v>48</v>
      </c>
      <c r="B133" s="49" t="s">
        <v>111</v>
      </c>
      <c r="C133" s="25">
        <v>160</v>
      </c>
      <c r="D133" s="26">
        <v>62</v>
      </c>
      <c r="E133" s="25">
        <v>0</v>
      </c>
      <c r="F133" s="26">
        <v>0</v>
      </c>
      <c r="G133" s="25">
        <v>0</v>
      </c>
      <c r="H133" s="26">
        <v>0</v>
      </c>
      <c r="I133" s="25">
        <v>0</v>
      </c>
      <c r="J133" s="26">
        <v>0</v>
      </c>
      <c r="K133" s="25">
        <v>0</v>
      </c>
      <c r="L133" s="26">
        <v>0</v>
      </c>
      <c r="M133" s="25">
        <v>0</v>
      </c>
      <c r="N133" s="26">
        <v>0</v>
      </c>
      <c r="O133" s="25">
        <v>0</v>
      </c>
      <c r="P133" s="26">
        <v>1</v>
      </c>
      <c r="Q133" s="25">
        <v>69</v>
      </c>
      <c r="R133" s="26">
        <v>49</v>
      </c>
      <c r="S133" s="25">
        <v>2</v>
      </c>
      <c r="T133" s="26">
        <v>4</v>
      </c>
      <c r="U133" s="25">
        <v>12</v>
      </c>
      <c r="V133" s="26">
        <v>5</v>
      </c>
      <c r="W133" s="25">
        <v>37</v>
      </c>
      <c r="X133" s="26">
        <v>7</v>
      </c>
      <c r="Y133" s="25">
        <v>30</v>
      </c>
      <c r="Z133" s="26">
        <v>11</v>
      </c>
      <c r="AA133" s="25">
        <v>13</v>
      </c>
      <c r="AB133" s="26">
        <v>23</v>
      </c>
      <c r="AC133" s="101">
        <v>0</v>
      </c>
      <c r="AD133" s="102">
        <v>0</v>
      </c>
    </row>
    <row r="134" spans="1:30" ht="14.25">
      <c r="A134" s="4">
        <v>49</v>
      </c>
      <c r="B134" s="49" t="s">
        <v>112</v>
      </c>
      <c r="C134" s="55">
        <f>C133/C96</f>
        <v>0.004534761783295071</v>
      </c>
      <c r="D134" s="56">
        <f>D133/D96</f>
        <v>0.00269506628993697</v>
      </c>
      <c r="E134" s="55">
        <f aca="true" t="shared" si="163" ref="E134:J134">E133/E96</f>
        <v>0</v>
      </c>
      <c r="F134" s="56">
        <f t="shared" si="163"/>
        <v>0</v>
      </c>
      <c r="G134" s="55">
        <f t="shared" si="163"/>
        <v>0</v>
      </c>
      <c r="H134" s="56">
        <f t="shared" si="163"/>
        <v>0</v>
      </c>
      <c r="I134" s="55">
        <f t="shared" si="163"/>
        <v>0</v>
      </c>
      <c r="J134" s="56">
        <f t="shared" si="163"/>
        <v>0</v>
      </c>
      <c r="K134" s="55">
        <f aca="true" t="shared" si="164" ref="K134:P134">K133/K96</f>
        <v>0</v>
      </c>
      <c r="L134" s="56">
        <f t="shared" si="164"/>
        <v>0</v>
      </c>
      <c r="M134" s="55">
        <f t="shared" si="164"/>
        <v>0</v>
      </c>
      <c r="N134" s="56">
        <f t="shared" si="164"/>
        <v>0</v>
      </c>
      <c r="O134" s="55">
        <f t="shared" si="164"/>
        <v>0</v>
      </c>
      <c r="P134" s="56">
        <f t="shared" si="164"/>
        <v>4.095507228570259E-05</v>
      </c>
      <c r="Q134" s="55">
        <f aca="true" t="shared" si="165" ref="Q134:V134">Q133/Q96</f>
        <v>0.0018244315177154944</v>
      </c>
      <c r="R134" s="56">
        <f t="shared" si="165"/>
        <v>0.0020149683362118594</v>
      </c>
      <c r="S134" s="55">
        <f t="shared" si="165"/>
        <v>5.056122964910506E-05</v>
      </c>
      <c r="T134" s="56">
        <f t="shared" si="165"/>
        <v>0.0001580153274867662</v>
      </c>
      <c r="U134" s="55">
        <f t="shared" si="165"/>
        <v>0.00031008553192588955</v>
      </c>
      <c r="V134" s="56">
        <f t="shared" si="165"/>
        <v>0.00020255215718047398</v>
      </c>
      <c r="W134" s="55">
        <f aca="true" t="shared" si="166" ref="W134:AB134">W133/W96</f>
        <v>0.0009510345713918519</v>
      </c>
      <c r="X134" s="56">
        <f t="shared" si="166"/>
        <v>0.00028737991624928157</v>
      </c>
      <c r="Y134" s="55">
        <f t="shared" si="166"/>
        <v>0.0007761765542935499</v>
      </c>
      <c r="Z134" s="56">
        <f t="shared" si="166"/>
        <v>0.0004485036288020876</v>
      </c>
      <c r="AA134" s="55">
        <f t="shared" si="166"/>
        <v>0.00033843590544621474</v>
      </c>
      <c r="AB134" s="56">
        <f t="shared" si="166"/>
        <v>0.0009441320142851279</v>
      </c>
      <c r="AC134" s="118">
        <f>AC133/AC96</f>
        <v>0</v>
      </c>
      <c r="AD134" s="119">
        <f>AD133/AD96</f>
        <v>0</v>
      </c>
    </row>
    <row r="135" spans="1:30" ht="14.25">
      <c r="A135" s="16"/>
      <c r="B135" s="50" t="s">
        <v>77</v>
      </c>
      <c r="C135" s="27"/>
      <c r="D135" s="28"/>
      <c r="E135" s="27"/>
      <c r="F135" s="28"/>
      <c r="G135" s="27"/>
      <c r="H135" s="28"/>
      <c r="I135" s="27"/>
      <c r="J135" s="28"/>
      <c r="K135" s="27"/>
      <c r="L135" s="28"/>
      <c r="M135" s="27"/>
      <c r="N135" s="28"/>
      <c r="O135" s="27"/>
      <c r="P135" s="28"/>
      <c r="Q135" s="27"/>
      <c r="R135" s="28"/>
      <c r="S135" s="27"/>
      <c r="T135" s="28"/>
      <c r="U135" s="27"/>
      <c r="V135" s="28"/>
      <c r="W135" s="27"/>
      <c r="X135" s="28"/>
      <c r="Y135" s="27"/>
      <c r="Z135" s="28"/>
      <c r="AA135" s="27"/>
      <c r="AB135" s="28"/>
      <c r="AC135" s="111"/>
      <c r="AD135" s="112"/>
    </row>
    <row r="136" spans="1:30" ht="14.25">
      <c r="A136" s="4">
        <v>50</v>
      </c>
      <c r="B136" s="49" t="s">
        <v>114</v>
      </c>
      <c r="C136" s="25">
        <v>148</v>
      </c>
      <c r="D136" s="26">
        <v>44</v>
      </c>
      <c r="E136" s="25">
        <v>0</v>
      </c>
      <c r="F136" s="26">
        <v>0</v>
      </c>
      <c r="G136" s="25">
        <v>0</v>
      </c>
      <c r="H136" s="26">
        <v>0</v>
      </c>
      <c r="I136" s="25">
        <v>0</v>
      </c>
      <c r="J136" s="26">
        <v>0</v>
      </c>
      <c r="K136" s="25">
        <v>0</v>
      </c>
      <c r="L136" s="26">
        <v>0</v>
      </c>
      <c r="M136" s="25">
        <v>0</v>
      </c>
      <c r="N136" s="26">
        <v>0</v>
      </c>
      <c r="O136" s="25">
        <v>0</v>
      </c>
      <c r="P136" s="26">
        <v>0</v>
      </c>
      <c r="Q136" s="25">
        <v>60</v>
      </c>
      <c r="R136" s="26">
        <v>41</v>
      </c>
      <c r="S136" s="25">
        <v>2</v>
      </c>
      <c r="T136" s="26">
        <v>4</v>
      </c>
      <c r="U136" s="25">
        <v>10</v>
      </c>
      <c r="V136" s="26">
        <v>3</v>
      </c>
      <c r="W136" s="25">
        <v>36</v>
      </c>
      <c r="X136" s="26">
        <v>2</v>
      </c>
      <c r="Y136" s="25">
        <v>27</v>
      </c>
      <c r="Z136" s="26">
        <v>10</v>
      </c>
      <c r="AA136" s="25">
        <v>10</v>
      </c>
      <c r="AB136" s="26">
        <v>19</v>
      </c>
      <c r="AC136" s="101">
        <v>0</v>
      </c>
      <c r="AD136" s="102">
        <v>0</v>
      </c>
    </row>
    <row r="137" spans="1:30" ht="14.25">
      <c r="A137" s="4">
        <v>51</v>
      </c>
      <c r="B137" s="49" t="s">
        <v>115</v>
      </c>
      <c r="C137" s="25">
        <v>1</v>
      </c>
      <c r="D137" s="26">
        <v>3</v>
      </c>
      <c r="E137" s="25">
        <v>0</v>
      </c>
      <c r="F137" s="26">
        <v>0</v>
      </c>
      <c r="G137" s="25">
        <v>0</v>
      </c>
      <c r="H137" s="26">
        <v>0</v>
      </c>
      <c r="I137" s="25">
        <v>0</v>
      </c>
      <c r="J137" s="26">
        <v>0</v>
      </c>
      <c r="K137" s="25">
        <v>0</v>
      </c>
      <c r="L137" s="26">
        <v>0</v>
      </c>
      <c r="M137" s="25">
        <v>0</v>
      </c>
      <c r="N137" s="26">
        <v>0</v>
      </c>
      <c r="O137" s="25">
        <v>0</v>
      </c>
      <c r="P137" s="26">
        <v>0</v>
      </c>
      <c r="Q137" s="25">
        <v>1</v>
      </c>
      <c r="R137" s="26">
        <v>3</v>
      </c>
      <c r="S137" s="25">
        <v>0</v>
      </c>
      <c r="T137" s="26">
        <v>2</v>
      </c>
      <c r="U137" s="25">
        <v>1</v>
      </c>
      <c r="V137" s="26">
        <v>2</v>
      </c>
      <c r="W137" s="25">
        <v>1</v>
      </c>
      <c r="X137" s="26">
        <v>1</v>
      </c>
      <c r="Y137" s="25">
        <v>1</v>
      </c>
      <c r="Z137" s="26">
        <v>3</v>
      </c>
      <c r="AA137" s="25">
        <v>1</v>
      </c>
      <c r="AB137" s="26">
        <v>3</v>
      </c>
      <c r="AC137" s="101">
        <v>0</v>
      </c>
      <c r="AD137" s="102">
        <v>0</v>
      </c>
    </row>
    <row r="138" spans="1:30" ht="14.25">
      <c r="A138" s="16"/>
      <c r="B138" s="50" t="s">
        <v>203</v>
      </c>
      <c r="C138" s="27"/>
      <c r="D138" s="28"/>
      <c r="E138" s="27"/>
      <c r="F138" s="28"/>
      <c r="G138" s="27"/>
      <c r="H138" s="28"/>
      <c r="I138" s="27"/>
      <c r="J138" s="28"/>
      <c r="K138" s="27"/>
      <c r="L138" s="28"/>
      <c r="M138" s="27"/>
      <c r="N138" s="28"/>
      <c r="O138" s="27"/>
      <c r="P138" s="28"/>
      <c r="Q138" s="27"/>
      <c r="R138" s="28"/>
      <c r="S138" s="27"/>
      <c r="T138" s="28"/>
      <c r="U138" s="27"/>
      <c r="V138" s="28"/>
      <c r="W138" s="27"/>
      <c r="X138" s="28"/>
      <c r="Y138" s="27"/>
      <c r="Z138" s="28"/>
      <c r="AA138" s="27"/>
      <c r="AB138" s="28"/>
      <c r="AC138" s="111"/>
      <c r="AD138" s="112"/>
    </row>
    <row r="139" spans="1:30" ht="14.25">
      <c r="A139" s="4">
        <v>52</v>
      </c>
      <c r="B139" s="49" t="s">
        <v>57</v>
      </c>
      <c r="C139" s="25">
        <v>138</v>
      </c>
      <c r="D139" s="26">
        <v>109</v>
      </c>
      <c r="E139" s="25">
        <v>154</v>
      </c>
      <c r="F139" s="26">
        <v>122</v>
      </c>
      <c r="G139" s="25">
        <v>150</v>
      </c>
      <c r="H139" s="26">
        <v>112</v>
      </c>
      <c r="I139" s="25">
        <v>223</v>
      </c>
      <c r="J139" s="26">
        <v>156</v>
      </c>
      <c r="K139" s="25">
        <v>143</v>
      </c>
      <c r="L139" s="26">
        <v>106</v>
      </c>
      <c r="M139" s="25">
        <v>104</v>
      </c>
      <c r="N139" s="26">
        <v>51</v>
      </c>
      <c r="O139" s="25">
        <v>179</v>
      </c>
      <c r="P139" s="26">
        <v>129</v>
      </c>
      <c r="Q139" s="25">
        <v>152</v>
      </c>
      <c r="R139" s="26">
        <v>89</v>
      </c>
      <c r="S139" s="25">
        <v>170</v>
      </c>
      <c r="T139" s="26">
        <v>113</v>
      </c>
      <c r="U139" s="25">
        <v>202</v>
      </c>
      <c r="V139" s="26">
        <v>177</v>
      </c>
      <c r="W139" s="25">
        <v>239</v>
      </c>
      <c r="X139" s="26">
        <v>199</v>
      </c>
      <c r="Y139" s="25">
        <v>166</v>
      </c>
      <c r="Z139" s="26">
        <v>124</v>
      </c>
      <c r="AA139" s="25">
        <v>693</v>
      </c>
      <c r="AB139" s="26">
        <v>550</v>
      </c>
      <c r="AC139" s="101">
        <v>184</v>
      </c>
      <c r="AD139" s="102">
        <v>146</v>
      </c>
    </row>
    <row r="140" spans="1:30" ht="14.25">
      <c r="A140" s="4">
        <v>53</v>
      </c>
      <c r="B140" s="49" t="s">
        <v>56</v>
      </c>
      <c r="C140" s="11">
        <v>274547.18</v>
      </c>
      <c r="D140" s="10">
        <v>135872.57</v>
      </c>
      <c r="E140" s="11">
        <v>320844.36</v>
      </c>
      <c r="F140" s="10">
        <v>160613.07</v>
      </c>
      <c r="G140" s="11">
        <v>216134.06</v>
      </c>
      <c r="H140" s="10">
        <v>173725.06</v>
      </c>
      <c r="I140" s="11">
        <v>374660.27</v>
      </c>
      <c r="J140" s="10">
        <v>250647.93</v>
      </c>
      <c r="K140" s="11">
        <v>269074.98</v>
      </c>
      <c r="L140" s="10">
        <v>152571.06</v>
      </c>
      <c r="M140" s="11">
        <v>156286.82</v>
      </c>
      <c r="N140" s="10">
        <v>69451.09</v>
      </c>
      <c r="O140" s="11">
        <v>297208.26</v>
      </c>
      <c r="P140" s="10">
        <v>176747.44</v>
      </c>
      <c r="Q140" s="11">
        <v>219533.67</v>
      </c>
      <c r="R140" s="10">
        <v>104648.55</v>
      </c>
      <c r="S140" s="11">
        <v>317080.21</v>
      </c>
      <c r="T140" s="10">
        <v>176028.42</v>
      </c>
      <c r="U140" s="11">
        <v>319656.65</v>
      </c>
      <c r="V140" s="10">
        <v>198008.25999999998</v>
      </c>
      <c r="W140" s="11">
        <v>374754.32</v>
      </c>
      <c r="X140" s="10">
        <v>390477.07</v>
      </c>
      <c r="Y140" s="11">
        <v>255851.25</v>
      </c>
      <c r="Z140" s="10">
        <v>147802.71</v>
      </c>
      <c r="AA140" s="11">
        <v>270493.52</v>
      </c>
      <c r="AB140" s="10">
        <v>270799.60000000003</v>
      </c>
      <c r="AC140" s="103">
        <v>130953.43</v>
      </c>
      <c r="AD140" s="104">
        <v>79078.96</v>
      </c>
    </row>
    <row r="141" spans="1:30" ht="14.25">
      <c r="A141" s="4">
        <v>54</v>
      </c>
      <c r="B141" s="49" t="s">
        <v>55</v>
      </c>
      <c r="C141" s="11">
        <v>71305.71</v>
      </c>
      <c r="D141" s="10">
        <v>56982.28</v>
      </c>
      <c r="E141" s="11">
        <v>63534.52</v>
      </c>
      <c r="F141" s="10">
        <v>54168.35</v>
      </c>
      <c r="G141" s="11">
        <v>61031.44</v>
      </c>
      <c r="H141" s="10">
        <v>37655.93</v>
      </c>
      <c r="I141" s="11">
        <v>70772.82</v>
      </c>
      <c r="J141" s="10">
        <v>28897.62</v>
      </c>
      <c r="K141" s="11">
        <v>75512.28</v>
      </c>
      <c r="L141" s="10">
        <v>35059.58</v>
      </c>
      <c r="M141" s="11">
        <v>125073.23</v>
      </c>
      <c r="N141" s="10">
        <v>42031.299999999996</v>
      </c>
      <c r="O141" s="11">
        <v>105694.79</v>
      </c>
      <c r="P141" s="10">
        <v>39124.32</v>
      </c>
      <c r="Q141" s="11">
        <v>111290.68</v>
      </c>
      <c r="R141" s="10">
        <v>59258.66</v>
      </c>
      <c r="S141" s="11">
        <v>88797.86</v>
      </c>
      <c r="T141" s="10">
        <v>73832.63</v>
      </c>
      <c r="U141" s="11">
        <v>81095.45</v>
      </c>
      <c r="V141" s="10">
        <v>52641.98</v>
      </c>
      <c r="W141" s="11">
        <v>79839.43</v>
      </c>
      <c r="X141" s="10">
        <v>58037.079999999994</v>
      </c>
      <c r="Y141" s="11">
        <v>79711.2</v>
      </c>
      <c r="Z141" s="10">
        <v>49250.54</v>
      </c>
      <c r="AA141" s="92">
        <v>1490926.59</v>
      </c>
      <c r="AB141" s="93">
        <v>971673.8200000001</v>
      </c>
      <c r="AC141" s="103">
        <v>210344.79</v>
      </c>
      <c r="AD141" s="104">
        <v>121321.62999999999</v>
      </c>
    </row>
    <row r="142" spans="1:30" s="29" customFormat="1" ht="14.25">
      <c r="A142" s="6">
        <v>55</v>
      </c>
      <c r="B142" s="49" t="s">
        <v>136</v>
      </c>
      <c r="C142" s="11">
        <f>C140-C141</f>
        <v>203241.46999999997</v>
      </c>
      <c r="D142" s="10">
        <f>D140-D141</f>
        <v>78890.29000000001</v>
      </c>
      <c r="E142" s="11">
        <f aca="true" t="shared" si="167" ref="E142:J142">E140-E141</f>
        <v>257309.84</v>
      </c>
      <c r="F142" s="10">
        <f t="shared" si="167"/>
        <v>106444.72</v>
      </c>
      <c r="G142" s="11">
        <f t="shared" si="167"/>
        <v>155102.62</v>
      </c>
      <c r="H142" s="10">
        <f t="shared" si="167"/>
        <v>136069.13</v>
      </c>
      <c r="I142" s="11">
        <f t="shared" si="167"/>
        <v>303887.45</v>
      </c>
      <c r="J142" s="10">
        <f t="shared" si="167"/>
        <v>221750.31</v>
      </c>
      <c r="K142" s="11">
        <f aca="true" t="shared" si="168" ref="K142:P142">K140-K141</f>
        <v>193562.69999999998</v>
      </c>
      <c r="L142" s="10">
        <f t="shared" si="168"/>
        <v>117511.48</v>
      </c>
      <c r="M142" s="11">
        <f t="shared" si="168"/>
        <v>31213.59000000001</v>
      </c>
      <c r="N142" s="10">
        <f t="shared" si="168"/>
        <v>27419.79</v>
      </c>
      <c r="O142" s="11">
        <f t="shared" si="168"/>
        <v>191513.47000000003</v>
      </c>
      <c r="P142" s="10">
        <f t="shared" si="168"/>
        <v>137623.12</v>
      </c>
      <c r="Q142" s="11">
        <f aca="true" t="shared" si="169" ref="Q142:V142">Q140-Q141</f>
        <v>108242.99000000002</v>
      </c>
      <c r="R142" s="10">
        <f t="shared" si="169"/>
        <v>45389.89</v>
      </c>
      <c r="S142" s="11">
        <f t="shared" si="169"/>
        <v>228282.35000000003</v>
      </c>
      <c r="T142" s="10">
        <f t="shared" si="169"/>
        <v>102195.79000000001</v>
      </c>
      <c r="U142" s="11">
        <f t="shared" si="169"/>
        <v>238561.2</v>
      </c>
      <c r="V142" s="10">
        <f t="shared" si="169"/>
        <v>145366.27999999997</v>
      </c>
      <c r="W142" s="11">
        <f aca="true" t="shared" si="170" ref="W142:AB142">W140-W141</f>
        <v>294914.89</v>
      </c>
      <c r="X142" s="10">
        <f t="shared" si="170"/>
        <v>332439.99</v>
      </c>
      <c r="Y142" s="11">
        <f t="shared" si="170"/>
        <v>176140.05</v>
      </c>
      <c r="Z142" s="10">
        <f t="shared" si="170"/>
        <v>98552.16999999998</v>
      </c>
      <c r="AA142" s="92">
        <f t="shared" si="170"/>
        <v>-1220433.07</v>
      </c>
      <c r="AB142" s="93">
        <f t="shared" si="170"/>
        <v>-700874.22</v>
      </c>
      <c r="AC142" s="103">
        <f>AC140-AC141</f>
        <v>-79391.36000000002</v>
      </c>
      <c r="AD142" s="104">
        <f>AD140-AD141</f>
        <v>-42242.669999999984</v>
      </c>
    </row>
    <row r="143" spans="1:30" ht="14.25">
      <c r="A143" s="5"/>
      <c r="B143" s="51" t="s">
        <v>2</v>
      </c>
      <c r="C143" s="21"/>
      <c r="D143" s="22"/>
      <c r="E143" s="21"/>
      <c r="F143" s="22"/>
      <c r="G143" s="21"/>
      <c r="H143" s="22"/>
      <c r="I143" s="21"/>
      <c r="J143" s="22"/>
      <c r="K143" s="21"/>
      <c r="L143" s="22"/>
      <c r="M143" s="21"/>
      <c r="N143" s="22"/>
      <c r="O143" s="21"/>
      <c r="P143" s="22"/>
      <c r="Q143" s="21"/>
      <c r="R143" s="22"/>
      <c r="S143" s="21"/>
      <c r="T143" s="22"/>
      <c r="U143" s="21"/>
      <c r="V143" s="22"/>
      <c r="W143" s="21"/>
      <c r="X143" s="22"/>
      <c r="Y143" s="21"/>
      <c r="Z143" s="22"/>
      <c r="AA143" s="21"/>
      <c r="AB143" s="22"/>
      <c r="AC143" s="99"/>
      <c r="AD143" s="100"/>
    </row>
    <row r="144" spans="1:30" ht="14.25">
      <c r="A144" s="4">
        <v>56</v>
      </c>
      <c r="B144" s="49" t="s">
        <v>9</v>
      </c>
      <c r="C144" s="25">
        <v>1655</v>
      </c>
      <c r="D144" s="26">
        <v>746</v>
      </c>
      <c r="E144" s="25">
        <v>1584</v>
      </c>
      <c r="F144" s="26">
        <v>668</v>
      </c>
      <c r="G144" s="25">
        <v>1475</v>
      </c>
      <c r="H144" s="26">
        <v>597</v>
      </c>
      <c r="I144" s="25">
        <v>1383</v>
      </c>
      <c r="J144" s="26">
        <v>532</v>
      </c>
      <c r="K144" s="25">
        <v>1292</v>
      </c>
      <c r="L144" s="26">
        <v>522</v>
      </c>
      <c r="M144" s="25">
        <v>1182</v>
      </c>
      <c r="N144" s="26">
        <v>485</v>
      </c>
      <c r="O144" s="25">
        <v>1220</v>
      </c>
      <c r="P144" s="26">
        <v>555</v>
      </c>
      <c r="Q144" s="25">
        <v>1372</v>
      </c>
      <c r="R144" s="26">
        <v>700</v>
      </c>
      <c r="S144" s="25">
        <v>1365</v>
      </c>
      <c r="T144" s="26">
        <v>756</v>
      </c>
      <c r="U144" s="25">
        <v>1414</v>
      </c>
      <c r="V144" s="26">
        <v>778</v>
      </c>
      <c r="W144" s="25">
        <v>1406</v>
      </c>
      <c r="X144" s="26">
        <v>761</v>
      </c>
      <c r="Y144" s="25">
        <v>1407</v>
      </c>
      <c r="Z144" s="26">
        <v>737</v>
      </c>
      <c r="AA144" s="96">
        <v>1007</v>
      </c>
      <c r="AB144" s="97">
        <v>487</v>
      </c>
      <c r="AC144" s="101">
        <v>962</v>
      </c>
      <c r="AD144" s="102">
        <v>456</v>
      </c>
    </row>
    <row r="145" spans="1:30" ht="14.25">
      <c r="A145" s="4">
        <v>57</v>
      </c>
      <c r="B145" s="49" t="s">
        <v>18</v>
      </c>
      <c r="C145" s="57">
        <f>C144/C96</f>
        <v>0.046906442195958395</v>
      </c>
      <c r="D145" s="58">
        <f>D144/D96</f>
        <v>0.03242773310149968</v>
      </c>
      <c r="E145" s="57">
        <f aca="true" t="shared" si="171" ref="E145:J145">E144/E96</f>
        <v>0.04393409885172242</v>
      </c>
      <c r="F145" s="58">
        <f t="shared" si="171"/>
        <v>0.028555550805796606</v>
      </c>
      <c r="G145" s="57">
        <f t="shared" si="171"/>
        <v>0.04163491122590115</v>
      </c>
      <c r="H145" s="58">
        <f t="shared" si="171"/>
        <v>0.025771638247355923</v>
      </c>
      <c r="I145" s="57">
        <f t="shared" si="171"/>
        <v>0.03900829243526824</v>
      </c>
      <c r="J145" s="58">
        <f t="shared" si="171"/>
        <v>0.022853215344301733</v>
      </c>
      <c r="K145" s="57">
        <f aca="true" t="shared" si="172" ref="K145:P145">K144/K96</f>
        <v>0.03573601814460364</v>
      </c>
      <c r="L145" s="58">
        <f t="shared" si="172"/>
        <v>0.022055095487578166</v>
      </c>
      <c r="M145" s="57">
        <f t="shared" si="172"/>
        <v>0.031198859737106056</v>
      </c>
      <c r="N145" s="58">
        <f t="shared" si="172"/>
        <v>0.019882753248882876</v>
      </c>
      <c r="O145" s="57">
        <f t="shared" si="172"/>
        <v>0.03232301822806274</v>
      </c>
      <c r="P145" s="58">
        <f t="shared" si="172"/>
        <v>0.022730065118564933</v>
      </c>
      <c r="Q145" s="57">
        <f aca="true" t="shared" si="173" ref="Q145:V145">Q144/Q96</f>
        <v>0.03627710206240085</v>
      </c>
      <c r="R145" s="58">
        <f t="shared" si="173"/>
        <v>0.028785261945883708</v>
      </c>
      <c r="S145" s="57">
        <f t="shared" si="173"/>
        <v>0.03450803923551421</v>
      </c>
      <c r="T145" s="58">
        <f t="shared" si="173"/>
        <v>0.029864896894998817</v>
      </c>
      <c r="U145" s="57">
        <f t="shared" si="173"/>
        <v>0.03653841184526732</v>
      </c>
      <c r="V145" s="58">
        <f t="shared" si="173"/>
        <v>0.03151711565728175</v>
      </c>
      <c r="W145" s="57">
        <f aca="true" t="shared" si="174" ref="W145:AB145">W144/W96</f>
        <v>0.03613931371289037</v>
      </c>
      <c r="X145" s="58">
        <f t="shared" si="174"/>
        <v>0.031242302323671894</v>
      </c>
      <c r="Y145" s="57">
        <f t="shared" si="174"/>
        <v>0.036402680396367494</v>
      </c>
      <c r="Z145" s="58">
        <f t="shared" si="174"/>
        <v>0.03004974312973987</v>
      </c>
      <c r="AA145" s="57">
        <f t="shared" si="174"/>
        <v>0.026215765906487557</v>
      </c>
      <c r="AB145" s="58">
        <f t="shared" si="174"/>
        <v>0.019990969172037274</v>
      </c>
      <c r="AC145" s="126">
        <f>AC144/AC96</f>
        <v>0.025907572982871916</v>
      </c>
      <c r="AD145" s="127">
        <f>AD144/AD96</f>
        <v>0.020306376914855716</v>
      </c>
    </row>
    <row r="146" spans="1:30" ht="14.25">
      <c r="A146" s="4">
        <v>58</v>
      </c>
      <c r="B146" s="49" t="s">
        <v>6</v>
      </c>
      <c r="C146" s="11">
        <v>184427.72</v>
      </c>
      <c r="D146" s="10">
        <v>58039</v>
      </c>
      <c r="E146" s="11">
        <v>201061.59</v>
      </c>
      <c r="F146" s="10">
        <v>78148.99</v>
      </c>
      <c r="G146" s="11">
        <v>144015.29</v>
      </c>
      <c r="H146" s="10">
        <v>51068.45</v>
      </c>
      <c r="I146" s="11">
        <v>159146.26</v>
      </c>
      <c r="J146" s="10">
        <v>44191.37</v>
      </c>
      <c r="K146" s="11">
        <v>125613.66</v>
      </c>
      <c r="L146" s="10">
        <v>41139.86</v>
      </c>
      <c r="M146" s="11">
        <v>153249.89</v>
      </c>
      <c r="N146" s="10">
        <v>49309.9</v>
      </c>
      <c r="O146" s="11">
        <v>108108.28</v>
      </c>
      <c r="P146" s="10">
        <v>34067.92</v>
      </c>
      <c r="Q146" s="11">
        <v>155059.92</v>
      </c>
      <c r="R146" s="10">
        <v>66336.78</v>
      </c>
      <c r="S146" s="11">
        <v>164514.38</v>
      </c>
      <c r="T146" s="10">
        <v>80461.76</v>
      </c>
      <c r="U146" s="11">
        <v>165988.96</v>
      </c>
      <c r="V146" s="10">
        <v>62976.67</v>
      </c>
      <c r="W146" s="11">
        <v>194038.31</v>
      </c>
      <c r="X146" s="10">
        <v>85393.35</v>
      </c>
      <c r="Y146" s="11">
        <v>352906.41</v>
      </c>
      <c r="Z146" s="10">
        <v>76902.21</v>
      </c>
      <c r="AA146" s="11">
        <v>341351.94</v>
      </c>
      <c r="AB146" s="10">
        <v>50444.53</v>
      </c>
      <c r="AC146" s="103">
        <v>159406.79</v>
      </c>
      <c r="AD146" s="104">
        <v>35047.91</v>
      </c>
    </row>
    <row r="147" spans="1:30" ht="14.25">
      <c r="A147" s="4">
        <v>59</v>
      </c>
      <c r="B147" s="49" t="s">
        <v>5</v>
      </c>
      <c r="C147" s="11">
        <v>0</v>
      </c>
      <c r="D147" s="10">
        <v>0</v>
      </c>
      <c r="E147" s="11">
        <v>1059</v>
      </c>
      <c r="F147" s="10">
        <v>0</v>
      </c>
      <c r="G147" s="11">
        <v>0</v>
      </c>
      <c r="H147" s="10">
        <v>0</v>
      </c>
      <c r="I147" s="11">
        <v>25970</v>
      </c>
      <c r="J147" s="10">
        <v>26730</v>
      </c>
      <c r="K147" s="11">
        <v>7235</v>
      </c>
      <c r="L147" s="10">
        <v>22138</v>
      </c>
      <c r="M147" s="11">
        <v>3826</v>
      </c>
      <c r="N147" s="10">
        <v>15926</v>
      </c>
      <c r="O147" s="11">
        <v>4187</v>
      </c>
      <c r="P147" s="10">
        <v>39225</v>
      </c>
      <c r="Q147" s="11">
        <v>31375</v>
      </c>
      <c r="R147" s="10">
        <v>24286</v>
      </c>
      <c r="S147" s="11">
        <v>7382</v>
      </c>
      <c r="T147" s="10">
        <v>22737</v>
      </c>
      <c r="U147" s="11">
        <v>13607</v>
      </c>
      <c r="V147" s="10">
        <v>46389</v>
      </c>
      <c r="W147" s="11">
        <v>0</v>
      </c>
      <c r="X147" s="10">
        <v>3050</v>
      </c>
      <c r="Y147" s="11">
        <v>0</v>
      </c>
      <c r="Z147" s="10">
        <v>0</v>
      </c>
      <c r="AA147" s="11">
        <v>0</v>
      </c>
      <c r="AB147" s="10">
        <v>0</v>
      </c>
      <c r="AC147" s="103">
        <v>0</v>
      </c>
      <c r="AD147" s="104">
        <v>0</v>
      </c>
    </row>
    <row r="148" spans="1:30" ht="14.25">
      <c r="A148" s="4">
        <v>60</v>
      </c>
      <c r="B148" s="49" t="s">
        <v>10</v>
      </c>
      <c r="C148" s="8">
        <v>1198526.75</v>
      </c>
      <c r="D148" s="9">
        <v>392076.99</v>
      </c>
      <c r="E148" s="8">
        <v>1024541.4000000001</v>
      </c>
      <c r="F148" s="9">
        <v>317324.2699999999</v>
      </c>
      <c r="G148" s="8">
        <v>873291.47</v>
      </c>
      <c r="H148" s="9">
        <v>222868.27000000002</v>
      </c>
      <c r="I148" s="8">
        <v>738276.0899999999</v>
      </c>
      <c r="J148" s="9">
        <v>134221.92000000004</v>
      </c>
      <c r="K148" s="8">
        <v>596764.5999999999</v>
      </c>
      <c r="L148" s="9">
        <v>118368.22999999998</v>
      </c>
      <c r="M148" s="8">
        <v>555154.51</v>
      </c>
      <c r="N148" s="9">
        <v>108376.31999999995</v>
      </c>
      <c r="O148" s="8">
        <v>663797.8900000001</v>
      </c>
      <c r="P148" s="9">
        <v>173218.1000000001</v>
      </c>
      <c r="Q148" s="8">
        <v>912684.3099999998</v>
      </c>
      <c r="R148" s="9">
        <v>270030.1599999999</v>
      </c>
      <c r="S148" s="8">
        <v>1143735.3599999999</v>
      </c>
      <c r="T148" s="9">
        <v>316789.15</v>
      </c>
      <c r="U148" s="8">
        <v>1271848.7999999998</v>
      </c>
      <c r="V148" s="9">
        <v>379518.7799999999</v>
      </c>
      <c r="W148" s="8">
        <v>1322018.8499999999</v>
      </c>
      <c r="X148" s="9">
        <v>379101.17000000004</v>
      </c>
      <c r="Y148" s="8">
        <v>1251932.7400000002</v>
      </c>
      <c r="Z148" s="9">
        <v>334308.45999999996</v>
      </c>
      <c r="AA148" s="8">
        <v>870057.56</v>
      </c>
      <c r="AB148" s="9">
        <v>220786.79000000004</v>
      </c>
      <c r="AC148" s="128">
        <v>730362.23</v>
      </c>
      <c r="AD148" s="129">
        <v>169575.83000000007</v>
      </c>
    </row>
    <row r="149" spans="1:30" ht="14.25">
      <c r="A149" s="4">
        <v>61</v>
      </c>
      <c r="B149" s="49" t="s">
        <v>3</v>
      </c>
      <c r="C149" s="42">
        <f>C150+C151</f>
        <v>78</v>
      </c>
      <c r="D149" s="43">
        <f>D150+D151</f>
        <v>52</v>
      </c>
      <c r="E149" s="42">
        <f>E150+E151</f>
        <v>62</v>
      </c>
      <c r="F149" s="43">
        <f>F150+F151</f>
        <v>29</v>
      </c>
      <c r="G149" s="42">
        <f aca="true" t="shared" si="175" ref="G149:L149">G150+G151</f>
        <v>77</v>
      </c>
      <c r="H149" s="43">
        <f t="shared" si="175"/>
        <v>21</v>
      </c>
      <c r="I149" s="42">
        <f t="shared" si="175"/>
        <v>49</v>
      </c>
      <c r="J149" s="43">
        <f t="shared" si="175"/>
        <v>24</v>
      </c>
      <c r="K149" s="42">
        <f t="shared" si="175"/>
        <v>57</v>
      </c>
      <c r="L149" s="43">
        <f t="shared" si="175"/>
        <v>44</v>
      </c>
      <c r="M149" s="42">
        <f aca="true" t="shared" si="176" ref="M149:R149">M150+M151</f>
        <v>86</v>
      </c>
      <c r="N149" s="43">
        <f t="shared" si="176"/>
        <v>38</v>
      </c>
      <c r="O149" s="42">
        <f t="shared" si="176"/>
        <v>158</v>
      </c>
      <c r="P149" s="43">
        <f t="shared" si="176"/>
        <v>118</v>
      </c>
      <c r="Q149" s="42">
        <f t="shared" si="176"/>
        <v>334</v>
      </c>
      <c r="R149" s="43">
        <f t="shared" si="176"/>
        <v>219</v>
      </c>
      <c r="S149" s="42">
        <f aca="true" t="shared" si="177" ref="S149:X149">S150+S151</f>
        <v>288</v>
      </c>
      <c r="T149" s="43">
        <f t="shared" si="177"/>
        <v>161</v>
      </c>
      <c r="U149" s="42">
        <f t="shared" si="177"/>
        <v>235</v>
      </c>
      <c r="V149" s="43">
        <f t="shared" si="177"/>
        <v>108</v>
      </c>
      <c r="W149" s="42">
        <f t="shared" si="177"/>
        <v>224</v>
      </c>
      <c r="X149" s="43">
        <f t="shared" si="177"/>
        <v>105</v>
      </c>
      <c r="Y149" s="42">
        <f aca="true" t="shared" si="178" ref="Y149:AD149">Y150+Y151</f>
        <v>165</v>
      </c>
      <c r="Z149" s="43">
        <f t="shared" si="178"/>
        <v>71</v>
      </c>
      <c r="AA149" s="42">
        <f t="shared" si="178"/>
        <v>77</v>
      </c>
      <c r="AB149" s="43">
        <f t="shared" si="178"/>
        <v>39</v>
      </c>
      <c r="AC149" s="130">
        <f t="shared" si="178"/>
        <v>44</v>
      </c>
      <c r="AD149" s="131">
        <f t="shared" si="178"/>
        <v>28</v>
      </c>
    </row>
    <row r="150" spans="1:30" ht="14.25">
      <c r="A150" s="4" t="s">
        <v>117</v>
      </c>
      <c r="B150" s="49" t="s">
        <v>71</v>
      </c>
      <c r="C150" s="42">
        <v>78</v>
      </c>
      <c r="D150" s="43">
        <v>52</v>
      </c>
      <c r="E150" s="42">
        <v>62</v>
      </c>
      <c r="F150" s="43">
        <v>29</v>
      </c>
      <c r="G150" s="42">
        <v>77</v>
      </c>
      <c r="H150" s="43">
        <v>21</v>
      </c>
      <c r="I150" s="42">
        <v>49</v>
      </c>
      <c r="J150" s="43">
        <v>24</v>
      </c>
      <c r="K150" s="42">
        <v>57</v>
      </c>
      <c r="L150" s="43">
        <v>44</v>
      </c>
      <c r="M150" s="42">
        <v>86</v>
      </c>
      <c r="N150" s="43">
        <v>38</v>
      </c>
      <c r="O150" s="42">
        <v>158</v>
      </c>
      <c r="P150" s="43">
        <v>118</v>
      </c>
      <c r="Q150" s="42">
        <v>334</v>
      </c>
      <c r="R150" s="43">
        <v>219</v>
      </c>
      <c r="S150" s="42">
        <v>288</v>
      </c>
      <c r="T150" s="43">
        <v>161</v>
      </c>
      <c r="U150" s="42">
        <v>235</v>
      </c>
      <c r="V150" s="43">
        <v>108</v>
      </c>
      <c r="W150" s="42">
        <v>224</v>
      </c>
      <c r="X150" s="43">
        <v>105</v>
      </c>
      <c r="Y150" s="42">
        <v>165</v>
      </c>
      <c r="Z150" s="43">
        <v>71</v>
      </c>
      <c r="AA150" s="42">
        <v>77</v>
      </c>
      <c r="AB150" s="43">
        <v>39</v>
      </c>
      <c r="AC150" s="130">
        <v>44</v>
      </c>
      <c r="AD150" s="131">
        <v>28</v>
      </c>
    </row>
    <row r="151" spans="1:30" ht="14.25">
      <c r="A151" s="4" t="s">
        <v>118</v>
      </c>
      <c r="B151" s="49" t="s">
        <v>72</v>
      </c>
      <c r="C151" s="42">
        <v>0</v>
      </c>
      <c r="D151" s="43">
        <v>0</v>
      </c>
      <c r="E151" s="42">
        <v>0</v>
      </c>
      <c r="F151" s="43">
        <v>0</v>
      </c>
      <c r="G151" s="42">
        <v>0</v>
      </c>
      <c r="H151" s="43">
        <v>0</v>
      </c>
      <c r="I151" s="42">
        <v>0</v>
      </c>
      <c r="J151" s="43">
        <v>0</v>
      </c>
      <c r="K151" s="42">
        <v>0</v>
      </c>
      <c r="L151" s="43">
        <v>0</v>
      </c>
      <c r="M151" s="42">
        <v>0</v>
      </c>
      <c r="N151" s="43">
        <v>0</v>
      </c>
      <c r="O151" s="42">
        <v>0</v>
      </c>
      <c r="P151" s="43">
        <v>0</v>
      </c>
      <c r="Q151" s="42">
        <v>0</v>
      </c>
      <c r="R151" s="43">
        <v>0</v>
      </c>
      <c r="S151" s="42">
        <v>0</v>
      </c>
      <c r="T151" s="43">
        <v>0</v>
      </c>
      <c r="U151" s="42">
        <v>0</v>
      </c>
      <c r="V151" s="43">
        <v>0</v>
      </c>
      <c r="W151" s="42">
        <v>0</v>
      </c>
      <c r="X151" s="43">
        <v>0</v>
      </c>
      <c r="Y151" s="42">
        <v>0</v>
      </c>
      <c r="Z151" s="43">
        <v>0</v>
      </c>
      <c r="AA151" s="42">
        <v>0</v>
      </c>
      <c r="AB151" s="43">
        <v>0</v>
      </c>
      <c r="AC151" s="130">
        <v>0</v>
      </c>
      <c r="AD151" s="131">
        <v>0</v>
      </c>
    </row>
    <row r="152" spans="1:30" ht="14.25">
      <c r="A152" s="4">
        <v>62</v>
      </c>
      <c r="B152" s="49" t="s">
        <v>119</v>
      </c>
      <c r="C152" s="40">
        <f>C153+C154</f>
        <v>106</v>
      </c>
      <c r="D152" s="41">
        <f>D153+D154</f>
        <v>96</v>
      </c>
      <c r="E152" s="40">
        <f>E153+E154</f>
        <v>118</v>
      </c>
      <c r="F152" s="41">
        <f>F153+F154</f>
        <v>109</v>
      </c>
      <c r="G152" s="40">
        <f aca="true" t="shared" si="179" ref="G152:L152">G153+G154</f>
        <v>111</v>
      </c>
      <c r="H152" s="41">
        <f t="shared" si="179"/>
        <v>76</v>
      </c>
      <c r="I152" s="40">
        <f t="shared" si="179"/>
        <v>127</v>
      </c>
      <c r="J152" s="41">
        <f t="shared" si="179"/>
        <v>100</v>
      </c>
      <c r="K152" s="40">
        <f t="shared" si="179"/>
        <v>107</v>
      </c>
      <c r="L152" s="41">
        <f t="shared" si="179"/>
        <v>55</v>
      </c>
      <c r="M152" s="40">
        <f aca="true" t="shared" si="180" ref="M152:R152">M153+M154</f>
        <v>121</v>
      </c>
      <c r="N152" s="41">
        <f t="shared" si="180"/>
        <v>51</v>
      </c>
      <c r="O152" s="40">
        <f t="shared" si="180"/>
        <v>117</v>
      </c>
      <c r="P152" s="41">
        <f t="shared" si="180"/>
        <v>59</v>
      </c>
      <c r="Q152" s="40">
        <f t="shared" si="180"/>
        <v>121</v>
      </c>
      <c r="R152" s="41">
        <f t="shared" si="180"/>
        <v>71</v>
      </c>
      <c r="S152" s="40">
        <f aca="true" t="shared" si="181" ref="S152:X152">S153+S154</f>
        <v>95</v>
      </c>
      <c r="T152" s="41">
        <f t="shared" si="181"/>
        <v>60</v>
      </c>
      <c r="U152" s="40">
        <f t="shared" si="181"/>
        <v>86</v>
      </c>
      <c r="V152" s="41">
        <f t="shared" si="181"/>
        <v>48</v>
      </c>
      <c r="W152" s="40">
        <f t="shared" si="181"/>
        <v>152</v>
      </c>
      <c r="X152" s="41">
        <f t="shared" si="181"/>
        <v>81</v>
      </c>
      <c r="Y152" s="40">
        <f aca="true" t="shared" si="182" ref="Y152:AD152">Y153+Y154</f>
        <v>144</v>
      </c>
      <c r="Z152" s="41">
        <f t="shared" si="182"/>
        <v>80</v>
      </c>
      <c r="AA152" s="40">
        <f t="shared" si="182"/>
        <v>469</v>
      </c>
      <c r="AB152" s="41">
        <f t="shared" si="182"/>
        <v>278</v>
      </c>
      <c r="AC152" s="132">
        <f t="shared" si="182"/>
        <v>90</v>
      </c>
      <c r="AD152" s="133">
        <f t="shared" si="182"/>
        <v>52</v>
      </c>
    </row>
    <row r="153" spans="1:30" ht="14.25">
      <c r="A153" s="4" t="s">
        <v>120</v>
      </c>
      <c r="B153" s="49" t="s">
        <v>23</v>
      </c>
      <c r="C153" s="42">
        <v>62</v>
      </c>
      <c r="D153" s="43">
        <v>84</v>
      </c>
      <c r="E153" s="42">
        <v>62</v>
      </c>
      <c r="F153" s="43">
        <v>91</v>
      </c>
      <c r="G153" s="42">
        <v>77</v>
      </c>
      <c r="H153" s="43">
        <v>67</v>
      </c>
      <c r="I153" s="42">
        <v>99</v>
      </c>
      <c r="J153" s="43">
        <v>89</v>
      </c>
      <c r="K153" s="42">
        <v>79</v>
      </c>
      <c r="L153" s="43">
        <v>41</v>
      </c>
      <c r="M153" s="42">
        <v>77</v>
      </c>
      <c r="N153" s="43">
        <v>35</v>
      </c>
      <c r="O153" s="42">
        <v>65</v>
      </c>
      <c r="P153" s="43">
        <v>37</v>
      </c>
      <c r="Q153" s="42">
        <v>48</v>
      </c>
      <c r="R153" s="43">
        <v>32</v>
      </c>
      <c r="S153" s="42">
        <v>64</v>
      </c>
      <c r="T153" s="43">
        <v>43</v>
      </c>
      <c r="U153" s="42">
        <v>42</v>
      </c>
      <c r="V153" s="43">
        <v>31</v>
      </c>
      <c r="W153" s="42">
        <v>88</v>
      </c>
      <c r="X153" s="43">
        <v>62</v>
      </c>
      <c r="Y153" s="42">
        <v>82</v>
      </c>
      <c r="Z153" s="43">
        <v>60</v>
      </c>
      <c r="AA153" s="42">
        <v>79</v>
      </c>
      <c r="AB153" s="43">
        <v>61</v>
      </c>
      <c r="AC153" s="130">
        <v>57</v>
      </c>
      <c r="AD153" s="131">
        <v>38</v>
      </c>
    </row>
    <row r="154" spans="1:30" ht="14.25">
      <c r="A154" s="4" t="s">
        <v>121</v>
      </c>
      <c r="B154" s="49" t="s">
        <v>24</v>
      </c>
      <c r="C154" s="42">
        <v>44</v>
      </c>
      <c r="D154" s="43">
        <v>12</v>
      </c>
      <c r="E154" s="42">
        <v>56</v>
      </c>
      <c r="F154" s="43">
        <v>18</v>
      </c>
      <c r="G154" s="42">
        <v>34</v>
      </c>
      <c r="H154" s="43">
        <v>9</v>
      </c>
      <c r="I154" s="42">
        <v>28</v>
      </c>
      <c r="J154" s="43">
        <v>11</v>
      </c>
      <c r="K154" s="42">
        <v>28</v>
      </c>
      <c r="L154" s="43">
        <v>14</v>
      </c>
      <c r="M154" s="42">
        <v>44</v>
      </c>
      <c r="N154" s="43">
        <v>16</v>
      </c>
      <c r="O154" s="42">
        <v>52</v>
      </c>
      <c r="P154" s="43">
        <v>22</v>
      </c>
      <c r="Q154" s="42">
        <v>73</v>
      </c>
      <c r="R154" s="43">
        <v>39</v>
      </c>
      <c r="S154" s="42">
        <v>31</v>
      </c>
      <c r="T154" s="43">
        <v>17</v>
      </c>
      <c r="U154" s="42">
        <v>44</v>
      </c>
      <c r="V154" s="43">
        <v>17</v>
      </c>
      <c r="W154" s="42">
        <v>64</v>
      </c>
      <c r="X154" s="43">
        <v>19</v>
      </c>
      <c r="Y154" s="42">
        <v>62</v>
      </c>
      <c r="Z154" s="43">
        <v>20</v>
      </c>
      <c r="AA154" s="42">
        <v>390</v>
      </c>
      <c r="AB154" s="43">
        <v>217</v>
      </c>
      <c r="AC154" s="130">
        <v>33</v>
      </c>
      <c r="AD154" s="131">
        <v>14</v>
      </c>
    </row>
    <row r="155" spans="1:30" ht="14.25">
      <c r="A155" s="4">
        <v>63</v>
      </c>
      <c r="B155" s="49" t="s">
        <v>73</v>
      </c>
      <c r="C155" s="42">
        <f>C156+C157</f>
        <v>35</v>
      </c>
      <c r="D155" s="43">
        <f>D156+D157</f>
        <v>10</v>
      </c>
      <c r="E155" s="42">
        <f>E156+E157</f>
        <v>35</v>
      </c>
      <c r="F155" s="43">
        <f>F156+F157</f>
        <v>10</v>
      </c>
      <c r="G155" s="42">
        <f aca="true" t="shared" si="183" ref="G155:L155">G156+G157</f>
        <v>51</v>
      </c>
      <c r="H155" s="43">
        <f t="shared" si="183"/>
        <v>5</v>
      </c>
      <c r="I155" s="42">
        <f t="shared" si="183"/>
        <v>54</v>
      </c>
      <c r="J155" s="43">
        <f t="shared" si="183"/>
        <v>11</v>
      </c>
      <c r="K155" s="42">
        <f t="shared" si="183"/>
        <v>56</v>
      </c>
      <c r="L155" s="43">
        <f t="shared" si="183"/>
        <v>7</v>
      </c>
      <c r="M155" s="42">
        <f aca="true" t="shared" si="184" ref="M155:R155">M156+M157</f>
        <v>86</v>
      </c>
      <c r="N155" s="43">
        <f t="shared" si="184"/>
        <v>27</v>
      </c>
      <c r="O155" s="42">
        <f t="shared" si="184"/>
        <v>72</v>
      </c>
      <c r="P155" s="43">
        <f t="shared" si="184"/>
        <v>13</v>
      </c>
      <c r="Q155" s="42">
        <f t="shared" si="184"/>
        <v>86</v>
      </c>
      <c r="R155" s="43">
        <f t="shared" si="184"/>
        <v>22</v>
      </c>
      <c r="S155" s="42">
        <f aca="true" t="shared" si="185" ref="S155:X155">S156+S157</f>
        <v>234</v>
      </c>
      <c r="T155" s="43">
        <f t="shared" si="185"/>
        <v>65</v>
      </c>
      <c r="U155" s="42">
        <f t="shared" si="185"/>
        <v>126</v>
      </c>
      <c r="V155" s="43">
        <f t="shared" si="185"/>
        <v>44</v>
      </c>
      <c r="W155" s="42">
        <f t="shared" si="185"/>
        <v>119</v>
      </c>
      <c r="X155" s="43">
        <f t="shared" si="185"/>
        <v>43</v>
      </c>
      <c r="Y155" s="42">
        <f aca="true" t="shared" si="186" ref="Y155:AD155">Y156+Y157</f>
        <v>49</v>
      </c>
      <c r="Z155" s="43">
        <f t="shared" si="186"/>
        <v>22</v>
      </c>
      <c r="AA155" s="42">
        <f t="shared" si="186"/>
        <v>29</v>
      </c>
      <c r="AB155" s="43">
        <f t="shared" si="186"/>
        <v>14</v>
      </c>
      <c r="AC155" s="130">
        <f t="shared" si="186"/>
        <v>10</v>
      </c>
      <c r="AD155" s="131">
        <f t="shared" si="186"/>
        <v>5</v>
      </c>
    </row>
    <row r="156" spans="1:30" ht="14.25">
      <c r="A156" s="6" t="s">
        <v>116</v>
      </c>
      <c r="B156" s="49" t="s">
        <v>201</v>
      </c>
      <c r="C156" s="42">
        <v>35</v>
      </c>
      <c r="D156" s="43">
        <v>10</v>
      </c>
      <c r="E156" s="42">
        <v>35</v>
      </c>
      <c r="F156" s="43">
        <v>10</v>
      </c>
      <c r="G156" s="42">
        <v>51</v>
      </c>
      <c r="H156" s="43">
        <v>5</v>
      </c>
      <c r="I156" s="42">
        <v>54</v>
      </c>
      <c r="J156" s="43">
        <v>11</v>
      </c>
      <c r="K156" s="42">
        <v>56</v>
      </c>
      <c r="L156" s="43">
        <v>7</v>
      </c>
      <c r="M156" s="42">
        <v>86</v>
      </c>
      <c r="N156" s="43">
        <v>27</v>
      </c>
      <c r="O156" s="42">
        <v>72</v>
      </c>
      <c r="P156" s="43">
        <v>13</v>
      </c>
      <c r="Q156" s="42">
        <v>86</v>
      </c>
      <c r="R156" s="43">
        <v>22</v>
      </c>
      <c r="S156" s="42">
        <v>234</v>
      </c>
      <c r="T156" s="43">
        <v>65</v>
      </c>
      <c r="U156" s="42">
        <v>126</v>
      </c>
      <c r="V156" s="43">
        <v>44</v>
      </c>
      <c r="W156" s="42">
        <v>119</v>
      </c>
      <c r="X156" s="43">
        <v>43</v>
      </c>
      <c r="Y156" s="42">
        <v>49</v>
      </c>
      <c r="Z156" s="43">
        <v>22</v>
      </c>
      <c r="AA156" s="42">
        <v>29</v>
      </c>
      <c r="AB156" s="43">
        <v>14</v>
      </c>
      <c r="AC156" s="130">
        <v>10</v>
      </c>
      <c r="AD156" s="131">
        <v>5</v>
      </c>
    </row>
    <row r="157" spans="1:30" ht="14.25">
      <c r="A157" s="6" t="s">
        <v>202</v>
      </c>
      <c r="B157" s="49" t="s">
        <v>134</v>
      </c>
      <c r="C157" s="47">
        <v>0</v>
      </c>
      <c r="D157" s="48">
        <v>0</v>
      </c>
      <c r="E157" s="47">
        <v>0</v>
      </c>
      <c r="F157" s="48">
        <v>0</v>
      </c>
      <c r="G157" s="47">
        <v>0</v>
      </c>
      <c r="H157" s="48">
        <v>0</v>
      </c>
      <c r="I157" s="47">
        <v>0</v>
      </c>
      <c r="J157" s="48">
        <v>0</v>
      </c>
      <c r="K157" s="47">
        <v>0</v>
      </c>
      <c r="L157" s="48">
        <v>0</v>
      </c>
      <c r="M157" s="47">
        <v>0</v>
      </c>
      <c r="N157" s="48">
        <v>0</v>
      </c>
      <c r="O157" s="47">
        <v>0</v>
      </c>
      <c r="P157" s="48">
        <v>0</v>
      </c>
      <c r="Q157" s="47">
        <v>0</v>
      </c>
      <c r="R157" s="48">
        <v>0</v>
      </c>
      <c r="S157" s="47">
        <v>0</v>
      </c>
      <c r="T157" s="48">
        <v>0</v>
      </c>
      <c r="U157" s="47">
        <v>0</v>
      </c>
      <c r="V157" s="48">
        <v>0</v>
      </c>
      <c r="W157" s="47">
        <v>0</v>
      </c>
      <c r="X157" s="48">
        <v>0</v>
      </c>
      <c r="Y157" s="47">
        <v>0</v>
      </c>
      <c r="Z157" s="48">
        <v>0</v>
      </c>
      <c r="AA157" s="47">
        <v>0</v>
      </c>
      <c r="AB157" s="48">
        <v>0</v>
      </c>
      <c r="AC157" s="134">
        <v>0</v>
      </c>
      <c r="AD157" s="135">
        <v>0</v>
      </c>
    </row>
    <row r="158" spans="1:30" ht="14.25">
      <c r="A158" s="4">
        <v>64</v>
      </c>
      <c r="B158" s="49" t="s">
        <v>133</v>
      </c>
      <c r="C158" s="42">
        <v>1345</v>
      </c>
      <c r="D158" s="43">
        <v>652</v>
      </c>
      <c r="E158" s="42">
        <v>1246</v>
      </c>
      <c r="F158" s="43">
        <v>550</v>
      </c>
      <c r="G158" s="42">
        <v>1189</v>
      </c>
      <c r="H158" s="43">
        <v>488</v>
      </c>
      <c r="I158" s="42">
        <v>1029</v>
      </c>
      <c r="J158" s="43">
        <v>376</v>
      </c>
      <c r="K158" s="42">
        <v>949</v>
      </c>
      <c r="L158" s="43">
        <v>359</v>
      </c>
      <c r="M158" s="42">
        <v>892</v>
      </c>
      <c r="N158" s="43">
        <v>346</v>
      </c>
      <c r="O158" s="42">
        <v>925</v>
      </c>
      <c r="P158" s="43">
        <v>426</v>
      </c>
      <c r="Q158" s="42">
        <v>1070</v>
      </c>
      <c r="R158" s="43">
        <v>567</v>
      </c>
      <c r="S158" s="42">
        <v>1148</v>
      </c>
      <c r="T158" s="43">
        <v>649</v>
      </c>
      <c r="U158" s="42">
        <v>1247</v>
      </c>
      <c r="V158" s="43">
        <v>684</v>
      </c>
      <c r="W158" s="42">
        <v>1269</v>
      </c>
      <c r="X158" s="43">
        <v>666</v>
      </c>
      <c r="Y158" s="42">
        <v>1242</v>
      </c>
      <c r="Z158" s="43">
        <v>633</v>
      </c>
      <c r="AA158" s="42">
        <v>536</v>
      </c>
      <c r="AB158" s="43">
        <v>334</v>
      </c>
      <c r="AC158" s="130">
        <v>418</v>
      </c>
      <c r="AD158" s="131">
        <v>245</v>
      </c>
    </row>
    <row r="159" spans="1:30" ht="14.25">
      <c r="A159" s="4">
        <v>65</v>
      </c>
      <c r="B159" s="49" t="s">
        <v>135</v>
      </c>
      <c r="C159" s="8">
        <v>2902165.77</v>
      </c>
      <c r="D159" s="9">
        <v>1082496.23</v>
      </c>
      <c r="E159" s="8">
        <v>2575321.18</v>
      </c>
      <c r="F159" s="9">
        <v>906558.62</v>
      </c>
      <c r="G159" s="8">
        <v>2431254.24</v>
      </c>
      <c r="H159" s="9">
        <v>817763.99</v>
      </c>
      <c r="I159" s="8">
        <v>2080000.72</v>
      </c>
      <c r="J159" s="9">
        <v>640346.41</v>
      </c>
      <c r="K159" s="8">
        <v>1860751.08</v>
      </c>
      <c r="L159" s="9">
        <v>647139.51</v>
      </c>
      <c r="M159" s="8">
        <v>1834603.87</v>
      </c>
      <c r="N159" s="9">
        <v>653178.51</v>
      </c>
      <c r="O159" s="8">
        <v>1955449.78</v>
      </c>
      <c r="P159" s="9">
        <v>797249.09</v>
      </c>
      <c r="Q159" s="8">
        <v>2377863.84</v>
      </c>
      <c r="R159" s="9">
        <v>995651.37</v>
      </c>
      <c r="S159" s="8">
        <v>2630434.91</v>
      </c>
      <c r="T159" s="9">
        <v>1095747.86</v>
      </c>
      <c r="U159" s="8">
        <v>2867237.95</v>
      </c>
      <c r="V159" s="9">
        <v>1116767.3</v>
      </c>
      <c r="W159" s="8">
        <v>2974686.24</v>
      </c>
      <c r="X159" s="9">
        <v>1071781.99</v>
      </c>
      <c r="Y159" s="8">
        <v>2826132</v>
      </c>
      <c r="Z159" s="9">
        <v>982003.27</v>
      </c>
      <c r="AA159" s="8">
        <v>766353.65</v>
      </c>
      <c r="AB159" s="9">
        <v>297788.53</v>
      </c>
      <c r="AC159" s="128">
        <v>662322.75</v>
      </c>
      <c r="AD159" s="129">
        <v>260642.71</v>
      </c>
    </row>
    <row r="160" spans="1:30" ht="14.25">
      <c r="A160" s="4">
        <v>66</v>
      </c>
      <c r="B160" s="49" t="s">
        <v>122</v>
      </c>
      <c r="C160" s="42">
        <v>0</v>
      </c>
      <c r="D160" s="43">
        <v>0</v>
      </c>
      <c r="E160" s="42">
        <v>1</v>
      </c>
      <c r="F160" s="43">
        <v>1</v>
      </c>
      <c r="G160" s="42">
        <v>0</v>
      </c>
      <c r="H160" s="43">
        <v>0</v>
      </c>
      <c r="I160" s="42">
        <v>36</v>
      </c>
      <c r="J160" s="43">
        <v>42</v>
      </c>
      <c r="K160" s="42">
        <v>9</v>
      </c>
      <c r="L160" s="43">
        <v>31</v>
      </c>
      <c r="M160" s="42">
        <v>7</v>
      </c>
      <c r="N160" s="43">
        <v>24</v>
      </c>
      <c r="O160" s="42">
        <v>7</v>
      </c>
      <c r="P160" s="43">
        <v>55</v>
      </c>
      <c r="Q160" s="42">
        <v>40</v>
      </c>
      <c r="R160" s="43">
        <v>35</v>
      </c>
      <c r="S160" s="42">
        <v>10</v>
      </c>
      <c r="T160" s="43">
        <v>33</v>
      </c>
      <c r="U160" s="42">
        <v>19</v>
      </c>
      <c r="V160" s="43">
        <v>68</v>
      </c>
      <c r="W160" s="42">
        <v>0</v>
      </c>
      <c r="X160" s="43">
        <v>5</v>
      </c>
      <c r="Y160" s="42">
        <v>0</v>
      </c>
      <c r="Z160" s="43">
        <v>0</v>
      </c>
      <c r="AA160" s="42">
        <v>0</v>
      </c>
      <c r="AB160" s="43">
        <v>0</v>
      </c>
      <c r="AC160" s="130">
        <v>0</v>
      </c>
      <c r="AD160" s="131">
        <v>0</v>
      </c>
    </row>
    <row r="161" spans="1:30" ht="15" thickBot="1">
      <c r="A161" s="17">
        <v>67</v>
      </c>
      <c r="B161" s="52" t="s">
        <v>19</v>
      </c>
      <c r="C161" s="59">
        <f aca="true" t="shared" si="187" ref="C161:H161">C160/C144</f>
        <v>0</v>
      </c>
      <c r="D161" s="60">
        <f t="shared" si="187"/>
        <v>0</v>
      </c>
      <c r="E161" s="59">
        <f t="shared" si="187"/>
        <v>0.0006313131313131314</v>
      </c>
      <c r="F161" s="60">
        <f t="shared" si="187"/>
        <v>0.0014970059880239522</v>
      </c>
      <c r="G161" s="59">
        <f t="shared" si="187"/>
        <v>0</v>
      </c>
      <c r="H161" s="60">
        <f t="shared" si="187"/>
        <v>0</v>
      </c>
      <c r="I161" s="59">
        <f aca="true" t="shared" si="188" ref="I161:N161">I160/I144</f>
        <v>0.026030368763557483</v>
      </c>
      <c r="J161" s="60">
        <f t="shared" si="188"/>
        <v>0.07894736842105263</v>
      </c>
      <c r="K161" s="59">
        <f t="shared" si="188"/>
        <v>0.00696594427244582</v>
      </c>
      <c r="L161" s="60">
        <f t="shared" si="188"/>
        <v>0.05938697318007663</v>
      </c>
      <c r="M161" s="59">
        <f t="shared" si="188"/>
        <v>0.005922165820642978</v>
      </c>
      <c r="N161" s="60">
        <f t="shared" si="188"/>
        <v>0.049484536082474224</v>
      </c>
      <c r="O161" s="59">
        <f aca="true" t="shared" si="189" ref="O161:T161">O160/O144</f>
        <v>0.005737704918032787</v>
      </c>
      <c r="P161" s="60">
        <f t="shared" si="189"/>
        <v>0.0990990990990991</v>
      </c>
      <c r="Q161" s="59">
        <f t="shared" si="189"/>
        <v>0.029154518950437316</v>
      </c>
      <c r="R161" s="60">
        <f t="shared" si="189"/>
        <v>0.05</v>
      </c>
      <c r="S161" s="59">
        <f t="shared" si="189"/>
        <v>0.007326007326007326</v>
      </c>
      <c r="T161" s="60">
        <f t="shared" si="189"/>
        <v>0.04365079365079365</v>
      </c>
      <c r="U161" s="59">
        <f aca="true" t="shared" si="190" ref="U161:Z161">U160/U144</f>
        <v>0.013437057991513438</v>
      </c>
      <c r="V161" s="60">
        <f t="shared" si="190"/>
        <v>0.08740359897172237</v>
      </c>
      <c r="W161" s="59">
        <f t="shared" si="190"/>
        <v>0</v>
      </c>
      <c r="X161" s="60">
        <f t="shared" si="190"/>
        <v>0.006570302233902759</v>
      </c>
      <c r="Y161" s="59">
        <f t="shared" si="190"/>
        <v>0</v>
      </c>
      <c r="Z161" s="60">
        <f t="shared" si="190"/>
        <v>0</v>
      </c>
      <c r="AA161" s="59">
        <f>AA160/AA144</f>
        <v>0</v>
      </c>
      <c r="AB161" s="60">
        <f>AB160/AB144</f>
        <v>0</v>
      </c>
      <c r="AC161" s="136">
        <f>AC160/AC144</f>
        <v>0</v>
      </c>
      <c r="AD161" s="137">
        <f>AD160/AD144</f>
        <v>0</v>
      </c>
    </row>
    <row r="162" ht="14.25">
      <c r="B162" s="18"/>
    </row>
    <row r="163" spans="1:28" s="98" customFormat="1" ht="14.25" customHeight="1">
      <c r="A163" s="140" t="s">
        <v>340</v>
      </c>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row>
    <row r="164" spans="1:28" ht="15" customHeight="1">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row>
  </sheetData>
  <sheetProtection/>
  <mergeCells count="15">
    <mergeCell ref="A163:AB164"/>
    <mergeCell ref="Y2:Z2"/>
    <mergeCell ref="W2:X2"/>
    <mergeCell ref="E2:F2"/>
    <mergeCell ref="AA2:AB2"/>
    <mergeCell ref="C2:D2"/>
    <mergeCell ref="I2:J2"/>
    <mergeCell ref="G2:H2"/>
    <mergeCell ref="Q2:R2"/>
    <mergeCell ref="O2:P2"/>
    <mergeCell ref="M2:N2"/>
    <mergeCell ref="U2:V2"/>
    <mergeCell ref="S2:T2"/>
    <mergeCell ref="K2:L2"/>
    <mergeCell ref="AC2:AD2"/>
  </mergeCells>
  <printOptions horizontalCentered="1"/>
  <pageMargins left="0.25" right="0.25" top="1.25" bottom="0.75" header="0.3" footer="0.3"/>
  <pageSetup fitToHeight="0" fitToWidth="1" horizontalDpi="600" verticalDpi="600" orientation="landscape" paperSize="3" scale="48" r:id="rId1"/>
  <headerFooter alignWithMargins="0">
    <oddHeader>&amp;CMonthly Utility Credit and Collections 
November 2022
RIPUC Docket No. 4770
Page &amp;P of &amp;N</oddHeader>
  </headerFooter>
  <rowBreaks count="2" manualBreakCount="2">
    <brk id="73"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Consumer Law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Howat</dc:creator>
  <cp:keywords/>
  <dc:description/>
  <cp:lastModifiedBy>Scanlon, Joanne</cp:lastModifiedBy>
  <cp:lastPrinted>2023-01-13T20:50:06Z</cp:lastPrinted>
  <dcterms:created xsi:type="dcterms:W3CDTF">2006-06-23T18:09:50Z</dcterms:created>
  <dcterms:modified xsi:type="dcterms:W3CDTF">2023-01-13T20:53:59Z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