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ov-my.sharepoint.com/personal/stephanie_delarosa_puc_ri_gov/Documents/PUC DOCKETS/24-51-WW Providence Water Rate Application/Data Responses/"/>
    </mc:Choice>
  </mc:AlternateContent>
  <xr:revisionPtr revIDLastSave="0" documentId="8_{72681F5C-CDEB-4FD0-BCD5-C00E8874970D}" xr6:coauthVersionLast="47" xr6:coauthVersionMax="47" xr10:uidLastSave="{00000000-0000-0000-0000-000000000000}"/>
  <bookViews>
    <workbookView xWindow="-120" yWindow="-120" windowWidth="29040" windowHeight="15720" tabRatio="798" xr2:uid="{FE3155CD-0FE3-4BED-8170-53AE2CD5D167}"/>
  </bookViews>
  <sheets>
    <sheet name="SUMMARY" sheetId="1" r:id="rId1"/>
    <sheet name="BCWA ADD" sheetId="6" r:id="rId2"/>
    <sheet name="BCWA MDD" sheetId="26" r:id="rId3"/>
    <sheet name="BCWA PH" sheetId="7" r:id="rId4"/>
    <sheet name="EP ADD" sheetId="2" r:id="rId5"/>
    <sheet name="EP MDD" sheetId="24" r:id="rId6"/>
    <sheet name="EP PH" sheetId="3" r:id="rId7"/>
    <sheet name="GWD ADD" sheetId="10" r:id="rId8"/>
    <sheet name="GWD MDD" sheetId="28" r:id="rId9"/>
    <sheet name="GWD PH" sheetId="11" r:id="rId10"/>
    <sheet name="KCWA ADD" sheetId="4" r:id="rId11"/>
    <sheet name="KCWA MDD" sheetId="23" r:id="rId12"/>
    <sheet name="KCWA PH" sheetId="5" r:id="rId13"/>
    <sheet name="LWC ADD" sheetId="14" r:id="rId14"/>
    <sheet name="LWC MDD" sheetId="29" r:id="rId15"/>
    <sheet name="LWC PH" sheetId="15" r:id="rId16"/>
    <sheet name="SWSB ADD" sheetId="12" r:id="rId17"/>
    <sheet name="SWSB ADD LONGVIEW" sheetId="21" r:id="rId18"/>
    <sheet name="SWSB MDD" sheetId="27" r:id="rId19"/>
    <sheet name="SWSB MDD LONGVIEW" sheetId="30" r:id="rId20"/>
    <sheet name="SWSB PH" sheetId="13" r:id="rId21"/>
    <sheet name="SWSB PH LONGVIEW " sheetId="22" r:id="rId22"/>
    <sheet name="WAR ADD" sheetId="16" r:id="rId23"/>
    <sheet name="WAR MDD" sheetId="25" r:id="rId24"/>
    <sheet name="WAR PH" sheetId="17" r:id="rId25"/>
  </sheets>
  <definedNames>
    <definedName name="_xlnm._FilterDatabase" localSheetId="1" hidden="1">'BCWA ADD'!$A$1:$T$462</definedName>
    <definedName name="_xlnm._FilterDatabase" localSheetId="2" hidden="1">'BCWA MDD'!$A$1:$U$381</definedName>
    <definedName name="_xlnm._FilterDatabase" localSheetId="3" hidden="1">'BCWA PH'!$A$1:$S$1</definedName>
    <definedName name="_xlnm._FilterDatabase" localSheetId="4" hidden="1">'EP ADD'!$A$1:$U$74</definedName>
    <definedName name="_xlnm._FilterDatabase" localSheetId="5" hidden="1">'EP MDD'!$A$1:$U$1</definedName>
    <definedName name="_xlnm._FilterDatabase" localSheetId="6" hidden="1">'EP PH'!$A$1:$S$1</definedName>
    <definedName name="_xlnm._FilterDatabase" localSheetId="7" hidden="1">'GWD ADD'!$A$1:$S$348</definedName>
    <definedName name="_xlnm._FilterDatabase" localSheetId="8" hidden="1">'GWD MDD'!$A$1:$U$372</definedName>
    <definedName name="_xlnm._FilterDatabase" localSheetId="9" hidden="1">'GWD PH'!$A$1:$S$1</definedName>
    <definedName name="_xlnm._FilterDatabase" localSheetId="12" hidden="1">'KCWA PH'!$A$1:$Q$8</definedName>
    <definedName name="_xlnm._FilterDatabase" localSheetId="13" hidden="1">'LWC ADD'!$A$1:$U$933</definedName>
    <definedName name="_xlnm._FilterDatabase" localSheetId="14" hidden="1">'LWC MDD'!$A$1:$U$1</definedName>
    <definedName name="_xlnm._FilterDatabase" localSheetId="15" hidden="1">'LWC PH'!$A$1:$R$889</definedName>
    <definedName name="_xlnm._FilterDatabase" localSheetId="0" hidden="1">SUMMARY!$A$8:$J$8</definedName>
    <definedName name="_xlnm._FilterDatabase" localSheetId="16" hidden="1">'SWSB ADD'!$A$1:$T$66</definedName>
    <definedName name="_xlnm._FilterDatabase" localSheetId="17" hidden="1">'SWSB ADD LONGVIEW'!$A$1:$U$1</definedName>
    <definedName name="_xlnm._FilterDatabase" localSheetId="18" hidden="1">'SWSB MDD'!$A$1:$T$284</definedName>
    <definedName name="_xlnm._FilterDatabase" localSheetId="20" hidden="1">'SWSB PH'!$A$1:$Q$1</definedName>
    <definedName name="_xlnm._FilterDatabase" localSheetId="21" hidden="1">'SWSB PH LONGVIEW '!$A$1:$W$500</definedName>
    <definedName name="_xlnm._FilterDatabase" localSheetId="22" hidden="1">'WAR ADD'!$A$1:$S$86</definedName>
    <definedName name="_xlnm._FilterDatabase" localSheetId="23" hidden="1">'WAR MDD'!$A$1:$U$71</definedName>
    <definedName name="_xlnm._FilterDatabase" localSheetId="24" hidden="1">'WAR PH'!$A$1:$S$86</definedName>
    <definedName name="_xlnm.Print_Area" localSheetId="0">SUMMARY!$A$1:$R$20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4" i="1" l="1"/>
  <c r="V24" i="1"/>
  <c r="P17" i="1"/>
  <c r="N17" i="1"/>
  <c r="U2" i="13"/>
  <c r="U5" i="17"/>
  <c r="U2" i="7"/>
  <c r="I17" i="1"/>
  <c r="W5" i="25"/>
  <c r="W2" i="27"/>
  <c r="T313" i="15"/>
  <c r="W206" i="28"/>
  <c r="W4" i="26"/>
  <c r="F17" i="1"/>
  <c r="D17" i="1"/>
  <c r="W5" i="16"/>
  <c r="W47" i="12"/>
  <c r="U202" i="10"/>
  <c r="W2" i="6"/>
  <c r="O17" i="1"/>
  <c r="L17" i="1"/>
  <c r="M17" i="1"/>
  <c r="G17" i="1" l="1"/>
  <c r="H17" i="1"/>
  <c r="E17" i="1"/>
  <c r="B17" i="1"/>
  <c r="C17" i="1"/>
  <c r="AB26" i="1"/>
  <c r="AB76" i="1"/>
  <c r="AB75" i="1"/>
  <c r="AB73" i="1"/>
  <c r="AB72" i="1"/>
  <c r="AB70" i="1"/>
  <c r="AB69" i="1"/>
  <c r="AB67" i="1"/>
  <c r="AB66" i="1"/>
  <c r="AB64" i="1"/>
  <c r="AB63" i="1"/>
  <c r="AB61" i="1"/>
  <c r="AB60" i="1"/>
  <c r="AB58" i="1"/>
  <c r="AB57" i="1"/>
  <c r="AB55" i="1"/>
  <c r="AB54" i="1"/>
  <c r="AB52" i="1"/>
  <c r="AB51" i="1"/>
  <c r="AB49" i="1"/>
  <c r="AB48" i="1"/>
  <c r="AB46" i="1"/>
  <c r="AB45" i="1"/>
  <c r="AB43" i="1"/>
  <c r="AB42" i="1"/>
  <c r="AB40" i="1"/>
  <c r="AB39" i="1"/>
  <c r="AB37" i="1"/>
  <c r="AB36" i="1"/>
  <c r="AB34" i="1"/>
  <c r="AB33" i="1"/>
  <c r="AB31" i="1"/>
  <c r="AB30" i="1"/>
  <c r="AB28" i="1"/>
  <c r="AB27" i="1"/>
  <c r="AB25" i="1"/>
  <c r="AB24" i="1"/>
  <c r="P68" i="1"/>
  <c r="P71" i="1"/>
  <c r="P74" i="1"/>
  <c r="P76" i="1"/>
  <c r="P75" i="1"/>
  <c r="P66" i="1"/>
  <c r="P26" i="1"/>
  <c r="D76" i="1" l="1"/>
  <c r="D75" i="1"/>
  <c r="D72" i="1"/>
  <c r="D69" i="1"/>
  <c r="D68" i="1"/>
  <c r="D66" i="1"/>
  <c r="D57" i="1"/>
  <c r="D45" i="1"/>
  <c r="D42" i="1"/>
  <c r="D39" i="1"/>
  <c r="D36" i="1"/>
  <c r="D33" i="1"/>
  <c r="D30" i="1"/>
  <c r="D27" i="1"/>
  <c r="D26" i="1"/>
  <c r="V74" i="1"/>
  <c r="V72" i="1"/>
  <c r="P72" i="1" s="1"/>
  <c r="V71" i="1"/>
  <c r="V69" i="1"/>
  <c r="P69" i="1" s="1"/>
  <c r="V35" i="1"/>
  <c r="V33" i="1"/>
  <c r="P33" i="1" s="1"/>
  <c r="V29" i="1"/>
  <c r="V27" i="1"/>
  <c r="P27" i="1" s="1"/>
  <c r="U498" i="30"/>
  <c r="T498" i="30"/>
  <c r="U486" i="30"/>
  <c r="T486" i="30"/>
  <c r="U368" i="30"/>
  <c r="U265" i="30"/>
  <c r="U264" i="30"/>
  <c r="U215" i="30"/>
  <c r="U201" i="30"/>
  <c r="U187" i="30"/>
  <c r="U143" i="30"/>
  <c r="U104" i="30"/>
  <c r="U57" i="30"/>
  <c r="U47" i="30"/>
  <c r="U28" i="30"/>
  <c r="U24" i="30"/>
  <c r="U2" i="30"/>
  <c r="R500" i="30"/>
  <c r="P500" i="30"/>
  <c r="L500" i="30"/>
  <c r="N500" i="30" s="1"/>
  <c r="I500" i="30"/>
  <c r="Q499" i="30"/>
  <c r="P499" i="30"/>
  <c r="R499" i="30" s="1"/>
  <c r="N499" i="30"/>
  <c r="S499" i="30" s="1"/>
  <c r="L499" i="30"/>
  <c r="I499" i="30"/>
  <c r="P498" i="30"/>
  <c r="R498" i="30" s="1"/>
  <c r="S498" i="30" s="1"/>
  <c r="N498" i="30"/>
  <c r="Q498" i="30" s="1"/>
  <c r="L498" i="30"/>
  <c r="I498" i="30"/>
  <c r="R497" i="30"/>
  <c r="P497" i="30"/>
  <c r="L497" i="30"/>
  <c r="N497" i="30" s="1"/>
  <c r="I497" i="30"/>
  <c r="R496" i="30"/>
  <c r="P496" i="30"/>
  <c r="L496" i="30"/>
  <c r="N496" i="30" s="1"/>
  <c r="S496" i="30" s="1"/>
  <c r="I496" i="30"/>
  <c r="P495" i="30"/>
  <c r="R495" i="30" s="1"/>
  <c r="L495" i="30"/>
  <c r="N495" i="30" s="1"/>
  <c r="I495" i="30"/>
  <c r="P494" i="30"/>
  <c r="R494" i="30" s="1"/>
  <c r="N494" i="30"/>
  <c r="L494" i="30"/>
  <c r="I494" i="30"/>
  <c r="R493" i="30"/>
  <c r="P493" i="30"/>
  <c r="L493" i="30"/>
  <c r="N493" i="30" s="1"/>
  <c r="I493" i="30"/>
  <c r="R492" i="30"/>
  <c r="P492" i="30"/>
  <c r="L492" i="30"/>
  <c r="N492" i="30" s="1"/>
  <c r="I492" i="30"/>
  <c r="Q491" i="30"/>
  <c r="P491" i="30"/>
  <c r="R491" i="30" s="1"/>
  <c r="N491" i="30"/>
  <c r="L491" i="30"/>
  <c r="I491" i="30"/>
  <c r="P490" i="30"/>
  <c r="R490" i="30" s="1"/>
  <c r="S490" i="30" s="1"/>
  <c r="N490" i="30"/>
  <c r="Q490" i="30" s="1"/>
  <c r="L490" i="30"/>
  <c r="I490" i="30"/>
  <c r="R489" i="30"/>
  <c r="P489" i="30"/>
  <c r="L489" i="30"/>
  <c r="N489" i="30" s="1"/>
  <c r="I489" i="30"/>
  <c r="R488" i="30"/>
  <c r="P488" i="30"/>
  <c r="L488" i="30"/>
  <c r="N488" i="30" s="1"/>
  <c r="I488" i="30"/>
  <c r="P487" i="30"/>
  <c r="R487" i="30" s="1"/>
  <c r="L487" i="30"/>
  <c r="N487" i="30" s="1"/>
  <c r="I487" i="30"/>
  <c r="P486" i="30"/>
  <c r="R486" i="30" s="1"/>
  <c r="L486" i="30"/>
  <c r="N486" i="30" s="1"/>
  <c r="I486" i="30"/>
  <c r="P485" i="30"/>
  <c r="R485" i="30" s="1"/>
  <c r="N485" i="30"/>
  <c r="L485" i="30"/>
  <c r="I485" i="30"/>
  <c r="R484" i="30"/>
  <c r="P484" i="30"/>
  <c r="L484" i="30"/>
  <c r="N484" i="30" s="1"/>
  <c r="I484" i="30"/>
  <c r="R483" i="30"/>
  <c r="P483" i="30"/>
  <c r="L483" i="30"/>
  <c r="N483" i="30" s="1"/>
  <c r="I483" i="30"/>
  <c r="Q482" i="30"/>
  <c r="P482" i="30"/>
  <c r="R482" i="30" s="1"/>
  <c r="N482" i="30"/>
  <c r="L482" i="30"/>
  <c r="I482" i="30"/>
  <c r="S481" i="30"/>
  <c r="P481" i="30"/>
  <c r="R481" i="30" s="1"/>
  <c r="N481" i="30"/>
  <c r="Q481" i="30" s="1"/>
  <c r="L481" i="30"/>
  <c r="I481" i="30"/>
  <c r="R480" i="30"/>
  <c r="P480" i="30"/>
  <c r="L480" i="30"/>
  <c r="N480" i="30" s="1"/>
  <c r="I480" i="30"/>
  <c r="R479" i="30"/>
  <c r="P479" i="30"/>
  <c r="L479" i="30"/>
  <c r="N479" i="30" s="1"/>
  <c r="S479" i="30" s="1"/>
  <c r="I479" i="30"/>
  <c r="P478" i="30"/>
  <c r="R478" i="30" s="1"/>
  <c r="L478" i="30"/>
  <c r="N478" i="30" s="1"/>
  <c r="I478" i="30"/>
  <c r="P477" i="30"/>
  <c r="R477" i="30" s="1"/>
  <c r="N477" i="30"/>
  <c r="L477" i="30"/>
  <c r="I477" i="30"/>
  <c r="R476" i="30"/>
  <c r="P476" i="30"/>
  <c r="L476" i="30"/>
  <c r="N476" i="30" s="1"/>
  <c r="I476" i="30"/>
  <c r="R475" i="30"/>
  <c r="P475" i="30"/>
  <c r="L475" i="30"/>
  <c r="N475" i="30" s="1"/>
  <c r="I475" i="30"/>
  <c r="Q474" i="30"/>
  <c r="P474" i="30"/>
  <c r="R474" i="30" s="1"/>
  <c r="N474" i="30"/>
  <c r="L474" i="30"/>
  <c r="I474" i="30"/>
  <c r="S473" i="30"/>
  <c r="P473" i="30"/>
  <c r="R473" i="30" s="1"/>
  <c r="N473" i="30"/>
  <c r="Q473" i="30" s="1"/>
  <c r="L473" i="30"/>
  <c r="I473" i="30"/>
  <c r="R472" i="30"/>
  <c r="P472" i="30"/>
  <c r="L472" i="30"/>
  <c r="N472" i="30" s="1"/>
  <c r="I472" i="30"/>
  <c r="R471" i="30"/>
  <c r="P471" i="30"/>
  <c r="L471" i="30"/>
  <c r="N471" i="30" s="1"/>
  <c r="I471" i="30"/>
  <c r="P470" i="30"/>
  <c r="R470" i="30" s="1"/>
  <c r="L470" i="30"/>
  <c r="N470" i="30" s="1"/>
  <c r="I470" i="30"/>
  <c r="P469" i="30"/>
  <c r="R469" i="30" s="1"/>
  <c r="N469" i="30"/>
  <c r="L469" i="30"/>
  <c r="I469" i="30"/>
  <c r="R468" i="30"/>
  <c r="P468" i="30"/>
  <c r="L468" i="30"/>
  <c r="N468" i="30" s="1"/>
  <c r="I468" i="30"/>
  <c r="R467" i="30"/>
  <c r="P467" i="30"/>
  <c r="L467" i="30"/>
  <c r="N467" i="30" s="1"/>
  <c r="I467" i="30"/>
  <c r="Q466" i="30"/>
  <c r="P466" i="30"/>
  <c r="R466" i="30" s="1"/>
  <c r="N466" i="30"/>
  <c r="L466" i="30"/>
  <c r="I466" i="30"/>
  <c r="S465" i="30"/>
  <c r="P465" i="30"/>
  <c r="R465" i="30" s="1"/>
  <c r="N465" i="30"/>
  <c r="Q465" i="30" s="1"/>
  <c r="L465" i="30"/>
  <c r="I465" i="30"/>
  <c r="R464" i="30"/>
  <c r="P464" i="30"/>
  <c r="L464" i="30"/>
  <c r="N464" i="30" s="1"/>
  <c r="I464" i="30"/>
  <c r="R463" i="30"/>
  <c r="Q463" i="30"/>
  <c r="P463" i="30"/>
  <c r="L463" i="30"/>
  <c r="N463" i="30" s="1"/>
  <c r="S463" i="30" s="1"/>
  <c r="I463" i="30"/>
  <c r="P462" i="30"/>
  <c r="R462" i="30" s="1"/>
  <c r="L462" i="30"/>
  <c r="N462" i="30" s="1"/>
  <c r="I462" i="30"/>
  <c r="P461" i="30"/>
  <c r="R461" i="30" s="1"/>
  <c r="N461" i="30"/>
  <c r="L461" i="30"/>
  <c r="I461" i="30"/>
  <c r="R460" i="30"/>
  <c r="P460" i="30"/>
  <c r="L460" i="30"/>
  <c r="N460" i="30" s="1"/>
  <c r="I460" i="30"/>
  <c r="R459" i="30"/>
  <c r="P459" i="30"/>
  <c r="L459" i="30"/>
  <c r="N459" i="30" s="1"/>
  <c r="I459" i="30"/>
  <c r="Q458" i="30"/>
  <c r="P458" i="30"/>
  <c r="R458" i="30" s="1"/>
  <c r="N458" i="30"/>
  <c r="S458" i="30" s="1"/>
  <c r="L458" i="30"/>
  <c r="I458" i="30"/>
  <c r="S457" i="30"/>
  <c r="P457" i="30"/>
  <c r="R457" i="30" s="1"/>
  <c r="N457" i="30"/>
  <c r="Q457" i="30" s="1"/>
  <c r="L457" i="30"/>
  <c r="I457" i="30"/>
  <c r="R456" i="30"/>
  <c r="P456" i="30"/>
  <c r="L456" i="30"/>
  <c r="N456" i="30" s="1"/>
  <c r="I456" i="30"/>
  <c r="R455" i="30"/>
  <c r="P455" i="30"/>
  <c r="L455" i="30"/>
  <c r="N455" i="30" s="1"/>
  <c r="S455" i="30" s="1"/>
  <c r="I455" i="30"/>
  <c r="P454" i="30"/>
  <c r="R454" i="30" s="1"/>
  <c r="L454" i="30"/>
  <c r="N454" i="30" s="1"/>
  <c r="I454" i="30"/>
  <c r="P453" i="30"/>
  <c r="R453" i="30" s="1"/>
  <c r="N453" i="30"/>
  <c r="L453" i="30"/>
  <c r="I453" i="30"/>
  <c r="R452" i="30"/>
  <c r="P452" i="30"/>
  <c r="L452" i="30"/>
  <c r="N452" i="30" s="1"/>
  <c r="I452" i="30"/>
  <c r="R451" i="30"/>
  <c r="P451" i="30"/>
  <c r="L451" i="30"/>
  <c r="N451" i="30" s="1"/>
  <c r="I451" i="30"/>
  <c r="P450" i="30"/>
  <c r="R450" i="30" s="1"/>
  <c r="L450" i="30"/>
  <c r="N450" i="30" s="1"/>
  <c r="I450" i="30"/>
  <c r="S449" i="30"/>
  <c r="P449" i="30"/>
  <c r="R449" i="30" s="1"/>
  <c r="N449" i="30"/>
  <c r="Q449" i="30" s="1"/>
  <c r="L449" i="30"/>
  <c r="I449" i="30"/>
  <c r="R448" i="30"/>
  <c r="P448" i="30"/>
  <c r="L448" i="30"/>
  <c r="N448" i="30" s="1"/>
  <c r="I448" i="30"/>
  <c r="R447" i="30"/>
  <c r="P447" i="30"/>
  <c r="L447" i="30"/>
  <c r="N447" i="30" s="1"/>
  <c r="S447" i="30" s="1"/>
  <c r="I447" i="30"/>
  <c r="P446" i="30"/>
  <c r="R446" i="30" s="1"/>
  <c r="L446" i="30"/>
  <c r="N446" i="30" s="1"/>
  <c r="I446" i="30"/>
  <c r="P445" i="30"/>
  <c r="R445" i="30" s="1"/>
  <c r="N445" i="30"/>
  <c r="L445" i="30"/>
  <c r="I445" i="30"/>
  <c r="R444" i="30"/>
  <c r="P444" i="30"/>
  <c r="L444" i="30"/>
  <c r="N444" i="30" s="1"/>
  <c r="I444" i="30"/>
  <c r="S443" i="30"/>
  <c r="R443" i="30"/>
  <c r="P443" i="30"/>
  <c r="L443" i="30"/>
  <c r="N443" i="30" s="1"/>
  <c r="Q443" i="30" s="1"/>
  <c r="I443" i="30"/>
  <c r="R442" i="30"/>
  <c r="P442" i="30"/>
  <c r="L442" i="30"/>
  <c r="N442" i="30" s="1"/>
  <c r="I442" i="30"/>
  <c r="Q441" i="30"/>
  <c r="P441" i="30"/>
  <c r="R441" i="30" s="1"/>
  <c r="S441" i="30" s="1"/>
  <c r="N441" i="30"/>
  <c r="L441" i="30"/>
  <c r="I441" i="30"/>
  <c r="P440" i="30"/>
  <c r="R440" i="30" s="1"/>
  <c r="L440" i="30"/>
  <c r="N440" i="30" s="1"/>
  <c r="I440" i="30"/>
  <c r="R439" i="30"/>
  <c r="P439" i="30"/>
  <c r="N439" i="30"/>
  <c r="S439" i="30" s="1"/>
  <c r="L439" i="30"/>
  <c r="I439" i="30"/>
  <c r="P438" i="30"/>
  <c r="R438" i="30" s="1"/>
  <c r="L438" i="30"/>
  <c r="N438" i="30" s="1"/>
  <c r="I438" i="30"/>
  <c r="P437" i="30"/>
  <c r="R437" i="30" s="1"/>
  <c r="N437" i="30"/>
  <c r="L437" i="30"/>
  <c r="I437" i="30"/>
  <c r="R436" i="30"/>
  <c r="P436" i="30"/>
  <c r="L436" i="30"/>
  <c r="N436" i="30" s="1"/>
  <c r="I436" i="30"/>
  <c r="R435" i="30"/>
  <c r="P435" i="30"/>
  <c r="L435" i="30"/>
  <c r="N435" i="30" s="1"/>
  <c r="I435" i="30"/>
  <c r="R434" i="30"/>
  <c r="Q434" i="30"/>
  <c r="P434" i="30"/>
  <c r="N434" i="30"/>
  <c r="S434" i="30" s="1"/>
  <c r="L434" i="30"/>
  <c r="I434" i="30"/>
  <c r="S433" i="30"/>
  <c r="Q433" i="30"/>
  <c r="P433" i="30"/>
  <c r="R433" i="30" s="1"/>
  <c r="N433" i="30"/>
  <c r="L433" i="30"/>
  <c r="I433" i="30"/>
  <c r="R432" i="30"/>
  <c r="P432" i="30"/>
  <c r="L432" i="30"/>
  <c r="N432" i="30" s="1"/>
  <c r="I432" i="30"/>
  <c r="R431" i="30"/>
  <c r="P431" i="30"/>
  <c r="N431" i="30"/>
  <c r="S431" i="30" s="1"/>
  <c r="L431" i="30"/>
  <c r="I431" i="30"/>
  <c r="P430" i="30"/>
  <c r="R430" i="30" s="1"/>
  <c r="L430" i="30"/>
  <c r="N430" i="30" s="1"/>
  <c r="I430" i="30"/>
  <c r="P429" i="30"/>
  <c r="R429" i="30" s="1"/>
  <c r="N429" i="30"/>
  <c r="L429" i="30"/>
  <c r="I429" i="30"/>
  <c r="R428" i="30"/>
  <c r="P428" i="30"/>
  <c r="L428" i="30"/>
  <c r="N428" i="30" s="1"/>
  <c r="I428" i="30"/>
  <c r="R427" i="30"/>
  <c r="P427" i="30"/>
  <c r="L427" i="30"/>
  <c r="N427" i="30" s="1"/>
  <c r="I427" i="30"/>
  <c r="R426" i="30"/>
  <c r="Q426" i="30"/>
  <c r="P426" i="30"/>
  <c r="N426" i="30"/>
  <c r="L426" i="30"/>
  <c r="I426" i="30"/>
  <c r="S425" i="30"/>
  <c r="Q425" i="30"/>
  <c r="P425" i="30"/>
  <c r="R425" i="30" s="1"/>
  <c r="N425" i="30"/>
  <c r="L425" i="30"/>
  <c r="I425" i="30"/>
  <c r="P424" i="30"/>
  <c r="R424" i="30" s="1"/>
  <c r="L424" i="30"/>
  <c r="N424" i="30" s="1"/>
  <c r="I424" i="30"/>
  <c r="R423" i="30"/>
  <c r="Q423" i="30"/>
  <c r="P423" i="30"/>
  <c r="N423" i="30"/>
  <c r="S423" i="30" s="1"/>
  <c r="L423" i="30"/>
  <c r="I423" i="30"/>
  <c r="P422" i="30"/>
  <c r="R422" i="30" s="1"/>
  <c r="L422" i="30"/>
  <c r="N422" i="30" s="1"/>
  <c r="I422" i="30"/>
  <c r="P421" i="30"/>
  <c r="R421" i="30" s="1"/>
  <c r="N421" i="30"/>
  <c r="L421" i="30"/>
  <c r="I421" i="30"/>
  <c r="R420" i="30"/>
  <c r="P420" i="30"/>
  <c r="L420" i="30"/>
  <c r="N420" i="30" s="1"/>
  <c r="I420" i="30"/>
  <c r="S419" i="30"/>
  <c r="R419" i="30"/>
  <c r="P419" i="30"/>
  <c r="L419" i="30"/>
  <c r="N419" i="30" s="1"/>
  <c r="Q419" i="30" s="1"/>
  <c r="I419" i="30"/>
  <c r="R418" i="30"/>
  <c r="Q418" i="30"/>
  <c r="P418" i="30"/>
  <c r="N418" i="30"/>
  <c r="L418" i="30"/>
  <c r="I418" i="30"/>
  <c r="Q417" i="30"/>
  <c r="P417" i="30"/>
  <c r="R417" i="30" s="1"/>
  <c r="S417" i="30" s="1"/>
  <c r="N417" i="30"/>
  <c r="L417" i="30"/>
  <c r="I417" i="30"/>
  <c r="P416" i="30"/>
  <c r="R416" i="30" s="1"/>
  <c r="L416" i="30"/>
  <c r="N416" i="30" s="1"/>
  <c r="Q416" i="30" s="1"/>
  <c r="I416" i="30"/>
  <c r="R415" i="30"/>
  <c r="Q415" i="30"/>
  <c r="P415" i="30"/>
  <c r="N415" i="30"/>
  <c r="L415" i="30"/>
  <c r="I415" i="30"/>
  <c r="P414" i="30"/>
  <c r="R414" i="30" s="1"/>
  <c r="L414" i="30"/>
  <c r="N414" i="30" s="1"/>
  <c r="I414" i="30"/>
  <c r="S413" i="30"/>
  <c r="P413" i="30"/>
  <c r="R413" i="30" s="1"/>
  <c r="N413" i="30"/>
  <c r="Q413" i="30" s="1"/>
  <c r="L413" i="30"/>
  <c r="I413" i="30"/>
  <c r="R412" i="30"/>
  <c r="P412" i="30"/>
  <c r="L412" i="30"/>
  <c r="N412" i="30" s="1"/>
  <c r="I412" i="30"/>
  <c r="R411" i="30"/>
  <c r="P411" i="30"/>
  <c r="L411" i="30"/>
  <c r="N411" i="30" s="1"/>
  <c r="S411" i="30" s="1"/>
  <c r="I411" i="30"/>
  <c r="R410" i="30"/>
  <c r="Q410" i="30"/>
  <c r="P410" i="30"/>
  <c r="N410" i="30"/>
  <c r="L410" i="30"/>
  <c r="I410" i="30"/>
  <c r="Q409" i="30"/>
  <c r="P409" i="30"/>
  <c r="R409" i="30" s="1"/>
  <c r="S409" i="30" s="1"/>
  <c r="N409" i="30"/>
  <c r="L409" i="30"/>
  <c r="I409" i="30"/>
  <c r="R408" i="30"/>
  <c r="P408" i="30"/>
  <c r="N408" i="30"/>
  <c r="L408" i="30"/>
  <c r="I408" i="30"/>
  <c r="R407" i="30"/>
  <c r="P407" i="30"/>
  <c r="N407" i="30"/>
  <c r="L407" i="30"/>
  <c r="I407" i="30"/>
  <c r="Q406" i="30"/>
  <c r="P406" i="30"/>
  <c r="R406" i="30" s="1"/>
  <c r="L406" i="30"/>
  <c r="N406" i="30" s="1"/>
  <c r="I406" i="30"/>
  <c r="P405" i="30"/>
  <c r="R405" i="30" s="1"/>
  <c r="N405" i="30"/>
  <c r="Q405" i="30" s="1"/>
  <c r="L405" i="30"/>
  <c r="I405" i="30"/>
  <c r="R404" i="30"/>
  <c r="P404" i="30"/>
  <c r="L404" i="30"/>
  <c r="N404" i="30" s="1"/>
  <c r="I404" i="30"/>
  <c r="R403" i="30"/>
  <c r="S403" i="30" s="1"/>
  <c r="P403" i="30"/>
  <c r="L403" i="30"/>
  <c r="N403" i="30" s="1"/>
  <c r="Q403" i="30" s="1"/>
  <c r="I403" i="30"/>
  <c r="R402" i="30"/>
  <c r="Q402" i="30"/>
  <c r="P402" i="30"/>
  <c r="N402" i="30"/>
  <c r="L402" i="30"/>
  <c r="I402" i="30"/>
  <c r="P401" i="30"/>
  <c r="R401" i="30" s="1"/>
  <c r="N401" i="30"/>
  <c r="L401" i="30"/>
  <c r="I401" i="30"/>
  <c r="P400" i="30"/>
  <c r="R400" i="30" s="1"/>
  <c r="L400" i="30"/>
  <c r="N400" i="30" s="1"/>
  <c r="I400" i="30"/>
  <c r="R399" i="30"/>
  <c r="Q399" i="30"/>
  <c r="P399" i="30"/>
  <c r="L399" i="30"/>
  <c r="N399" i="30" s="1"/>
  <c r="I399" i="30"/>
  <c r="P398" i="30"/>
  <c r="R398" i="30" s="1"/>
  <c r="L398" i="30"/>
  <c r="N398" i="30" s="1"/>
  <c r="S398" i="30" s="1"/>
  <c r="I398" i="30"/>
  <c r="P397" i="30"/>
  <c r="R397" i="30" s="1"/>
  <c r="N397" i="30"/>
  <c r="Q397" i="30" s="1"/>
  <c r="L397" i="30"/>
  <c r="I397" i="30"/>
  <c r="R396" i="30"/>
  <c r="P396" i="30"/>
  <c r="L396" i="30"/>
  <c r="N396" i="30" s="1"/>
  <c r="I396" i="30"/>
  <c r="R395" i="30"/>
  <c r="P395" i="30"/>
  <c r="L395" i="30"/>
  <c r="N395" i="30" s="1"/>
  <c r="I395" i="30"/>
  <c r="Q394" i="30"/>
  <c r="P394" i="30"/>
  <c r="R394" i="30" s="1"/>
  <c r="N394" i="30"/>
  <c r="S394" i="30" s="1"/>
  <c r="L394" i="30"/>
  <c r="I394" i="30"/>
  <c r="S393" i="30"/>
  <c r="P393" i="30"/>
  <c r="R393" i="30" s="1"/>
  <c r="N393" i="30"/>
  <c r="Q393" i="30" s="1"/>
  <c r="L393" i="30"/>
  <c r="I393" i="30"/>
  <c r="P392" i="30"/>
  <c r="R392" i="30" s="1"/>
  <c r="L392" i="30"/>
  <c r="N392" i="30" s="1"/>
  <c r="I392" i="30"/>
  <c r="R391" i="30"/>
  <c r="P391" i="30"/>
  <c r="L391" i="30"/>
  <c r="N391" i="30" s="1"/>
  <c r="I391" i="30"/>
  <c r="P390" i="30"/>
  <c r="R390" i="30" s="1"/>
  <c r="L390" i="30"/>
  <c r="N390" i="30" s="1"/>
  <c r="S390" i="30" s="1"/>
  <c r="I390" i="30"/>
  <c r="P389" i="30"/>
  <c r="R389" i="30" s="1"/>
  <c r="N389" i="30"/>
  <c r="L389" i="30"/>
  <c r="I389" i="30"/>
  <c r="R388" i="30"/>
  <c r="P388" i="30"/>
  <c r="L388" i="30"/>
  <c r="N388" i="30" s="1"/>
  <c r="I388" i="30"/>
  <c r="R387" i="30"/>
  <c r="P387" i="30"/>
  <c r="L387" i="30"/>
  <c r="N387" i="30" s="1"/>
  <c r="I387" i="30"/>
  <c r="R386" i="30"/>
  <c r="Q386" i="30"/>
  <c r="P386" i="30"/>
  <c r="N386" i="30"/>
  <c r="L386" i="30"/>
  <c r="I386" i="30"/>
  <c r="P385" i="30"/>
  <c r="R385" i="30" s="1"/>
  <c r="N385" i="30"/>
  <c r="L385" i="30"/>
  <c r="I385" i="30"/>
  <c r="P384" i="30"/>
  <c r="R384" i="30" s="1"/>
  <c r="L384" i="30"/>
  <c r="N384" i="30" s="1"/>
  <c r="I384" i="30"/>
  <c r="R383" i="30"/>
  <c r="P383" i="30"/>
  <c r="L383" i="30"/>
  <c r="N383" i="30" s="1"/>
  <c r="I383" i="30"/>
  <c r="Q382" i="30"/>
  <c r="P382" i="30"/>
  <c r="R382" i="30" s="1"/>
  <c r="L382" i="30"/>
  <c r="N382" i="30" s="1"/>
  <c r="I382" i="30"/>
  <c r="P381" i="30"/>
  <c r="R381" i="30" s="1"/>
  <c r="N381" i="30"/>
  <c r="L381" i="30"/>
  <c r="I381" i="30"/>
  <c r="S380" i="30"/>
  <c r="R380" i="30"/>
  <c r="P380" i="30"/>
  <c r="L380" i="30"/>
  <c r="N380" i="30" s="1"/>
  <c r="Q380" i="30" s="1"/>
  <c r="I380" i="30"/>
  <c r="R379" i="30"/>
  <c r="S379" i="30" s="1"/>
  <c r="Q379" i="30"/>
  <c r="P379" i="30"/>
  <c r="L379" i="30"/>
  <c r="N379" i="30" s="1"/>
  <c r="I379" i="30"/>
  <c r="Q378" i="30"/>
  <c r="P378" i="30"/>
  <c r="R378" i="30" s="1"/>
  <c r="N378" i="30"/>
  <c r="S378" i="30" s="1"/>
  <c r="L378" i="30"/>
  <c r="I378" i="30"/>
  <c r="P377" i="30"/>
  <c r="R377" i="30" s="1"/>
  <c r="N377" i="30"/>
  <c r="L377" i="30"/>
  <c r="I377" i="30"/>
  <c r="P376" i="30"/>
  <c r="R376" i="30" s="1"/>
  <c r="L376" i="30"/>
  <c r="N376" i="30" s="1"/>
  <c r="Q376" i="30" s="1"/>
  <c r="I376" i="30"/>
  <c r="R375" i="30"/>
  <c r="Q375" i="30"/>
  <c r="P375" i="30"/>
  <c r="L375" i="30"/>
  <c r="N375" i="30" s="1"/>
  <c r="S375" i="30" s="1"/>
  <c r="I375" i="30"/>
  <c r="P374" i="30"/>
  <c r="R374" i="30" s="1"/>
  <c r="L374" i="30"/>
  <c r="N374" i="30" s="1"/>
  <c r="I374" i="30"/>
  <c r="S373" i="30"/>
  <c r="P373" i="30"/>
  <c r="R373" i="30" s="1"/>
  <c r="N373" i="30"/>
  <c r="Q373" i="30" s="1"/>
  <c r="L373" i="30"/>
  <c r="I373" i="30"/>
  <c r="R372" i="30"/>
  <c r="P372" i="30"/>
  <c r="N372" i="30"/>
  <c r="L372" i="30"/>
  <c r="I372" i="30"/>
  <c r="R371" i="30"/>
  <c r="P371" i="30"/>
  <c r="L371" i="30"/>
  <c r="N371" i="30" s="1"/>
  <c r="S371" i="30" s="1"/>
  <c r="I371" i="30"/>
  <c r="Q370" i="30"/>
  <c r="P370" i="30"/>
  <c r="R370" i="30" s="1"/>
  <c r="N370" i="30"/>
  <c r="L370" i="30"/>
  <c r="I370" i="30"/>
  <c r="S369" i="30"/>
  <c r="Q369" i="30"/>
  <c r="P369" i="30"/>
  <c r="R369" i="30" s="1"/>
  <c r="N369" i="30"/>
  <c r="L369" i="30"/>
  <c r="I369" i="30"/>
  <c r="Q368" i="30"/>
  <c r="P368" i="30"/>
  <c r="R368" i="30" s="1"/>
  <c r="S368" i="30" s="1"/>
  <c r="N368" i="30"/>
  <c r="L368" i="30"/>
  <c r="I368" i="30"/>
  <c r="R367" i="30"/>
  <c r="P367" i="30"/>
  <c r="N367" i="30"/>
  <c r="L367" i="30"/>
  <c r="I367" i="30"/>
  <c r="R366" i="30"/>
  <c r="P366" i="30"/>
  <c r="N366" i="30"/>
  <c r="L366" i="30"/>
  <c r="I366" i="30"/>
  <c r="Q365" i="30"/>
  <c r="P365" i="30"/>
  <c r="R365" i="30" s="1"/>
  <c r="L365" i="30"/>
  <c r="N365" i="30" s="1"/>
  <c r="S365" i="30" s="1"/>
  <c r="I365" i="30"/>
  <c r="P364" i="30"/>
  <c r="R364" i="30" s="1"/>
  <c r="N364" i="30"/>
  <c r="Q364" i="30" s="1"/>
  <c r="L364" i="30"/>
  <c r="I364" i="30"/>
  <c r="R363" i="30"/>
  <c r="P363" i="30"/>
  <c r="L363" i="30"/>
  <c r="N363" i="30" s="1"/>
  <c r="I363" i="30"/>
  <c r="R362" i="30"/>
  <c r="S362" i="30" s="1"/>
  <c r="Q362" i="30"/>
  <c r="P362" i="30"/>
  <c r="L362" i="30"/>
  <c r="N362" i="30" s="1"/>
  <c r="I362" i="30"/>
  <c r="Q361" i="30"/>
  <c r="P361" i="30"/>
  <c r="R361" i="30" s="1"/>
  <c r="N361" i="30"/>
  <c r="L361" i="30"/>
  <c r="I361" i="30"/>
  <c r="P360" i="30"/>
  <c r="R360" i="30" s="1"/>
  <c r="N360" i="30"/>
  <c r="L360" i="30"/>
  <c r="I360" i="30"/>
  <c r="R359" i="30"/>
  <c r="P359" i="30"/>
  <c r="L359" i="30"/>
  <c r="N359" i="30" s="1"/>
  <c r="I359" i="30"/>
  <c r="R358" i="30"/>
  <c r="Q358" i="30"/>
  <c r="P358" i="30"/>
  <c r="N358" i="30"/>
  <c r="L358" i="30"/>
  <c r="I358" i="30"/>
  <c r="Q357" i="30"/>
  <c r="P357" i="30"/>
  <c r="R357" i="30" s="1"/>
  <c r="L357" i="30"/>
  <c r="N357" i="30" s="1"/>
  <c r="S357" i="30" s="1"/>
  <c r="I357" i="30"/>
  <c r="P356" i="30"/>
  <c r="R356" i="30" s="1"/>
  <c r="S356" i="30" s="1"/>
  <c r="N356" i="30"/>
  <c r="Q356" i="30" s="1"/>
  <c r="L356" i="30"/>
  <c r="I356" i="30"/>
  <c r="R355" i="30"/>
  <c r="P355" i="30"/>
  <c r="L355" i="30"/>
  <c r="N355" i="30" s="1"/>
  <c r="I355" i="30"/>
  <c r="R354" i="30"/>
  <c r="P354" i="30"/>
  <c r="L354" i="30"/>
  <c r="N354" i="30" s="1"/>
  <c r="I354" i="30"/>
  <c r="Q353" i="30"/>
  <c r="P353" i="30"/>
  <c r="R353" i="30" s="1"/>
  <c r="N353" i="30"/>
  <c r="L353" i="30"/>
  <c r="I353" i="30"/>
  <c r="S352" i="30"/>
  <c r="Q352" i="30"/>
  <c r="P352" i="30"/>
  <c r="R352" i="30" s="1"/>
  <c r="N352" i="30"/>
  <c r="L352" i="30"/>
  <c r="I352" i="30"/>
  <c r="P351" i="30"/>
  <c r="R351" i="30" s="1"/>
  <c r="L351" i="30"/>
  <c r="N351" i="30" s="1"/>
  <c r="I351" i="30"/>
  <c r="R350" i="30"/>
  <c r="Q350" i="30"/>
  <c r="P350" i="30"/>
  <c r="N350" i="30"/>
  <c r="S350" i="30" s="1"/>
  <c r="L350" i="30"/>
  <c r="I350" i="30"/>
  <c r="P349" i="30"/>
  <c r="R349" i="30" s="1"/>
  <c r="L349" i="30"/>
  <c r="N349" i="30" s="1"/>
  <c r="S349" i="30" s="1"/>
  <c r="I349" i="30"/>
  <c r="P348" i="30"/>
  <c r="R348" i="30" s="1"/>
  <c r="N348" i="30"/>
  <c r="L348" i="30"/>
  <c r="I348" i="30"/>
  <c r="R347" i="30"/>
  <c r="P347" i="30"/>
  <c r="L347" i="30"/>
  <c r="N347" i="30" s="1"/>
  <c r="I347" i="30"/>
  <c r="R346" i="30"/>
  <c r="P346" i="30"/>
  <c r="L346" i="30"/>
  <c r="N346" i="30" s="1"/>
  <c r="I346" i="30"/>
  <c r="R345" i="30"/>
  <c r="Q345" i="30"/>
  <c r="P345" i="30"/>
  <c r="N345" i="30"/>
  <c r="L345" i="30"/>
  <c r="I345" i="30"/>
  <c r="P344" i="30"/>
  <c r="R344" i="30" s="1"/>
  <c r="N344" i="30"/>
  <c r="Q344" i="30" s="1"/>
  <c r="L344" i="30"/>
  <c r="I344" i="30"/>
  <c r="P343" i="30"/>
  <c r="R343" i="30" s="1"/>
  <c r="L343" i="30"/>
  <c r="N343" i="30" s="1"/>
  <c r="I343" i="30"/>
  <c r="R342" i="30"/>
  <c r="P342" i="30"/>
  <c r="L342" i="30"/>
  <c r="N342" i="30" s="1"/>
  <c r="I342" i="30"/>
  <c r="S341" i="30"/>
  <c r="Q341" i="30"/>
  <c r="P341" i="30"/>
  <c r="R341" i="30" s="1"/>
  <c r="L341" i="30"/>
  <c r="N341" i="30" s="1"/>
  <c r="I341" i="30"/>
  <c r="R340" i="30"/>
  <c r="P340" i="30"/>
  <c r="N340" i="30"/>
  <c r="L340" i="30"/>
  <c r="I340" i="30"/>
  <c r="R339" i="30"/>
  <c r="P339" i="30"/>
  <c r="L339" i="30"/>
  <c r="N339" i="30" s="1"/>
  <c r="I339" i="30"/>
  <c r="P338" i="30"/>
  <c r="R338" i="30" s="1"/>
  <c r="L338" i="30"/>
  <c r="N338" i="30" s="1"/>
  <c r="I338" i="30"/>
  <c r="R337" i="30"/>
  <c r="Q337" i="30"/>
  <c r="P337" i="30"/>
  <c r="N337" i="30"/>
  <c r="L337" i="30"/>
  <c r="I337" i="30"/>
  <c r="P336" i="30"/>
  <c r="R336" i="30" s="1"/>
  <c r="N336" i="30"/>
  <c r="L336" i="30"/>
  <c r="I336" i="30"/>
  <c r="P335" i="30"/>
  <c r="R335" i="30" s="1"/>
  <c r="L335" i="30"/>
  <c r="N335" i="30" s="1"/>
  <c r="I335" i="30"/>
  <c r="P334" i="30"/>
  <c r="R334" i="30" s="1"/>
  <c r="N334" i="30"/>
  <c r="L334" i="30"/>
  <c r="I334" i="30"/>
  <c r="S333" i="30"/>
  <c r="R333" i="30"/>
  <c r="P333" i="30"/>
  <c r="L333" i="30"/>
  <c r="N333" i="30" s="1"/>
  <c r="Q333" i="30" s="1"/>
  <c r="I333" i="30"/>
  <c r="R332" i="30"/>
  <c r="S332" i="30" s="1"/>
  <c r="P332" i="30"/>
  <c r="L332" i="30"/>
  <c r="N332" i="30" s="1"/>
  <c r="Q332" i="30" s="1"/>
  <c r="I332" i="30"/>
  <c r="R331" i="30"/>
  <c r="S331" i="30" s="1"/>
  <c r="Q331" i="30"/>
  <c r="P331" i="30"/>
  <c r="N331" i="30"/>
  <c r="L331" i="30"/>
  <c r="I331" i="30"/>
  <c r="S330" i="30"/>
  <c r="P330" i="30"/>
  <c r="R330" i="30" s="1"/>
  <c r="L330" i="30"/>
  <c r="N330" i="30" s="1"/>
  <c r="Q330" i="30" s="1"/>
  <c r="I330" i="30"/>
  <c r="P329" i="30"/>
  <c r="R329" i="30" s="1"/>
  <c r="N329" i="30"/>
  <c r="L329" i="30"/>
  <c r="I329" i="30"/>
  <c r="R328" i="30"/>
  <c r="P328" i="30"/>
  <c r="N328" i="30"/>
  <c r="L328" i="30"/>
  <c r="I328" i="30"/>
  <c r="P327" i="30"/>
  <c r="R327" i="30" s="1"/>
  <c r="L327" i="30"/>
  <c r="N327" i="30" s="1"/>
  <c r="I327" i="30"/>
  <c r="P326" i="30"/>
  <c r="R326" i="30" s="1"/>
  <c r="N326" i="30"/>
  <c r="L326" i="30"/>
  <c r="I326" i="30"/>
  <c r="S325" i="30"/>
  <c r="R325" i="30"/>
  <c r="P325" i="30"/>
  <c r="L325" i="30"/>
  <c r="N325" i="30" s="1"/>
  <c r="Q325" i="30" s="1"/>
  <c r="I325" i="30"/>
  <c r="R324" i="30"/>
  <c r="P324" i="30"/>
  <c r="L324" i="30"/>
  <c r="N324" i="30" s="1"/>
  <c r="I324" i="30"/>
  <c r="R323" i="30"/>
  <c r="S323" i="30" s="1"/>
  <c r="Q323" i="30"/>
  <c r="P323" i="30"/>
  <c r="N323" i="30"/>
  <c r="L323" i="30"/>
  <c r="I323" i="30"/>
  <c r="S322" i="30"/>
  <c r="Q322" i="30"/>
  <c r="P322" i="30"/>
  <c r="R322" i="30" s="1"/>
  <c r="L322" i="30"/>
  <c r="N322" i="30" s="1"/>
  <c r="I322" i="30"/>
  <c r="P321" i="30"/>
  <c r="R321" i="30" s="1"/>
  <c r="N321" i="30"/>
  <c r="L321" i="30"/>
  <c r="I321" i="30"/>
  <c r="R320" i="30"/>
  <c r="P320" i="30"/>
  <c r="L320" i="30"/>
  <c r="N320" i="30" s="1"/>
  <c r="I320" i="30"/>
  <c r="P319" i="30"/>
  <c r="R319" i="30" s="1"/>
  <c r="L319" i="30"/>
  <c r="N319" i="30" s="1"/>
  <c r="I319" i="30"/>
  <c r="P318" i="30"/>
  <c r="R318" i="30" s="1"/>
  <c r="N318" i="30"/>
  <c r="L318" i="30"/>
  <c r="I318" i="30"/>
  <c r="S317" i="30"/>
  <c r="R317" i="30"/>
  <c r="P317" i="30"/>
  <c r="L317" i="30"/>
  <c r="N317" i="30" s="1"/>
  <c r="Q317" i="30" s="1"/>
  <c r="I317" i="30"/>
  <c r="R316" i="30"/>
  <c r="P316" i="30"/>
  <c r="L316" i="30"/>
  <c r="N316" i="30" s="1"/>
  <c r="I316" i="30"/>
  <c r="R315" i="30"/>
  <c r="Q315" i="30"/>
  <c r="P315" i="30"/>
  <c r="N315" i="30"/>
  <c r="L315" i="30"/>
  <c r="I315" i="30"/>
  <c r="S314" i="30"/>
  <c r="Q314" i="30"/>
  <c r="P314" i="30"/>
  <c r="R314" i="30" s="1"/>
  <c r="L314" i="30"/>
  <c r="N314" i="30" s="1"/>
  <c r="I314" i="30"/>
  <c r="R313" i="30"/>
  <c r="P313" i="30"/>
  <c r="N313" i="30"/>
  <c r="L313" i="30"/>
  <c r="I313" i="30"/>
  <c r="R312" i="30"/>
  <c r="P312" i="30"/>
  <c r="N312" i="30"/>
  <c r="S312" i="30" s="1"/>
  <c r="L312" i="30"/>
  <c r="I312" i="30"/>
  <c r="P311" i="30"/>
  <c r="R311" i="30" s="1"/>
  <c r="L311" i="30"/>
  <c r="N311" i="30" s="1"/>
  <c r="I311" i="30"/>
  <c r="P310" i="30"/>
  <c r="R310" i="30" s="1"/>
  <c r="N310" i="30"/>
  <c r="L310" i="30"/>
  <c r="I310" i="30"/>
  <c r="S309" i="30"/>
  <c r="R309" i="30"/>
  <c r="P309" i="30"/>
  <c r="L309" i="30"/>
  <c r="N309" i="30" s="1"/>
  <c r="Q309" i="30" s="1"/>
  <c r="I309" i="30"/>
  <c r="R308" i="30"/>
  <c r="P308" i="30"/>
  <c r="L308" i="30"/>
  <c r="N308" i="30" s="1"/>
  <c r="I308" i="30"/>
  <c r="R307" i="30"/>
  <c r="Q307" i="30"/>
  <c r="P307" i="30"/>
  <c r="N307" i="30"/>
  <c r="L307" i="30"/>
  <c r="I307" i="30"/>
  <c r="Q306" i="30"/>
  <c r="P306" i="30"/>
  <c r="R306" i="30" s="1"/>
  <c r="S306" i="30" s="1"/>
  <c r="L306" i="30"/>
  <c r="N306" i="30" s="1"/>
  <c r="I306" i="30"/>
  <c r="P305" i="30"/>
  <c r="R305" i="30" s="1"/>
  <c r="N305" i="30"/>
  <c r="L305" i="30"/>
  <c r="I305" i="30"/>
  <c r="R304" i="30"/>
  <c r="P304" i="30"/>
  <c r="L304" i="30"/>
  <c r="N304" i="30" s="1"/>
  <c r="I304" i="30"/>
  <c r="P303" i="30"/>
  <c r="R303" i="30" s="1"/>
  <c r="L303" i="30"/>
  <c r="N303" i="30" s="1"/>
  <c r="I303" i="30"/>
  <c r="P302" i="30"/>
  <c r="R302" i="30" s="1"/>
  <c r="N302" i="30"/>
  <c r="L302" i="30"/>
  <c r="I302" i="30"/>
  <c r="R301" i="30"/>
  <c r="P301" i="30"/>
  <c r="L301" i="30"/>
  <c r="N301" i="30" s="1"/>
  <c r="I301" i="30"/>
  <c r="R300" i="30"/>
  <c r="P300" i="30"/>
  <c r="L300" i="30"/>
  <c r="N300" i="30" s="1"/>
  <c r="Q300" i="30" s="1"/>
  <c r="I300" i="30"/>
  <c r="R299" i="30"/>
  <c r="Q299" i="30"/>
  <c r="P299" i="30"/>
  <c r="N299" i="30"/>
  <c r="L299" i="30"/>
  <c r="I299" i="30"/>
  <c r="Q298" i="30"/>
  <c r="P298" i="30"/>
  <c r="R298" i="30" s="1"/>
  <c r="L298" i="30"/>
  <c r="N298" i="30" s="1"/>
  <c r="S298" i="30" s="1"/>
  <c r="I298" i="30"/>
  <c r="R297" i="30"/>
  <c r="P297" i="30"/>
  <c r="N297" i="30"/>
  <c r="L297" i="30"/>
  <c r="I297" i="30"/>
  <c r="R296" i="30"/>
  <c r="Q296" i="30"/>
  <c r="P296" i="30"/>
  <c r="N296" i="30"/>
  <c r="S296" i="30" s="1"/>
  <c r="L296" i="30"/>
  <c r="I296" i="30"/>
  <c r="P295" i="30"/>
  <c r="R295" i="30" s="1"/>
  <c r="L295" i="30"/>
  <c r="N295" i="30" s="1"/>
  <c r="I295" i="30"/>
  <c r="P294" i="30"/>
  <c r="R294" i="30" s="1"/>
  <c r="N294" i="30"/>
  <c r="L294" i="30"/>
  <c r="I294" i="30"/>
  <c r="R293" i="30"/>
  <c r="P293" i="30"/>
  <c r="L293" i="30"/>
  <c r="N293" i="30" s="1"/>
  <c r="I293" i="30"/>
  <c r="S292" i="30"/>
  <c r="R292" i="30"/>
  <c r="P292" i="30"/>
  <c r="L292" i="30"/>
  <c r="N292" i="30" s="1"/>
  <c r="Q292" i="30" s="1"/>
  <c r="I292" i="30"/>
  <c r="R291" i="30"/>
  <c r="Q291" i="30"/>
  <c r="P291" i="30"/>
  <c r="N291" i="30"/>
  <c r="L291" i="30"/>
  <c r="I291" i="30"/>
  <c r="P290" i="30"/>
  <c r="R290" i="30" s="1"/>
  <c r="L290" i="30"/>
  <c r="N290" i="30" s="1"/>
  <c r="I290" i="30"/>
  <c r="R289" i="30"/>
  <c r="P289" i="30"/>
  <c r="N289" i="30"/>
  <c r="L289" i="30"/>
  <c r="I289" i="30"/>
  <c r="R288" i="30"/>
  <c r="Q288" i="30"/>
  <c r="P288" i="30"/>
  <c r="N288" i="30"/>
  <c r="S288" i="30" s="1"/>
  <c r="L288" i="30"/>
  <c r="I288" i="30"/>
  <c r="P287" i="30"/>
  <c r="R287" i="30" s="1"/>
  <c r="L287" i="30"/>
  <c r="N287" i="30" s="1"/>
  <c r="I287" i="30"/>
  <c r="P286" i="30"/>
  <c r="R286" i="30" s="1"/>
  <c r="N286" i="30"/>
  <c r="L286" i="30"/>
  <c r="I286" i="30"/>
  <c r="R285" i="30"/>
  <c r="P285" i="30"/>
  <c r="L285" i="30"/>
  <c r="N285" i="30" s="1"/>
  <c r="I285" i="30"/>
  <c r="S284" i="30"/>
  <c r="R284" i="30"/>
  <c r="P284" i="30"/>
  <c r="L284" i="30"/>
  <c r="N284" i="30" s="1"/>
  <c r="Q284" i="30" s="1"/>
  <c r="I284" i="30"/>
  <c r="R283" i="30"/>
  <c r="Q283" i="30"/>
  <c r="P283" i="30"/>
  <c r="N283" i="30"/>
  <c r="S283" i="30" s="1"/>
  <c r="L283" i="30"/>
  <c r="I283" i="30"/>
  <c r="P282" i="30"/>
  <c r="R282" i="30" s="1"/>
  <c r="L282" i="30"/>
  <c r="N282" i="30" s="1"/>
  <c r="I282" i="30"/>
  <c r="R281" i="30"/>
  <c r="P281" i="30"/>
  <c r="N281" i="30"/>
  <c r="L281" i="30"/>
  <c r="I281" i="30"/>
  <c r="R280" i="30"/>
  <c r="P280" i="30"/>
  <c r="L280" i="30"/>
  <c r="N280" i="30" s="1"/>
  <c r="I280" i="30"/>
  <c r="P279" i="30"/>
  <c r="R279" i="30" s="1"/>
  <c r="L279" i="30"/>
  <c r="N279" i="30" s="1"/>
  <c r="I279" i="30"/>
  <c r="P278" i="30"/>
  <c r="R278" i="30" s="1"/>
  <c r="N278" i="30"/>
  <c r="L278" i="30"/>
  <c r="I278" i="30"/>
  <c r="R277" i="30"/>
  <c r="P277" i="30"/>
  <c r="L277" i="30"/>
  <c r="N277" i="30" s="1"/>
  <c r="Q277" i="30" s="1"/>
  <c r="I277" i="30"/>
  <c r="S276" i="30"/>
  <c r="R276" i="30"/>
  <c r="P276" i="30"/>
  <c r="L276" i="30"/>
  <c r="N276" i="30" s="1"/>
  <c r="Q276" i="30" s="1"/>
  <c r="I276" i="30"/>
  <c r="R275" i="30"/>
  <c r="Q275" i="30"/>
  <c r="P275" i="30"/>
  <c r="N275" i="30"/>
  <c r="S275" i="30" s="1"/>
  <c r="L275" i="30"/>
  <c r="I275" i="30"/>
  <c r="P274" i="30"/>
  <c r="R274" i="30" s="1"/>
  <c r="L274" i="30"/>
  <c r="N274" i="30" s="1"/>
  <c r="S274" i="30" s="1"/>
  <c r="I274" i="30"/>
  <c r="R273" i="30"/>
  <c r="P273" i="30"/>
  <c r="N273" i="30"/>
  <c r="L273" i="30"/>
  <c r="I273" i="30"/>
  <c r="R272" i="30"/>
  <c r="P272" i="30"/>
  <c r="L272" i="30"/>
  <c r="N272" i="30" s="1"/>
  <c r="I272" i="30"/>
  <c r="P271" i="30"/>
  <c r="R271" i="30" s="1"/>
  <c r="L271" i="30"/>
  <c r="N271" i="30" s="1"/>
  <c r="I271" i="30"/>
  <c r="P270" i="30"/>
  <c r="R270" i="30" s="1"/>
  <c r="N270" i="30"/>
  <c r="L270" i="30"/>
  <c r="I270" i="30"/>
  <c r="S269" i="30"/>
  <c r="R269" i="30"/>
  <c r="P269" i="30"/>
  <c r="L269" i="30"/>
  <c r="N269" i="30" s="1"/>
  <c r="Q269" i="30" s="1"/>
  <c r="I269" i="30"/>
  <c r="R268" i="30"/>
  <c r="P268" i="30"/>
  <c r="L268" i="30"/>
  <c r="N268" i="30" s="1"/>
  <c r="Q268" i="30" s="1"/>
  <c r="I268" i="30"/>
  <c r="R267" i="30"/>
  <c r="Q267" i="30"/>
  <c r="P267" i="30"/>
  <c r="N267" i="30"/>
  <c r="S267" i="30" s="1"/>
  <c r="L267" i="30"/>
  <c r="I267" i="30"/>
  <c r="S266" i="30"/>
  <c r="P266" i="30"/>
  <c r="R266" i="30" s="1"/>
  <c r="L266" i="30"/>
  <c r="N266" i="30" s="1"/>
  <c r="Q266" i="30" s="1"/>
  <c r="I266" i="30"/>
  <c r="P265" i="30"/>
  <c r="R265" i="30" s="1"/>
  <c r="L265" i="30"/>
  <c r="N265" i="30" s="1"/>
  <c r="S265" i="30" s="1"/>
  <c r="I265" i="30"/>
  <c r="P264" i="30"/>
  <c r="R264" i="30" s="1"/>
  <c r="L264" i="30"/>
  <c r="N264" i="30" s="1"/>
  <c r="I264" i="30"/>
  <c r="R263" i="30"/>
  <c r="P263" i="30"/>
  <c r="N263" i="30"/>
  <c r="L263" i="30"/>
  <c r="I263" i="30"/>
  <c r="R262" i="30"/>
  <c r="P262" i="30"/>
  <c r="N262" i="30"/>
  <c r="S262" i="30" s="1"/>
  <c r="L262" i="30"/>
  <c r="I262" i="30"/>
  <c r="P261" i="30"/>
  <c r="R261" i="30" s="1"/>
  <c r="L261" i="30"/>
  <c r="N261" i="30" s="1"/>
  <c r="I261" i="30"/>
  <c r="P260" i="30"/>
  <c r="R260" i="30" s="1"/>
  <c r="N260" i="30"/>
  <c r="L260" i="30"/>
  <c r="I260" i="30"/>
  <c r="R259" i="30"/>
  <c r="P259" i="30"/>
  <c r="L259" i="30"/>
  <c r="N259" i="30" s="1"/>
  <c r="Q259" i="30" s="1"/>
  <c r="I259" i="30"/>
  <c r="R258" i="30"/>
  <c r="S258" i="30" s="1"/>
  <c r="P258" i="30"/>
  <c r="L258" i="30"/>
  <c r="N258" i="30" s="1"/>
  <c r="Q258" i="30" s="1"/>
  <c r="I258" i="30"/>
  <c r="R257" i="30"/>
  <c r="Q257" i="30"/>
  <c r="P257" i="30"/>
  <c r="N257" i="30"/>
  <c r="S257" i="30" s="1"/>
  <c r="L257" i="30"/>
  <c r="I257" i="30"/>
  <c r="P256" i="30"/>
  <c r="R256" i="30" s="1"/>
  <c r="L256" i="30"/>
  <c r="N256" i="30" s="1"/>
  <c r="S256" i="30" s="1"/>
  <c r="I256" i="30"/>
  <c r="P255" i="30"/>
  <c r="R255" i="30" s="1"/>
  <c r="N255" i="30"/>
  <c r="L255" i="30"/>
  <c r="I255" i="30"/>
  <c r="R254" i="30"/>
  <c r="P254" i="30"/>
  <c r="N254" i="30"/>
  <c r="L254" i="30"/>
  <c r="I254" i="30"/>
  <c r="P253" i="30"/>
  <c r="R253" i="30" s="1"/>
  <c r="L253" i="30"/>
  <c r="N253" i="30" s="1"/>
  <c r="I253" i="30"/>
  <c r="P252" i="30"/>
  <c r="R252" i="30" s="1"/>
  <c r="N252" i="30"/>
  <c r="L252" i="30"/>
  <c r="I252" i="30"/>
  <c r="S251" i="30"/>
  <c r="R251" i="30"/>
  <c r="P251" i="30"/>
  <c r="L251" i="30"/>
  <c r="N251" i="30" s="1"/>
  <c r="Q251" i="30" s="1"/>
  <c r="I251" i="30"/>
  <c r="R250" i="30"/>
  <c r="S250" i="30" s="1"/>
  <c r="P250" i="30"/>
  <c r="L250" i="30"/>
  <c r="N250" i="30" s="1"/>
  <c r="Q250" i="30" s="1"/>
  <c r="I250" i="30"/>
  <c r="R249" i="30"/>
  <c r="Q249" i="30"/>
  <c r="P249" i="30"/>
  <c r="N249" i="30"/>
  <c r="S249" i="30" s="1"/>
  <c r="L249" i="30"/>
  <c r="I249" i="30"/>
  <c r="S248" i="30"/>
  <c r="P248" i="30"/>
  <c r="R248" i="30" s="1"/>
  <c r="L248" i="30"/>
  <c r="N248" i="30" s="1"/>
  <c r="Q248" i="30" s="1"/>
  <c r="I248" i="30"/>
  <c r="P247" i="30"/>
  <c r="R247" i="30" s="1"/>
  <c r="N247" i="30"/>
  <c r="L247" i="30"/>
  <c r="I247" i="30"/>
  <c r="R246" i="30"/>
  <c r="P246" i="30"/>
  <c r="N246" i="30"/>
  <c r="L246" i="30"/>
  <c r="I246" i="30"/>
  <c r="P245" i="30"/>
  <c r="R245" i="30" s="1"/>
  <c r="L245" i="30"/>
  <c r="N245" i="30" s="1"/>
  <c r="I245" i="30"/>
  <c r="P244" i="30"/>
  <c r="R244" i="30" s="1"/>
  <c r="N244" i="30"/>
  <c r="L244" i="30"/>
  <c r="I244" i="30"/>
  <c r="S243" i="30"/>
  <c r="R243" i="30"/>
  <c r="P243" i="30"/>
  <c r="L243" i="30"/>
  <c r="N243" i="30" s="1"/>
  <c r="Q243" i="30" s="1"/>
  <c r="I243" i="30"/>
  <c r="R242" i="30"/>
  <c r="P242" i="30"/>
  <c r="L242" i="30"/>
  <c r="N242" i="30" s="1"/>
  <c r="I242" i="30"/>
  <c r="R241" i="30"/>
  <c r="Q241" i="30"/>
  <c r="P241" i="30"/>
  <c r="N241" i="30"/>
  <c r="S241" i="30" s="1"/>
  <c r="L241" i="30"/>
  <c r="I241" i="30"/>
  <c r="S240" i="30"/>
  <c r="Q240" i="30"/>
  <c r="P240" i="30"/>
  <c r="R240" i="30" s="1"/>
  <c r="L240" i="30"/>
  <c r="N240" i="30" s="1"/>
  <c r="I240" i="30"/>
  <c r="P239" i="30"/>
  <c r="R239" i="30" s="1"/>
  <c r="N239" i="30"/>
  <c r="L239" i="30"/>
  <c r="I239" i="30"/>
  <c r="R238" i="30"/>
  <c r="P238" i="30"/>
  <c r="N238" i="30"/>
  <c r="L238" i="30"/>
  <c r="I238" i="30"/>
  <c r="Q237" i="30"/>
  <c r="P237" i="30"/>
  <c r="R237" i="30" s="1"/>
  <c r="L237" i="30"/>
  <c r="N237" i="30" s="1"/>
  <c r="I237" i="30"/>
  <c r="P236" i="30"/>
  <c r="R236" i="30" s="1"/>
  <c r="N236" i="30"/>
  <c r="L236" i="30"/>
  <c r="I236" i="30"/>
  <c r="S235" i="30"/>
  <c r="R235" i="30"/>
  <c r="P235" i="30"/>
  <c r="N235" i="30"/>
  <c r="Q235" i="30" s="1"/>
  <c r="L235" i="30"/>
  <c r="I235" i="30"/>
  <c r="R234" i="30"/>
  <c r="S234" i="30" s="1"/>
  <c r="P234" i="30"/>
  <c r="L234" i="30"/>
  <c r="N234" i="30" s="1"/>
  <c r="Q234" i="30" s="1"/>
  <c r="I234" i="30"/>
  <c r="R233" i="30"/>
  <c r="Q233" i="30"/>
  <c r="P233" i="30"/>
  <c r="N233" i="30"/>
  <c r="S233" i="30" s="1"/>
  <c r="L233" i="30"/>
  <c r="I233" i="30"/>
  <c r="P232" i="30"/>
  <c r="R232" i="30" s="1"/>
  <c r="L232" i="30"/>
  <c r="N232" i="30" s="1"/>
  <c r="S232" i="30" s="1"/>
  <c r="I232" i="30"/>
  <c r="R231" i="30"/>
  <c r="S231" i="30" s="1"/>
  <c r="P231" i="30"/>
  <c r="N231" i="30"/>
  <c r="Q231" i="30" s="1"/>
  <c r="L231" i="30"/>
  <c r="I231" i="30"/>
  <c r="R230" i="30"/>
  <c r="Q230" i="30"/>
  <c r="P230" i="30"/>
  <c r="N230" i="30"/>
  <c r="S230" i="30" s="1"/>
  <c r="L230" i="30"/>
  <c r="I230" i="30"/>
  <c r="P229" i="30"/>
  <c r="R229" i="30" s="1"/>
  <c r="L229" i="30"/>
  <c r="N229" i="30" s="1"/>
  <c r="I229" i="30"/>
  <c r="P228" i="30"/>
  <c r="R228" i="30" s="1"/>
  <c r="N228" i="30"/>
  <c r="L228" i="30"/>
  <c r="I228" i="30"/>
  <c r="R227" i="30"/>
  <c r="P227" i="30"/>
  <c r="L227" i="30"/>
  <c r="N227" i="30" s="1"/>
  <c r="I227" i="30"/>
  <c r="P226" i="30"/>
  <c r="R226" i="30" s="1"/>
  <c r="L226" i="30"/>
  <c r="N226" i="30" s="1"/>
  <c r="Q226" i="30" s="1"/>
  <c r="I226" i="30"/>
  <c r="R225" i="30"/>
  <c r="Q225" i="30"/>
  <c r="P225" i="30"/>
  <c r="N225" i="30"/>
  <c r="L225" i="30"/>
  <c r="I225" i="30"/>
  <c r="P224" i="30"/>
  <c r="R224" i="30" s="1"/>
  <c r="L224" i="30"/>
  <c r="N224" i="30" s="1"/>
  <c r="I224" i="30"/>
  <c r="R223" i="30"/>
  <c r="P223" i="30"/>
  <c r="L223" i="30"/>
  <c r="N223" i="30" s="1"/>
  <c r="I223" i="30"/>
  <c r="R222" i="30"/>
  <c r="P222" i="30"/>
  <c r="N222" i="30"/>
  <c r="L222" i="30"/>
  <c r="I222" i="30"/>
  <c r="S221" i="30"/>
  <c r="Q221" i="30"/>
  <c r="P221" i="30"/>
  <c r="R221" i="30" s="1"/>
  <c r="N221" i="30"/>
  <c r="L221" i="30"/>
  <c r="I221" i="30"/>
  <c r="R220" i="30"/>
  <c r="Q220" i="30"/>
  <c r="P220" i="30"/>
  <c r="N220" i="30"/>
  <c r="L220" i="30"/>
  <c r="I220" i="30"/>
  <c r="P219" i="30"/>
  <c r="R219" i="30" s="1"/>
  <c r="L219" i="30"/>
  <c r="N219" i="30" s="1"/>
  <c r="I219" i="30"/>
  <c r="P218" i="30"/>
  <c r="R218" i="30" s="1"/>
  <c r="L218" i="30"/>
  <c r="N218" i="30" s="1"/>
  <c r="I218" i="30"/>
  <c r="P217" i="30"/>
  <c r="R217" i="30" s="1"/>
  <c r="L217" i="30"/>
  <c r="N217" i="30" s="1"/>
  <c r="I217" i="30"/>
  <c r="S216" i="30"/>
  <c r="P216" i="30"/>
  <c r="R216" i="30" s="1"/>
  <c r="L216" i="30"/>
  <c r="N216" i="30" s="1"/>
  <c r="Q216" i="30" s="1"/>
  <c r="I216" i="30"/>
  <c r="P215" i="30"/>
  <c r="R215" i="30" s="1"/>
  <c r="S215" i="30" s="1"/>
  <c r="L215" i="30"/>
  <c r="N215" i="30" s="1"/>
  <c r="Q215" i="30" s="1"/>
  <c r="I215" i="30"/>
  <c r="R214" i="30"/>
  <c r="S214" i="30" s="1"/>
  <c r="P214" i="30"/>
  <c r="N214" i="30"/>
  <c r="Q214" i="30" s="1"/>
  <c r="L214" i="30"/>
  <c r="I214" i="30"/>
  <c r="R213" i="30"/>
  <c r="P213" i="30"/>
  <c r="L213" i="30"/>
  <c r="N213" i="30" s="1"/>
  <c r="S213" i="30" s="1"/>
  <c r="I213" i="30"/>
  <c r="R212" i="30"/>
  <c r="S212" i="30" s="1"/>
  <c r="Q212" i="30"/>
  <c r="P212" i="30"/>
  <c r="N212" i="30"/>
  <c r="L212" i="30"/>
  <c r="I212" i="30"/>
  <c r="Q211" i="30"/>
  <c r="P211" i="30"/>
  <c r="R211" i="30" s="1"/>
  <c r="N211" i="30"/>
  <c r="L211" i="30"/>
  <c r="I211" i="30"/>
  <c r="P210" i="30"/>
  <c r="R210" i="30" s="1"/>
  <c r="L210" i="30"/>
  <c r="N210" i="30" s="1"/>
  <c r="I210" i="30"/>
  <c r="P209" i="30"/>
  <c r="R209" i="30" s="1"/>
  <c r="N209" i="30"/>
  <c r="L209" i="30"/>
  <c r="I209" i="30"/>
  <c r="P208" i="30"/>
  <c r="R208" i="30" s="1"/>
  <c r="L208" i="30"/>
  <c r="N208" i="30" s="1"/>
  <c r="I208" i="30"/>
  <c r="P207" i="30"/>
  <c r="R207" i="30" s="1"/>
  <c r="S207" i="30" s="1"/>
  <c r="L207" i="30"/>
  <c r="N207" i="30" s="1"/>
  <c r="Q207" i="30" s="1"/>
  <c r="I207" i="30"/>
  <c r="S206" i="30"/>
  <c r="R206" i="30"/>
  <c r="P206" i="30"/>
  <c r="N206" i="30"/>
  <c r="Q206" i="30" s="1"/>
  <c r="L206" i="30"/>
  <c r="I206" i="30"/>
  <c r="R205" i="30"/>
  <c r="P205" i="30"/>
  <c r="L205" i="30"/>
  <c r="N205" i="30" s="1"/>
  <c r="S205" i="30" s="1"/>
  <c r="I205" i="30"/>
  <c r="R204" i="30"/>
  <c r="S204" i="30" s="1"/>
  <c r="Q204" i="30"/>
  <c r="P204" i="30"/>
  <c r="N204" i="30"/>
  <c r="L204" i="30"/>
  <c r="I204" i="30"/>
  <c r="R203" i="30"/>
  <c r="Q203" i="30"/>
  <c r="P203" i="30"/>
  <c r="N203" i="30"/>
  <c r="L203" i="30"/>
  <c r="I203" i="30"/>
  <c r="P202" i="30"/>
  <c r="R202" i="30" s="1"/>
  <c r="N202" i="30"/>
  <c r="S202" i="30" s="1"/>
  <c r="L202" i="30"/>
  <c r="I202" i="30"/>
  <c r="P201" i="30"/>
  <c r="R201" i="30" s="1"/>
  <c r="N201" i="30"/>
  <c r="S201" i="30" s="1"/>
  <c r="L201" i="30"/>
  <c r="I201" i="30"/>
  <c r="P200" i="30"/>
  <c r="R200" i="30" s="1"/>
  <c r="L200" i="30"/>
  <c r="N200" i="30" s="1"/>
  <c r="I200" i="30"/>
  <c r="P199" i="30"/>
  <c r="R199" i="30" s="1"/>
  <c r="N199" i="30"/>
  <c r="L199" i="30"/>
  <c r="I199" i="30"/>
  <c r="S198" i="30"/>
  <c r="P198" i="30"/>
  <c r="R198" i="30" s="1"/>
  <c r="L198" i="30"/>
  <c r="N198" i="30" s="1"/>
  <c r="Q198" i="30" s="1"/>
  <c r="I198" i="30"/>
  <c r="R197" i="30"/>
  <c r="S197" i="30" s="1"/>
  <c r="P197" i="30"/>
  <c r="N197" i="30"/>
  <c r="Q197" i="30" s="1"/>
  <c r="L197" i="30"/>
  <c r="I197" i="30"/>
  <c r="S196" i="30"/>
  <c r="R196" i="30"/>
  <c r="Q196" i="30"/>
  <c r="P196" i="30"/>
  <c r="L196" i="30"/>
  <c r="N196" i="30" s="1"/>
  <c r="I196" i="30"/>
  <c r="S195" i="30"/>
  <c r="R195" i="30"/>
  <c r="Q195" i="30"/>
  <c r="P195" i="30"/>
  <c r="N195" i="30"/>
  <c r="L195" i="30"/>
  <c r="I195" i="30"/>
  <c r="R194" i="30"/>
  <c r="Q194" i="30"/>
  <c r="P194" i="30"/>
  <c r="N194" i="30"/>
  <c r="L194" i="30"/>
  <c r="I194" i="30"/>
  <c r="P193" i="30"/>
  <c r="R193" i="30" s="1"/>
  <c r="L193" i="30"/>
  <c r="N193" i="30" s="1"/>
  <c r="I193" i="30"/>
  <c r="P192" i="30"/>
  <c r="R192" i="30" s="1"/>
  <c r="L192" i="30"/>
  <c r="N192" i="30" s="1"/>
  <c r="I192" i="30"/>
  <c r="P191" i="30"/>
  <c r="R191" i="30" s="1"/>
  <c r="L191" i="30"/>
  <c r="N191" i="30" s="1"/>
  <c r="I191" i="30"/>
  <c r="S190" i="30"/>
  <c r="P190" i="30"/>
  <c r="R190" i="30" s="1"/>
  <c r="L190" i="30"/>
  <c r="N190" i="30" s="1"/>
  <c r="Q190" i="30" s="1"/>
  <c r="I190" i="30"/>
  <c r="R189" i="30"/>
  <c r="S189" i="30" s="1"/>
  <c r="P189" i="30"/>
  <c r="N189" i="30"/>
  <c r="Q189" i="30" s="1"/>
  <c r="L189" i="30"/>
  <c r="I189" i="30"/>
  <c r="R188" i="30"/>
  <c r="P188" i="30"/>
  <c r="L188" i="30"/>
  <c r="N188" i="30" s="1"/>
  <c r="S188" i="30" s="1"/>
  <c r="I188" i="30"/>
  <c r="R187" i="30"/>
  <c r="P187" i="30"/>
  <c r="L187" i="30"/>
  <c r="N187" i="30" s="1"/>
  <c r="S187" i="30" s="1"/>
  <c r="I187" i="30"/>
  <c r="R186" i="30"/>
  <c r="S186" i="30" s="1"/>
  <c r="Q186" i="30"/>
  <c r="P186" i="30"/>
  <c r="N186" i="30"/>
  <c r="L186" i="30"/>
  <c r="I186" i="30"/>
  <c r="R185" i="30"/>
  <c r="Q185" i="30"/>
  <c r="P185" i="30"/>
  <c r="N185" i="30"/>
  <c r="L185" i="30"/>
  <c r="I185" i="30"/>
  <c r="P184" i="30"/>
  <c r="R184" i="30" s="1"/>
  <c r="N184" i="30"/>
  <c r="S184" i="30" s="1"/>
  <c r="L184" i="30"/>
  <c r="I184" i="30"/>
  <c r="P183" i="30"/>
  <c r="R183" i="30" s="1"/>
  <c r="L183" i="30"/>
  <c r="N183" i="30" s="1"/>
  <c r="I183" i="30"/>
  <c r="P182" i="30"/>
  <c r="R182" i="30" s="1"/>
  <c r="N182" i="30"/>
  <c r="L182" i="30"/>
  <c r="I182" i="30"/>
  <c r="P181" i="30"/>
  <c r="R181" i="30" s="1"/>
  <c r="L181" i="30"/>
  <c r="N181" i="30" s="1"/>
  <c r="Q181" i="30" s="1"/>
  <c r="I181" i="30"/>
  <c r="R180" i="30"/>
  <c r="S180" i="30" s="1"/>
  <c r="P180" i="30"/>
  <c r="N180" i="30"/>
  <c r="Q180" i="30" s="1"/>
  <c r="L180" i="30"/>
  <c r="I180" i="30"/>
  <c r="S179" i="30"/>
  <c r="R179" i="30"/>
  <c r="Q179" i="30"/>
  <c r="P179" i="30"/>
  <c r="L179" i="30"/>
  <c r="N179" i="30" s="1"/>
  <c r="I179" i="30"/>
  <c r="R178" i="30"/>
  <c r="S178" i="30" s="1"/>
  <c r="Q178" i="30"/>
  <c r="P178" i="30"/>
  <c r="N178" i="30"/>
  <c r="L178" i="30"/>
  <c r="I178" i="30"/>
  <c r="R177" i="30"/>
  <c r="P177" i="30"/>
  <c r="N177" i="30"/>
  <c r="S177" i="30" s="1"/>
  <c r="L177" i="30"/>
  <c r="I177" i="30"/>
  <c r="Q176" i="30"/>
  <c r="P176" i="30"/>
  <c r="R176" i="30" s="1"/>
  <c r="N176" i="30"/>
  <c r="S176" i="30" s="1"/>
  <c r="L176" i="30"/>
  <c r="I176" i="30"/>
  <c r="P175" i="30"/>
  <c r="R175" i="30" s="1"/>
  <c r="L175" i="30"/>
  <c r="N175" i="30" s="1"/>
  <c r="I175" i="30"/>
  <c r="P174" i="30"/>
  <c r="R174" i="30" s="1"/>
  <c r="N174" i="30"/>
  <c r="L174" i="30"/>
  <c r="I174" i="30"/>
  <c r="P173" i="30"/>
  <c r="R173" i="30" s="1"/>
  <c r="L173" i="30"/>
  <c r="N173" i="30" s="1"/>
  <c r="Q173" i="30" s="1"/>
  <c r="I173" i="30"/>
  <c r="R172" i="30"/>
  <c r="S172" i="30" s="1"/>
  <c r="P172" i="30"/>
  <c r="N172" i="30"/>
  <c r="Q172" i="30" s="1"/>
  <c r="L172" i="30"/>
  <c r="I172" i="30"/>
  <c r="R171" i="30"/>
  <c r="S171" i="30" s="1"/>
  <c r="Q171" i="30"/>
  <c r="P171" i="30"/>
  <c r="L171" i="30"/>
  <c r="N171" i="30" s="1"/>
  <c r="I171" i="30"/>
  <c r="Q170" i="30"/>
  <c r="P170" i="30"/>
  <c r="R170" i="30" s="1"/>
  <c r="S170" i="30" s="1"/>
  <c r="N170" i="30"/>
  <c r="L170" i="30"/>
  <c r="I170" i="30"/>
  <c r="R169" i="30"/>
  <c r="P169" i="30"/>
  <c r="N169" i="30"/>
  <c r="S169" i="30" s="1"/>
  <c r="L169" i="30"/>
  <c r="I169" i="30"/>
  <c r="P168" i="30"/>
  <c r="R168" i="30" s="1"/>
  <c r="N168" i="30"/>
  <c r="S168" i="30" s="1"/>
  <c r="L168" i="30"/>
  <c r="I168" i="30"/>
  <c r="R167" i="30"/>
  <c r="P167" i="30"/>
  <c r="N167" i="30"/>
  <c r="L167" i="30"/>
  <c r="I167" i="30"/>
  <c r="P166" i="30"/>
  <c r="R166" i="30" s="1"/>
  <c r="L166" i="30"/>
  <c r="N166" i="30" s="1"/>
  <c r="I166" i="30"/>
  <c r="S165" i="30"/>
  <c r="P165" i="30"/>
  <c r="R165" i="30" s="1"/>
  <c r="L165" i="30"/>
  <c r="N165" i="30" s="1"/>
  <c r="Q165" i="30" s="1"/>
  <c r="I165" i="30"/>
  <c r="R164" i="30"/>
  <c r="P164" i="30"/>
  <c r="N164" i="30"/>
  <c r="Q164" i="30" s="1"/>
  <c r="L164" i="30"/>
  <c r="I164" i="30"/>
  <c r="R163" i="30"/>
  <c r="P163" i="30"/>
  <c r="L163" i="30"/>
  <c r="N163" i="30" s="1"/>
  <c r="S163" i="30" s="1"/>
  <c r="I163" i="30"/>
  <c r="Q162" i="30"/>
  <c r="P162" i="30"/>
  <c r="R162" i="30" s="1"/>
  <c r="S162" i="30" s="1"/>
  <c r="N162" i="30"/>
  <c r="L162" i="30"/>
  <c r="I162" i="30"/>
  <c r="R161" i="30"/>
  <c r="Q161" i="30"/>
  <c r="P161" i="30"/>
  <c r="N161" i="30"/>
  <c r="L161" i="30"/>
  <c r="I161" i="30"/>
  <c r="S160" i="30"/>
  <c r="Q160" i="30"/>
  <c r="P160" i="30"/>
  <c r="R160" i="30" s="1"/>
  <c r="N160" i="30"/>
  <c r="L160" i="30"/>
  <c r="I160" i="30"/>
  <c r="R159" i="30"/>
  <c r="P159" i="30"/>
  <c r="L159" i="30"/>
  <c r="N159" i="30" s="1"/>
  <c r="I159" i="30"/>
  <c r="P158" i="30"/>
  <c r="R158" i="30" s="1"/>
  <c r="L158" i="30"/>
  <c r="N158" i="30" s="1"/>
  <c r="I158" i="30"/>
  <c r="P157" i="30"/>
  <c r="R157" i="30" s="1"/>
  <c r="S157" i="30" s="1"/>
  <c r="L157" i="30"/>
  <c r="N157" i="30" s="1"/>
  <c r="Q157" i="30" s="1"/>
  <c r="I157" i="30"/>
  <c r="R156" i="30"/>
  <c r="P156" i="30"/>
  <c r="N156" i="30"/>
  <c r="Q156" i="30" s="1"/>
  <c r="L156" i="30"/>
  <c r="I156" i="30"/>
  <c r="R155" i="30"/>
  <c r="P155" i="30"/>
  <c r="L155" i="30"/>
  <c r="N155" i="30" s="1"/>
  <c r="S155" i="30" s="1"/>
  <c r="I155" i="30"/>
  <c r="R154" i="30"/>
  <c r="S154" i="30" s="1"/>
  <c r="Q154" i="30"/>
  <c r="P154" i="30"/>
  <c r="N154" i="30"/>
  <c r="L154" i="30"/>
  <c r="I154" i="30"/>
  <c r="Q153" i="30"/>
  <c r="P153" i="30"/>
  <c r="R153" i="30" s="1"/>
  <c r="N153" i="30"/>
  <c r="L153" i="30"/>
  <c r="I153" i="30"/>
  <c r="P152" i="30"/>
  <c r="R152" i="30" s="1"/>
  <c r="L152" i="30"/>
  <c r="N152" i="30" s="1"/>
  <c r="I152" i="30"/>
  <c r="R151" i="30"/>
  <c r="P151" i="30"/>
  <c r="L151" i="30"/>
  <c r="N151" i="30" s="1"/>
  <c r="I151" i="30"/>
  <c r="P150" i="30"/>
  <c r="R150" i="30" s="1"/>
  <c r="L150" i="30"/>
  <c r="N150" i="30" s="1"/>
  <c r="I150" i="30"/>
  <c r="P149" i="30"/>
  <c r="R149" i="30" s="1"/>
  <c r="S149" i="30" s="1"/>
  <c r="L149" i="30"/>
  <c r="N149" i="30" s="1"/>
  <c r="Q149" i="30" s="1"/>
  <c r="I149" i="30"/>
  <c r="S148" i="30"/>
  <c r="R148" i="30"/>
  <c r="P148" i="30"/>
  <c r="N148" i="30"/>
  <c r="Q148" i="30" s="1"/>
  <c r="L148" i="30"/>
  <c r="I148" i="30"/>
  <c r="R147" i="30"/>
  <c r="Q147" i="30"/>
  <c r="P147" i="30"/>
  <c r="L147" i="30"/>
  <c r="N147" i="30" s="1"/>
  <c r="S147" i="30" s="1"/>
  <c r="I147" i="30"/>
  <c r="Q146" i="30"/>
  <c r="P146" i="30"/>
  <c r="R146" i="30" s="1"/>
  <c r="S146" i="30" s="1"/>
  <c r="N146" i="30"/>
  <c r="L146" i="30"/>
  <c r="I146" i="30"/>
  <c r="Q145" i="30"/>
  <c r="P145" i="30"/>
  <c r="R145" i="30" s="1"/>
  <c r="N145" i="30"/>
  <c r="L145" i="30"/>
  <c r="I145" i="30"/>
  <c r="P144" i="30"/>
  <c r="R144" i="30" s="1"/>
  <c r="L144" i="30"/>
  <c r="N144" i="30" s="1"/>
  <c r="I144" i="30"/>
  <c r="S143" i="30"/>
  <c r="Q143" i="30"/>
  <c r="P143" i="30"/>
  <c r="R143" i="30" s="1"/>
  <c r="N143" i="30"/>
  <c r="L143" i="30"/>
  <c r="I143" i="30"/>
  <c r="R142" i="30"/>
  <c r="P142" i="30"/>
  <c r="L142" i="30"/>
  <c r="N142" i="30" s="1"/>
  <c r="I142" i="30"/>
  <c r="P141" i="30"/>
  <c r="R141" i="30" s="1"/>
  <c r="L141" i="30"/>
  <c r="N141" i="30" s="1"/>
  <c r="I141" i="30"/>
  <c r="P140" i="30"/>
  <c r="R140" i="30" s="1"/>
  <c r="S140" i="30" s="1"/>
  <c r="L140" i="30"/>
  <c r="N140" i="30" s="1"/>
  <c r="Q140" i="30" s="1"/>
  <c r="I140" i="30"/>
  <c r="R139" i="30"/>
  <c r="P139" i="30"/>
  <c r="N139" i="30"/>
  <c r="Q139" i="30" s="1"/>
  <c r="L139" i="30"/>
  <c r="I139" i="30"/>
  <c r="R138" i="30"/>
  <c r="P138" i="30"/>
  <c r="L138" i="30"/>
  <c r="N138" i="30" s="1"/>
  <c r="S138" i="30" s="1"/>
  <c r="I138" i="30"/>
  <c r="R137" i="30"/>
  <c r="S137" i="30" s="1"/>
  <c r="Q137" i="30"/>
  <c r="P137" i="30"/>
  <c r="L137" i="30"/>
  <c r="N137" i="30" s="1"/>
  <c r="I137" i="30"/>
  <c r="P136" i="30"/>
  <c r="R136" i="30" s="1"/>
  <c r="N136" i="30"/>
  <c r="Q136" i="30" s="1"/>
  <c r="L136" i="30"/>
  <c r="I136" i="30"/>
  <c r="P135" i="30"/>
  <c r="R135" i="30" s="1"/>
  <c r="L135" i="30"/>
  <c r="N135" i="30" s="1"/>
  <c r="I135" i="30"/>
  <c r="P134" i="30"/>
  <c r="R134" i="30" s="1"/>
  <c r="L134" i="30"/>
  <c r="N134" i="30" s="1"/>
  <c r="I134" i="30"/>
  <c r="P133" i="30"/>
  <c r="R133" i="30" s="1"/>
  <c r="N133" i="30"/>
  <c r="S133" i="30" s="1"/>
  <c r="L133" i="30"/>
  <c r="I133" i="30"/>
  <c r="P132" i="30"/>
  <c r="R132" i="30" s="1"/>
  <c r="L132" i="30"/>
  <c r="N132" i="30" s="1"/>
  <c r="Q132" i="30" s="1"/>
  <c r="I132" i="30"/>
  <c r="R131" i="30"/>
  <c r="S131" i="30" s="1"/>
  <c r="P131" i="30"/>
  <c r="N131" i="30"/>
  <c r="Q131" i="30" s="1"/>
  <c r="L131" i="30"/>
  <c r="I131" i="30"/>
  <c r="S130" i="30"/>
  <c r="R130" i="30"/>
  <c r="Q130" i="30"/>
  <c r="P130" i="30"/>
  <c r="L130" i="30"/>
  <c r="N130" i="30" s="1"/>
  <c r="I130" i="30"/>
  <c r="R129" i="30"/>
  <c r="P129" i="30"/>
  <c r="L129" i="30"/>
  <c r="N129" i="30" s="1"/>
  <c r="S129" i="30" s="1"/>
  <c r="I129" i="30"/>
  <c r="R128" i="30"/>
  <c r="Q128" i="30"/>
  <c r="P128" i="30"/>
  <c r="N128" i="30"/>
  <c r="L128" i="30"/>
  <c r="I128" i="30"/>
  <c r="S127" i="30"/>
  <c r="Q127" i="30"/>
  <c r="P127" i="30"/>
  <c r="R127" i="30" s="1"/>
  <c r="N127" i="30"/>
  <c r="L127" i="30"/>
  <c r="I127" i="30"/>
  <c r="R126" i="30"/>
  <c r="P126" i="30"/>
  <c r="L126" i="30"/>
  <c r="N126" i="30" s="1"/>
  <c r="I126" i="30"/>
  <c r="P125" i="30"/>
  <c r="R125" i="30" s="1"/>
  <c r="L125" i="30"/>
  <c r="N125" i="30" s="1"/>
  <c r="I125" i="30"/>
  <c r="P124" i="30"/>
  <c r="R124" i="30" s="1"/>
  <c r="S124" i="30" s="1"/>
  <c r="L124" i="30"/>
  <c r="N124" i="30" s="1"/>
  <c r="Q124" i="30" s="1"/>
  <c r="I124" i="30"/>
  <c r="R123" i="30"/>
  <c r="P123" i="30"/>
  <c r="N123" i="30"/>
  <c r="Q123" i="30" s="1"/>
  <c r="L123" i="30"/>
  <c r="I123" i="30"/>
  <c r="R122" i="30"/>
  <c r="P122" i="30"/>
  <c r="L122" i="30"/>
  <c r="N122" i="30" s="1"/>
  <c r="S122" i="30" s="1"/>
  <c r="I122" i="30"/>
  <c r="R121" i="30"/>
  <c r="S121" i="30" s="1"/>
  <c r="Q121" i="30"/>
  <c r="P121" i="30"/>
  <c r="L121" i="30"/>
  <c r="N121" i="30" s="1"/>
  <c r="I121" i="30"/>
  <c r="P120" i="30"/>
  <c r="R120" i="30" s="1"/>
  <c r="N120" i="30"/>
  <c r="Q120" i="30" s="1"/>
  <c r="L120" i="30"/>
  <c r="I120" i="30"/>
  <c r="P119" i="30"/>
  <c r="R119" i="30" s="1"/>
  <c r="L119" i="30"/>
  <c r="N119" i="30" s="1"/>
  <c r="I119" i="30"/>
  <c r="R118" i="30"/>
  <c r="P118" i="30"/>
  <c r="L118" i="30"/>
  <c r="N118" i="30" s="1"/>
  <c r="I118" i="30"/>
  <c r="R117" i="30"/>
  <c r="Q117" i="30"/>
  <c r="P117" i="30"/>
  <c r="N117" i="30"/>
  <c r="L117" i="30"/>
  <c r="I117" i="30"/>
  <c r="P116" i="30"/>
  <c r="R116" i="30" s="1"/>
  <c r="L116" i="30"/>
  <c r="N116" i="30" s="1"/>
  <c r="S116" i="30" s="1"/>
  <c r="I116" i="30"/>
  <c r="P115" i="30"/>
  <c r="R115" i="30" s="1"/>
  <c r="N115" i="30"/>
  <c r="Q115" i="30" s="1"/>
  <c r="L115" i="30"/>
  <c r="I115" i="30"/>
  <c r="R114" i="30"/>
  <c r="P114" i="30"/>
  <c r="L114" i="30"/>
  <c r="N114" i="30" s="1"/>
  <c r="I114" i="30"/>
  <c r="R113" i="30"/>
  <c r="S113" i="30" s="1"/>
  <c r="Q113" i="30"/>
  <c r="P113" i="30"/>
  <c r="L113" i="30"/>
  <c r="N113" i="30" s="1"/>
  <c r="I113" i="30"/>
  <c r="P112" i="30"/>
  <c r="R112" i="30" s="1"/>
  <c r="N112" i="30"/>
  <c r="Q112" i="30" s="1"/>
  <c r="L112" i="30"/>
  <c r="I112" i="30"/>
  <c r="P111" i="30"/>
  <c r="R111" i="30" s="1"/>
  <c r="L111" i="30"/>
  <c r="N111" i="30" s="1"/>
  <c r="I111" i="30"/>
  <c r="R110" i="30"/>
  <c r="P110" i="30"/>
  <c r="L110" i="30"/>
  <c r="N110" i="30" s="1"/>
  <c r="I110" i="30"/>
  <c r="R109" i="30"/>
  <c r="Q109" i="30"/>
  <c r="P109" i="30"/>
  <c r="N109" i="30"/>
  <c r="L109" i="30"/>
  <c r="I109" i="30"/>
  <c r="P108" i="30"/>
  <c r="R108" i="30" s="1"/>
  <c r="L108" i="30"/>
  <c r="N108" i="30" s="1"/>
  <c r="S108" i="30" s="1"/>
  <c r="I108" i="30"/>
  <c r="P107" i="30"/>
  <c r="R107" i="30" s="1"/>
  <c r="N107" i="30"/>
  <c r="Q107" i="30" s="1"/>
  <c r="L107" i="30"/>
  <c r="I107" i="30"/>
  <c r="R106" i="30"/>
  <c r="P106" i="30"/>
  <c r="L106" i="30"/>
  <c r="N106" i="30" s="1"/>
  <c r="I106" i="30"/>
  <c r="R105" i="30"/>
  <c r="S105" i="30" s="1"/>
  <c r="Q105" i="30"/>
  <c r="P105" i="30"/>
  <c r="L105" i="30"/>
  <c r="N105" i="30" s="1"/>
  <c r="I105" i="30"/>
  <c r="Q104" i="30"/>
  <c r="P104" i="30"/>
  <c r="R104" i="30" s="1"/>
  <c r="S104" i="30" s="1"/>
  <c r="L104" i="30"/>
  <c r="N104" i="30" s="1"/>
  <c r="I104" i="30"/>
  <c r="Q103" i="30"/>
  <c r="P103" i="30"/>
  <c r="R103" i="30" s="1"/>
  <c r="N103" i="30"/>
  <c r="L103" i="30"/>
  <c r="I103" i="30"/>
  <c r="P102" i="30"/>
  <c r="R102" i="30" s="1"/>
  <c r="L102" i="30"/>
  <c r="N102" i="30" s="1"/>
  <c r="I102" i="30"/>
  <c r="R101" i="30"/>
  <c r="S101" i="30" s="1"/>
  <c r="P101" i="30"/>
  <c r="N101" i="30"/>
  <c r="Q101" i="30" s="1"/>
  <c r="L101" i="30"/>
  <c r="I101" i="30"/>
  <c r="R100" i="30"/>
  <c r="P100" i="30"/>
  <c r="N100" i="30"/>
  <c r="S100" i="30" s="1"/>
  <c r="L100" i="30"/>
  <c r="I100" i="30"/>
  <c r="Q99" i="30"/>
  <c r="P99" i="30"/>
  <c r="R99" i="30" s="1"/>
  <c r="L99" i="30"/>
  <c r="N99" i="30" s="1"/>
  <c r="S99" i="30" s="1"/>
  <c r="I99" i="30"/>
  <c r="P98" i="30"/>
  <c r="R98" i="30" s="1"/>
  <c r="S98" i="30" s="1"/>
  <c r="N98" i="30"/>
  <c r="Q98" i="30" s="1"/>
  <c r="L98" i="30"/>
  <c r="I98" i="30"/>
  <c r="R97" i="30"/>
  <c r="Q97" i="30"/>
  <c r="P97" i="30"/>
  <c r="N97" i="30"/>
  <c r="S97" i="30" s="1"/>
  <c r="L97" i="30"/>
  <c r="I97" i="30"/>
  <c r="Q96" i="30"/>
  <c r="P96" i="30"/>
  <c r="R96" i="30" s="1"/>
  <c r="S96" i="30" s="1"/>
  <c r="L96" i="30"/>
  <c r="N96" i="30" s="1"/>
  <c r="I96" i="30"/>
  <c r="Q95" i="30"/>
  <c r="P95" i="30"/>
  <c r="R95" i="30" s="1"/>
  <c r="N95" i="30"/>
  <c r="L95" i="30"/>
  <c r="I95" i="30"/>
  <c r="P94" i="30"/>
  <c r="R94" i="30" s="1"/>
  <c r="L94" i="30"/>
  <c r="N94" i="30" s="1"/>
  <c r="I94" i="30"/>
  <c r="R93" i="30"/>
  <c r="S93" i="30" s="1"/>
  <c r="P93" i="30"/>
  <c r="N93" i="30"/>
  <c r="Q93" i="30" s="1"/>
  <c r="L93" i="30"/>
  <c r="I93" i="30"/>
  <c r="R92" i="30"/>
  <c r="P92" i="30"/>
  <c r="N92" i="30"/>
  <c r="S92" i="30" s="1"/>
  <c r="L92" i="30"/>
  <c r="I92" i="30"/>
  <c r="Q91" i="30"/>
  <c r="P91" i="30"/>
  <c r="R91" i="30" s="1"/>
  <c r="S91" i="30" s="1"/>
  <c r="L91" i="30"/>
  <c r="N91" i="30" s="1"/>
  <c r="I91" i="30"/>
  <c r="P90" i="30"/>
  <c r="R90" i="30" s="1"/>
  <c r="S90" i="30" s="1"/>
  <c r="N90" i="30"/>
  <c r="Q90" i="30" s="1"/>
  <c r="L90" i="30"/>
  <c r="I90" i="30"/>
  <c r="R89" i="30"/>
  <c r="Q89" i="30"/>
  <c r="P89" i="30"/>
  <c r="N89" i="30"/>
  <c r="S89" i="30" s="1"/>
  <c r="L89" i="30"/>
  <c r="I89" i="30"/>
  <c r="Q88" i="30"/>
  <c r="P88" i="30"/>
  <c r="R88" i="30" s="1"/>
  <c r="S88" i="30" s="1"/>
  <c r="L88" i="30"/>
  <c r="N88" i="30" s="1"/>
  <c r="I88" i="30"/>
  <c r="Q87" i="30"/>
  <c r="P87" i="30"/>
  <c r="R87" i="30" s="1"/>
  <c r="N87" i="30"/>
  <c r="L87" i="30"/>
  <c r="I87" i="30"/>
  <c r="R86" i="30"/>
  <c r="P86" i="30"/>
  <c r="N86" i="30"/>
  <c r="S86" i="30" s="1"/>
  <c r="L86" i="30"/>
  <c r="I86" i="30"/>
  <c r="R85" i="30"/>
  <c r="P85" i="30"/>
  <c r="L85" i="30"/>
  <c r="N85" i="30" s="1"/>
  <c r="I85" i="30"/>
  <c r="R84" i="30"/>
  <c r="Q84" i="30"/>
  <c r="P84" i="30"/>
  <c r="N84" i="30"/>
  <c r="L84" i="30"/>
  <c r="I84" i="30"/>
  <c r="P83" i="30"/>
  <c r="R83" i="30" s="1"/>
  <c r="N83" i="30"/>
  <c r="S83" i="30" s="1"/>
  <c r="L83" i="30"/>
  <c r="I83" i="30"/>
  <c r="P82" i="30"/>
  <c r="R82" i="30" s="1"/>
  <c r="L82" i="30"/>
  <c r="N82" i="30" s="1"/>
  <c r="I82" i="30"/>
  <c r="R81" i="30"/>
  <c r="P81" i="30"/>
  <c r="N81" i="30"/>
  <c r="S81" i="30" s="1"/>
  <c r="L81" i="30"/>
  <c r="I81" i="30"/>
  <c r="S80" i="30"/>
  <c r="R80" i="30"/>
  <c r="Q80" i="30"/>
  <c r="P80" i="30"/>
  <c r="L80" i="30"/>
  <c r="N80" i="30" s="1"/>
  <c r="I80" i="30"/>
  <c r="R79" i="30"/>
  <c r="Q79" i="30"/>
  <c r="P79" i="30"/>
  <c r="N79" i="30"/>
  <c r="S79" i="30" s="1"/>
  <c r="L79" i="30"/>
  <c r="I79" i="30"/>
  <c r="P78" i="30"/>
  <c r="R78" i="30" s="1"/>
  <c r="L78" i="30"/>
  <c r="N78" i="30" s="1"/>
  <c r="I78" i="30"/>
  <c r="P77" i="30"/>
  <c r="R77" i="30" s="1"/>
  <c r="N77" i="30"/>
  <c r="S77" i="30" s="1"/>
  <c r="L77" i="30"/>
  <c r="I77" i="30"/>
  <c r="R76" i="30"/>
  <c r="P76" i="30"/>
  <c r="L76" i="30"/>
  <c r="N76" i="30" s="1"/>
  <c r="I76" i="30"/>
  <c r="P75" i="30"/>
  <c r="R75" i="30" s="1"/>
  <c r="L75" i="30"/>
  <c r="N75" i="30" s="1"/>
  <c r="I75" i="30"/>
  <c r="R74" i="30"/>
  <c r="P74" i="30"/>
  <c r="N74" i="30"/>
  <c r="S74" i="30" s="1"/>
  <c r="L74" i="30"/>
  <c r="I74" i="30"/>
  <c r="R73" i="30"/>
  <c r="P73" i="30"/>
  <c r="L73" i="30"/>
  <c r="N73" i="30" s="1"/>
  <c r="I73" i="30"/>
  <c r="R72" i="30"/>
  <c r="P72" i="30"/>
  <c r="L72" i="30"/>
  <c r="N72" i="30" s="1"/>
  <c r="I72" i="30"/>
  <c r="R71" i="30"/>
  <c r="Q71" i="30"/>
  <c r="P71" i="30"/>
  <c r="N71" i="30"/>
  <c r="S71" i="30" s="1"/>
  <c r="L71" i="30"/>
  <c r="I71" i="30"/>
  <c r="P70" i="30"/>
  <c r="R70" i="30" s="1"/>
  <c r="L70" i="30"/>
  <c r="N70" i="30" s="1"/>
  <c r="I70" i="30"/>
  <c r="P69" i="30"/>
  <c r="R69" i="30" s="1"/>
  <c r="N69" i="30"/>
  <c r="L69" i="30"/>
  <c r="I69" i="30"/>
  <c r="R68" i="30"/>
  <c r="P68" i="30"/>
  <c r="L68" i="30"/>
  <c r="N68" i="30" s="1"/>
  <c r="I68" i="30"/>
  <c r="P67" i="30"/>
  <c r="R67" i="30" s="1"/>
  <c r="L67" i="30"/>
  <c r="N67" i="30" s="1"/>
  <c r="I67" i="30"/>
  <c r="R66" i="30"/>
  <c r="P66" i="30"/>
  <c r="N66" i="30"/>
  <c r="S66" i="30" s="1"/>
  <c r="L66" i="30"/>
  <c r="I66" i="30"/>
  <c r="R65" i="30"/>
  <c r="P65" i="30"/>
  <c r="L65" i="30"/>
  <c r="N65" i="30" s="1"/>
  <c r="I65" i="30"/>
  <c r="R64" i="30"/>
  <c r="P64" i="30"/>
  <c r="L64" i="30"/>
  <c r="N64" i="30" s="1"/>
  <c r="I64" i="30"/>
  <c r="R63" i="30"/>
  <c r="Q63" i="30"/>
  <c r="P63" i="30"/>
  <c r="N63" i="30"/>
  <c r="S63" i="30" s="1"/>
  <c r="L63" i="30"/>
  <c r="I63" i="30"/>
  <c r="P62" i="30"/>
  <c r="R62" i="30" s="1"/>
  <c r="L62" i="30"/>
  <c r="N62" i="30" s="1"/>
  <c r="I62" i="30"/>
  <c r="P61" i="30"/>
  <c r="R61" i="30" s="1"/>
  <c r="N61" i="30"/>
  <c r="S61" i="30" s="1"/>
  <c r="L61" i="30"/>
  <c r="I61" i="30"/>
  <c r="R60" i="30"/>
  <c r="P60" i="30"/>
  <c r="L60" i="30"/>
  <c r="N60" i="30" s="1"/>
  <c r="I60" i="30"/>
  <c r="P59" i="30"/>
  <c r="R59" i="30" s="1"/>
  <c r="L59" i="30"/>
  <c r="N59" i="30" s="1"/>
  <c r="I59" i="30"/>
  <c r="R58" i="30"/>
  <c r="P58" i="30"/>
  <c r="N58" i="30"/>
  <c r="S58" i="30" s="1"/>
  <c r="L58" i="30"/>
  <c r="I58" i="30"/>
  <c r="R57" i="30"/>
  <c r="P57" i="30"/>
  <c r="N57" i="30"/>
  <c r="S57" i="30" s="1"/>
  <c r="L57" i="30"/>
  <c r="I57" i="30"/>
  <c r="R56" i="30"/>
  <c r="P56" i="30"/>
  <c r="L56" i="30"/>
  <c r="N56" i="30" s="1"/>
  <c r="I56" i="30"/>
  <c r="R55" i="30"/>
  <c r="P55" i="30"/>
  <c r="L55" i="30"/>
  <c r="N55" i="30" s="1"/>
  <c r="I55" i="30"/>
  <c r="R54" i="30"/>
  <c r="Q54" i="30"/>
  <c r="P54" i="30"/>
  <c r="N54" i="30"/>
  <c r="S54" i="30" s="1"/>
  <c r="L54" i="30"/>
  <c r="I54" i="30"/>
  <c r="P53" i="30"/>
  <c r="R53" i="30" s="1"/>
  <c r="L53" i="30"/>
  <c r="N53" i="30" s="1"/>
  <c r="I53" i="30"/>
  <c r="P52" i="30"/>
  <c r="R52" i="30" s="1"/>
  <c r="N52" i="30"/>
  <c r="S52" i="30" s="1"/>
  <c r="L52" i="30"/>
  <c r="I52" i="30"/>
  <c r="R51" i="30"/>
  <c r="P51" i="30"/>
  <c r="L51" i="30"/>
  <c r="N51" i="30" s="1"/>
  <c r="I51" i="30"/>
  <c r="P50" i="30"/>
  <c r="R50" i="30" s="1"/>
  <c r="L50" i="30"/>
  <c r="N50" i="30" s="1"/>
  <c r="I50" i="30"/>
  <c r="R49" i="30"/>
  <c r="P49" i="30"/>
  <c r="N49" i="30"/>
  <c r="S49" i="30" s="1"/>
  <c r="L49" i="30"/>
  <c r="I49" i="30"/>
  <c r="R48" i="30"/>
  <c r="P48" i="30"/>
  <c r="L48" i="30"/>
  <c r="N48" i="30" s="1"/>
  <c r="I48" i="30"/>
  <c r="R47" i="30"/>
  <c r="P47" i="30"/>
  <c r="L47" i="30"/>
  <c r="N47" i="30" s="1"/>
  <c r="I47" i="30"/>
  <c r="R46" i="30"/>
  <c r="P46" i="30"/>
  <c r="L46" i="30"/>
  <c r="N46" i="30" s="1"/>
  <c r="I46" i="30"/>
  <c r="R45" i="30"/>
  <c r="Q45" i="30"/>
  <c r="P45" i="30"/>
  <c r="N45" i="30"/>
  <c r="S45" i="30" s="1"/>
  <c r="L45" i="30"/>
  <c r="I45" i="30"/>
  <c r="P44" i="30"/>
  <c r="R44" i="30" s="1"/>
  <c r="L44" i="30"/>
  <c r="N44" i="30" s="1"/>
  <c r="I44" i="30"/>
  <c r="P43" i="30"/>
  <c r="R43" i="30" s="1"/>
  <c r="N43" i="30"/>
  <c r="L43" i="30"/>
  <c r="I43" i="30"/>
  <c r="R42" i="30"/>
  <c r="S42" i="30" s="1"/>
  <c r="Q42" i="30"/>
  <c r="P42" i="30"/>
  <c r="I42" i="30"/>
  <c r="R41" i="30"/>
  <c r="P41" i="30"/>
  <c r="L41" i="30"/>
  <c r="N41" i="30" s="1"/>
  <c r="I41" i="30"/>
  <c r="R40" i="30"/>
  <c r="P40" i="30"/>
  <c r="L40" i="30"/>
  <c r="N40" i="30" s="1"/>
  <c r="I40" i="30"/>
  <c r="R39" i="30"/>
  <c r="Q39" i="30"/>
  <c r="P39" i="30"/>
  <c r="N39" i="30"/>
  <c r="S39" i="30" s="1"/>
  <c r="L39" i="30"/>
  <c r="I39" i="30"/>
  <c r="P38" i="30"/>
  <c r="R38" i="30" s="1"/>
  <c r="L38" i="30"/>
  <c r="N38" i="30" s="1"/>
  <c r="I38" i="30"/>
  <c r="P37" i="30"/>
  <c r="R37" i="30" s="1"/>
  <c r="N37" i="30"/>
  <c r="S37" i="30" s="1"/>
  <c r="L37" i="30"/>
  <c r="I37" i="30"/>
  <c r="R36" i="30"/>
  <c r="P36" i="30"/>
  <c r="L36" i="30"/>
  <c r="N36" i="30" s="1"/>
  <c r="I36" i="30"/>
  <c r="P35" i="30"/>
  <c r="R35" i="30" s="1"/>
  <c r="L35" i="30"/>
  <c r="N35" i="30" s="1"/>
  <c r="I35" i="30"/>
  <c r="R34" i="30"/>
  <c r="P34" i="30"/>
  <c r="N34" i="30"/>
  <c r="S34" i="30" s="1"/>
  <c r="L34" i="30"/>
  <c r="I34" i="30"/>
  <c r="R33" i="30"/>
  <c r="P33" i="30"/>
  <c r="L33" i="30"/>
  <c r="N33" i="30" s="1"/>
  <c r="I33" i="30"/>
  <c r="R32" i="30"/>
  <c r="P32" i="30"/>
  <c r="L32" i="30"/>
  <c r="N32" i="30" s="1"/>
  <c r="I32" i="30"/>
  <c r="R31" i="30"/>
  <c r="Q31" i="30"/>
  <c r="P31" i="30"/>
  <c r="N31" i="30"/>
  <c r="S31" i="30" s="1"/>
  <c r="L31" i="30"/>
  <c r="I31" i="30"/>
  <c r="P30" i="30"/>
  <c r="R30" i="30" s="1"/>
  <c r="L30" i="30"/>
  <c r="N30" i="30" s="1"/>
  <c r="I30" i="30"/>
  <c r="P29" i="30"/>
  <c r="R29" i="30" s="1"/>
  <c r="N29" i="30"/>
  <c r="L29" i="30"/>
  <c r="I29" i="30"/>
  <c r="P28" i="30"/>
  <c r="R28" i="30" s="1"/>
  <c r="N28" i="30"/>
  <c r="L28" i="30"/>
  <c r="I28" i="30"/>
  <c r="R27" i="30"/>
  <c r="P27" i="30"/>
  <c r="L27" i="30"/>
  <c r="N27" i="30" s="1"/>
  <c r="I27" i="30"/>
  <c r="P26" i="30"/>
  <c r="R26" i="30" s="1"/>
  <c r="L26" i="30"/>
  <c r="N26" i="30" s="1"/>
  <c r="I26" i="30"/>
  <c r="R25" i="30"/>
  <c r="P25" i="30"/>
  <c r="N25" i="30"/>
  <c r="S25" i="30" s="1"/>
  <c r="L25" i="30"/>
  <c r="I25" i="30"/>
  <c r="R24" i="30"/>
  <c r="P24" i="30"/>
  <c r="N24" i="30"/>
  <c r="S24" i="30" s="1"/>
  <c r="L24" i="30"/>
  <c r="I24" i="30"/>
  <c r="R23" i="30"/>
  <c r="P23" i="30"/>
  <c r="L23" i="30"/>
  <c r="N23" i="30" s="1"/>
  <c r="I23" i="30"/>
  <c r="R22" i="30"/>
  <c r="P22" i="30"/>
  <c r="L22" i="30"/>
  <c r="N22" i="30" s="1"/>
  <c r="I22" i="30"/>
  <c r="R21" i="30"/>
  <c r="Q21" i="30"/>
  <c r="P21" i="30"/>
  <c r="N21" i="30"/>
  <c r="S21" i="30" s="1"/>
  <c r="L21" i="30"/>
  <c r="I21" i="30"/>
  <c r="P20" i="30"/>
  <c r="R20" i="30" s="1"/>
  <c r="L20" i="30"/>
  <c r="N20" i="30" s="1"/>
  <c r="I20" i="30"/>
  <c r="Q19" i="30"/>
  <c r="P19" i="30"/>
  <c r="R19" i="30" s="1"/>
  <c r="S19" i="30" s="1"/>
  <c r="I19" i="30"/>
  <c r="R18" i="30"/>
  <c r="P18" i="30"/>
  <c r="N18" i="30"/>
  <c r="S18" i="30" s="1"/>
  <c r="L18" i="30"/>
  <c r="I18" i="30"/>
  <c r="R17" i="30"/>
  <c r="P17" i="30"/>
  <c r="L17" i="30"/>
  <c r="N17" i="30" s="1"/>
  <c r="I17" i="30"/>
  <c r="R16" i="30"/>
  <c r="P16" i="30"/>
  <c r="L16" i="30"/>
  <c r="N16" i="30" s="1"/>
  <c r="I16" i="30"/>
  <c r="R15" i="30"/>
  <c r="Q15" i="30"/>
  <c r="P15" i="30"/>
  <c r="N15" i="30"/>
  <c r="S15" i="30" s="1"/>
  <c r="L15" i="30"/>
  <c r="I15" i="30"/>
  <c r="P14" i="30"/>
  <c r="R14" i="30" s="1"/>
  <c r="L14" i="30"/>
  <c r="N14" i="30" s="1"/>
  <c r="I14" i="30"/>
  <c r="P13" i="30"/>
  <c r="R13" i="30" s="1"/>
  <c r="N13" i="30"/>
  <c r="S13" i="30" s="1"/>
  <c r="L13" i="30"/>
  <c r="I13" i="30"/>
  <c r="R12" i="30"/>
  <c r="P12" i="30"/>
  <c r="L12" i="30"/>
  <c r="N12" i="30" s="1"/>
  <c r="I12" i="30"/>
  <c r="P11" i="30"/>
  <c r="R11" i="30" s="1"/>
  <c r="L11" i="30"/>
  <c r="N11" i="30" s="1"/>
  <c r="I11" i="30"/>
  <c r="R10" i="30"/>
  <c r="P10" i="30"/>
  <c r="N10" i="30"/>
  <c r="S10" i="30" s="1"/>
  <c r="L10" i="30"/>
  <c r="I10" i="30"/>
  <c r="R9" i="30"/>
  <c r="P9" i="30"/>
  <c r="L9" i="30"/>
  <c r="N9" i="30" s="1"/>
  <c r="I9" i="30"/>
  <c r="R8" i="30"/>
  <c r="P8" i="30"/>
  <c r="L8" i="30"/>
  <c r="N8" i="30" s="1"/>
  <c r="I8" i="30"/>
  <c r="R7" i="30"/>
  <c r="Q7" i="30"/>
  <c r="P7" i="30"/>
  <c r="N7" i="30"/>
  <c r="S7" i="30" s="1"/>
  <c r="L7" i="30"/>
  <c r="I7" i="30"/>
  <c r="P6" i="30"/>
  <c r="R6" i="30" s="1"/>
  <c r="L6" i="30"/>
  <c r="N6" i="30" s="1"/>
  <c r="I6" i="30"/>
  <c r="P5" i="30"/>
  <c r="R5" i="30" s="1"/>
  <c r="N5" i="30"/>
  <c r="L5" i="30"/>
  <c r="I5" i="30"/>
  <c r="R4" i="30"/>
  <c r="P4" i="30"/>
  <c r="L4" i="30"/>
  <c r="N4" i="30" s="1"/>
  <c r="I4" i="30"/>
  <c r="P3" i="30"/>
  <c r="R3" i="30" s="1"/>
  <c r="L3" i="30"/>
  <c r="N3" i="30" s="1"/>
  <c r="I3" i="30"/>
  <c r="P2" i="30"/>
  <c r="R2" i="30" s="1"/>
  <c r="L2" i="30"/>
  <c r="N2" i="30" s="1"/>
  <c r="I2" i="30"/>
  <c r="P2" i="22"/>
  <c r="R2" i="22" s="1"/>
  <c r="M624" i="29"/>
  <c r="O624" i="29" s="1"/>
  <c r="S624" i="29" s="1"/>
  <c r="M623" i="29"/>
  <c r="O623" i="29" s="1"/>
  <c r="S623" i="29" s="1"/>
  <c r="M751" i="29"/>
  <c r="O751" i="29" s="1"/>
  <c r="S751" i="29" s="1"/>
  <c r="M750" i="29"/>
  <c r="O750" i="29" s="1"/>
  <c r="S750" i="29" s="1"/>
  <c r="M622" i="29"/>
  <c r="O622" i="29" s="1"/>
  <c r="S622" i="29" s="1"/>
  <c r="M635" i="29"/>
  <c r="O635" i="29" s="1"/>
  <c r="S635" i="29" s="1"/>
  <c r="M737" i="29"/>
  <c r="O737" i="29" s="1"/>
  <c r="S737" i="29" s="1"/>
  <c r="M738" i="29"/>
  <c r="O738" i="29" s="1"/>
  <c r="S738" i="29" s="1"/>
  <c r="M614" i="29"/>
  <c r="O614" i="29" s="1"/>
  <c r="S614" i="29" s="1"/>
  <c r="M634" i="29"/>
  <c r="O634" i="29" s="1"/>
  <c r="S634" i="29" s="1"/>
  <c r="O571" i="29"/>
  <c r="S571" i="29" s="1"/>
  <c r="M571" i="29"/>
  <c r="M246" i="29"/>
  <c r="O246" i="29" s="1"/>
  <c r="S246" i="29" s="1"/>
  <c r="O748" i="29"/>
  <c r="S748" i="29" s="1"/>
  <c r="M748" i="29"/>
  <c r="M665" i="29"/>
  <c r="O665" i="29" s="1"/>
  <c r="S665" i="29" s="1"/>
  <c r="M353" i="29"/>
  <c r="O353" i="29" s="1"/>
  <c r="S353" i="29" s="1"/>
  <c r="M77" i="29"/>
  <c r="O77" i="29" s="1"/>
  <c r="S77" i="29" s="1"/>
  <c r="M250" i="29"/>
  <c r="O250" i="29" s="1"/>
  <c r="S250" i="29" s="1"/>
  <c r="M283" i="29"/>
  <c r="O283" i="29" s="1"/>
  <c r="S283" i="29" s="1"/>
  <c r="M252" i="29"/>
  <c r="O252" i="29" s="1"/>
  <c r="S252" i="29" s="1"/>
  <c r="M432" i="29"/>
  <c r="O432" i="29" s="1"/>
  <c r="S432" i="29" s="1"/>
  <c r="M532" i="29"/>
  <c r="O532" i="29" s="1"/>
  <c r="S532" i="29" s="1"/>
  <c r="M174" i="29"/>
  <c r="O174" i="29" s="1"/>
  <c r="S174" i="29" s="1"/>
  <c r="M221" i="29"/>
  <c r="O221" i="29" s="1"/>
  <c r="S221" i="29" s="1"/>
  <c r="M171" i="29"/>
  <c r="O171" i="29" s="1"/>
  <c r="S171" i="29" s="1"/>
  <c r="O145" i="29"/>
  <c r="S145" i="29" s="1"/>
  <c r="M145" i="29"/>
  <c r="M169" i="29"/>
  <c r="O169" i="29" s="1"/>
  <c r="S169" i="29" s="1"/>
  <c r="M146" i="29"/>
  <c r="O146" i="29" s="1"/>
  <c r="S146" i="29" s="1"/>
  <c r="M705" i="29"/>
  <c r="O705" i="29" s="1"/>
  <c r="S705" i="29" s="1"/>
  <c r="M120" i="29"/>
  <c r="O120" i="29" s="1"/>
  <c r="S120" i="29" s="1"/>
  <c r="M709" i="29"/>
  <c r="O709" i="29" s="1"/>
  <c r="S709" i="29" s="1"/>
  <c r="M101" i="29"/>
  <c r="O101" i="29" s="1"/>
  <c r="S101" i="29" s="1"/>
  <c r="M100" i="29"/>
  <c r="O100" i="29" s="1"/>
  <c r="S100" i="29" s="1"/>
  <c r="M236" i="29"/>
  <c r="O236" i="29" s="1"/>
  <c r="S236" i="29" s="1"/>
  <c r="M80" i="29"/>
  <c r="O80" i="29" s="1"/>
  <c r="S80" i="29" s="1"/>
  <c r="M81" i="29"/>
  <c r="O81" i="29" s="1"/>
  <c r="S81" i="29" s="1"/>
  <c r="M710" i="29"/>
  <c r="O710" i="29" s="1"/>
  <c r="S710" i="29" s="1"/>
  <c r="O160" i="29"/>
  <c r="S160" i="29" s="1"/>
  <c r="M160" i="29"/>
  <c r="M494" i="29"/>
  <c r="O494" i="29" s="1"/>
  <c r="S494" i="29" s="1"/>
  <c r="M109" i="29"/>
  <c r="O109" i="29" s="1"/>
  <c r="S109" i="29" s="1"/>
  <c r="M516" i="29"/>
  <c r="O516" i="29" s="1"/>
  <c r="S516" i="29" s="1"/>
  <c r="M555" i="29"/>
  <c r="O555" i="29" s="1"/>
  <c r="S555" i="29" s="1"/>
  <c r="M506" i="29"/>
  <c r="O506" i="29" s="1"/>
  <c r="S506" i="29" s="1"/>
  <c r="M598" i="29"/>
  <c r="O598" i="29" s="1"/>
  <c r="S598" i="29" s="1"/>
  <c r="M566" i="29"/>
  <c r="O566" i="29" s="1"/>
  <c r="S566" i="29" s="1"/>
  <c r="M473" i="29"/>
  <c r="O473" i="29" s="1"/>
  <c r="S473" i="29" s="1"/>
  <c r="M730" i="29"/>
  <c r="O730" i="29" s="1"/>
  <c r="S730" i="29" s="1"/>
  <c r="M727" i="29"/>
  <c r="O727" i="29" s="1"/>
  <c r="S727" i="29" s="1"/>
  <c r="M728" i="29"/>
  <c r="O728" i="29" s="1"/>
  <c r="S728" i="29" s="1"/>
  <c r="O729" i="29"/>
  <c r="S729" i="29" s="1"/>
  <c r="M729" i="29"/>
  <c r="M309" i="29"/>
  <c r="O309" i="29" s="1"/>
  <c r="S309" i="29" s="1"/>
  <c r="M70" i="29"/>
  <c r="O70" i="29" s="1"/>
  <c r="S70" i="29" s="1"/>
  <c r="M69" i="29"/>
  <c r="O69" i="29" s="1"/>
  <c r="S69" i="29" s="1"/>
  <c r="M470" i="29"/>
  <c r="O470" i="29" s="1"/>
  <c r="S470" i="29" s="1"/>
  <c r="M212" i="29"/>
  <c r="O212" i="29" s="1"/>
  <c r="S212" i="29" s="1"/>
  <c r="M733" i="29"/>
  <c r="O733" i="29" s="1"/>
  <c r="S733" i="29" s="1"/>
  <c r="M321" i="29"/>
  <c r="O321" i="29" s="1"/>
  <c r="S321" i="29" s="1"/>
  <c r="O181" i="29"/>
  <c r="S181" i="29" s="1"/>
  <c r="M181" i="29"/>
  <c r="M393" i="29"/>
  <c r="O393" i="29" s="1"/>
  <c r="S393" i="29" s="1"/>
  <c r="M266" i="29"/>
  <c r="O266" i="29" s="1"/>
  <c r="S266" i="29" s="1"/>
  <c r="M746" i="29"/>
  <c r="O746" i="29" s="1"/>
  <c r="S746" i="29" s="1"/>
  <c r="M616" i="29"/>
  <c r="O616" i="29" s="1"/>
  <c r="S616" i="29" s="1"/>
  <c r="M380" i="29"/>
  <c r="O380" i="29" s="1"/>
  <c r="S380" i="29" s="1"/>
  <c r="M431" i="29"/>
  <c r="O431" i="29" s="1"/>
  <c r="S431" i="29" s="1"/>
  <c r="M361" i="29"/>
  <c r="O361" i="29" s="1"/>
  <c r="S361" i="29" s="1"/>
  <c r="O367" i="29"/>
  <c r="S367" i="29" s="1"/>
  <c r="M367" i="29"/>
  <c r="M357" i="29"/>
  <c r="O357" i="29" s="1"/>
  <c r="S357" i="29" s="1"/>
  <c r="M196" i="29"/>
  <c r="O196" i="29" s="1"/>
  <c r="S196" i="29" s="1"/>
  <c r="M324" i="29"/>
  <c r="O324" i="29" s="1"/>
  <c r="S324" i="29" s="1"/>
  <c r="O674" i="29"/>
  <c r="S674" i="29" s="1"/>
  <c r="M674" i="29"/>
  <c r="M589" i="29"/>
  <c r="O589" i="29" s="1"/>
  <c r="S589" i="29" s="1"/>
  <c r="O251" i="29"/>
  <c r="S251" i="29" s="1"/>
  <c r="M251" i="29"/>
  <c r="M142" i="29"/>
  <c r="O142" i="29" s="1"/>
  <c r="S142" i="29" s="1"/>
  <c r="M554" i="29"/>
  <c r="O554" i="29" s="1"/>
  <c r="S554" i="29" s="1"/>
  <c r="M78" i="29"/>
  <c r="O78" i="29" s="1"/>
  <c r="S78" i="29" s="1"/>
  <c r="M313" i="29"/>
  <c r="O313" i="29" s="1"/>
  <c r="S313" i="29" s="1"/>
  <c r="M698" i="29"/>
  <c r="O698" i="29" s="1"/>
  <c r="S698" i="29" s="1"/>
  <c r="M32" i="29"/>
  <c r="O32" i="29" s="1"/>
  <c r="S32" i="29" s="1"/>
  <c r="M723" i="29"/>
  <c r="O723" i="29" s="1"/>
  <c r="S723" i="29" s="1"/>
  <c r="M556" i="29"/>
  <c r="O556" i="29" s="1"/>
  <c r="S556" i="29" s="1"/>
  <c r="M310" i="29"/>
  <c r="O310" i="29" s="1"/>
  <c r="S310" i="29" s="1"/>
  <c r="M358" i="29"/>
  <c r="O358" i="29" s="1"/>
  <c r="S358" i="29" s="1"/>
  <c r="M261" i="29"/>
  <c r="O261" i="29" s="1"/>
  <c r="S261" i="29" s="1"/>
  <c r="O211" i="29"/>
  <c r="S211" i="29" s="1"/>
  <c r="M211" i="29"/>
  <c r="M5" i="29"/>
  <c r="O5" i="29" s="1"/>
  <c r="S5" i="29" s="1"/>
  <c r="O355" i="29"/>
  <c r="S355" i="29" s="1"/>
  <c r="M355" i="29"/>
  <c r="M117" i="29"/>
  <c r="O117" i="29" s="1"/>
  <c r="S117" i="29" s="1"/>
  <c r="M170" i="29"/>
  <c r="O170" i="29" s="1"/>
  <c r="S170" i="29" s="1"/>
  <c r="M501" i="29"/>
  <c r="O501" i="29" s="1"/>
  <c r="S501" i="29" s="1"/>
  <c r="M316" i="29"/>
  <c r="O316" i="29" s="1"/>
  <c r="S316" i="29" s="1"/>
  <c r="M406" i="29"/>
  <c r="O406" i="29" s="1"/>
  <c r="S406" i="29" s="1"/>
  <c r="M335" i="29"/>
  <c r="O335" i="29" s="1"/>
  <c r="S335" i="29" s="1"/>
  <c r="M10" i="29"/>
  <c r="O10" i="29" s="1"/>
  <c r="S10" i="29" s="1"/>
  <c r="M18" i="29"/>
  <c r="O18" i="29" s="1"/>
  <c r="S18" i="29" s="1"/>
  <c r="M684" i="29"/>
  <c r="O684" i="29" s="1"/>
  <c r="S684" i="29" s="1"/>
  <c r="M397" i="29"/>
  <c r="O397" i="29" s="1"/>
  <c r="S397" i="29" s="1"/>
  <c r="M288" i="29"/>
  <c r="O288" i="29" s="1"/>
  <c r="S288" i="29" s="1"/>
  <c r="M299" i="29"/>
  <c r="O299" i="29" s="1"/>
  <c r="S299" i="29" s="1"/>
  <c r="M167" i="29"/>
  <c r="O167" i="29" s="1"/>
  <c r="S167" i="29" s="1"/>
  <c r="M96" i="29"/>
  <c r="O96" i="29" s="1"/>
  <c r="S96" i="29" s="1"/>
  <c r="M479" i="29"/>
  <c r="O479" i="29" s="1"/>
  <c r="S479" i="29" s="1"/>
  <c r="M297" i="29"/>
  <c r="O297" i="29" s="1"/>
  <c r="S297" i="29" s="1"/>
  <c r="M703" i="29"/>
  <c r="O703" i="29" s="1"/>
  <c r="S703" i="29" s="1"/>
  <c r="M52" i="29"/>
  <c r="O52" i="29" s="1"/>
  <c r="S52" i="29" s="1"/>
  <c r="M228" i="29"/>
  <c r="O228" i="29" s="1"/>
  <c r="S228" i="29" s="1"/>
  <c r="O736" i="29"/>
  <c r="S736" i="29" s="1"/>
  <c r="M736" i="29"/>
  <c r="M3" i="29"/>
  <c r="O3" i="29" s="1"/>
  <c r="S3" i="29" s="1"/>
  <c r="M523" i="29"/>
  <c r="O523" i="29" s="1"/>
  <c r="S523" i="29" s="1"/>
  <c r="M570" i="29"/>
  <c r="O570" i="29" s="1"/>
  <c r="S570" i="29" s="1"/>
  <c r="M381" i="29"/>
  <c r="O381" i="29" s="1"/>
  <c r="S381" i="29" s="1"/>
  <c r="M90" i="29"/>
  <c r="O90" i="29" s="1"/>
  <c r="S90" i="29" s="1"/>
  <c r="M360" i="29"/>
  <c r="O360" i="29" s="1"/>
  <c r="S360" i="29" s="1"/>
  <c r="M185" i="29"/>
  <c r="O185" i="29" s="1"/>
  <c r="S185" i="29" s="1"/>
  <c r="O255" i="29"/>
  <c r="S255" i="29" s="1"/>
  <c r="M255" i="29"/>
  <c r="M615" i="29"/>
  <c r="O615" i="29" s="1"/>
  <c r="S615" i="29" s="1"/>
  <c r="M149" i="29"/>
  <c r="O149" i="29" s="1"/>
  <c r="S149" i="29" s="1"/>
  <c r="M628" i="29"/>
  <c r="O628" i="29" s="1"/>
  <c r="S628" i="29" s="1"/>
  <c r="M466" i="29"/>
  <c r="O466" i="29" s="1"/>
  <c r="S466" i="29" s="1"/>
  <c r="M513" i="29"/>
  <c r="O513" i="29" s="1"/>
  <c r="S513" i="29" s="1"/>
  <c r="O115" i="29"/>
  <c r="S115" i="29" s="1"/>
  <c r="M115" i="29"/>
  <c r="M369" i="29"/>
  <c r="O369" i="29" s="1"/>
  <c r="S369" i="29" s="1"/>
  <c r="M655" i="29"/>
  <c r="O655" i="29" s="1"/>
  <c r="S655" i="29" s="1"/>
  <c r="M40" i="29"/>
  <c r="O40" i="29" s="1"/>
  <c r="S40" i="29" s="1"/>
  <c r="M668" i="29"/>
  <c r="O668" i="29" s="1"/>
  <c r="S668" i="29" s="1"/>
  <c r="M578" i="29"/>
  <c r="O578" i="29" s="1"/>
  <c r="S578" i="29" s="1"/>
  <c r="M141" i="29"/>
  <c r="O141" i="29" s="1"/>
  <c r="S141" i="29" s="1"/>
  <c r="M666" i="29"/>
  <c r="O666" i="29" s="1"/>
  <c r="S666" i="29" s="1"/>
  <c r="M152" i="29"/>
  <c r="O152" i="29" s="1"/>
  <c r="S152" i="29" s="1"/>
  <c r="M549" i="29"/>
  <c r="O549" i="29" s="1"/>
  <c r="S549" i="29" s="1"/>
  <c r="M159" i="29"/>
  <c r="O159" i="29" s="1"/>
  <c r="S159" i="29" s="1"/>
  <c r="M398" i="29"/>
  <c r="O398" i="29" s="1"/>
  <c r="S398" i="29" s="1"/>
  <c r="M312" i="29"/>
  <c r="O312" i="29" s="1"/>
  <c r="S312" i="29" s="1"/>
  <c r="M662" i="29"/>
  <c r="O662" i="29" s="1"/>
  <c r="S662" i="29" s="1"/>
  <c r="O147" i="29"/>
  <c r="S147" i="29" s="1"/>
  <c r="M147" i="29"/>
  <c r="M231" i="29"/>
  <c r="O231" i="29" s="1"/>
  <c r="S231" i="29" s="1"/>
  <c r="M745" i="29"/>
  <c r="O745" i="29" s="1"/>
  <c r="S745" i="29" s="1"/>
  <c r="M61" i="29"/>
  <c r="O61" i="29" s="1"/>
  <c r="S61" i="29" s="1"/>
  <c r="M203" i="29"/>
  <c r="O203" i="29" s="1"/>
  <c r="S203" i="29" s="1"/>
  <c r="M552" i="29"/>
  <c r="O552" i="29" s="1"/>
  <c r="S552" i="29" s="1"/>
  <c r="M530" i="29"/>
  <c r="O530" i="29" s="1"/>
  <c r="S530" i="29" s="1"/>
  <c r="M489" i="29"/>
  <c r="O489" i="29" s="1"/>
  <c r="S489" i="29" s="1"/>
  <c r="M544" i="29"/>
  <c r="O544" i="29" s="1"/>
  <c r="S544" i="29" s="1"/>
  <c r="M190" i="29"/>
  <c r="O190" i="29" s="1"/>
  <c r="S190" i="29" s="1"/>
  <c r="M694" i="29"/>
  <c r="O694" i="29" s="1"/>
  <c r="S694" i="29" s="1"/>
  <c r="M74" i="29"/>
  <c r="O74" i="29" s="1"/>
  <c r="S74" i="29" s="1"/>
  <c r="M597" i="29"/>
  <c r="O597" i="29" s="1"/>
  <c r="S597" i="29" s="1"/>
  <c r="M56" i="29"/>
  <c r="O56" i="29" s="1"/>
  <c r="S56" i="29" s="1"/>
  <c r="M44" i="29"/>
  <c r="O44" i="29" s="1"/>
  <c r="S44" i="29" s="1"/>
  <c r="M227" i="29"/>
  <c r="O227" i="29" s="1"/>
  <c r="S227" i="29" s="1"/>
  <c r="M173" i="29"/>
  <c r="O173" i="29" s="1"/>
  <c r="S173" i="29" s="1"/>
  <c r="M87" i="29"/>
  <c r="O87" i="29" s="1"/>
  <c r="S87" i="29" s="1"/>
  <c r="M732" i="29"/>
  <c r="O732" i="29" s="1"/>
  <c r="S732" i="29" s="1"/>
  <c r="M322" i="29"/>
  <c r="O322" i="29" s="1"/>
  <c r="S322" i="29" s="1"/>
  <c r="O83" i="29"/>
  <c r="S83" i="29" s="1"/>
  <c r="M83" i="29"/>
  <c r="M2" i="29"/>
  <c r="O2" i="29" s="1"/>
  <c r="S2" i="29" s="1"/>
  <c r="M34" i="29"/>
  <c r="O34" i="29" s="1"/>
  <c r="S34" i="29" s="1"/>
  <c r="M332" i="29"/>
  <c r="O332" i="29" s="1"/>
  <c r="S332" i="29" s="1"/>
  <c r="M498" i="29"/>
  <c r="O498" i="29" s="1"/>
  <c r="S498" i="29" s="1"/>
  <c r="M12" i="29"/>
  <c r="O12" i="29" s="1"/>
  <c r="S12" i="29" s="1"/>
  <c r="M478" i="29"/>
  <c r="O478" i="29" s="1"/>
  <c r="S478" i="29" s="1"/>
  <c r="M294" i="29"/>
  <c r="O294" i="29" s="1"/>
  <c r="S294" i="29" s="1"/>
  <c r="O553" i="29"/>
  <c r="S553" i="29" s="1"/>
  <c r="M553" i="29"/>
  <c r="M133" i="29"/>
  <c r="O133" i="29" s="1"/>
  <c r="S133" i="29" s="1"/>
  <c r="M344" i="29"/>
  <c r="O344" i="29" s="1"/>
  <c r="S344" i="29" s="1"/>
  <c r="M323" i="29"/>
  <c r="O323" i="29" s="1"/>
  <c r="S323" i="29" s="1"/>
  <c r="O567" i="29"/>
  <c r="S567" i="29" s="1"/>
  <c r="M567" i="29"/>
  <c r="M601" i="29"/>
  <c r="O601" i="29" s="1"/>
  <c r="S601" i="29" s="1"/>
  <c r="O326" i="29"/>
  <c r="S326" i="29" s="1"/>
  <c r="M326" i="29"/>
  <c r="M568" i="29"/>
  <c r="O568" i="29" s="1"/>
  <c r="S568" i="29" s="1"/>
  <c r="M293" i="29"/>
  <c r="O293" i="29" s="1"/>
  <c r="S293" i="29" s="1"/>
  <c r="M653" i="29"/>
  <c r="O653" i="29" s="1"/>
  <c r="S653" i="29" s="1"/>
  <c r="M394" i="29"/>
  <c r="O394" i="29" s="1"/>
  <c r="S394" i="29" s="1"/>
  <c r="M414" i="29"/>
  <c r="O414" i="29" s="1"/>
  <c r="S414" i="29" s="1"/>
  <c r="S38" i="29"/>
  <c r="O38" i="29"/>
  <c r="M38" i="29"/>
  <c r="M708" i="29"/>
  <c r="O708" i="29" s="1"/>
  <c r="S708" i="29" s="1"/>
  <c r="M647" i="29"/>
  <c r="O647" i="29" s="1"/>
  <c r="S647" i="29" s="1"/>
  <c r="M131" i="29"/>
  <c r="O131" i="29" s="1"/>
  <c r="S131" i="29" s="1"/>
  <c r="M92" i="29"/>
  <c r="O92" i="29" s="1"/>
  <c r="S92" i="29" s="1"/>
  <c r="M548" i="29"/>
  <c r="O548" i="29" s="1"/>
  <c r="S548" i="29" s="1"/>
  <c r="O373" i="29"/>
  <c r="S373" i="29" s="1"/>
  <c r="M373" i="29"/>
  <c r="M364" i="29"/>
  <c r="O364" i="29" s="1"/>
  <c r="S364" i="29" s="1"/>
  <c r="O383" i="29"/>
  <c r="S383" i="29" s="1"/>
  <c r="M383" i="29"/>
  <c r="M422" i="29"/>
  <c r="O422" i="29" s="1"/>
  <c r="S422" i="29" s="1"/>
  <c r="M179" i="29"/>
  <c r="O179" i="29" s="1"/>
  <c r="S179" i="29" s="1"/>
  <c r="M11" i="29"/>
  <c r="O11" i="29" s="1"/>
  <c r="S11" i="29" s="1"/>
  <c r="M602" i="29"/>
  <c r="O602" i="29" s="1"/>
  <c r="S602" i="29" s="1"/>
  <c r="M281" i="29"/>
  <c r="O281" i="29" s="1"/>
  <c r="S281" i="29" s="1"/>
  <c r="M240" i="29"/>
  <c r="O240" i="29" s="1"/>
  <c r="S240" i="29" s="1"/>
  <c r="M452" i="29"/>
  <c r="O452" i="29" s="1"/>
  <c r="S452" i="29" s="1"/>
  <c r="M537" i="29"/>
  <c r="O537" i="29" s="1"/>
  <c r="S537" i="29" s="1"/>
  <c r="M558" i="29"/>
  <c r="O558" i="29" s="1"/>
  <c r="S558" i="29" s="1"/>
  <c r="M671" i="29"/>
  <c r="O671" i="29" s="1"/>
  <c r="S671" i="29" s="1"/>
  <c r="M110" i="29"/>
  <c r="O110" i="29" s="1"/>
  <c r="S110" i="29" s="1"/>
  <c r="O191" i="29"/>
  <c r="S191" i="29" s="1"/>
  <c r="M191" i="29"/>
  <c r="M472" i="29"/>
  <c r="O472" i="29" s="1"/>
  <c r="S472" i="29" s="1"/>
  <c r="M595" i="29"/>
  <c r="O595" i="29" s="1"/>
  <c r="S595" i="29" s="1"/>
  <c r="M527" i="29"/>
  <c r="O527" i="29" s="1"/>
  <c r="S527" i="29" s="1"/>
  <c r="M55" i="29"/>
  <c r="O55" i="29" s="1"/>
  <c r="S55" i="29" s="1"/>
  <c r="M726" i="29"/>
  <c r="O726" i="29" s="1"/>
  <c r="S726" i="29" s="1"/>
  <c r="M484" i="29"/>
  <c r="O484" i="29" s="1"/>
  <c r="S484" i="29" s="1"/>
  <c r="M592" i="29"/>
  <c r="O592" i="29" s="1"/>
  <c r="S592" i="29" s="1"/>
  <c r="O540" i="29"/>
  <c r="S540" i="29" s="1"/>
  <c r="M540" i="29"/>
  <c r="M673" i="29"/>
  <c r="O673" i="29" s="1"/>
  <c r="S673" i="29" s="1"/>
  <c r="M112" i="29"/>
  <c r="O112" i="29" s="1"/>
  <c r="S112" i="29" s="1"/>
  <c r="M642" i="29"/>
  <c r="O642" i="29" s="1"/>
  <c r="S642" i="29" s="1"/>
  <c r="M243" i="29"/>
  <c r="O243" i="29" s="1"/>
  <c r="S243" i="29" s="1"/>
  <c r="M175" i="29"/>
  <c r="O175" i="29" s="1"/>
  <c r="S175" i="29" s="1"/>
  <c r="M687" i="29"/>
  <c r="O687" i="29" s="1"/>
  <c r="S687" i="29" s="1"/>
  <c r="M533" i="29"/>
  <c r="O533" i="29" s="1"/>
  <c r="S533" i="29" s="1"/>
  <c r="O528" i="29"/>
  <c r="S528" i="29" s="1"/>
  <c r="M528" i="29"/>
  <c r="M76" i="29"/>
  <c r="O76" i="29" s="1"/>
  <c r="S76" i="29" s="1"/>
  <c r="M298" i="29"/>
  <c r="O298" i="29" s="1"/>
  <c r="S298" i="29" s="1"/>
  <c r="M490" i="29"/>
  <c r="O490" i="29" s="1"/>
  <c r="S490" i="29" s="1"/>
  <c r="O409" i="29"/>
  <c r="S409" i="29" s="1"/>
  <c r="M409" i="29"/>
  <c r="M657" i="29"/>
  <c r="O657" i="29" s="1"/>
  <c r="S657" i="29" s="1"/>
  <c r="O586" i="29"/>
  <c r="S586" i="29" s="1"/>
  <c r="M586" i="29"/>
  <c r="M493" i="29"/>
  <c r="O493" i="29" s="1"/>
  <c r="S493" i="29" s="1"/>
  <c r="M587" i="29"/>
  <c r="O587" i="29" s="1"/>
  <c r="S587" i="29" s="1"/>
  <c r="M7" i="29"/>
  <c r="O7" i="29" s="1"/>
  <c r="S7" i="29" s="1"/>
  <c r="M543" i="29"/>
  <c r="O543" i="29" s="1"/>
  <c r="S543" i="29" s="1"/>
  <c r="M134" i="29"/>
  <c r="O134" i="29" s="1"/>
  <c r="S134" i="29" s="1"/>
  <c r="O632" i="29"/>
  <c r="S632" i="29" s="1"/>
  <c r="M632" i="29"/>
  <c r="M280" i="29"/>
  <c r="O280" i="29" s="1"/>
  <c r="S280" i="29" s="1"/>
  <c r="M82" i="29"/>
  <c r="O82" i="29" s="1"/>
  <c r="S82" i="29" s="1"/>
  <c r="M352" i="29"/>
  <c r="O352" i="29" s="1"/>
  <c r="S352" i="29" s="1"/>
  <c r="M26" i="29"/>
  <c r="O26" i="29" s="1"/>
  <c r="S26" i="29" s="1"/>
  <c r="M524" i="29"/>
  <c r="O524" i="29" s="1"/>
  <c r="S524" i="29" s="1"/>
  <c r="O488" i="29"/>
  <c r="S488" i="29" s="1"/>
  <c r="M488" i="29"/>
  <c r="M277" i="29"/>
  <c r="O277" i="29" s="1"/>
  <c r="S277" i="29" s="1"/>
  <c r="M328" i="29"/>
  <c r="O328" i="29" s="1"/>
  <c r="S328" i="29" s="1"/>
  <c r="M492" i="29"/>
  <c r="O492" i="29" s="1"/>
  <c r="S492" i="29" s="1"/>
  <c r="M573" i="29"/>
  <c r="O573" i="29" s="1"/>
  <c r="S573" i="29" s="1"/>
  <c r="M247" i="29"/>
  <c r="O247" i="29" s="1"/>
  <c r="S247" i="29" s="1"/>
  <c r="M536" i="29"/>
  <c r="O536" i="29" s="1"/>
  <c r="S536" i="29" s="1"/>
  <c r="M643" i="29"/>
  <c r="O643" i="29" s="1"/>
  <c r="S643" i="29" s="1"/>
  <c r="M39" i="29"/>
  <c r="O39" i="29" s="1"/>
  <c r="S39" i="29" s="1"/>
  <c r="M741" i="29"/>
  <c r="O741" i="29" s="1"/>
  <c r="S741" i="29" s="1"/>
  <c r="O8" i="29"/>
  <c r="S8" i="29" s="1"/>
  <c r="M8" i="29"/>
  <c r="M102" i="29"/>
  <c r="O102" i="29" s="1"/>
  <c r="S102" i="29" s="1"/>
  <c r="M29" i="29"/>
  <c r="O29" i="29" s="1"/>
  <c r="S29" i="29" s="1"/>
  <c r="M219" i="29"/>
  <c r="O219" i="29" s="1"/>
  <c r="S219" i="29" s="1"/>
  <c r="M415" i="29"/>
  <c r="O415" i="29" s="1"/>
  <c r="S415" i="29" s="1"/>
  <c r="M448" i="29"/>
  <c r="O448" i="29" s="1"/>
  <c r="S448" i="29" s="1"/>
  <c r="O679" i="29"/>
  <c r="S679" i="29" s="1"/>
  <c r="M679" i="29"/>
  <c r="M480" i="29"/>
  <c r="O480" i="29" s="1"/>
  <c r="S480" i="29" s="1"/>
  <c r="M631" i="29"/>
  <c r="O631" i="29" s="1"/>
  <c r="S631" i="29" s="1"/>
  <c r="M620" i="29"/>
  <c r="O620" i="29" s="1"/>
  <c r="S620" i="29" s="1"/>
  <c r="M311" i="29"/>
  <c r="O311" i="29" s="1"/>
  <c r="S311" i="29" s="1"/>
  <c r="M290" i="29"/>
  <c r="O290" i="29" s="1"/>
  <c r="S290" i="29" s="1"/>
  <c r="M270" i="29"/>
  <c r="O270" i="29" s="1"/>
  <c r="S270" i="29" s="1"/>
  <c r="M538" i="29"/>
  <c r="O538" i="29" s="1"/>
  <c r="S538" i="29" s="1"/>
  <c r="M263" i="29"/>
  <c r="O263" i="29" s="1"/>
  <c r="S263" i="29" s="1"/>
  <c r="M412" i="29"/>
  <c r="O412" i="29" s="1"/>
  <c r="S412" i="29" s="1"/>
  <c r="O291" i="29"/>
  <c r="S291" i="29" s="1"/>
  <c r="M291" i="29"/>
  <c r="M186" i="29"/>
  <c r="O186" i="29" s="1"/>
  <c r="S186" i="29" s="1"/>
  <c r="M399" i="29"/>
  <c r="O399" i="29" s="1"/>
  <c r="S399" i="29" s="1"/>
  <c r="M579" i="29"/>
  <c r="O579" i="29" s="1"/>
  <c r="S579" i="29" s="1"/>
  <c r="M499" i="29"/>
  <c r="O499" i="29" s="1"/>
  <c r="S499" i="29" s="1"/>
  <c r="M317" i="29"/>
  <c r="O317" i="29" s="1"/>
  <c r="S317" i="29" s="1"/>
  <c r="M371" i="29"/>
  <c r="O371" i="29" s="1"/>
  <c r="S371" i="29" s="1"/>
  <c r="M206" i="29"/>
  <c r="O206" i="29" s="1"/>
  <c r="S206" i="29" s="1"/>
  <c r="S103" i="29"/>
  <c r="O103" i="29"/>
  <c r="M103" i="29"/>
  <c r="M132" i="29"/>
  <c r="O132" i="29" s="1"/>
  <c r="S132" i="29" s="1"/>
  <c r="M465" i="29"/>
  <c r="O465" i="29" s="1"/>
  <c r="S465" i="29" s="1"/>
  <c r="M700" i="29"/>
  <c r="O700" i="29" s="1"/>
  <c r="S700" i="29" s="1"/>
  <c r="M189" i="29"/>
  <c r="O189" i="29" s="1"/>
  <c r="S189" i="29" s="1"/>
  <c r="M127" i="29"/>
  <c r="O127" i="29" s="1"/>
  <c r="S127" i="29" s="1"/>
  <c r="M378" i="29"/>
  <c r="O378" i="29" s="1"/>
  <c r="S378" i="29" s="1"/>
  <c r="M372" i="29"/>
  <c r="O372" i="29" s="1"/>
  <c r="S372" i="29" s="1"/>
  <c r="M64" i="29"/>
  <c r="O64" i="29" s="1"/>
  <c r="S64" i="29" s="1"/>
  <c r="M233" i="29"/>
  <c r="O233" i="29" s="1"/>
  <c r="S233" i="29" s="1"/>
  <c r="M17" i="29"/>
  <c r="O17" i="29" s="1"/>
  <c r="S17" i="29" s="1"/>
  <c r="M198" i="29"/>
  <c r="O198" i="29" s="1"/>
  <c r="S198" i="29" s="1"/>
  <c r="M491" i="29"/>
  <c r="O491" i="29" s="1"/>
  <c r="S491" i="29" s="1"/>
  <c r="M546" i="29"/>
  <c r="O546" i="29" s="1"/>
  <c r="S546" i="29" s="1"/>
  <c r="O387" i="29"/>
  <c r="S387" i="29" s="1"/>
  <c r="M387" i="29"/>
  <c r="M607" i="29"/>
  <c r="O607" i="29" s="1"/>
  <c r="S607" i="29" s="1"/>
  <c r="O606" i="29"/>
  <c r="S606" i="29" s="1"/>
  <c r="M606" i="29"/>
  <c r="M735" i="29"/>
  <c r="O735" i="29" s="1"/>
  <c r="S735" i="29" s="1"/>
  <c r="M177" i="29"/>
  <c r="O177" i="29" s="1"/>
  <c r="S177" i="29" s="1"/>
  <c r="M269" i="29"/>
  <c r="O269" i="29" s="1"/>
  <c r="S269" i="29" s="1"/>
  <c r="M25" i="29"/>
  <c r="O25" i="29" s="1"/>
  <c r="S25" i="29" s="1"/>
  <c r="M223" i="29"/>
  <c r="O223" i="29" s="1"/>
  <c r="S223" i="29" s="1"/>
  <c r="M676" i="29"/>
  <c r="O676" i="29" s="1"/>
  <c r="S676" i="29" s="1"/>
  <c r="M639" i="29"/>
  <c r="O639" i="29" s="1"/>
  <c r="S639" i="29" s="1"/>
  <c r="O238" i="29"/>
  <c r="S238" i="29" s="1"/>
  <c r="M238" i="29"/>
  <c r="M305" i="29"/>
  <c r="O305" i="29" s="1"/>
  <c r="S305" i="29" s="1"/>
  <c r="M752" i="29"/>
  <c r="O752" i="29" s="1"/>
  <c r="S752" i="29" s="1"/>
  <c r="O545" i="29"/>
  <c r="S545" i="29" s="1"/>
  <c r="M545" i="29"/>
  <c r="M495" i="29"/>
  <c r="O495" i="29" s="1"/>
  <c r="S495" i="29" s="1"/>
  <c r="M37" i="29"/>
  <c r="O37" i="29" s="1"/>
  <c r="S37" i="29" s="1"/>
  <c r="M591" i="29"/>
  <c r="O591" i="29" s="1"/>
  <c r="S591" i="29" s="1"/>
  <c r="O565" i="29"/>
  <c r="S565" i="29" s="1"/>
  <c r="M565" i="29"/>
  <c r="M496" i="29"/>
  <c r="O496" i="29" s="1"/>
  <c r="S496" i="29" s="1"/>
  <c r="M292" i="29"/>
  <c r="O292" i="29" s="1"/>
  <c r="S292" i="29" s="1"/>
  <c r="M163" i="29"/>
  <c r="O163" i="29" s="1"/>
  <c r="S163" i="29" s="1"/>
  <c r="S483" i="29"/>
  <c r="M483" i="29"/>
  <c r="O483" i="29" s="1"/>
  <c r="M359" i="29"/>
  <c r="O359" i="29" s="1"/>
  <c r="S359" i="29" s="1"/>
  <c r="M638" i="29"/>
  <c r="O638" i="29" s="1"/>
  <c r="S638" i="29" s="1"/>
  <c r="M199" i="29"/>
  <c r="O199" i="29" s="1"/>
  <c r="S199" i="29" s="1"/>
  <c r="S148" i="29"/>
  <c r="M148" i="29"/>
  <c r="O148" i="29" s="1"/>
  <c r="M481" i="29"/>
  <c r="O481" i="29" s="1"/>
  <c r="S481" i="29" s="1"/>
  <c r="M222" i="29"/>
  <c r="O222" i="29" s="1"/>
  <c r="S222" i="29" s="1"/>
  <c r="M416" i="29"/>
  <c r="O416" i="29" s="1"/>
  <c r="S416" i="29" s="1"/>
  <c r="M531" i="29"/>
  <c r="O531" i="29" s="1"/>
  <c r="S531" i="29" s="1"/>
  <c r="O661" i="29"/>
  <c r="S661" i="29" s="1"/>
  <c r="M661" i="29"/>
  <c r="M418" i="29"/>
  <c r="O418" i="29" s="1"/>
  <c r="S418" i="29" s="1"/>
  <c r="M315" i="29"/>
  <c r="O315" i="29" s="1"/>
  <c r="S315" i="29" s="1"/>
  <c r="O404" i="29"/>
  <c r="S404" i="29" s="1"/>
  <c r="M404" i="29"/>
  <c r="M334" i="29"/>
  <c r="O334" i="29" s="1"/>
  <c r="S334" i="29" s="1"/>
  <c r="M576" i="29"/>
  <c r="O576" i="29" s="1"/>
  <c r="S576" i="29" s="1"/>
  <c r="M85" i="29"/>
  <c r="O85" i="29" s="1"/>
  <c r="S85" i="29" s="1"/>
  <c r="M156" i="29"/>
  <c r="O156" i="29" s="1"/>
  <c r="S156" i="29" s="1"/>
  <c r="O521" i="29"/>
  <c r="S521" i="29" s="1"/>
  <c r="M521" i="29"/>
  <c r="M522" i="29"/>
  <c r="O522" i="29" s="1"/>
  <c r="S522" i="29" s="1"/>
  <c r="M158" i="29"/>
  <c r="O158" i="29" s="1"/>
  <c r="S158" i="29" s="1"/>
  <c r="O245" i="29"/>
  <c r="S245" i="29" s="1"/>
  <c r="M245" i="29"/>
  <c r="O680" i="29"/>
  <c r="S680" i="29" s="1"/>
  <c r="M680" i="29"/>
  <c r="M403" i="29"/>
  <c r="O403" i="29" s="1"/>
  <c r="S403" i="29" s="1"/>
  <c r="M130" i="29"/>
  <c r="O130" i="29" s="1"/>
  <c r="S130" i="29" s="1"/>
  <c r="M124" i="29"/>
  <c r="O124" i="29" s="1"/>
  <c r="S124" i="29" s="1"/>
  <c r="M118" i="29"/>
  <c r="O118" i="29" s="1"/>
  <c r="S118" i="29" s="1"/>
  <c r="M125" i="29"/>
  <c r="O125" i="29" s="1"/>
  <c r="S125" i="29" s="1"/>
  <c r="M304" i="29"/>
  <c r="O304" i="29" s="1"/>
  <c r="S304" i="29" s="1"/>
  <c r="S188" i="29"/>
  <c r="M188" i="29"/>
  <c r="O188" i="29" s="1"/>
  <c r="M539" i="29"/>
  <c r="O539" i="29" s="1"/>
  <c r="S539" i="29" s="1"/>
  <c r="M651" i="29"/>
  <c r="O651" i="29" s="1"/>
  <c r="S651" i="29" s="1"/>
  <c r="M119" i="29"/>
  <c r="O119" i="29" s="1"/>
  <c r="S119" i="29" s="1"/>
  <c r="M16" i="29"/>
  <c r="O16" i="29" s="1"/>
  <c r="S16" i="29" s="1"/>
  <c r="O24" i="29"/>
  <c r="S24" i="29" s="1"/>
  <c r="M24" i="29"/>
  <c r="M507" i="29"/>
  <c r="O507" i="29" s="1"/>
  <c r="S507" i="29" s="1"/>
  <c r="M619" i="29"/>
  <c r="O619" i="29" s="1"/>
  <c r="S619" i="29" s="1"/>
  <c r="O306" i="29"/>
  <c r="S306" i="29" s="1"/>
  <c r="M306" i="29"/>
  <c r="M594" i="29"/>
  <c r="O594" i="29" s="1"/>
  <c r="S594" i="29" s="1"/>
  <c r="M155" i="29"/>
  <c r="O155" i="29" s="1"/>
  <c r="S155" i="29" s="1"/>
  <c r="M192" i="29"/>
  <c r="O192" i="29" s="1"/>
  <c r="S192" i="29" s="1"/>
  <c r="M194" i="29"/>
  <c r="O194" i="29" s="1"/>
  <c r="S194" i="29" s="1"/>
  <c r="S197" i="29"/>
  <c r="O197" i="29"/>
  <c r="M197" i="29"/>
  <c r="M534" i="29"/>
  <c r="O534" i="29" s="1"/>
  <c r="S534" i="29" s="1"/>
  <c r="O742" i="29"/>
  <c r="S742" i="29" s="1"/>
  <c r="M742" i="29"/>
  <c r="M14" i="29"/>
  <c r="O14" i="29" s="1"/>
  <c r="S14" i="29" s="1"/>
  <c r="M667" i="29"/>
  <c r="O667" i="29" s="1"/>
  <c r="S667" i="29" s="1"/>
  <c r="S525" i="29"/>
  <c r="M525" i="29"/>
  <c r="O525" i="29" s="1"/>
  <c r="M22" i="29"/>
  <c r="O22" i="29" s="1"/>
  <c r="S22" i="29" s="1"/>
  <c r="M303" i="29"/>
  <c r="O303" i="29" s="1"/>
  <c r="S303" i="29" s="1"/>
  <c r="M343" i="29"/>
  <c r="O343" i="29" s="1"/>
  <c r="S343" i="29" s="1"/>
  <c r="M706" i="29"/>
  <c r="O706" i="29" s="1"/>
  <c r="S706" i="29" s="1"/>
  <c r="M582" i="29"/>
  <c r="O582" i="29" s="1"/>
  <c r="S582" i="29" s="1"/>
  <c r="S108" i="29"/>
  <c r="O108" i="29"/>
  <c r="M108" i="29"/>
  <c r="M505" i="29"/>
  <c r="O505" i="29" s="1"/>
  <c r="S505" i="29" s="1"/>
  <c r="M487" i="29"/>
  <c r="O487" i="29" s="1"/>
  <c r="S487" i="29" s="1"/>
  <c r="O443" i="29"/>
  <c r="S443" i="29" s="1"/>
  <c r="M443" i="29"/>
  <c r="O424" i="29"/>
  <c r="S424" i="29" s="1"/>
  <c r="M424" i="29"/>
  <c r="M449" i="29"/>
  <c r="O449" i="29" s="1"/>
  <c r="S449" i="29" s="1"/>
  <c r="M575" i="29"/>
  <c r="O575" i="29" s="1"/>
  <c r="S575" i="29" s="1"/>
  <c r="O4" i="29"/>
  <c r="S4" i="29" s="1"/>
  <c r="M4" i="29"/>
  <c r="O572" i="29"/>
  <c r="S572" i="29" s="1"/>
  <c r="M572" i="29"/>
  <c r="M58" i="29"/>
  <c r="O58" i="29" s="1"/>
  <c r="S58" i="29" s="1"/>
  <c r="M468" i="29"/>
  <c r="O468" i="29" s="1"/>
  <c r="S468" i="29" s="1"/>
  <c r="O362" i="29"/>
  <c r="S362" i="29" s="1"/>
  <c r="M362" i="29"/>
  <c r="M215" i="29"/>
  <c r="O215" i="29" s="1"/>
  <c r="S215" i="29" s="1"/>
  <c r="M734" i="29"/>
  <c r="O734" i="29" s="1"/>
  <c r="S734" i="29" s="1"/>
  <c r="M139" i="29"/>
  <c r="O139" i="29" s="1"/>
  <c r="S139" i="29" s="1"/>
  <c r="M308" i="29"/>
  <c r="O308" i="29" s="1"/>
  <c r="S308" i="29" s="1"/>
  <c r="M476" i="29"/>
  <c r="O476" i="29" s="1"/>
  <c r="S476" i="29" s="1"/>
  <c r="M19" i="29"/>
  <c r="O19" i="29" s="1"/>
  <c r="S19" i="29" s="1"/>
  <c r="S239" i="29"/>
  <c r="M239" i="29"/>
  <c r="O239" i="29" s="1"/>
  <c r="M419" i="29"/>
  <c r="O419" i="29" s="1"/>
  <c r="S419" i="29" s="1"/>
  <c r="M342" i="29"/>
  <c r="O342" i="29" s="1"/>
  <c r="S342" i="29" s="1"/>
  <c r="M389" i="29"/>
  <c r="O389" i="29" s="1"/>
  <c r="S389" i="29" s="1"/>
  <c r="M600" i="29"/>
  <c r="O600" i="29" s="1"/>
  <c r="S600" i="29" s="1"/>
  <c r="M541" i="29"/>
  <c r="O541" i="29" s="1"/>
  <c r="S541" i="29" s="1"/>
  <c r="S604" i="29"/>
  <c r="O604" i="29"/>
  <c r="M604" i="29"/>
  <c r="M599" i="29"/>
  <c r="O599" i="29" s="1"/>
  <c r="S599" i="29" s="1"/>
  <c r="M441" i="29"/>
  <c r="O441" i="29" s="1"/>
  <c r="S441" i="29" s="1"/>
  <c r="O114" i="29"/>
  <c r="S114" i="29" s="1"/>
  <c r="M114" i="29"/>
  <c r="O718" i="29"/>
  <c r="S718" i="29" s="1"/>
  <c r="M718" i="29"/>
  <c r="M256" i="29"/>
  <c r="O256" i="29" s="1"/>
  <c r="S256" i="29" s="1"/>
  <c r="M417" i="29"/>
  <c r="O417" i="29" s="1"/>
  <c r="S417" i="29" s="1"/>
  <c r="O379" i="29"/>
  <c r="S379" i="29" s="1"/>
  <c r="M379" i="29"/>
  <c r="O621" i="29"/>
  <c r="S621" i="29" s="1"/>
  <c r="M621" i="29"/>
  <c r="M178" i="29"/>
  <c r="O178" i="29" s="1"/>
  <c r="S178" i="29" s="1"/>
  <c r="M677" i="29"/>
  <c r="O677" i="29" s="1"/>
  <c r="S677" i="29" s="1"/>
  <c r="O609" i="29"/>
  <c r="S609" i="29" s="1"/>
  <c r="M609" i="29"/>
  <c r="M652" i="29"/>
  <c r="O652" i="29" s="1"/>
  <c r="S652" i="29" s="1"/>
  <c r="M627" i="29"/>
  <c r="O627" i="29" s="1"/>
  <c r="S627" i="29" s="1"/>
  <c r="M375" i="29"/>
  <c r="O375" i="29" s="1"/>
  <c r="S375" i="29" s="1"/>
  <c r="M91" i="29"/>
  <c r="O91" i="29" s="1"/>
  <c r="S91" i="29" s="1"/>
  <c r="M743" i="29"/>
  <c r="O743" i="29" s="1"/>
  <c r="S743" i="29" s="1"/>
  <c r="M590" i="29"/>
  <c r="O590" i="29" s="1"/>
  <c r="S590" i="29" s="1"/>
  <c r="S382" i="29"/>
  <c r="M382" i="29"/>
  <c r="O382" i="29" s="1"/>
  <c r="M596" i="29"/>
  <c r="O596" i="29" s="1"/>
  <c r="S596" i="29" s="1"/>
  <c r="M57" i="29"/>
  <c r="O57" i="29" s="1"/>
  <c r="S57" i="29" s="1"/>
  <c r="M724" i="29"/>
  <c r="O724" i="29" s="1"/>
  <c r="S724" i="29" s="1"/>
  <c r="M514" i="29"/>
  <c r="O514" i="29" s="1"/>
  <c r="S514" i="29" s="1"/>
  <c r="M502" i="29"/>
  <c r="O502" i="29" s="1"/>
  <c r="S502" i="29" s="1"/>
  <c r="S650" i="29"/>
  <c r="O650" i="29"/>
  <c r="M650" i="29"/>
  <c r="M660" i="29"/>
  <c r="O660" i="29" s="1"/>
  <c r="S660" i="29" s="1"/>
  <c r="M336" i="29"/>
  <c r="O336" i="29" s="1"/>
  <c r="S336" i="29" s="1"/>
  <c r="O456" i="29"/>
  <c r="S456" i="29" s="1"/>
  <c r="M456" i="29"/>
  <c r="O542" i="29"/>
  <c r="S542" i="29" s="1"/>
  <c r="M542" i="29"/>
  <c r="M187" i="29"/>
  <c r="O187" i="29" s="1"/>
  <c r="S187" i="29" s="1"/>
  <c r="M370" i="29"/>
  <c r="O370" i="29" s="1"/>
  <c r="S370" i="29" s="1"/>
  <c r="O486" i="29"/>
  <c r="S486" i="29" s="1"/>
  <c r="M486" i="29"/>
  <c r="O585" i="29"/>
  <c r="S585" i="29" s="1"/>
  <c r="M585" i="29"/>
  <c r="M681" i="29"/>
  <c r="O681" i="29" s="1"/>
  <c r="S681" i="29" s="1"/>
  <c r="M704" i="29"/>
  <c r="O704" i="29" s="1"/>
  <c r="S704" i="29" s="1"/>
  <c r="O459" i="29"/>
  <c r="S459" i="29" s="1"/>
  <c r="M459" i="29"/>
  <c r="M515" i="29"/>
  <c r="O515" i="29" s="1"/>
  <c r="S515" i="29" s="1"/>
  <c r="M237" i="29"/>
  <c r="O237" i="29" s="1"/>
  <c r="S237" i="29" s="1"/>
  <c r="M273" i="29"/>
  <c r="O273" i="29" s="1"/>
  <c r="S273" i="29" s="1"/>
  <c r="M580" i="29"/>
  <c r="O580" i="29" s="1"/>
  <c r="S580" i="29" s="1"/>
  <c r="M249" i="29"/>
  <c r="O249" i="29" s="1"/>
  <c r="S249" i="29" s="1"/>
  <c r="M123" i="29"/>
  <c r="O123" i="29" s="1"/>
  <c r="S123" i="29" s="1"/>
  <c r="M658" i="29"/>
  <c r="O658" i="29" s="1"/>
  <c r="S658" i="29" s="1"/>
  <c r="M320" i="29"/>
  <c r="O320" i="29" s="1"/>
  <c r="S320" i="29" s="1"/>
  <c r="S561" i="29"/>
  <c r="O561" i="29"/>
  <c r="M561" i="29"/>
  <c r="M670" i="29"/>
  <c r="O670" i="29" s="1"/>
  <c r="S670" i="29" s="1"/>
  <c r="O350" i="29"/>
  <c r="S350" i="29" s="1"/>
  <c r="M350" i="29"/>
  <c r="M319" i="29"/>
  <c r="O319" i="29" s="1"/>
  <c r="S319" i="29" s="1"/>
  <c r="M235" i="29"/>
  <c r="O235" i="29" s="1"/>
  <c r="S235" i="29" s="1"/>
  <c r="S68" i="29"/>
  <c r="M68" i="29"/>
  <c r="O68" i="29" s="1"/>
  <c r="M460" i="29"/>
  <c r="O460" i="29" s="1"/>
  <c r="S460" i="29" s="1"/>
  <c r="M67" i="29"/>
  <c r="O67" i="29" s="1"/>
  <c r="S67" i="29" s="1"/>
  <c r="M475" i="29"/>
  <c r="O475" i="29" s="1"/>
  <c r="S475" i="29" s="1"/>
  <c r="S712" i="29"/>
  <c r="M712" i="29"/>
  <c r="O712" i="29" s="1"/>
  <c r="M51" i="29"/>
  <c r="O51" i="29" s="1"/>
  <c r="S51" i="29" s="1"/>
  <c r="M721" i="29"/>
  <c r="O721" i="29" s="1"/>
  <c r="S721" i="29" s="1"/>
  <c r="M420" i="29"/>
  <c r="O420" i="29" s="1"/>
  <c r="S420" i="29" s="1"/>
  <c r="S402" i="29"/>
  <c r="M402" i="29"/>
  <c r="O402" i="29" s="1"/>
  <c r="M581" i="29"/>
  <c r="O581" i="29" s="1"/>
  <c r="S581" i="29" s="1"/>
  <c r="M511" i="29"/>
  <c r="O511" i="29" s="1"/>
  <c r="S511" i="29" s="1"/>
  <c r="M377" i="29"/>
  <c r="O377" i="29" s="1"/>
  <c r="S377" i="29" s="1"/>
  <c r="S739" i="29"/>
  <c r="M739" i="29"/>
  <c r="O739" i="29" s="1"/>
  <c r="M111" i="29"/>
  <c r="O111" i="29" s="1"/>
  <c r="S111" i="29" s="1"/>
  <c r="M611" i="29"/>
  <c r="O611" i="29" s="1"/>
  <c r="S611" i="29" s="1"/>
  <c r="M113" i="29"/>
  <c r="O113" i="29" s="1"/>
  <c r="S113" i="29" s="1"/>
  <c r="M157" i="29"/>
  <c r="O157" i="29" s="1"/>
  <c r="S157" i="29" s="1"/>
  <c r="M363" i="29"/>
  <c r="O363" i="29" s="1"/>
  <c r="S363" i="29" s="1"/>
  <c r="M438" i="29"/>
  <c r="O438" i="29" s="1"/>
  <c r="S438" i="29" s="1"/>
  <c r="S225" i="29"/>
  <c r="O225" i="29"/>
  <c r="M225" i="29"/>
  <c r="M376" i="29"/>
  <c r="O376" i="29" s="1"/>
  <c r="S376" i="29" s="1"/>
  <c r="O688" i="29"/>
  <c r="S688" i="29" s="1"/>
  <c r="M688" i="29"/>
  <c r="M129" i="29"/>
  <c r="O129" i="29" s="1"/>
  <c r="S129" i="29" s="1"/>
  <c r="M348" i="29"/>
  <c r="O348" i="29" s="1"/>
  <c r="S348" i="29" s="1"/>
  <c r="S646" i="29"/>
  <c r="M646" i="29"/>
  <c r="O646" i="29" s="1"/>
  <c r="M630" i="29"/>
  <c r="O630" i="29" s="1"/>
  <c r="S630" i="29" s="1"/>
  <c r="O529" i="29"/>
  <c r="S529" i="29" s="1"/>
  <c r="M529" i="29"/>
  <c r="M165" i="29"/>
  <c r="O165" i="29" s="1"/>
  <c r="S165" i="29" s="1"/>
  <c r="S588" i="29"/>
  <c r="M588" i="29"/>
  <c r="O588" i="29" s="1"/>
  <c r="M500" i="29"/>
  <c r="O500" i="29" s="1"/>
  <c r="S500" i="29" s="1"/>
  <c r="M605" i="29"/>
  <c r="O605" i="29" s="1"/>
  <c r="S605" i="29" s="1"/>
  <c r="M613" i="29"/>
  <c r="O613" i="29" s="1"/>
  <c r="S613" i="29" s="1"/>
  <c r="S715" i="29"/>
  <c r="M715" i="29"/>
  <c r="O715" i="29" s="1"/>
  <c r="M9" i="29"/>
  <c r="O9" i="29" s="1"/>
  <c r="S9" i="29" s="1"/>
  <c r="O13" i="29"/>
  <c r="S13" i="29" s="1"/>
  <c r="M13" i="29"/>
  <c r="M663" i="29"/>
  <c r="O663" i="29" s="1"/>
  <c r="S663" i="29" s="1"/>
  <c r="S329" i="29"/>
  <c r="M329" i="29"/>
  <c r="O329" i="29" s="1"/>
  <c r="M659" i="29"/>
  <c r="O659" i="29" s="1"/>
  <c r="S659" i="29" s="1"/>
  <c r="O564" i="29"/>
  <c r="S564" i="29" s="1"/>
  <c r="M564" i="29"/>
  <c r="O434" i="29"/>
  <c r="S434" i="29" s="1"/>
  <c r="M434" i="29"/>
  <c r="M93" i="29"/>
  <c r="O93" i="29" s="1"/>
  <c r="S93" i="29" s="1"/>
  <c r="M325" i="29"/>
  <c r="O325" i="29" s="1"/>
  <c r="S325" i="29" s="1"/>
  <c r="O278" i="29"/>
  <c r="S278" i="29" s="1"/>
  <c r="M278" i="29"/>
  <c r="M104" i="29"/>
  <c r="O104" i="29" s="1"/>
  <c r="S104" i="29" s="1"/>
  <c r="S435" i="29"/>
  <c r="M435" i="29"/>
  <c r="O435" i="29" s="1"/>
  <c r="M330" i="29"/>
  <c r="O330" i="29" s="1"/>
  <c r="S330" i="29" s="1"/>
  <c r="O36" i="29"/>
  <c r="S36" i="29" s="1"/>
  <c r="M36" i="29"/>
  <c r="O75" i="29"/>
  <c r="S75" i="29" s="1"/>
  <c r="M75" i="29"/>
  <c r="S696" i="29"/>
  <c r="M696" i="29"/>
  <c r="O696" i="29" s="1"/>
  <c r="M618" i="29"/>
  <c r="O618" i="29" s="1"/>
  <c r="S618" i="29" s="1"/>
  <c r="O629" i="29"/>
  <c r="S629" i="29" s="1"/>
  <c r="M629" i="29"/>
  <c r="O48" i="29"/>
  <c r="S48" i="29" s="1"/>
  <c r="M48" i="29"/>
  <c r="S451" i="29"/>
  <c r="M451" i="29"/>
  <c r="O451" i="29" s="1"/>
  <c r="M253" i="29"/>
  <c r="O253" i="29" s="1"/>
  <c r="S253" i="29" s="1"/>
  <c r="O327" i="29"/>
  <c r="S327" i="29" s="1"/>
  <c r="M327" i="29"/>
  <c r="M440" i="29"/>
  <c r="O440" i="29" s="1"/>
  <c r="S440" i="29" s="1"/>
  <c r="M512" i="29"/>
  <c r="O512" i="29" s="1"/>
  <c r="S512" i="29" s="1"/>
  <c r="M711" i="29"/>
  <c r="O711" i="29" s="1"/>
  <c r="S711" i="29" s="1"/>
  <c r="O226" i="29"/>
  <c r="S226" i="29" s="1"/>
  <c r="M226" i="29"/>
  <c r="O54" i="29"/>
  <c r="S54" i="29" s="1"/>
  <c r="M54" i="29"/>
  <c r="M264" i="29"/>
  <c r="O264" i="29" s="1"/>
  <c r="S264" i="29" s="1"/>
  <c r="M508" i="29"/>
  <c r="O508" i="29" s="1"/>
  <c r="S508" i="29" s="1"/>
  <c r="O463" i="29"/>
  <c r="S463" i="29" s="1"/>
  <c r="M463" i="29"/>
  <c r="M244" i="29"/>
  <c r="O244" i="29" s="1"/>
  <c r="S244" i="29" s="1"/>
  <c r="M345" i="29"/>
  <c r="O345" i="29" s="1"/>
  <c r="S345" i="29" s="1"/>
  <c r="M428" i="29"/>
  <c r="O428" i="29" s="1"/>
  <c r="S428" i="29" s="1"/>
  <c r="M136" i="29"/>
  <c r="O136" i="29" s="1"/>
  <c r="S136" i="29" s="1"/>
  <c r="M208" i="29"/>
  <c r="O208" i="29" s="1"/>
  <c r="S208" i="29" s="1"/>
  <c r="S560" i="29"/>
  <c r="M560" i="29"/>
  <c r="O560" i="29" s="1"/>
  <c r="M577" i="29"/>
  <c r="O577" i="29" s="1"/>
  <c r="S577" i="29" s="1"/>
  <c r="O401" i="29"/>
  <c r="S401" i="29" s="1"/>
  <c r="M401" i="29"/>
  <c r="M262" i="29"/>
  <c r="O262" i="29" s="1"/>
  <c r="S262" i="29" s="1"/>
  <c r="M144" i="29"/>
  <c r="O144" i="29" s="1"/>
  <c r="S144" i="29" s="1"/>
  <c r="M699" i="29"/>
  <c r="O699" i="29" s="1"/>
  <c r="S699" i="29" s="1"/>
  <c r="O318" i="29"/>
  <c r="S318" i="29" s="1"/>
  <c r="M318" i="29"/>
  <c r="O550" i="29"/>
  <c r="S550" i="29" s="1"/>
  <c r="M550" i="29"/>
  <c r="S510" i="29"/>
  <c r="M510" i="29"/>
  <c r="O510" i="29" s="1"/>
  <c r="M563" i="29"/>
  <c r="O563" i="29" s="1"/>
  <c r="S563" i="29" s="1"/>
  <c r="O612" i="29"/>
  <c r="S612" i="29" s="1"/>
  <c r="M612" i="29"/>
  <c r="O71" i="29"/>
  <c r="S71" i="29" s="1"/>
  <c r="M71" i="29"/>
  <c r="S242" i="29"/>
  <c r="M242" i="29"/>
  <c r="O242" i="29" s="1"/>
  <c r="M439" i="29"/>
  <c r="O439" i="29" s="1"/>
  <c r="S439" i="29" s="1"/>
  <c r="O716" i="29"/>
  <c r="S716" i="29" s="1"/>
  <c r="M716" i="29"/>
  <c r="M722" i="29"/>
  <c r="O722" i="29" s="1"/>
  <c r="S722" i="29" s="1"/>
  <c r="M88" i="29"/>
  <c r="O88" i="29" s="1"/>
  <c r="S88" i="29" s="1"/>
  <c r="M400" i="29"/>
  <c r="O400" i="29" s="1"/>
  <c r="S400" i="29" s="1"/>
  <c r="M217" i="29"/>
  <c r="O217" i="29" s="1"/>
  <c r="S217" i="29" s="1"/>
  <c r="M41" i="29"/>
  <c r="O41" i="29" s="1"/>
  <c r="S41" i="29" s="1"/>
  <c r="M744" i="29"/>
  <c r="O744" i="29" s="1"/>
  <c r="S744" i="29" s="1"/>
  <c r="M690" i="29"/>
  <c r="O690" i="29" s="1"/>
  <c r="S690" i="29" s="1"/>
  <c r="M713" i="29"/>
  <c r="O713" i="29" s="1"/>
  <c r="S713" i="29" s="1"/>
  <c r="S413" i="29"/>
  <c r="O413" i="29"/>
  <c r="M413" i="29"/>
  <c r="M195" i="29"/>
  <c r="O195" i="29" s="1"/>
  <c r="S195" i="29" s="1"/>
  <c r="O457" i="29"/>
  <c r="S457" i="29" s="1"/>
  <c r="M457" i="29"/>
  <c r="M693" i="29"/>
  <c r="O693" i="29" s="1"/>
  <c r="S693" i="29" s="1"/>
  <c r="M617" i="29"/>
  <c r="O617" i="29" s="1"/>
  <c r="S617" i="29" s="1"/>
  <c r="S331" i="29"/>
  <c r="M331" i="29"/>
  <c r="O331" i="29" s="1"/>
  <c r="M446" i="29"/>
  <c r="O446" i="29" s="1"/>
  <c r="S446" i="29" s="1"/>
  <c r="M295" i="29"/>
  <c r="O295" i="29" s="1"/>
  <c r="S295" i="29" s="1"/>
  <c r="M458" i="29"/>
  <c r="O458" i="29" s="1"/>
  <c r="S458" i="29" s="1"/>
  <c r="S35" i="29"/>
  <c r="M35" i="29"/>
  <c r="O35" i="29" s="1"/>
  <c r="M53" i="29"/>
  <c r="O53" i="29" s="1"/>
  <c r="S53" i="29" s="1"/>
  <c r="M214" i="29"/>
  <c r="O214" i="29" s="1"/>
  <c r="S214" i="29" s="1"/>
  <c r="M497" i="29"/>
  <c r="O497" i="29" s="1"/>
  <c r="S497" i="29" s="1"/>
  <c r="S234" i="29"/>
  <c r="M234" i="29"/>
  <c r="O234" i="29" s="1"/>
  <c r="M517" i="29"/>
  <c r="O517" i="29" s="1"/>
  <c r="S517" i="29" s="1"/>
  <c r="M625" i="29"/>
  <c r="O625" i="29" s="1"/>
  <c r="S625" i="29" s="1"/>
  <c r="M296" i="29"/>
  <c r="O296" i="29" s="1"/>
  <c r="S296" i="29" s="1"/>
  <c r="S471" i="29"/>
  <c r="M471" i="29"/>
  <c r="O471" i="29" s="1"/>
  <c r="M272" i="29"/>
  <c r="O272" i="29" s="1"/>
  <c r="S272" i="29" s="1"/>
  <c r="O248" i="29"/>
  <c r="S248" i="29" s="1"/>
  <c r="M248" i="29"/>
  <c r="M257" i="29"/>
  <c r="O257" i="29" s="1"/>
  <c r="S257" i="29" s="1"/>
  <c r="M20" i="29"/>
  <c r="O20" i="29" s="1"/>
  <c r="S20" i="29" s="1"/>
  <c r="M97" i="29"/>
  <c r="O97" i="29" s="1"/>
  <c r="S97" i="29" s="1"/>
  <c r="M6" i="29"/>
  <c r="O6" i="29" s="1"/>
  <c r="S6" i="29" s="1"/>
  <c r="O286" i="29"/>
  <c r="S286" i="29" s="1"/>
  <c r="M286" i="29"/>
  <c r="M184" i="29"/>
  <c r="O184" i="29" s="1"/>
  <c r="S184" i="29" s="1"/>
  <c r="O461" i="29"/>
  <c r="S461" i="29" s="1"/>
  <c r="M461" i="29"/>
  <c r="M95" i="29"/>
  <c r="O95" i="29" s="1"/>
  <c r="S95" i="29" s="1"/>
  <c r="O268" i="29"/>
  <c r="S268" i="29" s="1"/>
  <c r="M268" i="29"/>
  <c r="M719" i="29"/>
  <c r="O719" i="29" s="1"/>
  <c r="S719" i="29" s="1"/>
  <c r="M749" i="29"/>
  <c r="O749" i="29" s="1"/>
  <c r="S749" i="29" s="1"/>
  <c r="M204" i="29"/>
  <c r="O204" i="29" s="1"/>
  <c r="S204" i="29" s="1"/>
  <c r="O644" i="29"/>
  <c r="S644" i="29" s="1"/>
  <c r="M644" i="29"/>
  <c r="M610" i="29"/>
  <c r="O610" i="29" s="1"/>
  <c r="S610" i="29" s="1"/>
  <c r="M254" i="29"/>
  <c r="O254" i="29" s="1"/>
  <c r="S254" i="29" s="1"/>
  <c r="O547" i="29"/>
  <c r="S547" i="29" s="1"/>
  <c r="M547" i="29"/>
  <c r="O49" i="29"/>
  <c r="S49" i="29" s="1"/>
  <c r="M49" i="29"/>
  <c r="M338" i="29"/>
  <c r="O338" i="29" s="1"/>
  <c r="S338" i="29" s="1"/>
  <c r="M656" i="29"/>
  <c r="O656" i="29" s="1"/>
  <c r="S656" i="29" s="1"/>
  <c r="O640" i="29"/>
  <c r="S640" i="29" s="1"/>
  <c r="M640" i="29"/>
  <c r="M608" i="29"/>
  <c r="O608" i="29" s="1"/>
  <c r="S608" i="29" s="1"/>
  <c r="S154" i="29"/>
  <c r="M154" i="29"/>
  <c r="O154" i="29" s="1"/>
  <c r="M302" i="29"/>
  <c r="O302" i="29" s="1"/>
  <c r="S302" i="29" s="1"/>
  <c r="O301" i="29"/>
  <c r="S301" i="29" s="1"/>
  <c r="M301" i="29"/>
  <c r="M645" i="29"/>
  <c r="O645" i="29" s="1"/>
  <c r="S645" i="29" s="1"/>
  <c r="M437" i="29"/>
  <c r="O437" i="29" s="1"/>
  <c r="S437" i="29" s="1"/>
  <c r="M45" i="29"/>
  <c r="O45" i="29" s="1"/>
  <c r="S45" i="29" s="1"/>
  <c r="M385" i="29"/>
  <c r="O385" i="29" s="1"/>
  <c r="S385" i="29" s="1"/>
  <c r="O374" i="29"/>
  <c r="S374" i="29" s="1"/>
  <c r="M374" i="29"/>
  <c r="M182" i="29"/>
  <c r="O182" i="29" s="1"/>
  <c r="S182" i="29" s="1"/>
  <c r="O200" i="29"/>
  <c r="S200" i="29" s="1"/>
  <c r="M200" i="29"/>
  <c r="M430" i="29"/>
  <c r="O430" i="29" s="1"/>
  <c r="S430" i="29" s="1"/>
  <c r="O593" i="29"/>
  <c r="S593" i="29" s="1"/>
  <c r="M593" i="29"/>
  <c r="M66" i="29"/>
  <c r="O66" i="29" s="1"/>
  <c r="S66" i="29" s="1"/>
  <c r="M105" i="29"/>
  <c r="O105" i="29" s="1"/>
  <c r="S105" i="29" s="1"/>
  <c r="M740" i="29"/>
  <c r="O740" i="29" s="1"/>
  <c r="S740" i="29" s="1"/>
  <c r="M520" i="29"/>
  <c r="O520" i="29" s="1"/>
  <c r="S520" i="29" s="1"/>
  <c r="M300" i="29"/>
  <c r="O300" i="29" s="1"/>
  <c r="S300" i="29" s="1"/>
  <c r="M562" i="29"/>
  <c r="O562" i="29" s="1"/>
  <c r="S562" i="29" s="1"/>
  <c r="O702" i="29"/>
  <c r="S702" i="29" s="1"/>
  <c r="M702" i="29"/>
  <c r="O140" i="29"/>
  <c r="S140" i="29" s="1"/>
  <c r="M140" i="29"/>
  <c r="M410" i="29"/>
  <c r="O410" i="29" s="1"/>
  <c r="S410" i="29" s="1"/>
  <c r="M648" i="29"/>
  <c r="O648" i="29" s="1"/>
  <c r="S648" i="29" s="1"/>
  <c r="O15" i="29"/>
  <c r="S15" i="29" s="1"/>
  <c r="M15" i="29"/>
  <c r="M433" i="29"/>
  <c r="O433" i="29" s="1"/>
  <c r="S433" i="29" s="1"/>
  <c r="M216" i="29"/>
  <c r="O216" i="29" s="1"/>
  <c r="S216" i="29" s="1"/>
  <c r="M485" i="29"/>
  <c r="O485" i="29" s="1"/>
  <c r="S485" i="29" s="1"/>
  <c r="M584" i="29"/>
  <c r="O584" i="29" s="1"/>
  <c r="S584" i="29" s="1"/>
  <c r="O150" i="29"/>
  <c r="S150" i="29" s="1"/>
  <c r="M150" i="29"/>
  <c r="M137" i="29"/>
  <c r="O137" i="29" s="1"/>
  <c r="S137" i="29" s="1"/>
  <c r="M314" i="29"/>
  <c r="O314" i="29" s="1"/>
  <c r="S314" i="29" s="1"/>
  <c r="M287" i="29"/>
  <c r="O287" i="29" s="1"/>
  <c r="S287" i="29" s="1"/>
  <c r="S275" i="29"/>
  <c r="O275" i="29"/>
  <c r="M275" i="29"/>
  <c r="M289" i="29"/>
  <c r="O289" i="29" s="1"/>
  <c r="S289" i="29" s="1"/>
  <c r="O697" i="29"/>
  <c r="S697" i="29" s="1"/>
  <c r="M697" i="29"/>
  <c r="M649" i="29"/>
  <c r="O649" i="29" s="1"/>
  <c r="S649" i="29" s="1"/>
  <c r="O60" i="29"/>
  <c r="S60" i="29" s="1"/>
  <c r="M60" i="29"/>
  <c r="M30" i="29"/>
  <c r="O30" i="29" s="1"/>
  <c r="S30" i="29" s="1"/>
  <c r="O551" i="29"/>
  <c r="S551" i="29" s="1"/>
  <c r="M551" i="29"/>
  <c r="M509" i="29"/>
  <c r="O509" i="29" s="1"/>
  <c r="S509" i="29" s="1"/>
  <c r="M220" i="29"/>
  <c r="O220" i="29" s="1"/>
  <c r="S220" i="29" s="1"/>
  <c r="O669" i="29"/>
  <c r="S669" i="29" s="1"/>
  <c r="M669" i="29"/>
  <c r="M467" i="29"/>
  <c r="O467" i="29" s="1"/>
  <c r="S467" i="29" s="1"/>
  <c r="M391" i="29"/>
  <c r="O391" i="29" s="1"/>
  <c r="S391" i="29" s="1"/>
  <c r="M503" i="29"/>
  <c r="O503" i="29" s="1"/>
  <c r="S503" i="29" s="1"/>
  <c r="O504" i="29"/>
  <c r="S504" i="29" s="1"/>
  <c r="M504" i="29"/>
  <c r="M518" i="29"/>
  <c r="O518" i="29" s="1"/>
  <c r="S518" i="29" s="1"/>
  <c r="M72" i="29"/>
  <c r="O72" i="29" s="1"/>
  <c r="S72" i="29" s="1"/>
  <c r="O574" i="29"/>
  <c r="S574" i="29" s="1"/>
  <c r="M574" i="29"/>
  <c r="M557" i="29"/>
  <c r="O557" i="29" s="1"/>
  <c r="S557" i="29" s="1"/>
  <c r="O210" i="29"/>
  <c r="S210" i="29" s="1"/>
  <c r="M210" i="29"/>
  <c r="M99" i="29"/>
  <c r="O99" i="29" s="1"/>
  <c r="S99" i="29" s="1"/>
  <c r="O421" i="29"/>
  <c r="S421" i="29" s="1"/>
  <c r="M421" i="29"/>
  <c r="M65" i="29"/>
  <c r="O65" i="29" s="1"/>
  <c r="S65" i="29" s="1"/>
  <c r="O559" i="29"/>
  <c r="S559" i="29" s="1"/>
  <c r="M559" i="29"/>
  <c r="M73" i="29"/>
  <c r="O73" i="29" s="1"/>
  <c r="S73" i="29" s="1"/>
  <c r="M284" i="29"/>
  <c r="O284" i="29" s="1"/>
  <c r="S284" i="29" s="1"/>
  <c r="O23" i="29"/>
  <c r="S23" i="29" s="1"/>
  <c r="M23" i="29"/>
  <c r="M232" i="29"/>
  <c r="O232" i="29" s="1"/>
  <c r="S232" i="29" s="1"/>
  <c r="M453" i="29"/>
  <c r="O453" i="29" s="1"/>
  <c r="S453" i="29" s="1"/>
  <c r="M341" i="29"/>
  <c r="O341" i="29" s="1"/>
  <c r="S341" i="29" s="1"/>
  <c r="O535" i="29"/>
  <c r="S535" i="29" s="1"/>
  <c r="M535" i="29"/>
  <c r="M106" i="29"/>
  <c r="O106" i="29" s="1"/>
  <c r="S106" i="29" s="1"/>
  <c r="M427" i="29"/>
  <c r="O427" i="29" s="1"/>
  <c r="S427" i="29" s="1"/>
  <c r="O79" i="29"/>
  <c r="S79" i="29" s="1"/>
  <c r="M79" i="29"/>
  <c r="M89" i="29"/>
  <c r="O89" i="29" s="1"/>
  <c r="S89" i="29" s="1"/>
  <c r="O636" i="29"/>
  <c r="S636" i="29" s="1"/>
  <c r="M636" i="29"/>
  <c r="M265" i="29"/>
  <c r="O265" i="29" s="1"/>
  <c r="S265" i="29" s="1"/>
  <c r="O664" i="29"/>
  <c r="S664" i="29" s="1"/>
  <c r="M664" i="29"/>
  <c r="M366" i="29"/>
  <c r="O366" i="29" s="1"/>
  <c r="S366" i="29" s="1"/>
  <c r="O672" i="29"/>
  <c r="S672" i="29" s="1"/>
  <c r="M672" i="29"/>
  <c r="M356" i="29"/>
  <c r="O356" i="29" s="1"/>
  <c r="S356" i="29" s="1"/>
  <c r="M685" i="29"/>
  <c r="O685" i="29" s="1"/>
  <c r="S685" i="29" s="1"/>
  <c r="O405" i="29"/>
  <c r="S405" i="29" s="1"/>
  <c r="M405" i="29"/>
  <c r="M229" i="29"/>
  <c r="O229" i="29" s="1"/>
  <c r="S229" i="29" s="1"/>
  <c r="M209" i="29"/>
  <c r="O209" i="29" s="1"/>
  <c r="S209" i="29" s="1"/>
  <c r="M153" i="29"/>
  <c r="O153" i="29" s="1"/>
  <c r="S153" i="29" s="1"/>
  <c r="O62" i="29"/>
  <c r="S62" i="29" s="1"/>
  <c r="M62" i="29"/>
  <c r="M426" i="29"/>
  <c r="O426" i="29" s="1"/>
  <c r="S426" i="29" s="1"/>
  <c r="M282" i="29"/>
  <c r="O282" i="29" s="1"/>
  <c r="S282" i="29" s="1"/>
  <c r="O339" i="29"/>
  <c r="S339" i="29" s="1"/>
  <c r="M339" i="29"/>
  <c r="M213" i="29"/>
  <c r="O213" i="29" s="1"/>
  <c r="S213" i="29" s="1"/>
  <c r="O714" i="29"/>
  <c r="S714" i="29" s="1"/>
  <c r="M714" i="29"/>
  <c r="M603" i="29"/>
  <c r="O603" i="29" s="1"/>
  <c r="S603" i="29" s="1"/>
  <c r="O396" i="29"/>
  <c r="S396" i="29" s="1"/>
  <c r="M396" i="29"/>
  <c r="M519" i="29"/>
  <c r="O519" i="29" s="1"/>
  <c r="S519" i="29" s="1"/>
  <c r="O201" i="29"/>
  <c r="S201" i="29" s="1"/>
  <c r="M201" i="29"/>
  <c r="M641" i="29"/>
  <c r="O641" i="29" s="1"/>
  <c r="S641" i="29" s="1"/>
  <c r="M686" i="29"/>
  <c r="O686" i="29" s="1"/>
  <c r="S686" i="29" s="1"/>
  <c r="O172" i="29"/>
  <c r="S172" i="29" s="1"/>
  <c r="M172" i="29"/>
  <c r="M162" i="29"/>
  <c r="O162" i="29" s="1"/>
  <c r="S162" i="29" s="1"/>
  <c r="M276" i="29"/>
  <c r="O276" i="29" s="1"/>
  <c r="S276" i="29" s="1"/>
  <c r="M442" i="29"/>
  <c r="O442" i="29" s="1"/>
  <c r="S442" i="29" s="1"/>
  <c r="O678" i="29"/>
  <c r="S678" i="29" s="1"/>
  <c r="M678" i="29"/>
  <c r="M384" i="29"/>
  <c r="O384" i="29" s="1"/>
  <c r="S384" i="29" s="1"/>
  <c r="M720" i="29"/>
  <c r="O720" i="29" s="1"/>
  <c r="S720" i="29" s="1"/>
  <c r="O526" i="29"/>
  <c r="S526" i="29" s="1"/>
  <c r="M526" i="29"/>
  <c r="M46" i="29"/>
  <c r="O46" i="29" s="1"/>
  <c r="S46" i="29" s="1"/>
  <c r="O337" i="29"/>
  <c r="S337" i="29" s="1"/>
  <c r="M337" i="29"/>
  <c r="M454" i="29"/>
  <c r="O454" i="29" s="1"/>
  <c r="S454" i="29" s="1"/>
  <c r="O368" i="29"/>
  <c r="S368" i="29" s="1"/>
  <c r="M368" i="29"/>
  <c r="M747" i="29"/>
  <c r="O747" i="29" s="1"/>
  <c r="S747" i="29" s="1"/>
  <c r="O365" i="29"/>
  <c r="S365" i="29" s="1"/>
  <c r="M365" i="29"/>
  <c r="M386" i="29"/>
  <c r="O386" i="29" s="1"/>
  <c r="S386" i="29" s="1"/>
  <c r="M43" i="29"/>
  <c r="O43" i="29" s="1"/>
  <c r="S43" i="29" s="1"/>
  <c r="O47" i="29"/>
  <c r="S47" i="29" s="1"/>
  <c r="M47" i="29"/>
  <c r="M392" i="29"/>
  <c r="O392" i="29" s="1"/>
  <c r="S392" i="29" s="1"/>
  <c r="M202" i="29"/>
  <c r="O202" i="29" s="1"/>
  <c r="S202" i="29" s="1"/>
  <c r="M42" i="29"/>
  <c r="O42" i="29" s="1"/>
  <c r="S42" i="29" s="1"/>
  <c r="O98" i="29"/>
  <c r="S98" i="29" s="1"/>
  <c r="M98" i="29"/>
  <c r="M626" i="29"/>
  <c r="O626" i="29" s="1"/>
  <c r="S626" i="29" s="1"/>
  <c r="M654" i="29"/>
  <c r="O654" i="29" s="1"/>
  <c r="S654" i="29" s="1"/>
  <c r="O429" i="29"/>
  <c r="S429" i="29" s="1"/>
  <c r="M429" i="29"/>
  <c r="M333" i="29"/>
  <c r="O333" i="29" s="1"/>
  <c r="S333" i="29" s="1"/>
  <c r="O354" i="29"/>
  <c r="S354" i="29" s="1"/>
  <c r="M354" i="29"/>
  <c r="M464" i="29"/>
  <c r="O464" i="29" s="1"/>
  <c r="S464" i="29" s="1"/>
  <c r="O151" i="29"/>
  <c r="S151" i="29" s="1"/>
  <c r="M151" i="29"/>
  <c r="M425" i="29"/>
  <c r="O425" i="29" s="1"/>
  <c r="S425" i="29" s="1"/>
  <c r="O447" i="29"/>
  <c r="S447" i="29" s="1"/>
  <c r="M447" i="29"/>
  <c r="M128" i="29"/>
  <c r="O128" i="29" s="1"/>
  <c r="S128" i="29" s="1"/>
  <c r="M390" i="29"/>
  <c r="O390" i="29" s="1"/>
  <c r="S390" i="29" s="1"/>
  <c r="O411" i="29"/>
  <c r="S411" i="29" s="1"/>
  <c r="M411" i="29"/>
  <c r="M28" i="29"/>
  <c r="O28" i="29" s="1"/>
  <c r="S28" i="29" s="1"/>
  <c r="M695" i="29"/>
  <c r="O695" i="29" s="1"/>
  <c r="S695" i="29" s="1"/>
  <c r="M31" i="29"/>
  <c r="O31" i="29" s="1"/>
  <c r="S31" i="29" s="1"/>
  <c r="O274" i="29"/>
  <c r="S274" i="29" s="1"/>
  <c r="M274" i="29"/>
  <c r="M259" i="29"/>
  <c r="O259" i="29" s="1"/>
  <c r="S259" i="29" s="1"/>
  <c r="M230" i="29"/>
  <c r="O230" i="29" s="1"/>
  <c r="S230" i="29" s="1"/>
  <c r="O121" i="29"/>
  <c r="S121" i="29" s="1"/>
  <c r="M121" i="29"/>
  <c r="M583" i="29"/>
  <c r="O583" i="29" s="1"/>
  <c r="S583" i="29" s="1"/>
  <c r="O346" i="29"/>
  <c r="S346" i="29" s="1"/>
  <c r="M346" i="29"/>
  <c r="M340" i="29"/>
  <c r="O340" i="29" s="1"/>
  <c r="S340" i="29" s="1"/>
  <c r="O701" i="29"/>
  <c r="S701" i="29" s="1"/>
  <c r="M701" i="29"/>
  <c r="M224" i="29"/>
  <c r="O224" i="29" s="1"/>
  <c r="S224" i="29" s="1"/>
  <c r="O207" i="29"/>
  <c r="S207" i="29" s="1"/>
  <c r="M207" i="29"/>
  <c r="M241" i="29"/>
  <c r="O241" i="29" s="1"/>
  <c r="S241" i="29" s="1"/>
  <c r="M469" i="29"/>
  <c r="O469" i="29" s="1"/>
  <c r="S469" i="29" s="1"/>
  <c r="O482" i="29"/>
  <c r="S482" i="29" s="1"/>
  <c r="M482" i="29"/>
  <c r="M59" i="29"/>
  <c r="O59" i="29" s="1"/>
  <c r="S59" i="29" s="1"/>
  <c r="M569" i="29"/>
  <c r="O569" i="29" s="1"/>
  <c r="S569" i="29" s="1"/>
  <c r="M260" i="29"/>
  <c r="O260" i="29" s="1"/>
  <c r="S260" i="29" s="1"/>
  <c r="O168" i="29"/>
  <c r="S168" i="29" s="1"/>
  <c r="M168" i="29"/>
  <c r="M258" i="29"/>
  <c r="O258" i="29" s="1"/>
  <c r="S258" i="29" s="1"/>
  <c r="M717" i="29"/>
  <c r="O717" i="29" s="1"/>
  <c r="S717" i="29" s="1"/>
  <c r="O395" i="29"/>
  <c r="S395" i="29" s="1"/>
  <c r="M395" i="29"/>
  <c r="M455" i="29"/>
  <c r="O455" i="29" s="1"/>
  <c r="S455" i="29" s="1"/>
  <c r="O166" i="29"/>
  <c r="S166" i="29" s="1"/>
  <c r="M166" i="29"/>
  <c r="M692" i="29"/>
  <c r="O692" i="29" s="1"/>
  <c r="S692" i="29" s="1"/>
  <c r="O307" i="29"/>
  <c r="S307" i="29" s="1"/>
  <c r="M307" i="29"/>
  <c r="M218" i="29"/>
  <c r="O218" i="29" s="1"/>
  <c r="S218" i="29" s="1"/>
  <c r="O683" i="29"/>
  <c r="S683" i="29" s="1"/>
  <c r="M683" i="29"/>
  <c r="M675" i="29"/>
  <c r="O675" i="29" s="1"/>
  <c r="S675" i="29" s="1"/>
  <c r="M474" i="29"/>
  <c r="O474" i="29" s="1"/>
  <c r="S474" i="29" s="1"/>
  <c r="O462" i="29"/>
  <c r="S462" i="29" s="1"/>
  <c r="M462" i="29"/>
  <c r="M86" i="29"/>
  <c r="O86" i="29" s="1"/>
  <c r="S86" i="29" s="1"/>
  <c r="M107" i="29"/>
  <c r="O107" i="29" s="1"/>
  <c r="S107" i="29" s="1"/>
  <c r="M633" i="29"/>
  <c r="O633" i="29" s="1"/>
  <c r="S633" i="29" s="1"/>
  <c r="O267" i="29"/>
  <c r="S267" i="29" s="1"/>
  <c r="M267" i="29"/>
  <c r="M423" i="29"/>
  <c r="O423" i="29" s="1"/>
  <c r="S423" i="29" s="1"/>
  <c r="M444" i="29"/>
  <c r="O444" i="29" s="1"/>
  <c r="S444" i="29" s="1"/>
  <c r="O180" i="29"/>
  <c r="S180" i="29" s="1"/>
  <c r="M180" i="29"/>
  <c r="M450" i="29"/>
  <c r="O450" i="29" s="1"/>
  <c r="S450" i="29" s="1"/>
  <c r="O193" i="29"/>
  <c r="S193" i="29" s="1"/>
  <c r="M193" i="29"/>
  <c r="M271" i="29"/>
  <c r="O271" i="29" s="1"/>
  <c r="S271" i="29" s="1"/>
  <c r="O205" i="29"/>
  <c r="S205" i="29" s="1"/>
  <c r="M205" i="29"/>
  <c r="M477" i="29"/>
  <c r="O477" i="29" s="1"/>
  <c r="S477" i="29" s="1"/>
  <c r="O347" i="29"/>
  <c r="S347" i="29" s="1"/>
  <c r="M347" i="29"/>
  <c r="M84" i="29"/>
  <c r="O84" i="29" s="1"/>
  <c r="S84" i="29" s="1"/>
  <c r="M126" i="29"/>
  <c r="O126" i="29" s="1"/>
  <c r="S126" i="29" s="1"/>
  <c r="O445" i="29"/>
  <c r="S445" i="29" s="1"/>
  <c r="M445" i="29"/>
  <c r="M351" i="29"/>
  <c r="O351" i="29" s="1"/>
  <c r="S351" i="29" s="1"/>
  <c r="M27" i="29"/>
  <c r="O27" i="29" s="1"/>
  <c r="S27" i="29" s="1"/>
  <c r="M691" i="29"/>
  <c r="O691" i="29" s="1"/>
  <c r="S691" i="29" s="1"/>
  <c r="O122" i="29"/>
  <c r="S122" i="29" s="1"/>
  <c r="M122" i="29"/>
  <c r="M707" i="29"/>
  <c r="O707" i="29" s="1"/>
  <c r="S707" i="29" s="1"/>
  <c r="M143" i="29"/>
  <c r="O143" i="29" s="1"/>
  <c r="S143" i="29" s="1"/>
  <c r="O33" i="29"/>
  <c r="S33" i="29" s="1"/>
  <c r="M33" i="29"/>
  <c r="M436" i="29"/>
  <c r="O436" i="29" s="1"/>
  <c r="S436" i="29" s="1"/>
  <c r="O285" i="29"/>
  <c r="S285" i="29" s="1"/>
  <c r="M285" i="29"/>
  <c r="M388" i="29"/>
  <c r="O388" i="29" s="1"/>
  <c r="S388" i="29" s="1"/>
  <c r="O279" i="29"/>
  <c r="S279" i="29" s="1"/>
  <c r="M279" i="29"/>
  <c r="M138" i="29"/>
  <c r="O138" i="29" s="1"/>
  <c r="S138" i="29" s="1"/>
  <c r="O176" i="29"/>
  <c r="S176" i="29" s="1"/>
  <c r="M176" i="29"/>
  <c r="M116" i="29"/>
  <c r="O116" i="29" s="1"/>
  <c r="S116" i="29" s="1"/>
  <c r="M21" i="29"/>
  <c r="O21" i="29" s="1"/>
  <c r="S21" i="29" s="1"/>
  <c r="O50" i="29"/>
  <c r="S50" i="29" s="1"/>
  <c r="M50" i="29"/>
  <c r="M135" i="29"/>
  <c r="O135" i="29" s="1"/>
  <c r="S135" i="29" s="1"/>
  <c r="M731" i="29"/>
  <c r="O731" i="29" s="1"/>
  <c r="S731" i="29" s="1"/>
  <c r="M94" i="29"/>
  <c r="O94" i="29" s="1"/>
  <c r="S94" i="29" s="1"/>
  <c r="O637" i="29"/>
  <c r="S637" i="29" s="1"/>
  <c r="M637" i="29"/>
  <c r="M682" i="29"/>
  <c r="O682" i="29" s="1"/>
  <c r="S682" i="29" s="1"/>
  <c r="M407" i="29"/>
  <c r="O407" i="29" s="1"/>
  <c r="S407" i="29" s="1"/>
  <c r="O183" i="29"/>
  <c r="S183" i="29" s="1"/>
  <c r="M183" i="29"/>
  <c r="M164" i="29"/>
  <c r="O164" i="29" s="1"/>
  <c r="S164" i="29" s="1"/>
  <c r="O408" i="29"/>
  <c r="S408" i="29" s="1"/>
  <c r="M408" i="29"/>
  <c r="M689" i="29"/>
  <c r="O689" i="29" s="1"/>
  <c r="S689" i="29" s="1"/>
  <c r="O349" i="29"/>
  <c r="S349" i="29" s="1"/>
  <c r="M349" i="29"/>
  <c r="M63" i="29"/>
  <c r="O63" i="29" s="1"/>
  <c r="S63" i="29" s="1"/>
  <c r="O161" i="29"/>
  <c r="S161" i="29" s="1"/>
  <c r="M161" i="29"/>
  <c r="M725" i="29"/>
  <c r="O725" i="29" s="1"/>
  <c r="M372" i="28"/>
  <c r="O372" i="28" s="1"/>
  <c r="S372" i="28" s="1"/>
  <c r="M371" i="28"/>
  <c r="O371" i="28" s="1"/>
  <c r="S371" i="28" s="1"/>
  <c r="M370" i="28"/>
  <c r="O370" i="28" s="1"/>
  <c r="S370" i="28" s="1"/>
  <c r="M369" i="28"/>
  <c r="O369" i="28" s="1"/>
  <c r="S369" i="28" s="1"/>
  <c r="O368" i="28"/>
  <c r="S368" i="28" s="1"/>
  <c r="M368" i="28"/>
  <c r="M367" i="28"/>
  <c r="O367" i="28" s="1"/>
  <c r="S367" i="28" s="1"/>
  <c r="M366" i="28"/>
  <c r="O366" i="28" s="1"/>
  <c r="S366" i="28" s="1"/>
  <c r="M365" i="28"/>
  <c r="O365" i="28" s="1"/>
  <c r="S365" i="28" s="1"/>
  <c r="O364" i="28"/>
  <c r="S364" i="28" s="1"/>
  <c r="M364" i="28"/>
  <c r="O363" i="28"/>
  <c r="S363" i="28" s="1"/>
  <c r="M363" i="28"/>
  <c r="S362" i="28"/>
  <c r="M362" i="28"/>
  <c r="O362" i="28" s="1"/>
  <c r="M361" i="28"/>
  <c r="O361" i="28" s="1"/>
  <c r="S361" i="28" s="1"/>
  <c r="O360" i="28"/>
  <c r="S360" i="28" s="1"/>
  <c r="M360" i="28"/>
  <c r="O359" i="28"/>
  <c r="S359" i="28" s="1"/>
  <c r="M359" i="28"/>
  <c r="M358" i="28"/>
  <c r="O358" i="28" s="1"/>
  <c r="S358" i="28" s="1"/>
  <c r="M357" i="28"/>
  <c r="O357" i="28" s="1"/>
  <c r="S357" i="28" s="1"/>
  <c r="O356" i="28"/>
  <c r="S356" i="28" s="1"/>
  <c r="M356" i="28"/>
  <c r="O355" i="28"/>
  <c r="S355" i="28" s="1"/>
  <c r="M355" i="28"/>
  <c r="S354" i="28"/>
  <c r="M354" i="28"/>
  <c r="O354" i="28" s="1"/>
  <c r="S353" i="28"/>
  <c r="M353" i="28"/>
  <c r="O353" i="28" s="1"/>
  <c r="O352" i="28"/>
  <c r="S352" i="28" s="1"/>
  <c r="M352" i="28"/>
  <c r="M351" i="28"/>
  <c r="O351" i="28" s="1"/>
  <c r="S351" i="28" s="1"/>
  <c r="M350" i="28"/>
  <c r="O350" i="28" s="1"/>
  <c r="S350" i="28" s="1"/>
  <c r="M349" i="28"/>
  <c r="O349" i="28" s="1"/>
  <c r="S349" i="28" s="1"/>
  <c r="O348" i="28"/>
  <c r="S348" i="28" s="1"/>
  <c r="M348" i="28"/>
  <c r="M347" i="28"/>
  <c r="O347" i="28" s="1"/>
  <c r="S347" i="28" s="1"/>
  <c r="M346" i="28"/>
  <c r="O346" i="28" s="1"/>
  <c r="S346" i="28" s="1"/>
  <c r="M345" i="28"/>
  <c r="O345" i="28" s="1"/>
  <c r="S345" i="28" s="1"/>
  <c r="O344" i="28"/>
  <c r="S344" i="28" s="1"/>
  <c r="M344" i="28"/>
  <c r="O343" i="28"/>
  <c r="S343" i="28" s="1"/>
  <c r="M343" i="28"/>
  <c r="M342" i="28"/>
  <c r="O342" i="28" s="1"/>
  <c r="S342" i="28" s="1"/>
  <c r="M341" i="28"/>
  <c r="O341" i="28" s="1"/>
  <c r="S341" i="28" s="1"/>
  <c r="M340" i="28"/>
  <c r="O340" i="28" s="1"/>
  <c r="S340" i="28" s="1"/>
  <c r="O339" i="28"/>
  <c r="S339" i="28" s="1"/>
  <c r="M339" i="28"/>
  <c r="S338" i="28"/>
  <c r="M338" i="28"/>
  <c r="O338" i="28" s="1"/>
  <c r="M337" i="28"/>
  <c r="O337" i="28" s="1"/>
  <c r="S337" i="28" s="1"/>
  <c r="O336" i="28"/>
  <c r="S336" i="28" s="1"/>
  <c r="M336" i="28"/>
  <c r="O335" i="28"/>
  <c r="S335" i="28" s="1"/>
  <c r="M335" i="28"/>
  <c r="M334" i="28"/>
  <c r="O334" i="28" s="1"/>
  <c r="S334" i="28" s="1"/>
  <c r="S333" i="28"/>
  <c r="M333" i="28"/>
  <c r="O333" i="28" s="1"/>
  <c r="O332" i="28"/>
  <c r="S332" i="28" s="1"/>
  <c r="M332" i="28"/>
  <c r="O331" i="28"/>
  <c r="S331" i="28" s="1"/>
  <c r="M331" i="28"/>
  <c r="S330" i="28"/>
  <c r="M330" i="28"/>
  <c r="O330" i="28" s="1"/>
  <c r="S329" i="28"/>
  <c r="M329" i="28"/>
  <c r="O329" i="28" s="1"/>
  <c r="M328" i="28"/>
  <c r="O328" i="28" s="1"/>
  <c r="S328" i="28" s="1"/>
  <c r="M327" i="28"/>
  <c r="O327" i="28" s="1"/>
  <c r="S327" i="28" s="1"/>
  <c r="M326" i="28"/>
  <c r="O326" i="28" s="1"/>
  <c r="S326" i="28" s="1"/>
  <c r="M325" i="28"/>
  <c r="O325" i="28" s="1"/>
  <c r="S325" i="28" s="1"/>
  <c r="O324" i="28"/>
  <c r="S324" i="28" s="1"/>
  <c r="M324" i="28"/>
  <c r="M323" i="28"/>
  <c r="O323" i="28" s="1"/>
  <c r="S323" i="28" s="1"/>
  <c r="M322" i="28"/>
  <c r="O322" i="28" s="1"/>
  <c r="S322" i="28" s="1"/>
  <c r="M321" i="28"/>
  <c r="O321" i="28" s="1"/>
  <c r="S321" i="28" s="1"/>
  <c r="O320" i="28"/>
  <c r="S320" i="28" s="1"/>
  <c r="M320" i="28"/>
  <c r="O319" i="28"/>
  <c r="S319" i="28" s="1"/>
  <c r="M319" i="28"/>
  <c r="M318" i="28"/>
  <c r="O318" i="28" s="1"/>
  <c r="S318" i="28" s="1"/>
  <c r="M317" i="28"/>
  <c r="O317" i="28" s="1"/>
  <c r="S317" i="28" s="1"/>
  <c r="O316" i="28"/>
  <c r="S316" i="28" s="1"/>
  <c r="M316" i="28"/>
  <c r="O315" i="28"/>
  <c r="S315" i="28" s="1"/>
  <c r="M315" i="28"/>
  <c r="S314" i="28"/>
  <c r="M314" i="28"/>
  <c r="O314" i="28" s="1"/>
  <c r="M313" i="28"/>
  <c r="O313" i="28" s="1"/>
  <c r="S313" i="28" s="1"/>
  <c r="O312" i="28"/>
  <c r="S312" i="28" s="1"/>
  <c r="M312" i="28"/>
  <c r="O311" i="28"/>
  <c r="S311" i="28" s="1"/>
  <c r="M311" i="28"/>
  <c r="S310" i="28"/>
  <c r="M310" i="28"/>
  <c r="O310" i="28" s="1"/>
  <c r="S309" i="28"/>
  <c r="M309" i="28"/>
  <c r="O309" i="28" s="1"/>
  <c r="O308" i="28"/>
  <c r="S308" i="28" s="1"/>
  <c r="M308" i="28"/>
  <c r="O307" i="28"/>
  <c r="S307" i="28" s="1"/>
  <c r="M307" i="28"/>
  <c r="S306" i="28"/>
  <c r="M306" i="28"/>
  <c r="O306" i="28" s="1"/>
  <c r="S305" i="28"/>
  <c r="M305" i="28"/>
  <c r="O305" i="28" s="1"/>
  <c r="M304" i="28"/>
  <c r="O304" i="28" s="1"/>
  <c r="S304" i="28" s="1"/>
  <c r="O303" i="28"/>
  <c r="S303" i="28" s="1"/>
  <c r="M303" i="28"/>
  <c r="S302" i="28"/>
  <c r="M302" i="28"/>
  <c r="O302" i="28" s="1"/>
  <c r="M301" i="28"/>
  <c r="O301" i="28" s="1"/>
  <c r="S301" i="28" s="1"/>
  <c r="M300" i="28"/>
  <c r="O300" i="28" s="1"/>
  <c r="S300" i="28" s="1"/>
  <c r="M299" i="28"/>
  <c r="O299" i="28" s="1"/>
  <c r="S299" i="28" s="1"/>
  <c r="S298" i="28"/>
  <c r="M298" i="28"/>
  <c r="O298" i="28" s="1"/>
  <c r="S297" i="28"/>
  <c r="M297" i="28"/>
  <c r="O297" i="28" s="1"/>
  <c r="M296" i="28"/>
  <c r="O296" i="28" s="1"/>
  <c r="S296" i="28" s="1"/>
  <c r="M295" i="28"/>
  <c r="O295" i="28" s="1"/>
  <c r="S295" i="28" s="1"/>
  <c r="M294" i="28"/>
  <c r="O294" i="28" s="1"/>
  <c r="S294" i="28" s="1"/>
  <c r="M293" i="28"/>
  <c r="O293" i="28" s="1"/>
  <c r="S293" i="28" s="1"/>
  <c r="M292" i="28"/>
  <c r="O292" i="28" s="1"/>
  <c r="S292" i="28" s="1"/>
  <c r="M291" i="28"/>
  <c r="O291" i="28" s="1"/>
  <c r="S291" i="28" s="1"/>
  <c r="M290" i="28"/>
  <c r="O290" i="28" s="1"/>
  <c r="S290" i="28" s="1"/>
  <c r="M289" i="28"/>
  <c r="O289" i="28" s="1"/>
  <c r="S289" i="28" s="1"/>
  <c r="M288" i="28"/>
  <c r="O288" i="28" s="1"/>
  <c r="S288" i="28" s="1"/>
  <c r="M287" i="28"/>
  <c r="O287" i="28" s="1"/>
  <c r="S287" i="28" s="1"/>
  <c r="M286" i="28"/>
  <c r="O286" i="28" s="1"/>
  <c r="S286" i="28" s="1"/>
  <c r="M285" i="28"/>
  <c r="O285" i="28" s="1"/>
  <c r="S285" i="28" s="1"/>
  <c r="M284" i="28"/>
  <c r="O284" i="28" s="1"/>
  <c r="S284" i="28" s="1"/>
  <c r="M283" i="28"/>
  <c r="O283" i="28" s="1"/>
  <c r="S283" i="28" s="1"/>
  <c r="M282" i="28"/>
  <c r="O282" i="28" s="1"/>
  <c r="S282" i="28" s="1"/>
  <c r="M281" i="28"/>
  <c r="O281" i="28" s="1"/>
  <c r="S281" i="28" s="1"/>
  <c r="M280" i="28"/>
  <c r="O280" i="28" s="1"/>
  <c r="S280" i="28" s="1"/>
  <c r="M279" i="28"/>
  <c r="O279" i="28" s="1"/>
  <c r="S279" i="28" s="1"/>
  <c r="M278" i="28"/>
  <c r="O278" i="28" s="1"/>
  <c r="S278" i="28" s="1"/>
  <c r="M277" i="28"/>
  <c r="O277" i="28" s="1"/>
  <c r="S277" i="28" s="1"/>
  <c r="M276" i="28"/>
  <c r="O276" i="28" s="1"/>
  <c r="S276" i="28" s="1"/>
  <c r="M275" i="28"/>
  <c r="O275" i="28" s="1"/>
  <c r="S275" i="28" s="1"/>
  <c r="M274" i="28"/>
  <c r="O274" i="28" s="1"/>
  <c r="S274" i="28" s="1"/>
  <c r="M273" i="28"/>
  <c r="O273" i="28" s="1"/>
  <c r="S273" i="28" s="1"/>
  <c r="M272" i="28"/>
  <c r="O272" i="28" s="1"/>
  <c r="S272" i="28" s="1"/>
  <c r="O271" i="28"/>
  <c r="S271" i="28" s="1"/>
  <c r="M271" i="28"/>
  <c r="M270" i="28"/>
  <c r="O270" i="28" s="1"/>
  <c r="S270" i="28" s="1"/>
  <c r="M269" i="28"/>
  <c r="O269" i="28" s="1"/>
  <c r="S269" i="28" s="1"/>
  <c r="M268" i="28"/>
  <c r="O268" i="28" s="1"/>
  <c r="S268" i="28" s="1"/>
  <c r="O267" i="28"/>
  <c r="S267" i="28" s="1"/>
  <c r="M267" i="28"/>
  <c r="M266" i="28"/>
  <c r="O266" i="28" s="1"/>
  <c r="S266" i="28" s="1"/>
  <c r="M265" i="28"/>
  <c r="O265" i="28" s="1"/>
  <c r="S265" i="28" s="1"/>
  <c r="M264" i="28"/>
  <c r="O264" i="28" s="1"/>
  <c r="S264" i="28" s="1"/>
  <c r="O263" i="28"/>
  <c r="S263" i="28" s="1"/>
  <c r="M263" i="28"/>
  <c r="S262" i="28"/>
  <c r="M262" i="28"/>
  <c r="O262" i="28" s="1"/>
  <c r="S261" i="28"/>
  <c r="M261" i="28"/>
  <c r="O261" i="28" s="1"/>
  <c r="O260" i="28"/>
  <c r="S260" i="28" s="1"/>
  <c r="M260" i="28"/>
  <c r="M259" i="28"/>
  <c r="O259" i="28" s="1"/>
  <c r="S259" i="28" s="1"/>
  <c r="S258" i="28"/>
  <c r="M258" i="28"/>
  <c r="O258" i="28" s="1"/>
  <c r="S257" i="28"/>
  <c r="M257" i="28"/>
  <c r="O257" i="28" s="1"/>
  <c r="M256" i="28"/>
  <c r="O256" i="28" s="1"/>
  <c r="S256" i="28" s="1"/>
  <c r="O255" i="28"/>
  <c r="S255" i="28" s="1"/>
  <c r="M255" i="28"/>
  <c r="M254" i="28"/>
  <c r="O254" i="28" s="1"/>
  <c r="S254" i="28" s="1"/>
  <c r="M253" i="28"/>
  <c r="O253" i="28" s="1"/>
  <c r="S253" i="28" s="1"/>
  <c r="M252" i="28"/>
  <c r="O252" i="28" s="1"/>
  <c r="S252" i="28" s="1"/>
  <c r="M251" i="28"/>
  <c r="O251" i="28" s="1"/>
  <c r="S251" i="28" s="1"/>
  <c r="S250" i="28"/>
  <c r="M250" i="28"/>
  <c r="O250" i="28" s="1"/>
  <c r="M249" i="28"/>
  <c r="O249" i="28" s="1"/>
  <c r="S249" i="28" s="1"/>
  <c r="M248" i="28"/>
  <c r="O248" i="28" s="1"/>
  <c r="S248" i="28" s="1"/>
  <c r="M247" i="28"/>
  <c r="O247" i="28" s="1"/>
  <c r="S247" i="28" s="1"/>
  <c r="M246" i="28"/>
  <c r="O246" i="28" s="1"/>
  <c r="S246" i="28" s="1"/>
  <c r="M245" i="28"/>
  <c r="O245" i="28" s="1"/>
  <c r="S245" i="28" s="1"/>
  <c r="M244" i="28"/>
  <c r="O244" i="28" s="1"/>
  <c r="S244" i="28" s="1"/>
  <c r="M243" i="28"/>
  <c r="O243" i="28" s="1"/>
  <c r="S243" i="28" s="1"/>
  <c r="M242" i="28"/>
  <c r="O242" i="28" s="1"/>
  <c r="S242" i="28" s="1"/>
  <c r="M241" i="28"/>
  <c r="O241" i="28" s="1"/>
  <c r="S241" i="28" s="1"/>
  <c r="M240" i="28"/>
  <c r="O240" i="28" s="1"/>
  <c r="S240" i="28" s="1"/>
  <c r="M239" i="28"/>
  <c r="O239" i="28" s="1"/>
  <c r="S239" i="28" s="1"/>
  <c r="S238" i="28"/>
  <c r="M238" i="28"/>
  <c r="O238" i="28" s="1"/>
  <c r="M237" i="28"/>
  <c r="O237" i="28" s="1"/>
  <c r="S237" i="28" s="1"/>
  <c r="M236" i="28"/>
  <c r="O236" i="28" s="1"/>
  <c r="S236" i="28" s="1"/>
  <c r="M235" i="28"/>
  <c r="O235" i="28" s="1"/>
  <c r="S235" i="28" s="1"/>
  <c r="M234" i="28"/>
  <c r="O234" i="28" s="1"/>
  <c r="S234" i="28" s="1"/>
  <c r="M233" i="28"/>
  <c r="O233" i="28" s="1"/>
  <c r="S233" i="28" s="1"/>
  <c r="M232" i="28"/>
  <c r="O232" i="28" s="1"/>
  <c r="S232" i="28" s="1"/>
  <c r="M231" i="28"/>
  <c r="O231" i="28" s="1"/>
  <c r="S231" i="28" s="1"/>
  <c r="M230" i="28"/>
  <c r="O230" i="28" s="1"/>
  <c r="S230" i="28" s="1"/>
  <c r="M229" i="28"/>
  <c r="O229" i="28" s="1"/>
  <c r="S229" i="28" s="1"/>
  <c r="M228" i="28"/>
  <c r="O228" i="28" s="1"/>
  <c r="S228" i="28" s="1"/>
  <c r="M227" i="28"/>
  <c r="O227" i="28" s="1"/>
  <c r="S227" i="28" s="1"/>
  <c r="S226" i="28"/>
  <c r="M226" i="28"/>
  <c r="O226" i="28" s="1"/>
  <c r="M225" i="28"/>
  <c r="O225" i="28" s="1"/>
  <c r="S225" i="28" s="1"/>
  <c r="M224" i="28"/>
  <c r="O224" i="28" s="1"/>
  <c r="S224" i="28" s="1"/>
  <c r="O223" i="28"/>
  <c r="S223" i="28" s="1"/>
  <c r="M223" i="28"/>
  <c r="M222" i="28"/>
  <c r="O222" i="28" s="1"/>
  <c r="S222" i="28" s="1"/>
  <c r="M221" i="28"/>
  <c r="O221" i="28" s="1"/>
  <c r="S221" i="28" s="1"/>
  <c r="M220" i="28"/>
  <c r="O220" i="28" s="1"/>
  <c r="S220" i="28" s="1"/>
  <c r="M219" i="28"/>
  <c r="O219" i="28" s="1"/>
  <c r="S219" i="28" s="1"/>
  <c r="M218" i="28"/>
  <c r="O218" i="28" s="1"/>
  <c r="S218" i="28" s="1"/>
  <c r="M217" i="28"/>
  <c r="O217" i="28" s="1"/>
  <c r="S217" i="28" s="1"/>
  <c r="M216" i="28"/>
  <c r="O216" i="28" s="1"/>
  <c r="S216" i="28" s="1"/>
  <c r="O215" i="28"/>
  <c r="S215" i="28" s="1"/>
  <c r="M215" i="28"/>
  <c r="S214" i="28"/>
  <c r="M214" i="28"/>
  <c r="O214" i="28" s="1"/>
  <c r="S213" i="28"/>
  <c r="M213" i="28"/>
  <c r="O213" i="28" s="1"/>
  <c r="M212" i="28"/>
  <c r="O212" i="28" s="1"/>
  <c r="S212" i="28" s="1"/>
  <c r="M211" i="28"/>
  <c r="O211" i="28" s="1"/>
  <c r="S211" i="28" s="1"/>
  <c r="S210" i="28"/>
  <c r="M210" i="28"/>
  <c r="O210" i="28" s="1"/>
  <c r="S209" i="28"/>
  <c r="M209" i="28"/>
  <c r="O209" i="28" s="1"/>
  <c r="M208" i="28"/>
  <c r="O208" i="28" s="1"/>
  <c r="S208" i="28" s="1"/>
  <c r="M207" i="28"/>
  <c r="O207" i="28" s="1"/>
  <c r="S207" i="28" s="1"/>
  <c r="M206" i="28"/>
  <c r="O206" i="28" s="1"/>
  <c r="S206" i="28" s="1"/>
  <c r="S205" i="28"/>
  <c r="M205" i="28"/>
  <c r="O205" i="28" s="1"/>
  <c r="M204" i="28"/>
  <c r="O204" i="28" s="1"/>
  <c r="S204" i="28" s="1"/>
  <c r="M203" i="28"/>
  <c r="O203" i="28" s="1"/>
  <c r="S203" i="28" s="1"/>
  <c r="M202" i="28"/>
  <c r="O202" i="28" s="1"/>
  <c r="S202" i="28" s="1"/>
  <c r="S201" i="28"/>
  <c r="M201" i="28"/>
  <c r="O201" i="28" s="1"/>
  <c r="M200" i="28"/>
  <c r="O200" i="28" s="1"/>
  <c r="S200" i="28" s="1"/>
  <c r="O199" i="28"/>
  <c r="S199" i="28" s="1"/>
  <c r="M199" i="28"/>
  <c r="M198" i="28"/>
  <c r="O198" i="28" s="1"/>
  <c r="S198" i="28" s="1"/>
  <c r="S197" i="28"/>
  <c r="M197" i="28"/>
  <c r="O197" i="28" s="1"/>
  <c r="M196" i="28"/>
  <c r="O196" i="28" s="1"/>
  <c r="S196" i="28" s="1"/>
  <c r="M195" i="28"/>
  <c r="O195" i="28" s="1"/>
  <c r="S195" i="28" s="1"/>
  <c r="M194" i="28"/>
  <c r="O194" i="28" s="1"/>
  <c r="S194" i="28" s="1"/>
  <c r="M193" i="28"/>
  <c r="O193" i="28" s="1"/>
  <c r="S193" i="28" s="1"/>
  <c r="M192" i="28"/>
  <c r="O192" i="28" s="1"/>
  <c r="S192" i="28" s="1"/>
  <c r="O191" i="28"/>
  <c r="S191" i="28" s="1"/>
  <c r="M191" i="28"/>
  <c r="M190" i="28"/>
  <c r="O190" i="28" s="1"/>
  <c r="S190" i="28" s="1"/>
  <c r="M189" i="28"/>
  <c r="O189" i="28" s="1"/>
  <c r="S189" i="28" s="1"/>
  <c r="M188" i="28"/>
  <c r="O188" i="28" s="1"/>
  <c r="S188" i="28" s="1"/>
  <c r="M187" i="28"/>
  <c r="O187" i="28" s="1"/>
  <c r="S187" i="28" s="1"/>
  <c r="S186" i="28"/>
  <c r="M186" i="28"/>
  <c r="O186" i="28" s="1"/>
  <c r="M185" i="28"/>
  <c r="O185" i="28" s="1"/>
  <c r="S185" i="28" s="1"/>
  <c r="M184" i="28"/>
  <c r="O184" i="28" s="1"/>
  <c r="S184" i="28" s="1"/>
  <c r="O183" i="28"/>
  <c r="S183" i="28" s="1"/>
  <c r="M183" i="28"/>
  <c r="M182" i="28"/>
  <c r="O182" i="28" s="1"/>
  <c r="S182" i="28" s="1"/>
  <c r="M181" i="28"/>
  <c r="O181" i="28" s="1"/>
  <c r="S181" i="28" s="1"/>
  <c r="M180" i="28"/>
  <c r="O180" i="28" s="1"/>
  <c r="S180" i="28" s="1"/>
  <c r="M179" i="28"/>
  <c r="O179" i="28" s="1"/>
  <c r="S179" i="28" s="1"/>
  <c r="S178" i="28"/>
  <c r="M178" i="28"/>
  <c r="O178" i="28" s="1"/>
  <c r="M177" i="28"/>
  <c r="O177" i="28" s="1"/>
  <c r="S177" i="28" s="1"/>
  <c r="M176" i="28"/>
  <c r="O176" i="28" s="1"/>
  <c r="S176" i="28" s="1"/>
  <c r="M175" i="28"/>
  <c r="O175" i="28" s="1"/>
  <c r="S175" i="28" s="1"/>
  <c r="M174" i="28"/>
  <c r="O174" i="28" s="1"/>
  <c r="S174" i="28" s="1"/>
  <c r="M173" i="28"/>
  <c r="O173" i="28" s="1"/>
  <c r="S173" i="28" s="1"/>
  <c r="M172" i="28"/>
  <c r="O172" i="28" s="1"/>
  <c r="S172" i="28" s="1"/>
  <c r="M171" i="28"/>
  <c r="O171" i="28" s="1"/>
  <c r="S171" i="28" s="1"/>
  <c r="M170" i="28"/>
  <c r="O170" i="28" s="1"/>
  <c r="S170" i="28" s="1"/>
  <c r="M169" i="28"/>
  <c r="O169" i="28" s="1"/>
  <c r="S169" i="28" s="1"/>
  <c r="M168" i="28"/>
  <c r="O168" i="28" s="1"/>
  <c r="S168" i="28" s="1"/>
  <c r="M167" i="28"/>
  <c r="O167" i="28" s="1"/>
  <c r="S167" i="28" s="1"/>
  <c r="S166" i="28"/>
  <c r="M166" i="28"/>
  <c r="O166" i="28" s="1"/>
  <c r="M165" i="28"/>
  <c r="O165" i="28" s="1"/>
  <c r="S165" i="28" s="1"/>
  <c r="M164" i="28"/>
  <c r="O164" i="28" s="1"/>
  <c r="S164" i="28" s="1"/>
  <c r="M163" i="28"/>
  <c r="O163" i="28" s="1"/>
  <c r="S163" i="28" s="1"/>
  <c r="S162" i="28"/>
  <c r="M162" i="28"/>
  <c r="O162" i="28" s="1"/>
  <c r="M161" i="28"/>
  <c r="O161" i="28" s="1"/>
  <c r="S161" i="28" s="1"/>
  <c r="M160" i="28"/>
  <c r="O160" i="28" s="1"/>
  <c r="S160" i="28" s="1"/>
  <c r="M159" i="28"/>
  <c r="O159" i="28" s="1"/>
  <c r="S159" i="28" s="1"/>
  <c r="M158" i="28"/>
  <c r="O158" i="28" s="1"/>
  <c r="S158" i="28" s="1"/>
  <c r="S157" i="28"/>
  <c r="M157" i="28"/>
  <c r="O157" i="28" s="1"/>
  <c r="M156" i="28"/>
  <c r="O156" i="28" s="1"/>
  <c r="S156" i="28" s="1"/>
  <c r="M155" i="28"/>
  <c r="O155" i="28" s="1"/>
  <c r="S155" i="28" s="1"/>
  <c r="M154" i="28"/>
  <c r="O154" i="28" s="1"/>
  <c r="S154" i="28" s="1"/>
  <c r="M153" i="28"/>
  <c r="O153" i="28" s="1"/>
  <c r="S153" i="28" s="1"/>
  <c r="M152" i="28"/>
  <c r="O152" i="28" s="1"/>
  <c r="S152" i="28" s="1"/>
  <c r="M151" i="28"/>
  <c r="O151" i="28" s="1"/>
  <c r="S151" i="28" s="1"/>
  <c r="M150" i="28"/>
  <c r="O150" i="28" s="1"/>
  <c r="S150" i="28" s="1"/>
  <c r="M149" i="28"/>
  <c r="O149" i="28" s="1"/>
  <c r="S149" i="28" s="1"/>
  <c r="M148" i="28"/>
  <c r="O148" i="28" s="1"/>
  <c r="S148" i="28" s="1"/>
  <c r="M147" i="28"/>
  <c r="O147" i="28" s="1"/>
  <c r="S147" i="28" s="1"/>
  <c r="M146" i="28"/>
  <c r="O146" i="28" s="1"/>
  <c r="S146" i="28" s="1"/>
  <c r="M145" i="28"/>
  <c r="O145" i="28" s="1"/>
  <c r="S145" i="28" s="1"/>
  <c r="M144" i="28"/>
  <c r="O144" i="28" s="1"/>
  <c r="S144" i="28" s="1"/>
  <c r="O143" i="28"/>
  <c r="S143" i="28" s="1"/>
  <c r="M143" i="28"/>
  <c r="M142" i="28"/>
  <c r="O142" i="28" s="1"/>
  <c r="S142" i="28" s="1"/>
  <c r="M141" i="28"/>
  <c r="O141" i="28" s="1"/>
  <c r="S141" i="28" s="1"/>
  <c r="M140" i="28"/>
  <c r="O140" i="28" s="1"/>
  <c r="S140" i="28" s="1"/>
  <c r="M139" i="28"/>
  <c r="O139" i="28" s="1"/>
  <c r="S139" i="28" s="1"/>
  <c r="S138" i="28"/>
  <c r="M138" i="28"/>
  <c r="O138" i="28" s="1"/>
  <c r="M137" i="28"/>
  <c r="O137" i="28" s="1"/>
  <c r="S137" i="28" s="1"/>
  <c r="O136" i="28"/>
  <c r="S136" i="28" s="1"/>
  <c r="M136" i="28"/>
  <c r="M135" i="28"/>
  <c r="O135" i="28" s="1"/>
  <c r="S135" i="28" s="1"/>
  <c r="M134" i="28"/>
  <c r="O134" i="28" s="1"/>
  <c r="S134" i="28" s="1"/>
  <c r="M133" i="28"/>
  <c r="O133" i="28" s="1"/>
  <c r="S133" i="28" s="1"/>
  <c r="M132" i="28"/>
  <c r="O132" i="28" s="1"/>
  <c r="S132" i="28" s="1"/>
  <c r="M131" i="28"/>
  <c r="O131" i="28" s="1"/>
  <c r="S131" i="28" s="1"/>
  <c r="M130" i="28"/>
  <c r="O130" i="28" s="1"/>
  <c r="S130" i="28" s="1"/>
  <c r="M129" i="28"/>
  <c r="O129" i="28" s="1"/>
  <c r="S129" i="28" s="1"/>
  <c r="M128" i="28"/>
  <c r="O128" i="28" s="1"/>
  <c r="S128" i="28" s="1"/>
  <c r="M127" i="28"/>
  <c r="O127" i="28" s="1"/>
  <c r="S127" i="28" s="1"/>
  <c r="O126" i="28"/>
  <c r="S126" i="28" s="1"/>
  <c r="M126" i="28"/>
  <c r="M125" i="28"/>
  <c r="O125" i="28" s="1"/>
  <c r="S125" i="28" s="1"/>
  <c r="O124" i="28"/>
  <c r="S124" i="28" s="1"/>
  <c r="M124" i="28"/>
  <c r="M123" i="28"/>
  <c r="O123" i="28" s="1"/>
  <c r="S123" i="28" s="1"/>
  <c r="M122" i="28"/>
  <c r="O122" i="28" s="1"/>
  <c r="S122" i="28" s="1"/>
  <c r="M121" i="28"/>
  <c r="O121" i="28" s="1"/>
  <c r="S121" i="28" s="1"/>
  <c r="M120" i="28"/>
  <c r="O120" i="28" s="1"/>
  <c r="S120" i="28" s="1"/>
  <c r="M119" i="28"/>
  <c r="O119" i="28" s="1"/>
  <c r="S119" i="28" s="1"/>
  <c r="M118" i="28"/>
  <c r="O118" i="28" s="1"/>
  <c r="S118" i="28" s="1"/>
  <c r="M117" i="28"/>
  <c r="O117" i="28" s="1"/>
  <c r="S117" i="28" s="1"/>
  <c r="M116" i="28"/>
  <c r="O116" i="28" s="1"/>
  <c r="S116" i="28" s="1"/>
  <c r="M115" i="28"/>
  <c r="O115" i="28" s="1"/>
  <c r="S115" i="28" s="1"/>
  <c r="M114" i="28"/>
  <c r="O114" i="28" s="1"/>
  <c r="S114" i="28" s="1"/>
  <c r="M113" i="28"/>
  <c r="O113" i="28" s="1"/>
  <c r="S113" i="28" s="1"/>
  <c r="M112" i="28"/>
  <c r="O112" i="28" s="1"/>
  <c r="S112" i="28" s="1"/>
  <c r="O111" i="28"/>
  <c r="S111" i="28" s="1"/>
  <c r="M111" i="28"/>
  <c r="M110" i="28"/>
  <c r="O110" i="28" s="1"/>
  <c r="S110" i="28" s="1"/>
  <c r="M109" i="28"/>
  <c r="O109" i="28" s="1"/>
  <c r="S109" i="28" s="1"/>
  <c r="M108" i="28"/>
  <c r="O108" i="28" s="1"/>
  <c r="S108" i="28" s="1"/>
  <c r="M107" i="28"/>
  <c r="O107" i="28" s="1"/>
  <c r="S107" i="28" s="1"/>
  <c r="O106" i="28"/>
  <c r="S106" i="28" s="1"/>
  <c r="M106" i="28"/>
  <c r="M105" i="28"/>
  <c r="O105" i="28" s="1"/>
  <c r="S105" i="28" s="1"/>
  <c r="O104" i="28"/>
  <c r="S104" i="28" s="1"/>
  <c r="M104" i="28"/>
  <c r="M103" i="28"/>
  <c r="O103" i="28" s="1"/>
  <c r="S103" i="28" s="1"/>
  <c r="M102" i="28"/>
  <c r="O102" i="28" s="1"/>
  <c r="S102" i="28" s="1"/>
  <c r="M101" i="28"/>
  <c r="O101" i="28" s="1"/>
  <c r="S101" i="28" s="1"/>
  <c r="M100" i="28"/>
  <c r="O100" i="28" s="1"/>
  <c r="S100" i="28" s="1"/>
  <c r="M99" i="28"/>
  <c r="O99" i="28" s="1"/>
  <c r="S99" i="28" s="1"/>
  <c r="M98" i="28"/>
  <c r="O98" i="28" s="1"/>
  <c r="S98" i="28" s="1"/>
  <c r="S97" i="28"/>
  <c r="M97" i="28"/>
  <c r="O97" i="28" s="1"/>
  <c r="M96" i="28"/>
  <c r="O96" i="28" s="1"/>
  <c r="S96" i="28" s="1"/>
  <c r="M95" i="28"/>
  <c r="O95" i="28" s="1"/>
  <c r="S95" i="28" s="1"/>
  <c r="M94" i="28"/>
  <c r="O94" i="28" s="1"/>
  <c r="S94" i="28" s="1"/>
  <c r="M93" i="28"/>
  <c r="O93" i="28" s="1"/>
  <c r="S93" i="28" s="1"/>
  <c r="M92" i="28"/>
  <c r="O92" i="28" s="1"/>
  <c r="S92" i="28" s="1"/>
  <c r="M91" i="28"/>
  <c r="O91" i="28" s="1"/>
  <c r="S91" i="28" s="1"/>
  <c r="M90" i="28"/>
  <c r="O90" i="28" s="1"/>
  <c r="S90" i="28" s="1"/>
  <c r="M89" i="28"/>
  <c r="O89" i="28" s="1"/>
  <c r="S89" i="28" s="1"/>
  <c r="M88" i="28"/>
  <c r="O88" i="28" s="1"/>
  <c r="S88" i="28" s="1"/>
  <c r="M87" i="28"/>
  <c r="O87" i="28" s="1"/>
  <c r="S87" i="28" s="1"/>
  <c r="M86" i="28"/>
  <c r="O86" i="28" s="1"/>
  <c r="S86" i="28" s="1"/>
  <c r="M85" i="28"/>
  <c r="O85" i="28" s="1"/>
  <c r="S85" i="28" s="1"/>
  <c r="O84" i="28"/>
  <c r="S84" i="28" s="1"/>
  <c r="M84" i="28"/>
  <c r="M83" i="28"/>
  <c r="O83" i="28" s="1"/>
  <c r="S83" i="28" s="1"/>
  <c r="M82" i="28"/>
  <c r="O82" i="28" s="1"/>
  <c r="S82" i="28" s="1"/>
  <c r="M81" i="28"/>
  <c r="O81" i="28" s="1"/>
  <c r="S81" i="28" s="1"/>
  <c r="M80" i="28"/>
  <c r="O80" i="28" s="1"/>
  <c r="S80" i="28" s="1"/>
  <c r="M79" i="28"/>
  <c r="O79" i="28" s="1"/>
  <c r="S79" i="28" s="1"/>
  <c r="M78" i="28"/>
  <c r="O78" i="28" s="1"/>
  <c r="S78" i="28" s="1"/>
  <c r="M77" i="28"/>
  <c r="O77" i="28" s="1"/>
  <c r="S77" i="28" s="1"/>
  <c r="M76" i="28"/>
  <c r="O76" i="28" s="1"/>
  <c r="S76" i="28" s="1"/>
  <c r="M75" i="28"/>
  <c r="O75" i="28" s="1"/>
  <c r="S75" i="28" s="1"/>
  <c r="M74" i="28"/>
  <c r="O74" i="28" s="1"/>
  <c r="S74" i="28" s="1"/>
  <c r="M73" i="28"/>
  <c r="O73" i="28" s="1"/>
  <c r="S73" i="28" s="1"/>
  <c r="M72" i="28"/>
  <c r="O72" i="28" s="1"/>
  <c r="S72" i="28" s="1"/>
  <c r="O71" i="28"/>
  <c r="S71" i="28" s="1"/>
  <c r="M71" i="28"/>
  <c r="O70" i="28"/>
  <c r="S70" i="28" s="1"/>
  <c r="M70" i="28"/>
  <c r="M69" i="28"/>
  <c r="O69" i="28" s="1"/>
  <c r="S69" i="28" s="1"/>
  <c r="M68" i="28"/>
  <c r="O68" i="28" s="1"/>
  <c r="S68" i="28" s="1"/>
  <c r="M67" i="28"/>
  <c r="O67" i="28" s="1"/>
  <c r="S67" i="28" s="1"/>
  <c r="M66" i="28"/>
  <c r="O66" i="28" s="1"/>
  <c r="S66" i="28" s="1"/>
  <c r="M65" i="28"/>
  <c r="O65" i="28" s="1"/>
  <c r="S65" i="28" s="1"/>
  <c r="M64" i="28"/>
  <c r="O64" i="28" s="1"/>
  <c r="S64" i="28" s="1"/>
  <c r="O63" i="28"/>
  <c r="S63" i="28" s="1"/>
  <c r="M63" i="28"/>
  <c r="M62" i="28"/>
  <c r="O62" i="28" s="1"/>
  <c r="S62" i="28" s="1"/>
  <c r="S61" i="28"/>
  <c r="M61" i="28"/>
  <c r="O61" i="28" s="1"/>
  <c r="M60" i="28"/>
  <c r="O60" i="28" s="1"/>
  <c r="S60" i="28" s="1"/>
  <c r="M59" i="28"/>
  <c r="O59" i="28" s="1"/>
  <c r="S59" i="28" s="1"/>
  <c r="M58" i="28"/>
  <c r="O58" i="28" s="1"/>
  <c r="S58" i="28" s="1"/>
  <c r="M57" i="28"/>
  <c r="O57" i="28" s="1"/>
  <c r="S57" i="28" s="1"/>
  <c r="M56" i="28"/>
  <c r="O56" i="28" s="1"/>
  <c r="S56" i="28" s="1"/>
  <c r="M55" i="28"/>
  <c r="O55" i="28" s="1"/>
  <c r="S55" i="28" s="1"/>
  <c r="M54" i="28"/>
  <c r="O54" i="28" s="1"/>
  <c r="S54" i="28" s="1"/>
  <c r="M53" i="28"/>
  <c r="O53" i="28" s="1"/>
  <c r="S53" i="28" s="1"/>
  <c r="M52" i="28"/>
  <c r="O52" i="28" s="1"/>
  <c r="S52" i="28" s="1"/>
  <c r="M51" i="28"/>
  <c r="O51" i="28" s="1"/>
  <c r="S51" i="28" s="1"/>
  <c r="M50" i="28"/>
  <c r="O50" i="28" s="1"/>
  <c r="S50" i="28" s="1"/>
  <c r="M49" i="28"/>
  <c r="O49" i="28" s="1"/>
  <c r="S49" i="28" s="1"/>
  <c r="M48" i="28"/>
  <c r="O48" i="28" s="1"/>
  <c r="S48" i="28" s="1"/>
  <c r="M47" i="28"/>
  <c r="O47" i="28" s="1"/>
  <c r="S47" i="28" s="1"/>
  <c r="M46" i="28"/>
  <c r="O46" i="28" s="1"/>
  <c r="S46" i="28" s="1"/>
  <c r="M45" i="28"/>
  <c r="O45" i="28" s="1"/>
  <c r="S45" i="28" s="1"/>
  <c r="M44" i="28"/>
  <c r="O44" i="28" s="1"/>
  <c r="S44" i="28" s="1"/>
  <c r="O43" i="28"/>
  <c r="S43" i="28" s="1"/>
  <c r="M43" i="28"/>
  <c r="M42" i="28"/>
  <c r="O42" i="28" s="1"/>
  <c r="S42" i="28" s="1"/>
  <c r="S41" i="28"/>
  <c r="M41" i="28"/>
  <c r="O41" i="28" s="1"/>
  <c r="M40" i="28"/>
  <c r="O40" i="28" s="1"/>
  <c r="S40" i="28" s="1"/>
  <c r="M39" i="28"/>
  <c r="O39" i="28" s="1"/>
  <c r="S39" i="28" s="1"/>
  <c r="M38" i="28"/>
  <c r="O38" i="28" s="1"/>
  <c r="S38" i="28" s="1"/>
  <c r="M37" i="28"/>
  <c r="O37" i="28" s="1"/>
  <c r="S37" i="28" s="1"/>
  <c r="O36" i="28"/>
  <c r="S36" i="28" s="1"/>
  <c r="M36" i="28"/>
  <c r="M35" i="28"/>
  <c r="O35" i="28" s="1"/>
  <c r="S35" i="28" s="1"/>
  <c r="M34" i="28"/>
  <c r="O34" i="28" s="1"/>
  <c r="S34" i="28" s="1"/>
  <c r="M33" i="28"/>
  <c r="O33" i="28" s="1"/>
  <c r="S33" i="28" s="1"/>
  <c r="M32" i="28"/>
  <c r="O32" i="28" s="1"/>
  <c r="S32" i="28" s="1"/>
  <c r="M31" i="28"/>
  <c r="O31" i="28" s="1"/>
  <c r="S31" i="28" s="1"/>
  <c r="O30" i="28"/>
  <c r="S30" i="28" s="1"/>
  <c r="M30" i="28"/>
  <c r="M29" i="28"/>
  <c r="O29" i="28" s="1"/>
  <c r="S29" i="28" s="1"/>
  <c r="M28" i="28"/>
  <c r="O28" i="28" s="1"/>
  <c r="S28" i="28" s="1"/>
  <c r="M27" i="28"/>
  <c r="O27" i="28" s="1"/>
  <c r="S27" i="28" s="1"/>
  <c r="O26" i="28"/>
  <c r="S26" i="28" s="1"/>
  <c r="M26" i="28"/>
  <c r="M25" i="28"/>
  <c r="O25" i="28" s="1"/>
  <c r="S25" i="28" s="1"/>
  <c r="M24" i="28"/>
  <c r="O24" i="28" s="1"/>
  <c r="S24" i="28" s="1"/>
  <c r="M23" i="28"/>
  <c r="O23" i="28" s="1"/>
  <c r="S23" i="28" s="1"/>
  <c r="O22" i="28"/>
  <c r="S22" i="28" s="1"/>
  <c r="M22" i="28"/>
  <c r="M21" i="28"/>
  <c r="O21" i="28" s="1"/>
  <c r="S21" i="28" s="1"/>
  <c r="M20" i="28"/>
  <c r="O20" i="28" s="1"/>
  <c r="S20" i="28" s="1"/>
  <c r="M19" i="28"/>
  <c r="O19" i="28" s="1"/>
  <c r="S19" i="28" s="1"/>
  <c r="M18" i="28"/>
  <c r="O18" i="28" s="1"/>
  <c r="S18" i="28" s="1"/>
  <c r="M17" i="28"/>
  <c r="O17" i="28" s="1"/>
  <c r="S17" i="28" s="1"/>
  <c r="M16" i="28"/>
  <c r="O16" i="28" s="1"/>
  <c r="S16" i="28" s="1"/>
  <c r="M15" i="28"/>
  <c r="O15" i="28" s="1"/>
  <c r="S15" i="28" s="1"/>
  <c r="M14" i="28"/>
  <c r="O14" i="28" s="1"/>
  <c r="S14" i="28" s="1"/>
  <c r="M13" i="28"/>
  <c r="O13" i="28" s="1"/>
  <c r="S13" i="28" s="1"/>
  <c r="M12" i="28"/>
  <c r="O12" i="28" s="1"/>
  <c r="S12" i="28" s="1"/>
  <c r="M11" i="28"/>
  <c r="O11" i="28" s="1"/>
  <c r="S11" i="28" s="1"/>
  <c r="M10" i="28"/>
  <c r="O10" i="28" s="1"/>
  <c r="S10" i="28" s="1"/>
  <c r="M9" i="28"/>
  <c r="O9" i="28" s="1"/>
  <c r="S9" i="28" s="1"/>
  <c r="M8" i="28"/>
  <c r="O8" i="28" s="1"/>
  <c r="S8" i="28" s="1"/>
  <c r="M7" i="28"/>
  <c r="O7" i="28" s="1"/>
  <c r="S7" i="28" s="1"/>
  <c r="M6" i="28"/>
  <c r="O6" i="28" s="1"/>
  <c r="S6" i="28" s="1"/>
  <c r="M5" i="28"/>
  <c r="O5" i="28" s="1"/>
  <c r="S5" i="28" s="1"/>
  <c r="M4" i="28"/>
  <c r="O4" i="28" s="1"/>
  <c r="S4" i="28" s="1"/>
  <c r="M3" i="28"/>
  <c r="O3" i="28" s="1"/>
  <c r="S3" i="28" s="1"/>
  <c r="M2" i="28"/>
  <c r="O2" i="28" s="1"/>
  <c r="S2" i="28" s="1"/>
  <c r="J73" i="1"/>
  <c r="J70" i="1"/>
  <c r="J58" i="1"/>
  <c r="J46" i="1"/>
  <c r="J43" i="1"/>
  <c r="J40" i="1"/>
  <c r="J37" i="1"/>
  <c r="J34" i="1"/>
  <c r="J31" i="1"/>
  <c r="J28" i="1"/>
  <c r="AH73" i="1"/>
  <c r="AH70" i="1"/>
  <c r="AH61" i="1"/>
  <c r="AH58" i="1"/>
  <c r="AH46" i="1"/>
  <c r="AH43" i="1"/>
  <c r="AH40" i="1"/>
  <c r="AH37" i="1"/>
  <c r="AH34" i="1"/>
  <c r="AH31" i="1"/>
  <c r="AH28" i="1"/>
  <c r="AH63" i="1"/>
  <c r="AH64" i="1" s="1"/>
  <c r="AH54" i="1"/>
  <c r="AH55" i="1" s="1"/>
  <c r="AH51" i="1"/>
  <c r="AH48" i="1"/>
  <c r="AH65" i="1"/>
  <c r="J65" i="1"/>
  <c r="J63" i="1"/>
  <c r="D63" i="1" s="1"/>
  <c r="J62" i="1"/>
  <c r="J60" i="1"/>
  <c r="D60" i="1" s="1"/>
  <c r="AH56" i="1"/>
  <c r="J56" i="1"/>
  <c r="J54" i="1"/>
  <c r="D54" i="1" s="1"/>
  <c r="J53" i="1"/>
  <c r="AH53" i="1"/>
  <c r="J51" i="1"/>
  <c r="D51" i="1" s="1"/>
  <c r="AH50" i="1"/>
  <c r="J50" i="1"/>
  <c r="J48" i="1"/>
  <c r="J24" i="1" l="1"/>
  <c r="D24" i="1" s="1"/>
  <c r="AH26" i="1"/>
  <c r="D48" i="1"/>
  <c r="J26" i="1"/>
  <c r="S35" i="30"/>
  <c r="Q35" i="30"/>
  <c r="S41" i="30"/>
  <c r="Q41" i="30"/>
  <c r="Q64" i="30"/>
  <c r="S64" i="30"/>
  <c r="S68" i="30"/>
  <c r="Q68" i="30"/>
  <c r="S70" i="30"/>
  <c r="Q70" i="30"/>
  <c r="S102" i="30"/>
  <c r="Q102" i="30"/>
  <c r="Q22" i="30"/>
  <c r="S22" i="30"/>
  <c r="S43" i="30"/>
  <c r="Q47" i="30"/>
  <c r="S47" i="30"/>
  <c r="S51" i="30"/>
  <c r="Q51" i="30"/>
  <c r="S53" i="30"/>
  <c r="Q53" i="30"/>
  <c r="Q72" i="30"/>
  <c r="S72" i="30"/>
  <c r="S76" i="30"/>
  <c r="Q76" i="30"/>
  <c r="S78" i="30"/>
  <c r="Q78" i="30"/>
  <c r="Q106" i="30"/>
  <c r="S106" i="30"/>
  <c r="T104" i="30" s="1"/>
  <c r="S166" i="30"/>
  <c r="Q166" i="30"/>
  <c r="S191" i="30"/>
  <c r="Q191" i="30"/>
  <c r="S219" i="30"/>
  <c r="Q219" i="30"/>
  <c r="S224" i="30"/>
  <c r="Q224" i="30"/>
  <c r="S2" i="30"/>
  <c r="U1" i="30"/>
  <c r="Q2" i="30"/>
  <c r="S20" i="30"/>
  <c r="Q20" i="30"/>
  <c r="T24" i="30"/>
  <c r="S30" i="30"/>
  <c r="Q30" i="30"/>
  <c r="Q55" i="30"/>
  <c r="S55" i="30"/>
  <c r="Q85" i="30"/>
  <c r="S85" i="30"/>
  <c r="Q110" i="30"/>
  <c r="S110" i="30"/>
  <c r="Q114" i="30"/>
  <c r="S114" i="30"/>
  <c r="S126" i="30"/>
  <c r="Q126" i="30"/>
  <c r="Q152" i="30"/>
  <c r="S152" i="30"/>
  <c r="S200" i="30"/>
  <c r="Q200" i="30"/>
  <c r="S280" i="30"/>
  <c r="Q280" i="30"/>
  <c r="S3" i="30"/>
  <c r="Q3" i="30"/>
  <c r="S5" i="30"/>
  <c r="Q9" i="30"/>
  <c r="S9" i="30"/>
  <c r="S26" i="30"/>
  <c r="Q26" i="30"/>
  <c r="S28" i="30"/>
  <c r="Q32" i="30"/>
  <c r="S32" i="30"/>
  <c r="S36" i="30"/>
  <c r="Q36" i="30"/>
  <c r="S38" i="30"/>
  <c r="Q38" i="30"/>
  <c r="Q118" i="30"/>
  <c r="S118" i="30"/>
  <c r="S135" i="30"/>
  <c r="Q135" i="30"/>
  <c r="S141" i="30"/>
  <c r="Q141" i="30"/>
  <c r="S150" i="30"/>
  <c r="Q150" i="30"/>
  <c r="S217" i="30"/>
  <c r="Q217" i="30"/>
  <c r="S11" i="30"/>
  <c r="Q11" i="30"/>
  <c r="Q17" i="30"/>
  <c r="S17" i="30"/>
  <c r="Q40" i="30"/>
  <c r="S40" i="30"/>
  <c r="S44" i="30"/>
  <c r="Q44" i="30"/>
  <c r="S59" i="30"/>
  <c r="Q59" i="30"/>
  <c r="S65" i="30"/>
  <c r="Q65" i="30"/>
  <c r="S94" i="30"/>
  <c r="Q94" i="30"/>
  <c r="S158" i="30"/>
  <c r="Q158" i="30"/>
  <c r="S192" i="30"/>
  <c r="Q192" i="30"/>
  <c r="Q23" i="30"/>
  <c r="S23" i="30"/>
  <c r="Q46" i="30"/>
  <c r="S46" i="30"/>
  <c r="Q48" i="30"/>
  <c r="S48" i="30"/>
  <c r="S67" i="30"/>
  <c r="Q67" i="30"/>
  <c r="S69" i="30"/>
  <c r="Q73" i="30"/>
  <c r="S73" i="30"/>
  <c r="Q82" i="30"/>
  <c r="S82" i="30"/>
  <c r="S183" i="30"/>
  <c r="Q183" i="30"/>
  <c r="S210" i="30"/>
  <c r="Q210" i="30"/>
  <c r="Q223" i="30"/>
  <c r="S223" i="30"/>
  <c r="S227" i="30"/>
  <c r="Q227" i="30"/>
  <c r="Q16" i="30"/>
  <c r="S16" i="30"/>
  <c r="S4" i="30"/>
  <c r="Q4" i="30"/>
  <c r="S6" i="30"/>
  <c r="Q6" i="30"/>
  <c r="S27" i="30"/>
  <c r="Q27" i="30"/>
  <c r="S50" i="30"/>
  <c r="Q50" i="30"/>
  <c r="Q56" i="30"/>
  <c r="S56" i="30"/>
  <c r="S75" i="30"/>
  <c r="Q75" i="30"/>
  <c r="S111" i="30"/>
  <c r="Q111" i="30"/>
  <c r="S142" i="30"/>
  <c r="Q142" i="30"/>
  <c r="S151" i="30"/>
  <c r="Q151" i="30"/>
  <c r="S208" i="30"/>
  <c r="Q208" i="30"/>
  <c r="S218" i="30"/>
  <c r="T215" i="30" s="1"/>
  <c r="Q218" i="30"/>
  <c r="Q8" i="30"/>
  <c r="S8" i="30"/>
  <c r="S12" i="30"/>
  <c r="Q12" i="30"/>
  <c r="S14" i="30"/>
  <c r="Q14" i="30"/>
  <c r="S29" i="30"/>
  <c r="Q33" i="30"/>
  <c r="S33" i="30"/>
  <c r="S60" i="30"/>
  <c r="Q60" i="30"/>
  <c r="S62" i="30"/>
  <c r="T57" i="30" s="1"/>
  <c r="Q62" i="30"/>
  <c r="S119" i="30"/>
  <c r="Q119" i="30"/>
  <c r="S125" i="30"/>
  <c r="Q125" i="30"/>
  <c r="S159" i="30"/>
  <c r="Q159" i="30"/>
  <c r="S193" i="30"/>
  <c r="Q193" i="30"/>
  <c r="S134" i="30"/>
  <c r="Q134" i="30"/>
  <c r="S144" i="30"/>
  <c r="T143" i="30" s="1"/>
  <c r="Q144" i="30"/>
  <c r="S175" i="30"/>
  <c r="Q175" i="30"/>
  <c r="T187" i="30"/>
  <c r="S272" i="30"/>
  <c r="Q272" i="30"/>
  <c r="S252" i="30"/>
  <c r="Q252" i="30"/>
  <c r="S334" i="30"/>
  <c r="Q334" i="30"/>
  <c r="S247" i="30"/>
  <c r="Q247" i="30"/>
  <c r="S254" i="30"/>
  <c r="Q254" i="30"/>
  <c r="Q293" i="30"/>
  <c r="S293" i="30"/>
  <c r="S286" i="30"/>
  <c r="Q286" i="30"/>
  <c r="S383" i="30"/>
  <c r="Q383" i="30"/>
  <c r="Q385" i="30"/>
  <c r="S385" i="30"/>
  <c r="S391" i="30"/>
  <c r="Q391" i="30"/>
  <c r="Q408" i="30"/>
  <c r="S408" i="30"/>
  <c r="Q427" i="30"/>
  <c r="S427" i="30"/>
  <c r="Q442" i="30"/>
  <c r="S442" i="30"/>
  <c r="Q5" i="30"/>
  <c r="Q13" i="30"/>
  <c r="Q28" i="30"/>
  <c r="Q29" i="30"/>
  <c r="Q37" i="30"/>
  <c r="Q43" i="30"/>
  <c r="Q52" i="30"/>
  <c r="Q61" i="30"/>
  <c r="Q69" i="30"/>
  <c r="Q77" i="30"/>
  <c r="Q83" i="30"/>
  <c r="S87" i="30"/>
  <c r="Q92" i="30"/>
  <c r="S95" i="30"/>
  <c r="Q100" i="30"/>
  <c r="S103" i="30"/>
  <c r="Q108" i="30"/>
  <c r="Q116" i="30"/>
  <c r="Q133" i="30"/>
  <c r="S145" i="30"/>
  <c r="Q163" i="30"/>
  <c r="S164" i="30"/>
  <c r="Q184" i="30"/>
  <c r="Q188" i="30"/>
  <c r="Q202" i="30"/>
  <c r="Q242" i="30"/>
  <c r="S242" i="30"/>
  <c r="Q265" i="30"/>
  <c r="S268" i="30"/>
  <c r="S270" i="30"/>
  <c r="Q270" i="30"/>
  <c r="S290" i="30"/>
  <c r="Q290" i="30"/>
  <c r="Q308" i="30"/>
  <c r="S308" i="30"/>
  <c r="Q324" i="30"/>
  <c r="S324" i="30"/>
  <c r="Q372" i="30"/>
  <c r="S372" i="30"/>
  <c r="S401" i="30"/>
  <c r="S424" i="30"/>
  <c r="Q424" i="30"/>
  <c r="Q336" i="30"/>
  <c r="S336" i="30"/>
  <c r="Q187" i="30"/>
  <c r="S199" i="30"/>
  <c r="Q199" i="30"/>
  <c r="Q205" i="30"/>
  <c r="S128" i="30"/>
  <c r="S161" i="30"/>
  <c r="S260" i="30"/>
  <c r="Q260" i="30"/>
  <c r="Q285" i="30"/>
  <c r="S285" i="30"/>
  <c r="Q301" i="30"/>
  <c r="S301" i="30"/>
  <c r="S303" i="30"/>
  <c r="Q303" i="30"/>
  <c r="S321" i="30"/>
  <c r="Q321" i="30"/>
  <c r="Q359" i="30"/>
  <c r="S359" i="30"/>
  <c r="S366" i="30"/>
  <c r="Q366" i="30"/>
  <c r="S412" i="30"/>
  <c r="Q412" i="30"/>
  <c r="S112" i="30"/>
  <c r="S136" i="30"/>
  <c r="S295" i="30"/>
  <c r="Q295" i="30"/>
  <c r="Q129" i="30"/>
  <c r="Q169" i="30"/>
  <c r="S173" i="30"/>
  <c r="Q239" i="30"/>
  <c r="S239" i="30"/>
  <c r="S246" i="30"/>
  <c r="Q246" i="30"/>
  <c r="S328" i="30"/>
  <c r="Q328" i="30"/>
  <c r="Q10" i="30"/>
  <c r="Q18" i="30"/>
  <c r="Q24" i="30"/>
  <c r="Q25" i="30"/>
  <c r="Q34" i="30"/>
  <c r="Q49" i="30"/>
  <c r="Q57" i="30"/>
  <c r="Q58" i="30"/>
  <c r="Q66" i="30"/>
  <c r="Q74" i="30"/>
  <c r="Q81" i="30"/>
  <c r="Q86" i="30"/>
  <c r="Q122" i="30"/>
  <c r="S123" i="30"/>
  <c r="S132" i="30"/>
  <c r="Q138" i="30"/>
  <c r="S139" i="30"/>
  <c r="Q155" i="30"/>
  <c r="S156" i="30"/>
  <c r="Q168" i="30"/>
  <c r="Q177" i="30"/>
  <c r="S181" i="30"/>
  <c r="S185" i="30"/>
  <c r="Q201" i="30"/>
  <c r="S203" i="30"/>
  <c r="T201" i="30" s="1"/>
  <c r="Q213" i="30"/>
  <c r="S255" i="30"/>
  <c r="Q255" i="30"/>
  <c r="Q262" i="30"/>
  <c r="S264" i="30"/>
  <c r="T264" i="30" s="1"/>
  <c r="Q264" i="30"/>
  <c r="S278" i="30"/>
  <c r="Q278" i="30"/>
  <c r="S361" i="30"/>
  <c r="Q392" i="30"/>
  <c r="S392" i="30"/>
  <c r="S120" i="30"/>
  <c r="S182" i="30"/>
  <c r="Q182" i="30"/>
  <c r="S329" i="30"/>
  <c r="Q329" i="30"/>
  <c r="S84" i="30"/>
  <c r="S107" i="30"/>
  <c r="S109" i="30"/>
  <c r="S115" i="30"/>
  <c r="S117" i="30"/>
  <c r="S167" i="30"/>
  <c r="Q167" i="30"/>
  <c r="S174" i="30"/>
  <c r="Q174" i="30"/>
  <c r="S194" i="30"/>
  <c r="S209" i="30"/>
  <c r="Q209" i="30"/>
  <c r="S220" i="30"/>
  <c r="S236" i="30"/>
  <c r="Q236" i="30"/>
  <c r="S238" i="30"/>
  <c r="Q238" i="30"/>
  <c r="S273" i="30"/>
  <c r="Q273" i="30"/>
  <c r="S282" i="30"/>
  <c r="Q282" i="30"/>
  <c r="Q343" i="30"/>
  <c r="S343" i="30"/>
  <c r="S354" i="30"/>
  <c r="Q354" i="30"/>
  <c r="Q388" i="30"/>
  <c r="S388" i="30"/>
  <c r="S313" i="30"/>
  <c r="Q313" i="30"/>
  <c r="S153" i="30"/>
  <c r="S211" i="30"/>
  <c r="S228" i="30"/>
  <c r="Q228" i="30"/>
  <c r="S304" i="30"/>
  <c r="Q304" i="30"/>
  <c r="S311" i="30"/>
  <c r="Q311" i="30"/>
  <c r="Q316" i="30"/>
  <c r="S316" i="30"/>
  <c r="S320" i="30"/>
  <c r="Q320" i="30"/>
  <c r="Q347" i="30"/>
  <c r="S347" i="30"/>
  <c r="S377" i="30"/>
  <c r="Q377" i="30"/>
  <c r="S461" i="30"/>
  <c r="Q461" i="30"/>
  <c r="S471" i="30"/>
  <c r="Q471" i="30"/>
  <c r="S229" i="30"/>
  <c r="S244" i="30"/>
  <c r="Q244" i="30"/>
  <c r="S287" i="30"/>
  <c r="Q287" i="30"/>
  <c r="S305" i="30"/>
  <c r="Q305" i="30"/>
  <c r="S326" i="30"/>
  <c r="Q326" i="30"/>
  <c r="S338" i="30"/>
  <c r="Q338" i="30"/>
  <c r="Q340" i="30"/>
  <c r="S340" i="30"/>
  <c r="Q351" i="30"/>
  <c r="S351" i="30"/>
  <c r="Q381" i="30"/>
  <c r="S381" i="30"/>
  <c r="Q396" i="30"/>
  <c r="S396" i="30"/>
  <c r="S407" i="30"/>
  <c r="Q407" i="30"/>
  <c r="Q450" i="30"/>
  <c r="S450" i="30"/>
  <c r="S222" i="30"/>
  <c r="S261" i="30"/>
  <c r="Q261" i="30"/>
  <c r="S279" i="30"/>
  <c r="Q279" i="30"/>
  <c r="S297" i="30"/>
  <c r="Q297" i="30"/>
  <c r="S315" i="30"/>
  <c r="S318" i="30"/>
  <c r="Q318" i="30"/>
  <c r="S342" i="30"/>
  <c r="Q342" i="30"/>
  <c r="Q363" i="30"/>
  <c r="S363" i="30"/>
  <c r="S387" i="30"/>
  <c r="Q387" i="30"/>
  <c r="Q400" i="30"/>
  <c r="S400" i="30"/>
  <c r="S402" i="30"/>
  <c r="Q229" i="30"/>
  <c r="Q232" i="30"/>
  <c r="S237" i="30"/>
  <c r="S253" i="30"/>
  <c r="Q253" i="30"/>
  <c r="Q256" i="30"/>
  <c r="S271" i="30"/>
  <c r="Q271" i="30"/>
  <c r="Q274" i="30"/>
  <c r="S289" i="30"/>
  <c r="Q289" i="30"/>
  <c r="S307" i="30"/>
  <c r="S310" i="30"/>
  <c r="Q310" i="30"/>
  <c r="Q335" i="30"/>
  <c r="S335" i="30"/>
  <c r="S360" i="30"/>
  <c r="Q371" i="30"/>
  <c r="S376" i="30"/>
  <c r="T368" i="30" s="1"/>
  <c r="Q389" i="30"/>
  <c r="S389" i="30"/>
  <c r="Q398" i="30"/>
  <c r="S428" i="30"/>
  <c r="Q428" i="30"/>
  <c r="S430" i="30"/>
  <c r="Q430" i="30"/>
  <c r="S432" i="30"/>
  <c r="Q432" i="30"/>
  <c r="Q435" i="30"/>
  <c r="S435" i="30"/>
  <c r="S480" i="30"/>
  <c r="Q480" i="30"/>
  <c r="S488" i="30"/>
  <c r="Q488" i="30"/>
  <c r="Q222" i="30"/>
  <c r="S225" i="30"/>
  <c r="S226" i="30"/>
  <c r="S245" i="30"/>
  <c r="Q245" i="30"/>
  <c r="S259" i="30"/>
  <c r="S263" i="30"/>
  <c r="Q263" i="30"/>
  <c r="S277" i="30"/>
  <c r="S281" i="30"/>
  <c r="T265" i="30" s="1"/>
  <c r="Q281" i="30"/>
  <c r="S299" i="30"/>
  <c r="S300" i="30"/>
  <c r="S302" i="30"/>
  <c r="Q302" i="30"/>
  <c r="Q312" i="30"/>
  <c r="S327" i="30"/>
  <c r="Q327" i="30"/>
  <c r="S339" i="30"/>
  <c r="Q339" i="30"/>
  <c r="S344" i="30"/>
  <c r="S346" i="30"/>
  <c r="Q346" i="30"/>
  <c r="S353" i="30"/>
  <c r="Q355" i="30"/>
  <c r="S355" i="30"/>
  <c r="Q367" i="30"/>
  <c r="S367" i="30"/>
  <c r="Q384" i="30"/>
  <c r="S384" i="30"/>
  <c r="Q404" i="30"/>
  <c r="S404" i="30"/>
  <c r="S437" i="30"/>
  <c r="Q437" i="30"/>
  <c r="S474" i="30"/>
  <c r="S476" i="30"/>
  <c r="Q476" i="30"/>
  <c r="S478" i="30"/>
  <c r="Q478" i="30"/>
  <c r="S291" i="30"/>
  <c r="S294" i="30"/>
  <c r="Q294" i="30"/>
  <c r="S319" i="30"/>
  <c r="Q319" i="30"/>
  <c r="Q348" i="30"/>
  <c r="S348" i="30"/>
  <c r="S395" i="30"/>
  <c r="Q395" i="30"/>
  <c r="S399" i="30"/>
  <c r="S418" i="30"/>
  <c r="S459" i="30"/>
  <c r="Q459" i="30"/>
  <c r="S374" i="30"/>
  <c r="S414" i="30"/>
  <c r="S420" i="30"/>
  <c r="Q420" i="30"/>
  <c r="S422" i="30"/>
  <c r="Q422" i="30"/>
  <c r="S444" i="30"/>
  <c r="Q444" i="30"/>
  <c r="S446" i="30"/>
  <c r="Q446" i="30"/>
  <c r="S448" i="30"/>
  <c r="Q448" i="30"/>
  <c r="S452" i="30"/>
  <c r="Q452" i="30"/>
  <c r="S454" i="30"/>
  <c r="Q454" i="30"/>
  <c r="S456" i="30"/>
  <c r="Q456" i="30"/>
  <c r="S467" i="30"/>
  <c r="Q467" i="30"/>
  <c r="S482" i="30"/>
  <c r="S484" i="30"/>
  <c r="Q484" i="30"/>
  <c r="S486" i="30"/>
  <c r="Q486" i="30"/>
  <c r="S469" i="30"/>
  <c r="Q469" i="30"/>
  <c r="S492" i="30"/>
  <c r="Q492" i="30"/>
  <c r="Q360" i="30"/>
  <c r="S364" i="30"/>
  <c r="S370" i="30"/>
  <c r="Q374" i="30"/>
  <c r="Q401" i="30"/>
  <c r="S405" i="30"/>
  <c r="Q411" i="30"/>
  <c r="Q414" i="30"/>
  <c r="Q439" i="30"/>
  <c r="S460" i="30"/>
  <c r="Q460" i="30"/>
  <c r="S462" i="30"/>
  <c r="Q462" i="30"/>
  <c r="S464" i="30"/>
  <c r="Q464" i="30"/>
  <c r="S475" i="30"/>
  <c r="Q475" i="30"/>
  <c r="S494" i="30"/>
  <c r="Q494" i="30"/>
  <c r="Q496" i="30"/>
  <c r="S410" i="30"/>
  <c r="S429" i="30"/>
  <c r="Q429" i="30"/>
  <c r="S477" i="30"/>
  <c r="Q477" i="30"/>
  <c r="Q479" i="30"/>
  <c r="S487" i="30"/>
  <c r="Q487" i="30"/>
  <c r="S489" i="30"/>
  <c r="Q489" i="30"/>
  <c r="S500" i="30"/>
  <c r="Q500" i="30"/>
  <c r="S337" i="30"/>
  <c r="S345" i="30"/>
  <c r="Q349" i="30"/>
  <c r="S358" i="30"/>
  <c r="S386" i="30"/>
  <c r="Q390" i="30"/>
  <c r="S406" i="30"/>
  <c r="S426" i="30"/>
  <c r="Q431" i="30"/>
  <c r="S436" i="30"/>
  <c r="Q436" i="30"/>
  <c r="S438" i="30"/>
  <c r="Q438" i="30"/>
  <c r="S451" i="30"/>
  <c r="Q451" i="30"/>
  <c r="S466" i="30"/>
  <c r="S468" i="30"/>
  <c r="Q468" i="30"/>
  <c r="S470" i="30"/>
  <c r="Q470" i="30"/>
  <c r="S472" i="30"/>
  <c r="Q472" i="30"/>
  <c r="S483" i="30"/>
  <c r="Q483" i="30"/>
  <c r="S382" i="30"/>
  <c r="S397" i="30"/>
  <c r="S415" i="30"/>
  <c r="S416" i="30"/>
  <c r="S421" i="30"/>
  <c r="Q421" i="30"/>
  <c r="S440" i="30"/>
  <c r="Q440" i="30"/>
  <c r="S445" i="30"/>
  <c r="Q445" i="30"/>
  <c r="Q447" i="30"/>
  <c r="S453" i="30"/>
  <c r="Q453" i="30"/>
  <c r="Q455" i="30"/>
  <c r="S485" i="30"/>
  <c r="Q485" i="30"/>
  <c r="S491" i="30"/>
  <c r="S493" i="30"/>
  <c r="Q493" i="30"/>
  <c r="S495" i="30"/>
  <c r="Q495" i="30"/>
  <c r="S497" i="30"/>
  <c r="Q497" i="30"/>
  <c r="S725" i="29"/>
  <c r="U1" i="29" s="1"/>
  <c r="Q1" i="29"/>
  <c r="U1" i="28"/>
  <c r="Q1" i="28"/>
  <c r="M194" i="27"/>
  <c r="O194" i="27" s="1"/>
  <c r="S194" i="27" s="1"/>
  <c r="M177" i="27"/>
  <c r="O177" i="27" s="1"/>
  <c r="S177" i="27" s="1"/>
  <c r="M176" i="27"/>
  <c r="O176" i="27" s="1"/>
  <c r="S176" i="27" s="1"/>
  <c r="M283" i="27"/>
  <c r="O283" i="27" s="1"/>
  <c r="S283" i="27" s="1"/>
  <c r="M282" i="27"/>
  <c r="O282" i="27" s="1"/>
  <c r="S282" i="27" s="1"/>
  <c r="M175" i="27"/>
  <c r="O175" i="27" s="1"/>
  <c r="S175" i="27" s="1"/>
  <c r="M188" i="27"/>
  <c r="O188" i="27" s="1"/>
  <c r="S188" i="27" s="1"/>
  <c r="M147" i="27"/>
  <c r="O147" i="27" s="1"/>
  <c r="S147" i="27" s="1"/>
  <c r="M265" i="27"/>
  <c r="O265" i="27" s="1"/>
  <c r="S265" i="27" s="1"/>
  <c r="M266" i="27"/>
  <c r="O266" i="27" s="1"/>
  <c r="S266" i="27" s="1"/>
  <c r="M161" i="27"/>
  <c r="O161" i="27" s="1"/>
  <c r="S161" i="27" s="1"/>
  <c r="M158" i="27"/>
  <c r="O158" i="27" s="1"/>
  <c r="S158" i="27" s="1"/>
  <c r="M276" i="27"/>
  <c r="O276" i="27" s="1"/>
  <c r="S276" i="27" s="1"/>
  <c r="M163" i="27"/>
  <c r="O163" i="27" s="1"/>
  <c r="S163" i="27" s="1"/>
  <c r="M199" i="27"/>
  <c r="O199" i="27" s="1"/>
  <c r="S199" i="27" s="1"/>
  <c r="M113" i="27"/>
  <c r="O113" i="27" s="1"/>
  <c r="S113" i="27" s="1"/>
  <c r="M40" i="27"/>
  <c r="O40" i="27" s="1"/>
  <c r="S40" i="27" s="1"/>
  <c r="M167" i="27"/>
  <c r="O167" i="27" s="1"/>
  <c r="S167" i="27" s="1"/>
  <c r="M187" i="27"/>
  <c r="O187" i="27" s="1"/>
  <c r="S187" i="27" s="1"/>
  <c r="M25" i="27"/>
  <c r="O25" i="27" s="1"/>
  <c r="S25" i="27" s="1"/>
  <c r="M280" i="27"/>
  <c r="O280" i="27" s="1"/>
  <c r="S280" i="27" s="1"/>
  <c r="M6" i="27"/>
  <c r="O6" i="27" s="1"/>
  <c r="S6" i="27" s="1"/>
  <c r="M156" i="27"/>
  <c r="O156" i="27" s="1"/>
  <c r="S156" i="27" s="1"/>
  <c r="M215" i="27"/>
  <c r="O215" i="27" s="1"/>
  <c r="S215" i="27" s="1"/>
  <c r="M150" i="27"/>
  <c r="O150" i="27" s="1"/>
  <c r="S150" i="27" s="1"/>
  <c r="M159" i="27"/>
  <c r="O159" i="27" s="1"/>
  <c r="S159" i="27" s="1"/>
  <c r="M211" i="27"/>
  <c r="O211" i="27" s="1"/>
  <c r="S211" i="27" s="1"/>
  <c r="M135" i="27"/>
  <c r="O135" i="27" s="1"/>
  <c r="S135" i="27" s="1"/>
  <c r="M132" i="27"/>
  <c r="O132" i="27" s="1"/>
  <c r="S132" i="27" s="1"/>
  <c r="M278" i="27"/>
  <c r="O278" i="27" s="1"/>
  <c r="S278" i="27" s="1"/>
  <c r="M162" i="27"/>
  <c r="O162" i="27" s="1"/>
  <c r="S162" i="27" s="1"/>
  <c r="M21" i="27"/>
  <c r="O21" i="27" s="1"/>
  <c r="S21" i="27" s="1"/>
  <c r="M16" i="27"/>
  <c r="O16" i="27" s="1"/>
  <c r="S16" i="27" s="1"/>
  <c r="M10" i="27"/>
  <c r="O10" i="27" s="1"/>
  <c r="S10" i="27" s="1"/>
  <c r="M17" i="27"/>
  <c r="O17" i="27" s="1"/>
  <c r="S17" i="27" s="1"/>
  <c r="M71" i="27"/>
  <c r="O71" i="27" s="1"/>
  <c r="S71" i="27" s="1"/>
  <c r="M105" i="27"/>
  <c r="O105" i="27" s="1"/>
  <c r="S105" i="27" s="1"/>
  <c r="M258" i="27"/>
  <c r="O258" i="27" s="1"/>
  <c r="S258" i="27" s="1"/>
  <c r="M255" i="27"/>
  <c r="O255" i="27" s="1"/>
  <c r="S255" i="27" s="1"/>
  <c r="M256" i="27"/>
  <c r="O256" i="27" s="1"/>
  <c r="S256" i="27" s="1"/>
  <c r="M257" i="27"/>
  <c r="O257" i="27" s="1"/>
  <c r="S257" i="27" s="1"/>
  <c r="M261" i="27"/>
  <c r="O261" i="27" s="1"/>
  <c r="S261" i="27" s="1"/>
  <c r="M274" i="27"/>
  <c r="O274" i="27" s="1"/>
  <c r="S274" i="27" s="1"/>
  <c r="M94" i="27"/>
  <c r="O94" i="27" s="1"/>
  <c r="S94" i="27" s="1"/>
  <c r="M13" i="27"/>
  <c r="O13" i="27" s="1"/>
  <c r="S13" i="27" s="1"/>
  <c r="M169" i="27"/>
  <c r="O169" i="27" s="1"/>
  <c r="S169" i="27" s="1"/>
  <c r="M56" i="27"/>
  <c r="O56" i="27" s="1"/>
  <c r="S56" i="27" s="1"/>
  <c r="M221" i="27"/>
  <c r="O221" i="27" s="1"/>
  <c r="S221" i="27" s="1"/>
  <c r="M125" i="27"/>
  <c r="O125" i="27" s="1"/>
  <c r="S125" i="27" s="1"/>
  <c r="M251" i="27"/>
  <c r="O251" i="27" s="1"/>
  <c r="S251" i="27" s="1"/>
  <c r="M231" i="27"/>
  <c r="O231" i="27" s="1"/>
  <c r="S231" i="27" s="1"/>
  <c r="M122" i="27"/>
  <c r="O122" i="27" s="1"/>
  <c r="S122" i="27" s="1"/>
  <c r="M92" i="27"/>
  <c r="O92" i="27" s="1"/>
  <c r="S92" i="27" s="1"/>
  <c r="M250" i="27"/>
  <c r="O250" i="27" s="1"/>
  <c r="S250" i="27" s="1"/>
  <c r="M85" i="27"/>
  <c r="O85" i="27" s="1"/>
  <c r="S85" i="27" s="1"/>
  <c r="M264" i="27"/>
  <c r="O264" i="27" s="1"/>
  <c r="S264" i="27" s="1"/>
  <c r="M75" i="27"/>
  <c r="O75" i="27" s="1"/>
  <c r="S75" i="27" s="1"/>
  <c r="M168" i="27"/>
  <c r="O168" i="27" s="1"/>
  <c r="S168" i="27" s="1"/>
  <c r="M181" i="27"/>
  <c r="O181" i="27" s="1"/>
  <c r="S181" i="27" s="1"/>
  <c r="M201" i="27"/>
  <c r="O201" i="27" s="1"/>
  <c r="S201" i="27" s="1"/>
  <c r="M277" i="27"/>
  <c r="O277" i="27" s="1"/>
  <c r="S277" i="27" s="1"/>
  <c r="M214" i="27"/>
  <c r="O214" i="27" s="1"/>
  <c r="S214" i="27" s="1"/>
  <c r="M212" i="27"/>
  <c r="O212" i="27" s="1"/>
  <c r="S212" i="27" s="1"/>
  <c r="M141" i="27"/>
  <c r="O141" i="27" s="1"/>
  <c r="S141" i="27" s="1"/>
  <c r="M93" i="27"/>
  <c r="O93" i="27" s="1"/>
  <c r="S93" i="27" s="1"/>
  <c r="M208" i="27"/>
  <c r="O208" i="27" s="1"/>
  <c r="S208" i="27" s="1"/>
  <c r="M273" i="27"/>
  <c r="O273" i="27" s="1"/>
  <c r="S273" i="27" s="1"/>
  <c r="M90" i="27"/>
  <c r="O90" i="27" s="1"/>
  <c r="S90" i="27" s="1"/>
  <c r="M3" i="27"/>
  <c r="O3" i="27" s="1"/>
  <c r="S3" i="27" s="1"/>
  <c r="M5" i="27"/>
  <c r="O5" i="27" s="1"/>
  <c r="S5" i="27" s="1"/>
  <c r="M144" i="27"/>
  <c r="O144" i="27" s="1"/>
  <c r="S144" i="27" s="1"/>
  <c r="M30" i="27"/>
  <c r="O30" i="27" s="1"/>
  <c r="S30" i="27" s="1"/>
  <c r="M260" i="27"/>
  <c r="O260" i="27" s="1"/>
  <c r="S260" i="27" s="1"/>
  <c r="M97" i="27"/>
  <c r="O97" i="27" s="1"/>
  <c r="S97" i="27" s="1"/>
  <c r="M58" i="27"/>
  <c r="O58" i="27" s="1"/>
  <c r="S58" i="27" s="1"/>
  <c r="M7" i="27"/>
  <c r="O7" i="27" s="1"/>
  <c r="S7" i="27" s="1"/>
  <c r="M99" i="27"/>
  <c r="O99" i="27" s="1"/>
  <c r="S99" i="27" s="1"/>
  <c r="M128" i="27"/>
  <c r="O128" i="27" s="1"/>
  <c r="S128" i="27" s="1"/>
  <c r="M198" i="27"/>
  <c r="O198" i="27" s="1"/>
  <c r="S198" i="27" s="1"/>
  <c r="M87" i="27"/>
  <c r="O87" i="27" s="1"/>
  <c r="S87" i="27" s="1"/>
  <c r="M107" i="27"/>
  <c r="O107" i="27" s="1"/>
  <c r="S107" i="27" s="1"/>
  <c r="M134" i="27"/>
  <c r="O134" i="27" s="1"/>
  <c r="S134" i="27" s="1"/>
  <c r="M190" i="27"/>
  <c r="O190" i="27" s="1"/>
  <c r="S190" i="27" s="1"/>
  <c r="M140" i="27"/>
  <c r="O140" i="27" s="1"/>
  <c r="S140" i="27" s="1"/>
  <c r="M218" i="27"/>
  <c r="O218" i="27" s="1"/>
  <c r="S218" i="27" s="1"/>
  <c r="M31" i="27"/>
  <c r="O31" i="27" s="1"/>
  <c r="S31" i="27" s="1"/>
  <c r="M254" i="27"/>
  <c r="O254" i="27" s="1"/>
  <c r="S254" i="27" s="1"/>
  <c r="M220" i="27"/>
  <c r="O220" i="27" s="1"/>
  <c r="S220" i="27" s="1"/>
  <c r="M234" i="27"/>
  <c r="O234" i="27" s="1"/>
  <c r="S234" i="27" s="1"/>
  <c r="M53" i="27"/>
  <c r="O53" i="27" s="1"/>
  <c r="S53" i="27" s="1"/>
  <c r="M203" i="27"/>
  <c r="O203" i="27" s="1"/>
  <c r="S203" i="27" s="1"/>
  <c r="M153" i="27"/>
  <c r="O153" i="27" s="1"/>
  <c r="S153" i="27" s="1"/>
  <c r="M185" i="27"/>
  <c r="O185" i="27" s="1"/>
  <c r="S185" i="27" s="1"/>
  <c r="M66" i="27"/>
  <c r="O66" i="27" s="1"/>
  <c r="S66" i="27" s="1"/>
  <c r="M269" i="27"/>
  <c r="O269" i="27" s="1"/>
  <c r="S269" i="27" s="1"/>
  <c r="M79" i="27"/>
  <c r="O79" i="27" s="1"/>
  <c r="S79" i="27" s="1"/>
  <c r="M226" i="27"/>
  <c r="O226" i="27" s="1"/>
  <c r="S226" i="27" s="1"/>
  <c r="M4" i="27"/>
  <c r="O4" i="27" s="1"/>
  <c r="S4" i="27" s="1"/>
  <c r="M184" i="27"/>
  <c r="O184" i="27" s="1"/>
  <c r="S184" i="27" s="1"/>
  <c r="M173" i="27"/>
  <c r="O173" i="27" s="1"/>
  <c r="S173" i="27" s="1"/>
  <c r="M24" i="27"/>
  <c r="O24" i="27" s="1"/>
  <c r="S24" i="27" s="1"/>
  <c r="M148" i="27"/>
  <c r="O148" i="27" s="1"/>
  <c r="S148" i="27" s="1"/>
  <c r="M2" i="27"/>
  <c r="O2" i="27" s="1"/>
  <c r="S2" i="27" s="1"/>
  <c r="M115" i="27"/>
  <c r="O115" i="27" s="1"/>
  <c r="S115" i="27" s="1"/>
  <c r="M29" i="27"/>
  <c r="O29" i="27" s="1"/>
  <c r="S29" i="27" s="1"/>
  <c r="M155" i="27"/>
  <c r="O155" i="27" s="1"/>
  <c r="S155" i="27" s="1"/>
  <c r="M50" i="27"/>
  <c r="O50" i="27" s="1"/>
  <c r="S50" i="27" s="1"/>
  <c r="M69" i="27"/>
  <c r="O69" i="27" s="1"/>
  <c r="S69" i="27" s="1"/>
  <c r="M263" i="27"/>
  <c r="O263" i="27" s="1"/>
  <c r="S263" i="27" s="1"/>
  <c r="M136" i="27"/>
  <c r="O136" i="27" s="1"/>
  <c r="S136" i="27" s="1"/>
  <c r="M89" i="27"/>
  <c r="O89" i="27" s="1"/>
  <c r="S89" i="27" s="1"/>
  <c r="M223" i="27"/>
  <c r="O223" i="27" s="1"/>
  <c r="S223" i="27" s="1"/>
  <c r="M284" i="27"/>
  <c r="O284" i="27" s="1"/>
  <c r="S284" i="27" s="1"/>
  <c r="M121" i="27"/>
  <c r="O121" i="27" s="1"/>
  <c r="S121" i="27" s="1"/>
  <c r="M207" i="27"/>
  <c r="O207" i="27" s="1"/>
  <c r="S207" i="27" s="1"/>
  <c r="M227" i="27"/>
  <c r="O227" i="27" s="1"/>
  <c r="S227" i="27" s="1"/>
  <c r="M129" i="27"/>
  <c r="O129" i="27" s="1"/>
  <c r="S129" i="27" s="1"/>
  <c r="M28" i="27"/>
  <c r="O28" i="27" s="1"/>
  <c r="S28" i="27" s="1"/>
  <c r="M20" i="27"/>
  <c r="O20" i="27" s="1"/>
  <c r="S20" i="27" s="1"/>
  <c r="M14" i="27"/>
  <c r="O14" i="27" s="1"/>
  <c r="S14" i="27" s="1"/>
  <c r="M196" i="27"/>
  <c r="O196" i="27" s="1"/>
  <c r="S196" i="27" s="1"/>
  <c r="M84" i="27"/>
  <c r="O84" i="27" s="1"/>
  <c r="S84" i="27" s="1"/>
  <c r="M172" i="27"/>
  <c r="O172" i="27" s="1"/>
  <c r="S172" i="27" s="1"/>
  <c r="M95" i="27"/>
  <c r="O95" i="27" s="1"/>
  <c r="S95" i="27" s="1"/>
  <c r="M124" i="27"/>
  <c r="O124" i="27" s="1"/>
  <c r="S124" i="27" s="1"/>
  <c r="M32" i="27"/>
  <c r="O32" i="27" s="1"/>
  <c r="S32" i="27" s="1"/>
  <c r="M34" i="27"/>
  <c r="O34" i="27" s="1"/>
  <c r="S34" i="27" s="1"/>
  <c r="M270" i="27"/>
  <c r="O270" i="27" s="1"/>
  <c r="S270" i="27" s="1"/>
  <c r="M213" i="27"/>
  <c r="O213" i="27" s="1"/>
  <c r="S213" i="27" s="1"/>
  <c r="M55" i="27"/>
  <c r="O55" i="27" s="1"/>
  <c r="S55" i="27" s="1"/>
  <c r="M123" i="27"/>
  <c r="O123" i="27" s="1"/>
  <c r="S123" i="27" s="1"/>
  <c r="M46" i="27"/>
  <c r="O46" i="27" s="1"/>
  <c r="S46" i="27" s="1"/>
  <c r="M262" i="27"/>
  <c r="O262" i="27" s="1"/>
  <c r="S262" i="27" s="1"/>
  <c r="M145" i="27"/>
  <c r="O145" i="27" s="1"/>
  <c r="S145" i="27" s="1"/>
  <c r="M72" i="27"/>
  <c r="O72" i="27" s="1"/>
  <c r="S72" i="27" s="1"/>
  <c r="M51" i="27"/>
  <c r="O51" i="27" s="1"/>
  <c r="S51" i="27" s="1"/>
  <c r="M44" i="27"/>
  <c r="O44" i="27" s="1"/>
  <c r="S44" i="27" s="1"/>
  <c r="M244" i="27"/>
  <c r="O244" i="27" s="1"/>
  <c r="S244" i="27" s="1"/>
  <c r="M152" i="27"/>
  <c r="O152" i="27" s="1"/>
  <c r="S152" i="27" s="1"/>
  <c r="M68" i="27"/>
  <c r="O68" i="27" s="1"/>
  <c r="S68" i="27" s="1"/>
  <c r="M174" i="27"/>
  <c r="O174" i="27" s="1"/>
  <c r="S174" i="27" s="1"/>
  <c r="M224" i="27"/>
  <c r="O224" i="27" s="1"/>
  <c r="S224" i="27" s="1"/>
  <c r="M197" i="27"/>
  <c r="O197" i="27" s="1"/>
  <c r="S197" i="27" s="1"/>
  <c r="M180" i="27"/>
  <c r="O180" i="27" s="1"/>
  <c r="S180" i="27" s="1"/>
  <c r="M271" i="27"/>
  <c r="O271" i="27" s="1"/>
  <c r="S271" i="27" s="1"/>
  <c r="M252" i="27"/>
  <c r="O252" i="27" s="1"/>
  <c r="S252" i="27" s="1"/>
  <c r="M193" i="27"/>
  <c r="O193" i="27" s="1"/>
  <c r="S193" i="27" s="1"/>
  <c r="M206" i="27"/>
  <c r="O206" i="27" s="1"/>
  <c r="S206" i="27" s="1"/>
  <c r="M60" i="27"/>
  <c r="O60" i="27" s="1"/>
  <c r="S60" i="27" s="1"/>
  <c r="M27" i="27"/>
  <c r="O27" i="27" s="1"/>
  <c r="S27" i="27" s="1"/>
  <c r="M228" i="27"/>
  <c r="O228" i="27" s="1"/>
  <c r="S228" i="27" s="1"/>
  <c r="M204" i="27"/>
  <c r="O204" i="27" s="1"/>
  <c r="S204" i="27" s="1"/>
  <c r="M217" i="27"/>
  <c r="O217" i="27" s="1"/>
  <c r="S217" i="27" s="1"/>
  <c r="M126" i="27"/>
  <c r="O126" i="27" s="1"/>
  <c r="S126" i="27" s="1"/>
  <c r="M64" i="27"/>
  <c r="O64" i="27" s="1"/>
  <c r="S64" i="27" s="1"/>
  <c r="M26" i="27"/>
  <c r="O26" i="27" s="1"/>
  <c r="S26" i="27" s="1"/>
  <c r="M88" i="27"/>
  <c r="O88" i="27" s="1"/>
  <c r="S88" i="27" s="1"/>
  <c r="M108" i="27"/>
  <c r="O108" i="27" s="1"/>
  <c r="S108" i="27" s="1"/>
  <c r="M247" i="27"/>
  <c r="O247" i="27" s="1"/>
  <c r="S247" i="27" s="1"/>
  <c r="M154" i="27"/>
  <c r="O154" i="27" s="1"/>
  <c r="S154" i="27" s="1"/>
  <c r="M151" i="27"/>
  <c r="O151" i="27" s="1"/>
  <c r="S151" i="27" s="1"/>
  <c r="M78" i="27"/>
  <c r="O78" i="27" s="1"/>
  <c r="S78" i="27" s="1"/>
  <c r="M267" i="27"/>
  <c r="O267" i="27" s="1"/>
  <c r="S267" i="27" s="1"/>
  <c r="M164" i="27"/>
  <c r="O164" i="27" s="1"/>
  <c r="S164" i="27" s="1"/>
  <c r="M41" i="27"/>
  <c r="O41" i="27" s="1"/>
  <c r="S41" i="27" s="1"/>
  <c r="M127" i="27"/>
  <c r="O127" i="27" s="1"/>
  <c r="S127" i="27" s="1"/>
  <c r="M12" i="27"/>
  <c r="O12" i="27" s="1"/>
  <c r="S12" i="27" s="1"/>
  <c r="M133" i="27"/>
  <c r="O133" i="27" s="1"/>
  <c r="S133" i="27" s="1"/>
  <c r="M103" i="27"/>
  <c r="O103" i="27" s="1"/>
  <c r="S103" i="27" s="1"/>
  <c r="M189" i="27"/>
  <c r="O189" i="27" s="1"/>
  <c r="S189" i="27" s="1"/>
  <c r="M104" i="27"/>
  <c r="O104" i="27" s="1"/>
  <c r="S104" i="27" s="1"/>
  <c r="M183" i="27"/>
  <c r="O183" i="27" s="1"/>
  <c r="S183" i="27" s="1"/>
  <c r="M166" i="27"/>
  <c r="O166" i="27" s="1"/>
  <c r="S166" i="27" s="1"/>
  <c r="M241" i="27"/>
  <c r="O241" i="27" s="1"/>
  <c r="S241" i="27" s="1"/>
  <c r="M209" i="27"/>
  <c r="O209" i="27" s="1"/>
  <c r="S209" i="27" s="1"/>
  <c r="M205" i="27"/>
  <c r="O205" i="27" s="1"/>
  <c r="S205" i="27" s="1"/>
  <c r="M171" i="27"/>
  <c r="O171" i="27" s="1"/>
  <c r="S171" i="27" s="1"/>
  <c r="M182" i="27"/>
  <c r="O182" i="27" s="1"/>
  <c r="S182" i="27" s="1"/>
  <c r="M81" i="27"/>
  <c r="O81" i="27" s="1"/>
  <c r="S81" i="27" s="1"/>
  <c r="M74" i="27"/>
  <c r="O74" i="27" s="1"/>
  <c r="S74" i="27" s="1"/>
  <c r="M43" i="27"/>
  <c r="O43" i="27" s="1"/>
  <c r="S43" i="27" s="1"/>
  <c r="M19" i="27"/>
  <c r="O19" i="27" s="1"/>
  <c r="S19" i="27" s="1"/>
  <c r="M116" i="27"/>
  <c r="O116" i="27" s="1"/>
  <c r="S116" i="27" s="1"/>
  <c r="M101" i="27"/>
  <c r="O101" i="27" s="1"/>
  <c r="S101" i="27" s="1"/>
  <c r="M118" i="27"/>
  <c r="O118" i="27" s="1"/>
  <c r="S118" i="27" s="1"/>
  <c r="M73" i="27"/>
  <c r="O73" i="27" s="1"/>
  <c r="S73" i="27" s="1"/>
  <c r="M142" i="27"/>
  <c r="O142" i="27" s="1"/>
  <c r="S142" i="27" s="1"/>
  <c r="M165" i="27"/>
  <c r="O165" i="27" s="1"/>
  <c r="S165" i="27" s="1"/>
  <c r="M42" i="27"/>
  <c r="O42" i="27" s="1"/>
  <c r="S42" i="27" s="1"/>
  <c r="M242" i="27"/>
  <c r="O242" i="27" s="1"/>
  <c r="S242" i="27" s="1"/>
  <c r="M248" i="27"/>
  <c r="O248" i="27" s="1"/>
  <c r="S248" i="27" s="1"/>
  <c r="M22" i="27"/>
  <c r="O22" i="27" s="1"/>
  <c r="S22" i="27" s="1"/>
  <c r="M272" i="27"/>
  <c r="O272" i="27" s="1"/>
  <c r="S272" i="27" s="1"/>
  <c r="M236" i="27"/>
  <c r="O236" i="27" s="1"/>
  <c r="S236" i="27" s="1"/>
  <c r="M170" i="27"/>
  <c r="O170" i="27" s="1"/>
  <c r="S170" i="27" s="1"/>
  <c r="M49" i="27"/>
  <c r="O49" i="27" s="1"/>
  <c r="S49" i="27" s="1"/>
  <c r="M106" i="27"/>
  <c r="O106" i="27" s="1"/>
  <c r="S106" i="27" s="1"/>
  <c r="M178" i="27"/>
  <c r="O178" i="27" s="1"/>
  <c r="S178" i="27" s="1"/>
  <c r="M146" i="27"/>
  <c r="O146" i="27" s="1"/>
  <c r="S146" i="27" s="1"/>
  <c r="M39" i="27"/>
  <c r="O39" i="27" s="1"/>
  <c r="S39" i="27" s="1"/>
  <c r="M117" i="27"/>
  <c r="O117" i="27" s="1"/>
  <c r="S117" i="27" s="1"/>
  <c r="M82" i="27"/>
  <c r="O82" i="27" s="1"/>
  <c r="S82" i="27" s="1"/>
  <c r="M245" i="27"/>
  <c r="O245" i="27" s="1"/>
  <c r="S245" i="27" s="1"/>
  <c r="M281" i="27"/>
  <c r="O281" i="27" s="1"/>
  <c r="S281" i="27" s="1"/>
  <c r="M86" i="27"/>
  <c r="O86" i="27" s="1"/>
  <c r="S86" i="27" s="1"/>
  <c r="M139" i="27"/>
  <c r="O139" i="27" s="1"/>
  <c r="S139" i="27" s="1"/>
  <c r="M202" i="27"/>
  <c r="O202" i="27" s="1"/>
  <c r="S202" i="27" s="1"/>
  <c r="M76" i="27"/>
  <c r="O76" i="27" s="1"/>
  <c r="S76" i="27" s="1"/>
  <c r="M149" i="27"/>
  <c r="O149" i="27" s="1"/>
  <c r="S149" i="27" s="1"/>
  <c r="M195" i="27"/>
  <c r="O195" i="27" s="1"/>
  <c r="S195" i="27" s="1"/>
  <c r="M119" i="27"/>
  <c r="O119" i="27" s="1"/>
  <c r="S119" i="27" s="1"/>
  <c r="M62" i="27"/>
  <c r="O62" i="27" s="1"/>
  <c r="S62" i="27" s="1"/>
  <c r="M57" i="27"/>
  <c r="O57" i="27" s="1"/>
  <c r="S57" i="27" s="1"/>
  <c r="M268" i="27"/>
  <c r="O268" i="27" s="1"/>
  <c r="S268" i="27" s="1"/>
  <c r="M112" i="27"/>
  <c r="O112" i="27" s="1"/>
  <c r="S112" i="27" s="1"/>
  <c r="M54" i="27"/>
  <c r="O54" i="27" s="1"/>
  <c r="S54" i="27" s="1"/>
  <c r="M191" i="27"/>
  <c r="O191" i="27" s="1"/>
  <c r="S191" i="27" s="1"/>
  <c r="M138" i="27"/>
  <c r="O138" i="27" s="1"/>
  <c r="S138" i="27" s="1"/>
  <c r="M249" i="27"/>
  <c r="O249" i="27" s="1"/>
  <c r="S249" i="27" s="1"/>
  <c r="M130" i="27"/>
  <c r="O130" i="27" s="1"/>
  <c r="S130" i="27" s="1"/>
  <c r="M9" i="27"/>
  <c r="O9" i="27" s="1"/>
  <c r="S9" i="27" s="1"/>
  <c r="M11" i="27"/>
  <c r="O11" i="27" s="1"/>
  <c r="S11" i="27" s="1"/>
  <c r="M18" i="27"/>
  <c r="O18" i="27" s="1"/>
  <c r="S18" i="27" s="1"/>
  <c r="M192" i="27"/>
  <c r="O192" i="27" s="1"/>
  <c r="S192" i="27" s="1"/>
  <c r="M137" i="27"/>
  <c r="O137" i="27" s="1"/>
  <c r="S137" i="27" s="1"/>
  <c r="M143" i="27"/>
  <c r="O143" i="27" s="1"/>
  <c r="S143" i="27" s="1"/>
  <c r="M216" i="27"/>
  <c r="O216" i="27" s="1"/>
  <c r="S216" i="27" s="1"/>
  <c r="M157" i="27"/>
  <c r="O157" i="27" s="1"/>
  <c r="S157" i="27" s="1"/>
  <c r="M38" i="27"/>
  <c r="O38" i="27" s="1"/>
  <c r="S38" i="27" s="1"/>
  <c r="M83" i="27"/>
  <c r="O83" i="27" s="1"/>
  <c r="S83" i="27" s="1"/>
  <c r="M80" i="27"/>
  <c r="O80" i="27" s="1"/>
  <c r="S80" i="27" s="1"/>
  <c r="M210" i="27"/>
  <c r="O210" i="27" s="1"/>
  <c r="S210" i="27" s="1"/>
  <c r="M77" i="27"/>
  <c r="O77" i="27" s="1"/>
  <c r="S77" i="27" s="1"/>
  <c r="M219" i="27"/>
  <c r="O219" i="27" s="1"/>
  <c r="S219" i="27" s="1"/>
  <c r="M232" i="27"/>
  <c r="O232" i="27" s="1"/>
  <c r="S232" i="27" s="1"/>
  <c r="M240" i="27"/>
  <c r="O240" i="27" s="1"/>
  <c r="S240" i="27" s="1"/>
  <c r="M91" i="27"/>
  <c r="O91" i="27" s="1"/>
  <c r="S91" i="27" s="1"/>
  <c r="M23" i="27"/>
  <c r="O23" i="27" s="1"/>
  <c r="S23" i="27" s="1"/>
  <c r="M233" i="27"/>
  <c r="O233" i="27" s="1"/>
  <c r="S233" i="27" s="1"/>
  <c r="M45" i="27"/>
  <c r="O45" i="27" s="1"/>
  <c r="S45" i="27" s="1"/>
  <c r="M225" i="27"/>
  <c r="O225" i="27" s="1"/>
  <c r="S225" i="27" s="1"/>
  <c r="M61" i="27"/>
  <c r="O61" i="27" s="1"/>
  <c r="S61" i="27" s="1"/>
  <c r="M246" i="27"/>
  <c r="O246" i="27" s="1"/>
  <c r="S246" i="27" s="1"/>
  <c r="M120" i="27"/>
  <c r="O120" i="27" s="1"/>
  <c r="S120" i="27" s="1"/>
  <c r="M275" i="27"/>
  <c r="O275" i="27" s="1"/>
  <c r="S275" i="27" s="1"/>
  <c r="M111" i="27"/>
  <c r="O111" i="27" s="1"/>
  <c r="S111" i="27" s="1"/>
  <c r="M63" i="27"/>
  <c r="O63" i="27" s="1"/>
  <c r="S63" i="27" s="1"/>
  <c r="M100" i="27"/>
  <c r="O100" i="27" s="1"/>
  <c r="S100" i="27" s="1"/>
  <c r="M179" i="27"/>
  <c r="O179" i="27" s="1"/>
  <c r="S179" i="27" s="1"/>
  <c r="M200" i="27"/>
  <c r="O200" i="27" s="1"/>
  <c r="S200" i="27" s="1"/>
  <c r="M59" i="27"/>
  <c r="O59" i="27" s="1"/>
  <c r="S59" i="27" s="1"/>
  <c r="M114" i="27"/>
  <c r="O114" i="27" s="1"/>
  <c r="S114" i="27" s="1"/>
  <c r="M102" i="27"/>
  <c r="O102" i="27" s="1"/>
  <c r="S102" i="27" s="1"/>
  <c r="M35" i="27"/>
  <c r="O35" i="27" s="1"/>
  <c r="S35" i="27" s="1"/>
  <c r="M8" i="27"/>
  <c r="O8" i="27" s="1"/>
  <c r="S8" i="27" s="1"/>
  <c r="M70" i="27"/>
  <c r="O70" i="27" s="1"/>
  <c r="S70" i="27" s="1"/>
  <c r="M131" i="27"/>
  <c r="O131" i="27" s="1"/>
  <c r="S131" i="27" s="1"/>
  <c r="M243" i="27"/>
  <c r="O243" i="27" s="1"/>
  <c r="S243" i="27" s="1"/>
  <c r="M109" i="27"/>
  <c r="O109" i="27" s="1"/>
  <c r="S109" i="27" s="1"/>
  <c r="M238" i="27"/>
  <c r="O238" i="27" s="1"/>
  <c r="S238" i="27" s="1"/>
  <c r="M160" i="27"/>
  <c r="O160" i="27" s="1"/>
  <c r="S160" i="27" s="1"/>
  <c r="M67" i="27"/>
  <c r="O67" i="27" s="1"/>
  <c r="S67" i="27" s="1"/>
  <c r="M230" i="27"/>
  <c r="O230" i="27" s="1"/>
  <c r="S230" i="27" s="1"/>
  <c r="M222" i="27"/>
  <c r="O222" i="27" s="1"/>
  <c r="S222" i="27" s="1"/>
  <c r="M186" i="27"/>
  <c r="O186" i="27" s="1"/>
  <c r="S186" i="27" s="1"/>
  <c r="M47" i="27"/>
  <c r="O47" i="27" s="1"/>
  <c r="S47" i="27" s="1"/>
  <c r="M33" i="27"/>
  <c r="O33" i="27" s="1"/>
  <c r="S33" i="27" s="1"/>
  <c r="M37" i="27"/>
  <c r="O37" i="27" s="1"/>
  <c r="S37" i="27" s="1"/>
  <c r="M48" i="27"/>
  <c r="O48" i="27" s="1"/>
  <c r="S48" i="27" s="1"/>
  <c r="M65" i="27"/>
  <c r="O65" i="27" s="1"/>
  <c r="S65" i="27" s="1"/>
  <c r="M237" i="27"/>
  <c r="O237" i="27" s="1"/>
  <c r="S237" i="27" s="1"/>
  <c r="M110" i="27"/>
  <c r="O110" i="27" s="1"/>
  <c r="S110" i="27" s="1"/>
  <c r="M239" i="27"/>
  <c r="O239" i="27" s="1"/>
  <c r="S239" i="27" s="1"/>
  <c r="M36" i="27"/>
  <c r="O36" i="27" s="1"/>
  <c r="S36" i="27" s="1"/>
  <c r="M259" i="27"/>
  <c r="O259" i="27" s="1"/>
  <c r="S259" i="27" s="1"/>
  <c r="M279" i="27"/>
  <c r="O279" i="27" s="1"/>
  <c r="S279" i="27" s="1"/>
  <c r="M229" i="27"/>
  <c r="O229" i="27" s="1"/>
  <c r="S229" i="27" s="1"/>
  <c r="M15" i="27"/>
  <c r="O15" i="27" s="1"/>
  <c r="S15" i="27" s="1"/>
  <c r="M52" i="27"/>
  <c r="O52" i="27" s="1"/>
  <c r="S52" i="27" s="1"/>
  <c r="M235" i="27"/>
  <c r="O235" i="27" s="1"/>
  <c r="S235" i="27" s="1"/>
  <c r="M96" i="27"/>
  <c r="O96" i="27" s="1"/>
  <c r="S96" i="27" s="1"/>
  <c r="M253" i="27"/>
  <c r="O253" i="27" s="1"/>
  <c r="S253" i="27" s="1"/>
  <c r="M98" i="27"/>
  <c r="O98" i="27" s="1"/>
  <c r="S98" i="27" s="1"/>
  <c r="V38" i="1" l="1"/>
  <c r="V36" i="1"/>
  <c r="P36" i="1" s="1"/>
  <c r="V30" i="1"/>
  <c r="P30" i="1" s="1"/>
  <c r="V32" i="1"/>
  <c r="T98" i="27"/>
  <c r="V54" i="1" s="1"/>
  <c r="P54" i="1" s="1"/>
  <c r="U122" i="27"/>
  <c r="V56" i="1" s="1"/>
  <c r="T279" i="27"/>
  <c r="V42" i="1" s="1"/>
  <c r="P42" i="1" s="1"/>
  <c r="U44" i="27"/>
  <c r="V44" i="1" s="1"/>
  <c r="T239" i="27"/>
  <c r="V51" i="1" s="1"/>
  <c r="P51" i="1" s="1"/>
  <c r="U105" i="27"/>
  <c r="V53" i="1" s="1"/>
  <c r="U275" i="27"/>
  <c r="V62" i="1" s="1"/>
  <c r="T186" i="27"/>
  <c r="V60" i="1" s="1"/>
  <c r="P60" i="1" s="1"/>
  <c r="T271" i="27"/>
  <c r="V45" i="1" s="1"/>
  <c r="P45" i="1" s="1"/>
  <c r="U89" i="27"/>
  <c r="V47" i="1" s="1"/>
  <c r="V41" i="1"/>
  <c r="V39" i="1"/>
  <c r="P39" i="1" s="1"/>
  <c r="U273" i="27"/>
  <c r="V59" i="1" s="1"/>
  <c r="T160" i="27"/>
  <c r="V57" i="1" s="1"/>
  <c r="P57" i="1" s="1"/>
  <c r="U280" i="27"/>
  <c r="V65" i="1" s="1"/>
  <c r="T8" i="27"/>
  <c r="V63" i="1" s="1"/>
  <c r="P63" i="1" s="1"/>
  <c r="T15" i="27"/>
  <c r="V48" i="1" s="1"/>
  <c r="P48" i="1" s="1"/>
  <c r="U91" i="27"/>
  <c r="V50" i="1" s="1"/>
  <c r="T2" i="30"/>
  <c r="W1" i="30"/>
  <c r="T28" i="30"/>
  <c r="T47" i="30"/>
  <c r="Q1" i="27"/>
  <c r="I14" i="1" s="1"/>
  <c r="U1" i="27"/>
  <c r="J14" i="1" s="1"/>
  <c r="V26" i="1" l="1"/>
  <c r="K11" i="1"/>
  <c r="K12" i="1"/>
  <c r="K13" i="1"/>
  <c r="K14" i="1"/>
  <c r="K15" i="1"/>
  <c r="K10" i="1"/>
  <c r="K9" i="1"/>
  <c r="Q67" i="1"/>
  <c r="M381" i="26"/>
  <c r="O381" i="26" s="1"/>
  <c r="S381" i="26" s="1"/>
  <c r="M380" i="26"/>
  <c r="O380" i="26" s="1"/>
  <c r="S380" i="26" s="1"/>
  <c r="M379" i="26"/>
  <c r="O379" i="26" s="1"/>
  <c r="S379" i="26" s="1"/>
  <c r="M378" i="26"/>
  <c r="O378" i="26" s="1"/>
  <c r="S378" i="26" s="1"/>
  <c r="M377" i="26"/>
  <c r="O377" i="26" s="1"/>
  <c r="S377" i="26" s="1"/>
  <c r="O376" i="26"/>
  <c r="S376" i="26" s="1"/>
  <c r="M376" i="26"/>
  <c r="M375" i="26"/>
  <c r="O375" i="26" s="1"/>
  <c r="S375" i="26" s="1"/>
  <c r="O374" i="26"/>
  <c r="S374" i="26" s="1"/>
  <c r="M374" i="26"/>
  <c r="M373" i="26"/>
  <c r="O373" i="26" s="1"/>
  <c r="S373" i="26" s="1"/>
  <c r="M372" i="26"/>
  <c r="O372" i="26" s="1"/>
  <c r="S372" i="26" s="1"/>
  <c r="M371" i="26"/>
  <c r="O371" i="26" s="1"/>
  <c r="S371" i="26" s="1"/>
  <c r="M370" i="26"/>
  <c r="O370" i="26" s="1"/>
  <c r="S370" i="26" s="1"/>
  <c r="M369" i="26"/>
  <c r="O369" i="26" s="1"/>
  <c r="S369" i="26" s="1"/>
  <c r="O368" i="26"/>
  <c r="S368" i="26" s="1"/>
  <c r="M368" i="26"/>
  <c r="M367" i="26"/>
  <c r="O367" i="26" s="1"/>
  <c r="S367" i="26" s="1"/>
  <c r="M366" i="26"/>
  <c r="O366" i="26" s="1"/>
  <c r="S366" i="26" s="1"/>
  <c r="M365" i="26"/>
  <c r="O365" i="26" s="1"/>
  <c r="S365" i="26" s="1"/>
  <c r="M364" i="26"/>
  <c r="O364" i="26" s="1"/>
  <c r="S364" i="26" s="1"/>
  <c r="M363" i="26"/>
  <c r="O363" i="26" s="1"/>
  <c r="S363" i="26" s="1"/>
  <c r="M362" i="26"/>
  <c r="O362" i="26" s="1"/>
  <c r="S362" i="26" s="1"/>
  <c r="M361" i="26"/>
  <c r="O361" i="26" s="1"/>
  <c r="S361" i="26" s="1"/>
  <c r="M360" i="26"/>
  <c r="O360" i="26" s="1"/>
  <c r="S360" i="26" s="1"/>
  <c r="M359" i="26"/>
  <c r="O359" i="26" s="1"/>
  <c r="S359" i="26" s="1"/>
  <c r="M358" i="26"/>
  <c r="O358" i="26" s="1"/>
  <c r="S358" i="26" s="1"/>
  <c r="M357" i="26"/>
  <c r="O357" i="26" s="1"/>
  <c r="S357" i="26" s="1"/>
  <c r="O356" i="26"/>
  <c r="S356" i="26" s="1"/>
  <c r="M356" i="26"/>
  <c r="M355" i="26"/>
  <c r="O355" i="26" s="1"/>
  <c r="S355" i="26" s="1"/>
  <c r="M354" i="26"/>
  <c r="O354" i="26" s="1"/>
  <c r="S354" i="26" s="1"/>
  <c r="M353" i="26"/>
  <c r="O353" i="26" s="1"/>
  <c r="S353" i="26" s="1"/>
  <c r="M352" i="26"/>
  <c r="O352" i="26" s="1"/>
  <c r="S352" i="26" s="1"/>
  <c r="M351" i="26"/>
  <c r="O351" i="26" s="1"/>
  <c r="S351" i="26" s="1"/>
  <c r="M350" i="26"/>
  <c r="O350" i="26" s="1"/>
  <c r="S350" i="26" s="1"/>
  <c r="M349" i="26"/>
  <c r="O349" i="26" s="1"/>
  <c r="S349" i="26" s="1"/>
  <c r="O348" i="26"/>
  <c r="S348" i="26" s="1"/>
  <c r="M348" i="26"/>
  <c r="M347" i="26"/>
  <c r="O347" i="26" s="1"/>
  <c r="S347" i="26" s="1"/>
  <c r="M346" i="26"/>
  <c r="O346" i="26" s="1"/>
  <c r="S346" i="26" s="1"/>
  <c r="M345" i="26"/>
  <c r="O345" i="26" s="1"/>
  <c r="S345" i="26" s="1"/>
  <c r="O344" i="26"/>
  <c r="S344" i="26" s="1"/>
  <c r="M344" i="26"/>
  <c r="M343" i="26"/>
  <c r="O343" i="26" s="1"/>
  <c r="S343" i="26" s="1"/>
  <c r="M342" i="26"/>
  <c r="O342" i="26" s="1"/>
  <c r="S342" i="26" s="1"/>
  <c r="M341" i="26"/>
  <c r="O341" i="26" s="1"/>
  <c r="S341" i="26" s="1"/>
  <c r="O340" i="26"/>
  <c r="S340" i="26" s="1"/>
  <c r="M340" i="26"/>
  <c r="M339" i="26"/>
  <c r="O339" i="26" s="1"/>
  <c r="S339" i="26" s="1"/>
  <c r="M338" i="26"/>
  <c r="O338" i="26" s="1"/>
  <c r="S338" i="26" s="1"/>
  <c r="M337" i="26"/>
  <c r="O337" i="26" s="1"/>
  <c r="S337" i="26" s="1"/>
  <c r="M336" i="26"/>
  <c r="O336" i="26" s="1"/>
  <c r="S336" i="26" s="1"/>
  <c r="M335" i="26"/>
  <c r="O335" i="26" s="1"/>
  <c r="S335" i="26" s="1"/>
  <c r="M334" i="26"/>
  <c r="O334" i="26" s="1"/>
  <c r="S334" i="26" s="1"/>
  <c r="M333" i="26"/>
  <c r="O333" i="26" s="1"/>
  <c r="S333" i="26" s="1"/>
  <c r="O332" i="26"/>
  <c r="S332" i="26" s="1"/>
  <c r="M332" i="26"/>
  <c r="M331" i="26"/>
  <c r="O331" i="26" s="1"/>
  <c r="S331" i="26" s="1"/>
  <c r="M330" i="26"/>
  <c r="O330" i="26" s="1"/>
  <c r="S330" i="26" s="1"/>
  <c r="M329" i="26"/>
  <c r="O329" i="26" s="1"/>
  <c r="S329" i="26" s="1"/>
  <c r="M328" i="26"/>
  <c r="O328" i="26" s="1"/>
  <c r="S328" i="26" s="1"/>
  <c r="M327" i="26"/>
  <c r="O327" i="26" s="1"/>
  <c r="S327" i="26" s="1"/>
  <c r="M326" i="26"/>
  <c r="O326" i="26" s="1"/>
  <c r="S326" i="26" s="1"/>
  <c r="M325" i="26"/>
  <c r="O325" i="26" s="1"/>
  <c r="S325" i="26" s="1"/>
  <c r="M324" i="26"/>
  <c r="O324" i="26" s="1"/>
  <c r="S324" i="26" s="1"/>
  <c r="M323" i="26"/>
  <c r="O323" i="26" s="1"/>
  <c r="S323" i="26" s="1"/>
  <c r="M322" i="26"/>
  <c r="O322" i="26" s="1"/>
  <c r="S322" i="26" s="1"/>
  <c r="M321" i="26"/>
  <c r="O321" i="26" s="1"/>
  <c r="S321" i="26" s="1"/>
  <c r="M320" i="26"/>
  <c r="O320" i="26" s="1"/>
  <c r="S320" i="26" s="1"/>
  <c r="M319" i="26"/>
  <c r="O319" i="26" s="1"/>
  <c r="S319" i="26" s="1"/>
  <c r="M318" i="26"/>
  <c r="O318" i="26" s="1"/>
  <c r="S318" i="26" s="1"/>
  <c r="M317" i="26"/>
  <c r="O317" i="26" s="1"/>
  <c r="S317" i="26" s="1"/>
  <c r="M316" i="26"/>
  <c r="O316" i="26" s="1"/>
  <c r="S316" i="26" s="1"/>
  <c r="M315" i="26"/>
  <c r="O315" i="26" s="1"/>
  <c r="S315" i="26" s="1"/>
  <c r="M314" i="26"/>
  <c r="O314" i="26" s="1"/>
  <c r="S314" i="26" s="1"/>
  <c r="M313" i="26"/>
  <c r="O313" i="26" s="1"/>
  <c r="S313" i="26" s="1"/>
  <c r="M312" i="26"/>
  <c r="O312" i="26" s="1"/>
  <c r="S312" i="26" s="1"/>
  <c r="M311" i="26"/>
  <c r="O311" i="26" s="1"/>
  <c r="S311" i="26" s="1"/>
  <c r="O310" i="26"/>
  <c r="S310" i="26" s="1"/>
  <c r="M310" i="26"/>
  <c r="M309" i="26"/>
  <c r="O309" i="26" s="1"/>
  <c r="S309" i="26" s="1"/>
  <c r="M308" i="26"/>
  <c r="O308" i="26" s="1"/>
  <c r="S308" i="26" s="1"/>
  <c r="M307" i="26"/>
  <c r="O307" i="26" s="1"/>
  <c r="S307" i="26" s="1"/>
  <c r="M306" i="26"/>
  <c r="O306" i="26" s="1"/>
  <c r="S306" i="26" s="1"/>
  <c r="M305" i="26"/>
  <c r="O305" i="26" s="1"/>
  <c r="S305" i="26" s="1"/>
  <c r="M304" i="26"/>
  <c r="O304" i="26" s="1"/>
  <c r="S304" i="26" s="1"/>
  <c r="M303" i="26"/>
  <c r="O303" i="26" s="1"/>
  <c r="S303" i="26" s="1"/>
  <c r="O302" i="26"/>
  <c r="S302" i="26" s="1"/>
  <c r="M302" i="26"/>
  <c r="M301" i="26"/>
  <c r="O301" i="26" s="1"/>
  <c r="S301" i="26" s="1"/>
  <c r="M300" i="26"/>
  <c r="O300" i="26" s="1"/>
  <c r="S300" i="26" s="1"/>
  <c r="M299" i="26"/>
  <c r="O299" i="26" s="1"/>
  <c r="S299" i="26" s="1"/>
  <c r="M298" i="26"/>
  <c r="O298" i="26" s="1"/>
  <c r="S298" i="26" s="1"/>
  <c r="M297" i="26"/>
  <c r="O297" i="26" s="1"/>
  <c r="S297" i="26" s="1"/>
  <c r="O296" i="26"/>
  <c r="S296" i="26" s="1"/>
  <c r="M296" i="26"/>
  <c r="M295" i="26"/>
  <c r="O295" i="26" s="1"/>
  <c r="S295" i="26" s="1"/>
  <c r="M294" i="26"/>
  <c r="O294" i="26" s="1"/>
  <c r="S294" i="26" s="1"/>
  <c r="M293" i="26"/>
  <c r="O293" i="26" s="1"/>
  <c r="S293" i="26" s="1"/>
  <c r="M292" i="26"/>
  <c r="O292" i="26" s="1"/>
  <c r="S292" i="26" s="1"/>
  <c r="M291" i="26"/>
  <c r="O291" i="26" s="1"/>
  <c r="S291" i="26" s="1"/>
  <c r="M290" i="26"/>
  <c r="O290" i="26" s="1"/>
  <c r="S290" i="26" s="1"/>
  <c r="M289" i="26"/>
  <c r="O289" i="26" s="1"/>
  <c r="S289" i="26" s="1"/>
  <c r="M288" i="26"/>
  <c r="O288" i="26" s="1"/>
  <c r="S288" i="26" s="1"/>
  <c r="M287" i="26"/>
  <c r="O287" i="26" s="1"/>
  <c r="S287" i="26" s="1"/>
  <c r="M286" i="26"/>
  <c r="O286" i="26" s="1"/>
  <c r="S286" i="26" s="1"/>
  <c r="M285" i="26"/>
  <c r="O285" i="26" s="1"/>
  <c r="S285" i="26" s="1"/>
  <c r="M284" i="26"/>
  <c r="O284" i="26" s="1"/>
  <c r="S284" i="26" s="1"/>
  <c r="M283" i="26"/>
  <c r="O283" i="26" s="1"/>
  <c r="S283" i="26" s="1"/>
  <c r="M282" i="26"/>
  <c r="O282" i="26" s="1"/>
  <c r="S282" i="26" s="1"/>
  <c r="M281" i="26"/>
  <c r="O281" i="26" s="1"/>
  <c r="S281" i="26" s="1"/>
  <c r="M280" i="26"/>
  <c r="O280" i="26" s="1"/>
  <c r="S280" i="26" s="1"/>
  <c r="M279" i="26"/>
  <c r="O279" i="26" s="1"/>
  <c r="S279" i="26" s="1"/>
  <c r="M278" i="26"/>
  <c r="O278" i="26" s="1"/>
  <c r="S278" i="26" s="1"/>
  <c r="M277" i="26"/>
  <c r="O277" i="26" s="1"/>
  <c r="S277" i="26" s="1"/>
  <c r="M276" i="26"/>
  <c r="O276" i="26" s="1"/>
  <c r="S276" i="26" s="1"/>
  <c r="M275" i="26"/>
  <c r="O275" i="26" s="1"/>
  <c r="S275" i="26" s="1"/>
  <c r="M274" i="26"/>
  <c r="O274" i="26" s="1"/>
  <c r="S274" i="26" s="1"/>
  <c r="M273" i="26"/>
  <c r="O273" i="26" s="1"/>
  <c r="S273" i="26" s="1"/>
  <c r="M272" i="26"/>
  <c r="O272" i="26" s="1"/>
  <c r="S272" i="26" s="1"/>
  <c r="M271" i="26"/>
  <c r="O271" i="26" s="1"/>
  <c r="S271" i="26" s="1"/>
  <c r="M270" i="26"/>
  <c r="O270" i="26" s="1"/>
  <c r="S270" i="26" s="1"/>
  <c r="M269" i="26"/>
  <c r="O269" i="26" s="1"/>
  <c r="S269" i="26" s="1"/>
  <c r="M268" i="26"/>
  <c r="O268" i="26" s="1"/>
  <c r="S268" i="26" s="1"/>
  <c r="M267" i="26"/>
  <c r="O267" i="26" s="1"/>
  <c r="S267" i="26" s="1"/>
  <c r="M266" i="26"/>
  <c r="O266" i="26" s="1"/>
  <c r="S266" i="26" s="1"/>
  <c r="M265" i="26"/>
  <c r="O265" i="26" s="1"/>
  <c r="S265" i="26" s="1"/>
  <c r="M264" i="26"/>
  <c r="O264" i="26" s="1"/>
  <c r="S264" i="26" s="1"/>
  <c r="M263" i="26"/>
  <c r="O263" i="26" s="1"/>
  <c r="S263" i="26" s="1"/>
  <c r="M262" i="26"/>
  <c r="O262" i="26" s="1"/>
  <c r="S262" i="26" s="1"/>
  <c r="M261" i="26"/>
  <c r="O261" i="26" s="1"/>
  <c r="S261" i="26" s="1"/>
  <c r="M260" i="26"/>
  <c r="O260" i="26" s="1"/>
  <c r="S260" i="26" s="1"/>
  <c r="M259" i="26"/>
  <c r="O259" i="26" s="1"/>
  <c r="S259" i="26" s="1"/>
  <c r="M258" i="26"/>
  <c r="O258" i="26" s="1"/>
  <c r="S258" i="26" s="1"/>
  <c r="M257" i="26"/>
  <c r="O257" i="26" s="1"/>
  <c r="S257" i="26" s="1"/>
  <c r="M256" i="26"/>
  <c r="O256" i="26" s="1"/>
  <c r="S256" i="26" s="1"/>
  <c r="M255" i="26"/>
  <c r="O255" i="26" s="1"/>
  <c r="S255" i="26" s="1"/>
  <c r="M254" i="26"/>
  <c r="O254" i="26" s="1"/>
  <c r="S254" i="26" s="1"/>
  <c r="M253" i="26"/>
  <c r="O253" i="26" s="1"/>
  <c r="S253" i="26" s="1"/>
  <c r="M252" i="26"/>
  <c r="O252" i="26" s="1"/>
  <c r="S252" i="26" s="1"/>
  <c r="M251" i="26"/>
  <c r="O251" i="26" s="1"/>
  <c r="S251" i="26" s="1"/>
  <c r="M250" i="26"/>
  <c r="O250" i="26" s="1"/>
  <c r="S250" i="26" s="1"/>
  <c r="M249" i="26"/>
  <c r="O249" i="26" s="1"/>
  <c r="S249" i="26" s="1"/>
  <c r="M248" i="26"/>
  <c r="O248" i="26" s="1"/>
  <c r="S248" i="26" s="1"/>
  <c r="M247" i="26"/>
  <c r="O247" i="26" s="1"/>
  <c r="S247" i="26" s="1"/>
  <c r="M246" i="26"/>
  <c r="O246" i="26" s="1"/>
  <c r="S246" i="26" s="1"/>
  <c r="M245" i="26"/>
  <c r="O245" i="26" s="1"/>
  <c r="S245" i="26" s="1"/>
  <c r="M244" i="26"/>
  <c r="O244" i="26" s="1"/>
  <c r="S244" i="26" s="1"/>
  <c r="M243" i="26"/>
  <c r="O243" i="26" s="1"/>
  <c r="S243" i="26" s="1"/>
  <c r="M242" i="26"/>
  <c r="O242" i="26" s="1"/>
  <c r="S242" i="26" s="1"/>
  <c r="M241" i="26"/>
  <c r="O241" i="26" s="1"/>
  <c r="S241" i="26" s="1"/>
  <c r="M240" i="26"/>
  <c r="O240" i="26" s="1"/>
  <c r="S240" i="26" s="1"/>
  <c r="M239" i="26"/>
  <c r="O239" i="26" s="1"/>
  <c r="S239" i="26" s="1"/>
  <c r="M238" i="26"/>
  <c r="O238" i="26" s="1"/>
  <c r="S238" i="26" s="1"/>
  <c r="M237" i="26"/>
  <c r="O237" i="26" s="1"/>
  <c r="S237" i="26" s="1"/>
  <c r="M236" i="26"/>
  <c r="O236" i="26" s="1"/>
  <c r="S236" i="26" s="1"/>
  <c r="M235" i="26"/>
  <c r="O235" i="26" s="1"/>
  <c r="S235" i="26" s="1"/>
  <c r="M234" i="26"/>
  <c r="O234" i="26" s="1"/>
  <c r="S234" i="26" s="1"/>
  <c r="M233" i="26"/>
  <c r="O233" i="26" s="1"/>
  <c r="S233" i="26" s="1"/>
  <c r="S232" i="26"/>
  <c r="M232" i="26"/>
  <c r="O232" i="26" s="1"/>
  <c r="M231" i="26"/>
  <c r="O231" i="26" s="1"/>
  <c r="S231" i="26" s="1"/>
  <c r="M230" i="26"/>
  <c r="O230" i="26" s="1"/>
  <c r="S230" i="26" s="1"/>
  <c r="M229" i="26"/>
  <c r="O229" i="26" s="1"/>
  <c r="S229" i="26" s="1"/>
  <c r="M228" i="26"/>
  <c r="O228" i="26" s="1"/>
  <c r="S228" i="26" s="1"/>
  <c r="M227" i="26"/>
  <c r="O227" i="26" s="1"/>
  <c r="S227" i="26" s="1"/>
  <c r="M226" i="26"/>
  <c r="O226" i="26" s="1"/>
  <c r="S226" i="26" s="1"/>
  <c r="M225" i="26"/>
  <c r="O225" i="26" s="1"/>
  <c r="S225" i="26" s="1"/>
  <c r="M224" i="26"/>
  <c r="O224" i="26" s="1"/>
  <c r="S224" i="26" s="1"/>
  <c r="M223" i="26"/>
  <c r="O223" i="26" s="1"/>
  <c r="S223" i="26" s="1"/>
  <c r="M222" i="26"/>
  <c r="O222" i="26" s="1"/>
  <c r="S222" i="26" s="1"/>
  <c r="M221" i="26"/>
  <c r="O221" i="26" s="1"/>
  <c r="S221" i="26" s="1"/>
  <c r="M220" i="26"/>
  <c r="O220" i="26" s="1"/>
  <c r="S220" i="26" s="1"/>
  <c r="M219" i="26"/>
  <c r="O219" i="26" s="1"/>
  <c r="S219" i="26" s="1"/>
  <c r="M218" i="26"/>
  <c r="O218" i="26" s="1"/>
  <c r="S218" i="26" s="1"/>
  <c r="M217" i="26"/>
  <c r="O217" i="26" s="1"/>
  <c r="S217" i="26" s="1"/>
  <c r="M216" i="26"/>
  <c r="O216" i="26" s="1"/>
  <c r="S216" i="26" s="1"/>
  <c r="M215" i="26"/>
  <c r="O215" i="26" s="1"/>
  <c r="S215" i="26" s="1"/>
  <c r="M214" i="26"/>
  <c r="O214" i="26" s="1"/>
  <c r="S214" i="26" s="1"/>
  <c r="M213" i="26"/>
  <c r="O213" i="26" s="1"/>
  <c r="S213" i="26" s="1"/>
  <c r="M212" i="26"/>
  <c r="O212" i="26" s="1"/>
  <c r="S212" i="26" s="1"/>
  <c r="M211" i="26"/>
  <c r="O211" i="26" s="1"/>
  <c r="S211" i="26" s="1"/>
  <c r="M210" i="26"/>
  <c r="O210" i="26" s="1"/>
  <c r="S210" i="26" s="1"/>
  <c r="M209" i="26"/>
  <c r="O209" i="26" s="1"/>
  <c r="S209" i="26" s="1"/>
  <c r="M208" i="26"/>
  <c r="O208" i="26" s="1"/>
  <c r="S208" i="26" s="1"/>
  <c r="M207" i="26"/>
  <c r="O207" i="26" s="1"/>
  <c r="S207" i="26" s="1"/>
  <c r="O206" i="26"/>
  <c r="S206" i="26" s="1"/>
  <c r="M206" i="26"/>
  <c r="M205" i="26"/>
  <c r="O205" i="26" s="1"/>
  <c r="S205" i="26" s="1"/>
  <c r="M204" i="26"/>
  <c r="O204" i="26" s="1"/>
  <c r="S204" i="26" s="1"/>
  <c r="M203" i="26"/>
  <c r="O203" i="26" s="1"/>
  <c r="S203" i="26" s="1"/>
  <c r="O202" i="26"/>
  <c r="S202" i="26" s="1"/>
  <c r="M202" i="26"/>
  <c r="M201" i="26"/>
  <c r="O201" i="26" s="1"/>
  <c r="S201" i="26" s="1"/>
  <c r="M200" i="26"/>
  <c r="O200" i="26" s="1"/>
  <c r="S200" i="26" s="1"/>
  <c r="M199" i="26"/>
  <c r="O199" i="26" s="1"/>
  <c r="S199" i="26" s="1"/>
  <c r="O198" i="26"/>
  <c r="S198" i="26" s="1"/>
  <c r="M198" i="26"/>
  <c r="M197" i="26"/>
  <c r="O197" i="26" s="1"/>
  <c r="S197" i="26" s="1"/>
  <c r="M196" i="26"/>
  <c r="O196" i="26" s="1"/>
  <c r="S196" i="26" s="1"/>
  <c r="M195" i="26"/>
  <c r="O195" i="26" s="1"/>
  <c r="S195" i="26" s="1"/>
  <c r="M194" i="26"/>
  <c r="O194" i="26" s="1"/>
  <c r="S194" i="26" s="1"/>
  <c r="M193" i="26"/>
  <c r="O193" i="26" s="1"/>
  <c r="S193" i="26" s="1"/>
  <c r="M192" i="26"/>
  <c r="O192" i="26" s="1"/>
  <c r="S192" i="26" s="1"/>
  <c r="M191" i="26"/>
  <c r="O191" i="26" s="1"/>
  <c r="S191" i="26" s="1"/>
  <c r="M190" i="26"/>
  <c r="O190" i="26" s="1"/>
  <c r="S190" i="26" s="1"/>
  <c r="M189" i="26"/>
  <c r="O189" i="26" s="1"/>
  <c r="S189" i="26" s="1"/>
  <c r="M188" i="26"/>
  <c r="O188" i="26" s="1"/>
  <c r="S188" i="26" s="1"/>
  <c r="M187" i="26"/>
  <c r="O187" i="26" s="1"/>
  <c r="S187" i="26" s="1"/>
  <c r="O186" i="26"/>
  <c r="S186" i="26" s="1"/>
  <c r="M186" i="26"/>
  <c r="M185" i="26"/>
  <c r="O185" i="26" s="1"/>
  <c r="S185" i="26" s="1"/>
  <c r="S184" i="26"/>
  <c r="M184" i="26"/>
  <c r="O184" i="26" s="1"/>
  <c r="M183" i="26"/>
  <c r="O183" i="26" s="1"/>
  <c r="S183" i="26" s="1"/>
  <c r="M182" i="26"/>
  <c r="O182" i="26" s="1"/>
  <c r="S182" i="26" s="1"/>
  <c r="M181" i="26"/>
  <c r="O181" i="26" s="1"/>
  <c r="S181" i="26" s="1"/>
  <c r="S180" i="26"/>
  <c r="M180" i="26"/>
  <c r="O180" i="26" s="1"/>
  <c r="M179" i="26"/>
  <c r="O179" i="26" s="1"/>
  <c r="S179" i="26" s="1"/>
  <c r="M178" i="26"/>
  <c r="O178" i="26" s="1"/>
  <c r="S178" i="26" s="1"/>
  <c r="M177" i="26"/>
  <c r="O177" i="26" s="1"/>
  <c r="S177" i="26" s="1"/>
  <c r="M176" i="26"/>
  <c r="O176" i="26" s="1"/>
  <c r="S176" i="26" s="1"/>
  <c r="M175" i="26"/>
  <c r="O175" i="26" s="1"/>
  <c r="S175" i="26" s="1"/>
  <c r="O174" i="26"/>
  <c r="S174" i="26" s="1"/>
  <c r="M174" i="26"/>
  <c r="M173" i="26"/>
  <c r="O173" i="26" s="1"/>
  <c r="S173" i="26" s="1"/>
  <c r="M172" i="26"/>
  <c r="O172" i="26" s="1"/>
  <c r="S172" i="26" s="1"/>
  <c r="M171" i="26"/>
  <c r="O171" i="26" s="1"/>
  <c r="S171" i="26" s="1"/>
  <c r="M170" i="26"/>
  <c r="O170" i="26" s="1"/>
  <c r="S170" i="26" s="1"/>
  <c r="M169" i="26"/>
  <c r="O169" i="26" s="1"/>
  <c r="S169" i="26" s="1"/>
  <c r="M168" i="26"/>
  <c r="O168" i="26" s="1"/>
  <c r="S168" i="26" s="1"/>
  <c r="M167" i="26"/>
  <c r="O167" i="26" s="1"/>
  <c r="S167" i="26" s="1"/>
  <c r="M166" i="26"/>
  <c r="O166" i="26" s="1"/>
  <c r="S166" i="26" s="1"/>
  <c r="M165" i="26"/>
  <c r="O165" i="26" s="1"/>
  <c r="S165" i="26" s="1"/>
  <c r="M164" i="26"/>
  <c r="O164" i="26" s="1"/>
  <c r="S164" i="26" s="1"/>
  <c r="M163" i="26"/>
  <c r="O163" i="26" s="1"/>
  <c r="S163" i="26" s="1"/>
  <c r="M162" i="26"/>
  <c r="O162" i="26" s="1"/>
  <c r="S162" i="26" s="1"/>
  <c r="M161" i="26"/>
  <c r="O161" i="26" s="1"/>
  <c r="S161" i="26" s="1"/>
  <c r="M160" i="26"/>
  <c r="O160" i="26" s="1"/>
  <c r="S160" i="26" s="1"/>
  <c r="M159" i="26"/>
  <c r="O159" i="26" s="1"/>
  <c r="S159" i="26" s="1"/>
  <c r="M158" i="26"/>
  <c r="O158" i="26" s="1"/>
  <c r="S158" i="26" s="1"/>
  <c r="M157" i="26"/>
  <c r="O157" i="26" s="1"/>
  <c r="S157" i="26" s="1"/>
  <c r="M156" i="26"/>
  <c r="O156" i="26" s="1"/>
  <c r="S156" i="26" s="1"/>
  <c r="M155" i="26"/>
  <c r="O155" i="26" s="1"/>
  <c r="S155" i="26" s="1"/>
  <c r="M154" i="26"/>
  <c r="O154" i="26" s="1"/>
  <c r="S154" i="26" s="1"/>
  <c r="M153" i="26"/>
  <c r="O153" i="26" s="1"/>
  <c r="S153" i="26" s="1"/>
  <c r="M152" i="26"/>
  <c r="O152" i="26" s="1"/>
  <c r="S152" i="26" s="1"/>
  <c r="M151" i="26"/>
  <c r="O151" i="26" s="1"/>
  <c r="S151" i="26" s="1"/>
  <c r="M150" i="26"/>
  <c r="O150" i="26" s="1"/>
  <c r="S150" i="26" s="1"/>
  <c r="M149" i="26"/>
  <c r="O149" i="26" s="1"/>
  <c r="S149" i="26" s="1"/>
  <c r="M148" i="26"/>
  <c r="O148" i="26" s="1"/>
  <c r="S148" i="26" s="1"/>
  <c r="M147" i="26"/>
  <c r="O147" i="26" s="1"/>
  <c r="S147" i="26" s="1"/>
  <c r="M146" i="26"/>
  <c r="O146" i="26" s="1"/>
  <c r="S146" i="26" s="1"/>
  <c r="M145" i="26"/>
  <c r="O145" i="26" s="1"/>
  <c r="S145" i="26" s="1"/>
  <c r="M144" i="26"/>
  <c r="O144" i="26" s="1"/>
  <c r="S144" i="26" s="1"/>
  <c r="O143" i="26"/>
  <c r="S143" i="26" s="1"/>
  <c r="M143" i="26"/>
  <c r="M142" i="26"/>
  <c r="O142" i="26" s="1"/>
  <c r="S142" i="26" s="1"/>
  <c r="M141" i="26"/>
  <c r="O141" i="26" s="1"/>
  <c r="S141" i="26" s="1"/>
  <c r="M140" i="26"/>
  <c r="O140" i="26" s="1"/>
  <c r="S140" i="26" s="1"/>
  <c r="M139" i="26"/>
  <c r="O139" i="26" s="1"/>
  <c r="S139" i="26" s="1"/>
  <c r="M138" i="26"/>
  <c r="O138" i="26" s="1"/>
  <c r="S138" i="26" s="1"/>
  <c r="M137" i="26"/>
  <c r="O137" i="26" s="1"/>
  <c r="S137" i="26" s="1"/>
  <c r="M136" i="26"/>
  <c r="O136" i="26" s="1"/>
  <c r="S136" i="26" s="1"/>
  <c r="M135" i="26"/>
  <c r="O135" i="26" s="1"/>
  <c r="S135" i="26" s="1"/>
  <c r="M134" i="26"/>
  <c r="O134" i="26" s="1"/>
  <c r="S134" i="26" s="1"/>
  <c r="M133" i="26"/>
  <c r="O133" i="26" s="1"/>
  <c r="S133" i="26" s="1"/>
  <c r="M132" i="26"/>
  <c r="O132" i="26" s="1"/>
  <c r="S132" i="26" s="1"/>
  <c r="M131" i="26"/>
  <c r="O131" i="26" s="1"/>
  <c r="S131" i="26" s="1"/>
  <c r="M130" i="26"/>
  <c r="O130" i="26" s="1"/>
  <c r="S130" i="26" s="1"/>
  <c r="O129" i="26"/>
  <c r="S129" i="26" s="1"/>
  <c r="M129" i="26"/>
  <c r="M128" i="26"/>
  <c r="O128" i="26" s="1"/>
  <c r="S128" i="26" s="1"/>
  <c r="M127" i="26"/>
  <c r="O127" i="26" s="1"/>
  <c r="S127" i="26" s="1"/>
  <c r="O126" i="26"/>
  <c r="S126" i="26" s="1"/>
  <c r="M126" i="26"/>
  <c r="M125" i="26"/>
  <c r="O125" i="26" s="1"/>
  <c r="S125" i="26" s="1"/>
  <c r="M124" i="26"/>
  <c r="O124" i="26" s="1"/>
  <c r="S124" i="26" s="1"/>
  <c r="M123" i="26"/>
  <c r="O123" i="26" s="1"/>
  <c r="S123" i="26" s="1"/>
  <c r="M122" i="26"/>
  <c r="O122" i="26" s="1"/>
  <c r="S122" i="26" s="1"/>
  <c r="M121" i="26"/>
  <c r="O121" i="26" s="1"/>
  <c r="S121" i="26" s="1"/>
  <c r="M120" i="26"/>
  <c r="O120" i="26" s="1"/>
  <c r="S120" i="26" s="1"/>
  <c r="O119" i="26"/>
  <c r="S119" i="26" s="1"/>
  <c r="M119" i="26"/>
  <c r="M118" i="26"/>
  <c r="O118" i="26" s="1"/>
  <c r="S118" i="26" s="1"/>
  <c r="M117" i="26"/>
  <c r="O117" i="26" s="1"/>
  <c r="S117" i="26" s="1"/>
  <c r="M116" i="26"/>
  <c r="O116" i="26" s="1"/>
  <c r="S116" i="26" s="1"/>
  <c r="M115" i="26"/>
  <c r="O115" i="26" s="1"/>
  <c r="S115" i="26" s="1"/>
  <c r="M114" i="26"/>
  <c r="O114" i="26" s="1"/>
  <c r="S114" i="26" s="1"/>
  <c r="M113" i="26"/>
  <c r="O113" i="26" s="1"/>
  <c r="S113" i="26" s="1"/>
  <c r="M112" i="26"/>
  <c r="O112" i="26" s="1"/>
  <c r="S112" i="26" s="1"/>
  <c r="M111" i="26"/>
  <c r="O111" i="26" s="1"/>
  <c r="S111" i="26" s="1"/>
  <c r="M110" i="26"/>
  <c r="O110" i="26" s="1"/>
  <c r="S110" i="26" s="1"/>
  <c r="M109" i="26"/>
  <c r="O109" i="26" s="1"/>
  <c r="S109" i="26" s="1"/>
  <c r="M108" i="26"/>
  <c r="O108" i="26" s="1"/>
  <c r="S108" i="26" s="1"/>
  <c r="M107" i="26"/>
  <c r="O107" i="26" s="1"/>
  <c r="S107" i="26" s="1"/>
  <c r="M106" i="26"/>
  <c r="O106" i="26" s="1"/>
  <c r="S106" i="26" s="1"/>
  <c r="M105" i="26"/>
  <c r="O105" i="26" s="1"/>
  <c r="S105" i="26" s="1"/>
  <c r="S104" i="26"/>
  <c r="M104" i="26"/>
  <c r="O104" i="26" s="1"/>
  <c r="M103" i="26"/>
  <c r="O103" i="26" s="1"/>
  <c r="S103" i="26" s="1"/>
  <c r="O102" i="26"/>
  <c r="S102" i="26" s="1"/>
  <c r="M102" i="26"/>
  <c r="M101" i="26"/>
  <c r="O101" i="26" s="1"/>
  <c r="S101" i="26" s="1"/>
  <c r="M100" i="26"/>
  <c r="O100" i="26" s="1"/>
  <c r="S100" i="26" s="1"/>
  <c r="M99" i="26"/>
  <c r="O99" i="26" s="1"/>
  <c r="S99" i="26" s="1"/>
  <c r="M98" i="26"/>
  <c r="O98" i="26" s="1"/>
  <c r="S98" i="26" s="1"/>
  <c r="M97" i="26"/>
  <c r="O97" i="26" s="1"/>
  <c r="S97" i="26" s="1"/>
  <c r="M96" i="26"/>
  <c r="O96" i="26" s="1"/>
  <c r="S96" i="26" s="1"/>
  <c r="M95" i="26"/>
  <c r="O95" i="26" s="1"/>
  <c r="S95" i="26" s="1"/>
  <c r="M94" i="26"/>
  <c r="O94" i="26" s="1"/>
  <c r="S94" i="26" s="1"/>
  <c r="M93" i="26"/>
  <c r="O93" i="26" s="1"/>
  <c r="S93" i="26" s="1"/>
  <c r="M92" i="26"/>
  <c r="O92" i="26" s="1"/>
  <c r="S92" i="26" s="1"/>
  <c r="M91" i="26"/>
  <c r="O91" i="26" s="1"/>
  <c r="S91" i="26" s="1"/>
  <c r="M90" i="26"/>
  <c r="O90" i="26" s="1"/>
  <c r="S90" i="26" s="1"/>
  <c r="M89" i="26"/>
  <c r="O89" i="26" s="1"/>
  <c r="S89" i="26" s="1"/>
  <c r="M88" i="26"/>
  <c r="O88" i="26" s="1"/>
  <c r="S88" i="26" s="1"/>
  <c r="M87" i="26"/>
  <c r="O87" i="26" s="1"/>
  <c r="S87" i="26" s="1"/>
  <c r="M86" i="26"/>
  <c r="O86" i="26" s="1"/>
  <c r="S86" i="26" s="1"/>
  <c r="M85" i="26"/>
  <c r="O85" i="26" s="1"/>
  <c r="S85" i="26" s="1"/>
  <c r="M84" i="26"/>
  <c r="O84" i="26" s="1"/>
  <c r="S84" i="26" s="1"/>
  <c r="M83" i="26"/>
  <c r="O83" i="26" s="1"/>
  <c r="S83" i="26" s="1"/>
  <c r="M82" i="26"/>
  <c r="O82" i="26" s="1"/>
  <c r="S82" i="26" s="1"/>
  <c r="M81" i="26"/>
  <c r="O81" i="26" s="1"/>
  <c r="S81" i="26" s="1"/>
  <c r="M80" i="26"/>
  <c r="O80" i="26" s="1"/>
  <c r="S80" i="26" s="1"/>
  <c r="M79" i="26"/>
  <c r="O79" i="26" s="1"/>
  <c r="S79" i="26" s="1"/>
  <c r="M78" i="26"/>
  <c r="O78" i="26" s="1"/>
  <c r="S78" i="26" s="1"/>
  <c r="M77" i="26"/>
  <c r="O77" i="26" s="1"/>
  <c r="S77" i="26" s="1"/>
  <c r="M76" i="26"/>
  <c r="O76" i="26" s="1"/>
  <c r="S76" i="26" s="1"/>
  <c r="M75" i="26"/>
  <c r="O75" i="26" s="1"/>
  <c r="S75" i="26" s="1"/>
  <c r="M74" i="26"/>
  <c r="O74" i="26" s="1"/>
  <c r="S74" i="26" s="1"/>
  <c r="M73" i="26"/>
  <c r="O73" i="26" s="1"/>
  <c r="S73" i="26" s="1"/>
  <c r="M72" i="26"/>
  <c r="O72" i="26" s="1"/>
  <c r="S72" i="26" s="1"/>
  <c r="M71" i="26"/>
  <c r="O71" i="26" s="1"/>
  <c r="S71" i="26" s="1"/>
  <c r="M70" i="26"/>
  <c r="O70" i="26" s="1"/>
  <c r="S70" i="26" s="1"/>
  <c r="M69" i="26"/>
  <c r="O69" i="26" s="1"/>
  <c r="S69" i="26" s="1"/>
  <c r="M68" i="26"/>
  <c r="O68" i="26" s="1"/>
  <c r="S68" i="26" s="1"/>
  <c r="M67" i="26"/>
  <c r="O67" i="26" s="1"/>
  <c r="S67" i="26" s="1"/>
  <c r="M66" i="26"/>
  <c r="O66" i="26" s="1"/>
  <c r="S66" i="26" s="1"/>
  <c r="M65" i="26"/>
  <c r="O65" i="26" s="1"/>
  <c r="S65" i="26" s="1"/>
  <c r="M64" i="26"/>
  <c r="O64" i="26" s="1"/>
  <c r="S64" i="26" s="1"/>
  <c r="M63" i="26"/>
  <c r="O63" i="26" s="1"/>
  <c r="S63" i="26" s="1"/>
  <c r="M62" i="26"/>
  <c r="O62" i="26" s="1"/>
  <c r="S62" i="26" s="1"/>
  <c r="O61" i="26"/>
  <c r="S61" i="26" s="1"/>
  <c r="M61" i="26"/>
  <c r="M60" i="26"/>
  <c r="O60" i="26" s="1"/>
  <c r="S60" i="26" s="1"/>
  <c r="M59" i="26"/>
  <c r="O59" i="26" s="1"/>
  <c r="S59" i="26" s="1"/>
  <c r="M58" i="26"/>
  <c r="O58" i="26" s="1"/>
  <c r="S58" i="26" s="1"/>
  <c r="M57" i="26"/>
  <c r="O57" i="26" s="1"/>
  <c r="S57" i="26" s="1"/>
  <c r="M56" i="26"/>
  <c r="O56" i="26" s="1"/>
  <c r="S56" i="26" s="1"/>
  <c r="M55" i="26"/>
  <c r="O55" i="26" s="1"/>
  <c r="S55" i="26" s="1"/>
  <c r="M54" i="26"/>
  <c r="O54" i="26" s="1"/>
  <c r="S54" i="26" s="1"/>
  <c r="M53" i="26"/>
  <c r="O53" i="26" s="1"/>
  <c r="S53" i="26" s="1"/>
  <c r="M52" i="26"/>
  <c r="O52" i="26" s="1"/>
  <c r="S52" i="26" s="1"/>
  <c r="O51" i="26"/>
  <c r="S51" i="26" s="1"/>
  <c r="M51" i="26"/>
  <c r="M50" i="26"/>
  <c r="O50" i="26" s="1"/>
  <c r="S50" i="26" s="1"/>
  <c r="M49" i="26"/>
  <c r="O49" i="26" s="1"/>
  <c r="S49" i="26" s="1"/>
  <c r="M48" i="26"/>
  <c r="O48" i="26" s="1"/>
  <c r="S48" i="26" s="1"/>
  <c r="M47" i="26"/>
  <c r="O47" i="26" s="1"/>
  <c r="S47" i="26" s="1"/>
  <c r="M46" i="26"/>
  <c r="O46" i="26" s="1"/>
  <c r="S46" i="26" s="1"/>
  <c r="M45" i="26"/>
  <c r="O45" i="26" s="1"/>
  <c r="S45" i="26" s="1"/>
  <c r="M44" i="26"/>
  <c r="O44" i="26" s="1"/>
  <c r="S44" i="26" s="1"/>
  <c r="M43" i="26"/>
  <c r="O43" i="26" s="1"/>
  <c r="S43" i="26" s="1"/>
  <c r="M42" i="26"/>
  <c r="O42" i="26" s="1"/>
  <c r="S42" i="26" s="1"/>
  <c r="O41" i="26"/>
  <c r="S41" i="26" s="1"/>
  <c r="M41" i="26"/>
  <c r="M40" i="26"/>
  <c r="O40" i="26" s="1"/>
  <c r="S40" i="26" s="1"/>
  <c r="M39" i="26"/>
  <c r="O39" i="26" s="1"/>
  <c r="S39" i="26" s="1"/>
  <c r="M38" i="26"/>
  <c r="O38" i="26" s="1"/>
  <c r="S38" i="26" s="1"/>
  <c r="M37" i="26"/>
  <c r="O37" i="26" s="1"/>
  <c r="S37" i="26" s="1"/>
  <c r="M36" i="26"/>
  <c r="O36" i="26" s="1"/>
  <c r="S36" i="26" s="1"/>
  <c r="M35" i="26"/>
  <c r="O35" i="26" s="1"/>
  <c r="S35" i="26" s="1"/>
  <c r="M34" i="26"/>
  <c r="O34" i="26" s="1"/>
  <c r="S34" i="26" s="1"/>
  <c r="O33" i="26"/>
  <c r="S33" i="26" s="1"/>
  <c r="M33" i="26"/>
  <c r="M32" i="26"/>
  <c r="O32" i="26" s="1"/>
  <c r="S32" i="26" s="1"/>
  <c r="M31" i="26"/>
  <c r="O31" i="26" s="1"/>
  <c r="S31" i="26" s="1"/>
  <c r="M30" i="26"/>
  <c r="O30" i="26" s="1"/>
  <c r="S30" i="26" s="1"/>
  <c r="M29" i="26"/>
  <c r="O29" i="26" s="1"/>
  <c r="S29" i="26" s="1"/>
  <c r="M28" i="26"/>
  <c r="O28" i="26" s="1"/>
  <c r="S28" i="26" s="1"/>
  <c r="M27" i="26"/>
  <c r="O27" i="26" s="1"/>
  <c r="S27" i="26" s="1"/>
  <c r="M26" i="26"/>
  <c r="O26" i="26" s="1"/>
  <c r="S26" i="26" s="1"/>
  <c r="M25" i="26"/>
  <c r="O25" i="26" s="1"/>
  <c r="S25" i="26" s="1"/>
  <c r="M24" i="26"/>
  <c r="O24" i="26" s="1"/>
  <c r="S24" i="26" s="1"/>
  <c r="M23" i="26"/>
  <c r="O23" i="26" s="1"/>
  <c r="S23" i="26" s="1"/>
  <c r="M22" i="26"/>
  <c r="O22" i="26" s="1"/>
  <c r="S22" i="26" s="1"/>
  <c r="M21" i="26"/>
  <c r="O21" i="26" s="1"/>
  <c r="S21" i="26" s="1"/>
  <c r="M20" i="26"/>
  <c r="O20" i="26" s="1"/>
  <c r="S20" i="26" s="1"/>
  <c r="M19" i="26"/>
  <c r="O19" i="26" s="1"/>
  <c r="S19" i="26" s="1"/>
  <c r="M18" i="26"/>
  <c r="O18" i="26" s="1"/>
  <c r="S18" i="26" s="1"/>
  <c r="M17" i="26"/>
  <c r="O17" i="26" s="1"/>
  <c r="S17" i="26" s="1"/>
  <c r="M16" i="26"/>
  <c r="O16" i="26" s="1"/>
  <c r="S16" i="26" s="1"/>
  <c r="M15" i="26"/>
  <c r="O15" i="26" s="1"/>
  <c r="S15" i="26" s="1"/>
  <c r="M14" i="26"/>
  <c r="O14" i="26" s="1"/>
  <c r="S14" i="26" s="1"/>
  <c r="M13" i="26"/>
  <c r="O13" i="26" s="1"/>
  <c r="S13" i="26" s="1"/>
  <c r="M12" i="26"/>
  <c r="O12" i="26" s="1"/>
  <c r="S12" i="26" s="1"/>
  <c r="M11" i="26"/>
  <c r="O11" i="26" s="1"/>
  <c r="S11" i="26" s="1"/>
  <c r="M10" i="26"/>
  <c r="O10" i="26" s="1"/>
  <c r="S10" i="26" s="1"/>
  <c r="O9" i="26"/>
  <c r="S9" i="26" s="1"/>
  <c r="M9" i="26"/>
  <c r="M8" i="26"/>
  <c r="O8" i="26" s="1"/>
  <c r="S8" i="26" s="1"/>
  <c r="M7" i="26"/>
  <c r="O7" i="26" s="1"/>
  <c r="S7" i="26" s="1"/>
  <c r="M6" i="26"/>
  <c r="O6" i="26" s="1"/>
  <c r="S6" i="26" s="1"/>
  <c r="M5" i="26"/>
  <c r="O5" i="26" s="1"/>
  <c r="S5" i="26" s="1"/>
  <c r="M4" i="26"/>
  <c r="O4" i="26" s="1"/>
  <c r="S4" i="26" s="1"/>
  <c r="M3" i="26"/>
  <c r="O3" i="26" s="1"/>
  <c r="S3" i="26" s="1"/>
  <c r="M2" i="26"/>
  <c r="O2" i="26" s="1"/>
  <c r="Q1" i="26" l="1"/>
  <c r="S2" i="26"/>
  <c r="U1" i="26" s="1"/>
  <c r="P9" i="1" l="1"/>
  <c r="Q5" i="7"/>
  <c r="Q331" i="7"/>
  <c r="K373" i="7"/>
  <c r="M373" i="7" s="1"/>
  <c r="Q373" i="7" s="1"/>
  <c r="K372" i="7"/>
  <c r="M372" i="7" s="1"/>
  <c r="Q372" i="7" s="1"/>
  <c r="K364" i="7"/>
  <c r="M364" i="7" s="1"/>
  <c r="Q364" i="7" s="1"/>
  <c r="K359" i="7"/>
  <c r="M359" i="7" s="1"/>
  <c r="Q359" i="7" s="1"/>
  <c r="K332" i="7"/>
  <c r="M332" i="7" s="1"/>
  <c r="Q332" i="7" s="1"/>
  <c r="K316" i="7"/>
  <c r="M316" i="7" s="1"/>
  <c r="Q316" i="7" s="1"/>
  <c r="K330" i="7"/>
  <c r="M330" i="7" s="1"/>
  <c r="Q330" i="7" s="1"/>
  <c r="K374" i="7"/>
  <c r="M374" i="7" s="1"/>
  <c r="Q374" i="7" s="1"/>
  <c r="K354" i="7"/>
  <c r="M354" i="7" s="1"/>
  <c r="Q354" i="7" s="1"/>
  <c r="K360" i="7"/>
  <c r="M360" i="7" s="1"/>
  <c r="Q360" i="7" s="1"/>
  <c r="K350" i="7"/>
  <c r="M350" i="7" s="1"/>
  <c r="Q350" i="7" s="1"/>
  <c r="K321" i="7"/>
  <c r="M321" i="7" s="1"/>
  <c r="Q321" i="7" s="1"/>
  <c r="K329" i="7"/>
  <c r="M329" i="7" s="1"/>
  <c r="Q329" i="7" s="1"/>
  <c r="K363" i="7"/>
  <c r="M363" i="7" s="1"/>
  <c r="Q363" i="7" s="1"/>
  <c r="K352" i="7"/>
  <c r="M352" i="7" s="1"/>
  <c r="Q352" i="7" s="1"/>
  <c r="K228" i="7"/>
  <c r="M228" i="7" s="1"/>
  <c r="Q228" i="7" s="1"/>
  <c r="K289" i="7"/>
  <c r="M289" i="7" s="1"/>
  <c r="Q289" i="7" s="1"/>
  <c r="K57" i="7"/>
  <c r="M57" i="7" s="1"/>
  <c r="Q57" i="7" s="1"/>
  <c r="K141" i="7"/>
  <c r="M141" i="7" s="1"/>
  <c r="Q141" i="7" s="1"/>
  <c r="K143" i="7"/>
  <c r="M143" i="7" s="1"/>
  <c r="Q143" i="7" s="1"/>
  <c r="K119" i="7"/>
  <c r="M119" i="7" s="1"/>
  <c r="Q119" i="7" s="1"/>
  <c r="K115" i="7"/>
  <c r="M115" i="7" s="1"/>
  <c r="Q115" i="7" s="1"/>
  <c r="K201" i="7"/>
  <c r="M201" i="7" s="1"/>
  <c r="Q201" i="7" s="1"/>
  <c r="K254" i="7"/>
  <c r="M254" i="7" s="1"/>
  <c r="Q254" i="7" s="1"/>
  <c r="M325" i="7"/>
  <c r="Q325" i="7" s="1"/>
  <c r="K325" i="7"/>
  <c r="K24" i="7"/>
  <c r="M24" i="7" s="1"/>
  <c r="Q24" i="7" s="1"/>
  <c r="M222" i="7"/>
  <c r="Q222" i="7" s="1"/>
  <c r="K222" i="7"/>
  <c r="K162" i="7"/>
  <c r="M162" i="7" s="1"/>
  <c r="Q162" i="7" s="1"/>
  <c r="K58" i="7"/>
  <c r="M58" i="7" s="1"/>
  <c r="Q58" i="7" s="1"/>
  <c r="K198" i="7"/>
  <c r="M198" i="7" s="1"/>
  <c r="Q198" i="7" s="1"/>
  <c r="K205" i="7"/>
  <c r="M205" i="7" s="1"/>
  <c r="Q205" i="7" s="1"/>
  <c r="K33" i="7"/>
  <c r="M33" i="7" s="1"/>
  <c r="Q33" i="7" s="1"/>
  <c r="K356" i="7"/>
  <c r="M356" i="7" s="1"/>
  <c r="Q356" i="7" s="1"/>
  <c r="K72" i="7"/>
  <c r="M72" i="7" s="1"/>
  <c r="Q72" i="7" s="1"/>
  <c r="K107" i="7"/>
  <c r="M107" i="7" s="1"/>
  <c r="Q107" i="7" s="1"/>
  <c r="K96" i="7"/>
  <c r="M96" i="7" s="1"/>
  <c r="Q96" i="7" s="1"/>
  <c r="K357" i="7"/>
  <c r="M357" i="7" s="1"/>
  <c r="Q357" i="7" s="1"/>
  <c r="K286" i="7"/>
  <c r="M286" i="7" s="1"/>
  <c r="Q286" i="7" s="1"/>
  <c r="K358" i="7"/>
  <c r="M358" i="7" s="1"/>
  <c r="Q358" i="7" s="1"/>
  <c r="K189" i="7"/>
  <c r="M189" i="7" s="1"/>
  <c r="Q189" i="7" s="1"/>
  <c r="K6" i="7"/>
  <c r="M6" i="7" s="1"/>
  <c r="Q6" i="7" s="1"/>
  <c r="K20" i="7"/>
  <c r="M20" i="7" s="1"/>
  <c r="Q20" i="7" s="1"/>
  <c r="K342" i="7"/>
  <c r="M342" i="7" s="1"/>
  <c r="Q342" i="7" s="1"/>
  <c r="K122" i="7"/>
  <c r="M122" i="7" s="1"/>
  <c r="Q122" i="7" s="1"/>
  <c r="K401" i="7"/>
  <c r="M401" i="7" s="1"/>
  <c r="Q401" i="7" s="1"/>
  <c r="K68" i="7"/>
  <c r="M68" i="7" s="1"/>
  <c r="Q68" i="7" s="1"/>
  <c r="K362" i="7"/>
  <c r="M362" i="7" s="1"/>
  <c r="Q362" i="7" s="1"/>
  <c r="K153" i="7"/>
  <c r="M153" i="7" s="1"/>
  <c r="Q153" i="7" s="1"/>
  <c r="K55" i="7"/>
  <c r="M55" i="7" s="1"/>
  <c r="Q55" i="7" s="1"/>
  <c r="K252" i="7"/>
  <c r="M252" i="7" s="1"/>
  <c r="Q252" i="7" s="1"/>
  <c r="M215" i="7"/>
  <c r="Q215" i="7" s="1"/>
  <c r="K215" i="7"/>
  <c r="K31" i="7"/>
  <c r="M31" i="7" s="1"/>
  <c r="Q31" i="7" s="1"/>
  <c r="K49" i="7"/>
  <c r="M49" i="7" s="1"/>
  <c r="Q49" i="7" s="1"/>
  <c r="K277" i="7"/>
  <c r="M277" i="7" s="1"/>
  <c r="Q277" i="7" s="1"/>
  <c r="K313" i="7"/>
  <c r="M313" i="7" s="1"/>
  <c r="Q313" i="7" s="1"/>
  <c r="K200" i="7"/>
  <c r="M200" i="7" s="1"/>
  <c r="Q200" i="7" s="1"/>
  <c r="K121" i="7"/>
  <c r="M121" i="7" s="1"/>
  <c r="Q121" i="7" s="1"/>
  <c r="K269" i="7"/>
  <c r="M269" i="7" s="1"/>
  <c r="Q269" i="7" s="1"/>
  <c r="K280" i="7"/>
  <c r="M280" i="7" s="1"/>
  <c r="Q280" i="7" s="1"/>
  <c r="K206" i="7"/>
  <c r="M206" i="7" s="1"/>
  <c r="Q206" i="7" s="1"/>
  <c r="K233" i="7"/>
  <c r="M233" i="7" s="1"/>
  <c r="Q233" i="7" s="1"/>
  <c r="K32" i="7"/>
  <c r="M32" i="7" s="1"/>
  <c r="Q32" i="7" s="1"/>
  <c r="K220" i="7"/>
  <c r="M220" i="7" s="1"/>
  <c r="Q220" i="7" s="1"/>
  <c r="K223" i="7"/>
  <c r="M223" i="7" s="1"/>
  <c r="Q223" i="7" s="1"/>
  <c r="K38" i="7"/>
  <c r="M38" i="7" s="1"/>
  <c r="Q38" i="7" s="1"/>
  <c r="K176" i="7"/>
  <c r="M176" i="7" s="1"/>
  <c r="Q176" i="7" s="1"/>
  <c r="K83" i="7"/>
  <c r="M83" i="7" s="1"/>
  <c r="Q83" i="7" s="1"/>
  <c r="K173" i="7"/>
  <c r="M173" i="7" s="1"/>
  <c r="Q173" i="7" s="1"/>
  <c r="K219" i="7"/>
  <c r="M219" i="7" s="1"/>
  <c r="Q219" i="7" s="1"/>
  <c r="K171" i="7"/>
  <c r="M171" i="7" s="1"/>
  <c r="Q171" i="7" s="1"/>
  <c r="K349" i="7"/>
  <c r="M349" i="7" s="1"/>
  <c r="Q349" i="7" s="1"/>
  <c r="K22" i="7"/>
  <c r="M22" i="7" s="1"/>
  <c r="Q22" i="7" s="1"/>
  <c r="K36" i="7"/>
  <c r="M36" i="7" s="1"/>
  <c r="Q36" i="7" s="1"/>
  <c r="K343" i="7"/>
  <c r="M343" i="7" s="1"/>
  <c r="Q343" i="7" s="1"/>
  <c r="K305" i="7"/>
  <c r="M305" i="7" s="1"/>
  <c r="Q305" i="7" s="1"/>
  <c r="K308" i="7"/>
  <c r="M308" i="7" s="1"/>
  <c r="Q308" i="7" s="1"/>
  <c r="K82" i="7"/>
  <c r="M82" i="7" s="1"/>
  <c r="Q82" i="7" s="1"/>
  <c r="K61" i="7"/>
  <c r="M61" i="7" s="1"/>
  <c r="Q61" i="7" s="1"/>
  <c r="K160" i="7"/>
  <c r="M160" i="7" s="1"/>
  <c r="Q160" i="7" s="1"/>
  <c r="K218" i="7"/>
  <c r="M218" i="7" s="1"/>
  <c r="Q218" i="7" s="1"/>
  <c r="M186" i="7"/>
  <c r="Q186" i="7" s="1"/>
  <c r="K186" i="7"/>
  <c r="K212" i="7"/>
  <c r="M212" i="7" s="1"/>
  <c r="Q212" i="7" s="1"/>
  <c r="K147" i="7"/>
  <c r="M147" i="7" s="1"/>
  <c r="Q147" i="7" s="1"/>
  <c r="K3" i="7"/>
  <c r="M3" i="7" s="1"/>
  <c r="Q3" i="7" s="1"/>
  <c r="K388" i="7"/>
  <c r="M388" i="7" s="1"/>
  <c r="Q388" i="7" s="1"/>
  <c r="K19" i="7"/>
  <c r="M19" i="7" s="1"/>
  <c r="Q19" i="7" s="1"/>
  <c r="M179" i="7"/>
  <c r="Q179" i="7" s="1"/>
  <c r="K179" i="7"/>
  <c r="K386" i="7"/>
  <c r="M386" i="7" s="1"/>
  <c r="Q386" i="7" s="1"/>
  <c r="K328" i="7"/>
  <c r="M328" i="7" s="1"/>
  <c r="Q328" i="7" s="1"/>
  <c r="K136" i="7"/>
  <c r="M136" i="7" s="1"/>
  <c r="Q136" i="7" s="1"/>
  <c r="K108" i="7"/>
  <c r="M108" i="7" s="1"/>
  <c r="Q108" i="7" s="1"/>
  <c r="K303" i="7"/>
  <c r="M303" i="7" s="1"/>
  <c r="Q303" i="7" s="1"/>
  <c r="K385" i="7"/>
  <c r="M385" i="7" s="1"/>
  <c r="Q385" i="7" s="1"/>
  <c r="K41" i="7"/>
  <c r="M41" i="7" s="1"/>
  <c r="Q41" i="7" s="1"/>
  <c r="K195" i="7"/>
  <c r="M195" i="7" s="1"/>
  <c r="Q195" i="7" s="1"/>
  <c r="K339" i="7"/>
  <c r="M339" i="7" s="1"/>
  <c r="Q339" i="7" s="1"/>
  <c r="K196" i="7"/>
  <c r="M196" i="7" s="1"/>
  <c r="Q196" i="7" s="1"/>
  <c r="K30" i="7"/>
  <c r="M30" i="7" s="1"/>
  <c r="Q30" i="7" s="1"/>
  <c r="K324" i="7"/>
  <c r="M324" i="7" s="1"/>
  <c r="Q324" i="7" s="1"/>
  <c r="K394" i="7"/>
  <c r="M394" i="7" s="1"/>
  <c r="Q394" i="7" s="1"/>
  <c r="M75" i="7"/>
  <c r="Q75" i="7" s="1"/>
  <c r="K75" i="7"/>
  <c r="K314" i="7"/>
  <c r="M314" i="7" s="1"/>
  <c r="Q314" i="7" s="1"/>
  <c r="K118" i="7"/>
  <c r="M118" i="7" s="1"/>
  <c r="Q118" i="7" s="1"/>
  <c r="K46" i="7"/>
  <c r="M46" i="7" s="1"/>
  <c r="Q46" i="7" s="1"/>
  <c r="K116" i="7"/>
  <c r="M116" i="7" s="1"/>
  <c r="Q116" i="7" s="1"/>
  <c r="K131" i="7"/>
  <c r="M131" i="7" s="1"/>
  <c r="Q131" i="7" s="1"/>
  <c r="K137" i="7"/>
  <c r="M137" i="7" s="1"/>
  <c r="Q137" i="7" s="1"/>
  <c r="K378" i="7"/>
  <c r="M378" i="7" s="1"/>
  <c r="Q378" i="7" s="1"/>
  <c r="K123" i="7"/>
  <c r="M123" i="7" s="1"/>
  <c r="Q123" i="7" s="1"/>
  <c r="K318" i="7"/>
  <c r="M318" i="7" s="1"/>
  <c r="Q318" i="7" s="1"/>
  <c r="K335" i="7"/>
  <c r="M335" i="7" s="1"/>
  <c r="Q335" i="7" s="1"/>
  <c r="K37" i="7"/>
  <c r="M37" i="7" s="1"/>
  <c r="Q37" i="7" s="1"/>
  <c r="K89" i="7"/>
  <c r="M89" i="7" s="1"/>
  <c r="Q89" i="7" s="1"/>
  <c r="K149" i="7"/>
  <c r="M149" i="7" s="1"/>
  <c r="Q149" i="7" s="1"/>
  <c r="K76" i="7"/>
  <c r="M76" i="7" s="1"/>
  <c r="Q76" i="7" s="1"/>
  <c r="K66" i="7"/>
  <c r="M66" i="7" s="1"/>
  <c r="Q66" i="7" s="1"/>
  <c r="K371" i="7"/>
  <c r="M371" i="7" s="1"/>
  <c r="Q371" i="7" s="1"/>
  <c r="K192" i="7"/>
  <c r="M192" i="7" s="1"/>
  <c r="Q192" i="7" s="1"/>
  <c r="K298" i="7"/>
  <c r="M298" i="7" s="1"/>
  <c r="Q298" i="7" s="1"/>
  <c r="K29" i="7"/>
  <c r="M29" i="7" s="1"/>
  <c r="Q29" i="7" s="1"/>
  <c r="M304" i="7"/>
  <c r="Q304" i="7" s="1"/>
  <c r="K304" i="7"/>
  <c r="K263" i="7"/>
  <c r="M263" i="7" s="1"/>
  <c r="Q263" i="7" s="1"/>
  <c r="K28" i="7"/>
  <c r="M28" i="7" s="1"/>
  <c r="Q28" i="7" s="1"/>
  <c r="K51" i="7"/>
  <c r="M51" i="7" s="1"/>
  <c r="Q51" i="7" s="1"/>
  <c r="K52" i="7"/>
  <c r="M52" i="7" s="1"/>
  <c r="Q52" i="7" s="1"/>
  <c r="K384" i="7"/>
  <c r="M384" i="7" s="1"/>
  <c r="Q384" i="7" s="1"/>
  <c r="K140" i="7"/>
  <c r="M140" i="7" s="1"/>
  <c r="Q140" i="7" s="1"/>
  <c r="K114" i="7"/>
  <c r="M114" i="7" s="1"/>
  <c r="Q114" i="7" s="1"/>
  <c r="K129" i="7"/>
  <c r="M129" i="7" s="1"/>
  <c r="Q129" i="7" s="1"/>
  <c r="K265" i="7"/>
  <c r="M265" i="7" s="1"/>
  <c r="Q265" i="7" s="1"/>
  <c r="K245" i="7"/>
  <c r="M245" i="7" s="1"/>
  <c r="Q245" i="7" s="1"/>
  <c r="K235" i="7"/>
  <c r="M235" i="7" s="1"/>
  <c r="Q235" i="7" s="1"/>
  <c r="K167" i="7"/>
  <c r="M167" i="7" s="1"/>
  <c r="Q167" i="7" s="1"/>
  <c r="K178" i="7"/>
  <c r="M178" i="7" s="1"/>
  <c r="Q178" i="7" s="1"/>
  <c r="K53" i="7"/>
  <c r="M53" i="7" s="1"/>
  <c r="Q53" i="7" s="1"/>
  <c r="K211" i="7"/>
  <c r="M211" i="7" s="1"/>
  <c r="Q211" i="7" s="1"/>
  <c r="K207" i="7"/>
  <c r="M207" i="7" s="1"/>
  <c r="Q207" i="7" s="1"/>
  <c r="K150" i="7"/>
  <c r="M150" i="7" s="1"/>
  <c r="Q150" i="7" s="1"/>
  <c r="K266" i="7"/>
  <c r="M266" i="7" s="1"/>
  <c r="Q266" i="7" s="1"/>
  <c r="K283" i="7"/>
  <c r="M283" i="7" s="1"/>
  <c r="Q283" i="7" s="1"/>
  <c r="K168" i="7"/>
  <c r="M168" i="7" s="1"/>
  <c r="Q168" i="7" s="1"/>
  <c r="K204" i="7"/>
  <c r="M204" i="7" s="1"/>
  <c r="Q204" i="7" s="1"/>
  <c r="K182" i="7"/>
  <c r="M182" i="7" s="1"/>
  <c r="Q182" i="7" s="1"/>
  <c r="K177" i="7"/>
  <c r="M177" i="7" s="1"/>
  <c r="Q177" i="7" s="1"/>
  <c r="K120" i="7"/>
  <c r="M120" i="7" s="1"/>
  <c r="Q120" i="7" s="1"/>
  <c r="K111" i="7"/>
  <c r="M111" i="7" s="1"/>
  <c r="Q111" i="7" s="1"/>
  <c r="K319" i="7"/>
  <c r="M319" i="7" s="1"/>
  <c r="Q319" i="7" s="1"/>
  <c r="K69" i="7"/>
  <c r="M69" i="7" s="1"/>
  <c r="Q69" i="7" s="1"/>
  <c r="K11" i="7"/>
  <c r="M11" i="7" s="1"/>
  <c r="Q11" i="7" s="1"/>
  <c r="K59" i="7"/>
  <c r="M59" i="7" s="1"/>
  <c r="Q59" i="7" s="1"/>
  <c r="K34" i="7"/>
  <c r="M34" i="7" s="1"/>
  <c r="Q34" i="7" s="1"/>
  <c r="K338" i="7"/>
  <c r="M338" i="7" s="1"/>
  <c r="Q338" i="7" s="1"/>
  <c r="K45" i="7"/>
  <c r="M45" i="7" s="1"/>
  <c r="Q45" i="7" s="1"/>
  <c r="K306" i="7"/>
  <c r="M306" i="7" s="1"/>
  <c r="Q306" i="7" s="1"/>
  <c r="K91" i="7"/>
  <c r="M91" i="7" s="1"/>
  <c r="Q91" i="7" s="1"/>
  <c r="K78" i="7"/>
  <c r="M78" i="7" s="1"/>
  <c r="Q78" i="7" s="1"/>
  <c r="K264" i="7"/>
  <c r="M264" i="7" s="1"/>
  <c r="Q264" i="7" s="1"/>
  <c r="K130" i="7"/>
  <c r="M130" i="7" s="1"/>
  <c r="Q130" i="7" s="1"/>
  <c r="K50" i="7"/>
  <c r="M50" i="7" s="1"/>
  <c r="Q50" i="7" s="1"/>
  <c r="K273" i="7"/>
  <c r="M273" i="7" s="1"/>
  <c r="Q273" i="7" s="1"/>
  <c r="K400" i="7"/>
  <c r="M400" i="7" s="1"/>
  <c r="Q400" i="7" s="1"/>
  <c r="K396" i="7"/>
  <c r="M396" i="7" s="1"/>
  <c r="Q396" i="7" s="1"/>
  <c r="K40" i="7"/>
  <c r="M40" i="7" s="1"/>
  <c r="Q40" i="7" s="1"/>
  <c r="K278" i="7"/>
  <c r="M278" i="7" s="1"/>
  <c r="Q278" i="7" s="1"/>
  <c r="K94" i="7"/>
  <c r="M94" i="7" s="1"/>
  <c r="Q94" i="7" s="1"/>
  <c r="K368" i="7"/>
  <c r="M368" i="7" s="1"/>
  <c r="Q368" i="7" s="1"/>
  <c r="K387" i="7"/>
  <c r="M387" i="7" s="1"/>
  <c r="Q387" i="7" s="1"/>
  <c r="K258" i="7"/>
  <c r="M258" i="7" s="1"/>
  <c r="Q258" i="7" s="1"/>
  <c r="K35" i="7"/>
  <c r="M35" i="7" s="1"/>
  <c r="Q35" i="7" s="1"/>
  <c r="K26" i="7"/>
  <c r="M26" i="7" s="1"/>
  <c r="Q26" i="7" s="1"/>
  <c r="K299" i="7"/>
  <c r="M299" i="7" s="1"/>
  <c r="Q299" i="7" s="1"/>
  <c r="K125" i="7"/>
  <c r="M125" i="7" s="1"/>
  <c r="Q125" i="7" s="1"/>
  <c r="K4" i="7"/>
  <c r="M4" i="7" s="1"/>
  <c r="Q4" i="7" s="1"/>
  <c r="K106" i="7"/>
  <c r="M106" i="7" s="1"/>
  <c r="Q106" i="7" s="1"/>
  <c r="K21" i="7"/>
  <c r="M21" i="7" s="1"/>
  <c r="Q21" i="7" s="1"/>
  <c r="K95" i="7"/>
  <c r="M95" i="7" s="1"/>
  <c r="Q95" i="7" s="1"/>
  <c r="K80" i="7"/>
  <c r="M80" i="7" s="1"/>
  <c r="Q80" i="7" s="1"/>
  <c r="K134" i="7"/>
  <c r="M134" i="7" s="1"/>
  <c r="Q134" i="7" s="1"/>
  <c r="K128" i="7"/>
  <c r="M128" i="7" s="1"/>
  <c r="Q128" i="7" s="1"/>
  <c r="K126" i="7"/>
  <c r="M126" i="7" s="1"/>
  <c r="Q126" i="7" s="1"/>
  <c r="M181" i="7"/>
  <c r="Q181" i="7" s="1"/>
  <c r="K181" i="7"/>
  <c r="K333" i="7"/>
  <c r="M333" i="7" s="1"/>
  <c r="Q333" i="7" s="1"/>
  <c r="K402" i="7"/>
  <c r="M402" i="7" s="1"/>
  <c r="Q402" i="7" s="1"/>
  <c r="K193" i="7"/>
  <c r="M193" i="7" s="1"/>
  <c r="Q193" i="7" s="1"/>
  <c r="K340" i="7"/>
  <c r="M340" i="7" s="1"/>
  <c r="Q340" i="7" s="1"/>
  <c r="K180" i="7"/>
  <c r="M180" i="7" s="1"/>
  <c r="Q180" i="7" s="1"/>
  <c r="K227" i="7"/>
  <c r="M227" i="7" s="1"/>
  <c r="Q227" i="7" s="1"/>
  <c r="K92" i="7"/>
  <c r="M92" i="7" s="1"/>
  <c r="Q92" i="7" s="1"/>
  <c r="K267" i="7"/>
  <c r="M267" i="7" s="1"/>
  <c r="Q267" i="7" s="1"/>
  <c r="K184" i="7"/>
  <c r="M184" i="7" s="1"/>
  <c r="Q184" i="7" s="1"/>
  <c r="K213" i="7"/>
  <c r="M213" i="7" s="1"/>
  <c r="Q213" i="7" s="1"/>
  <c r="K309" i="7"/>
  <c r="M309" i="7" s="1"/>
  <c r="Q309" i="7" s="1"/>
  <c r="K224" i="7"/>
  <c r="M224" i="7" s="1"/>
  <c r="Q224" i="7" s="1"/>
  <c r="K13" i="7"/>
  <c r="M13" i="7" s="1"/>
  <c r="Q13" i="7" s="1"/>
  <c r="M194" i="7"/>
  <c r="Q194" i="7" s="1"/>
  <c r="K194" i="7"/>
  <c r="K261" i="7"/>
  <c r="M261" i="7" s="1"/>
  <c r="Q261" i="7" s="1"/>
  <c r="K307" i="7"/>
  <c r="M307" i="7" s="1"/>
  <c r="Q307" i="7" s="1"/>
  <c r="K101" i="7"/>
  <c r="M101" i="7" s="1"/>
  <c r="Q101" i="7" s="1"/>
  <c r="K253" i="7"/>
  <c r="M253" i="7" s="1"/>
  <c r="Q253" i="7" s="1"/>
  <c r="K90" i="7"/>
  <c r="M90" i="7" s="1"/>
  <c r="Q90" i="7" s="1"/>
  <c r="K390" i="7"/>
  <c r="M390" i="7" s="1"/>
  <c r="Q390" i="7" s="1"/>
  <c r="K295" i="7"/>
  <c r="M295" i="7" s="1"/>
  <c r="Q295" i="7" s="1"/>
  <c r="K17" i="7"/>
  <c r="M17" i="7" s="1"/>
  <c r="Q17" i="7" s="1"/>
  <c r="K279" i="7"/>
  <c r="M279" i="7" s="1"/>
  <c r="Q279" i="7" s="1"/>
  <c r="K250" i="7"/>
  <c r="M250" i="7" s="1"/>
  <c r="Q250" i="7" s="1"/>
  <c r="K230" i="7"/>
  <c r="M230" i="7" s="1"/>
  <c r="Q230" i="7" s="1"/>
  <c r="K297" i="7"/>
  <c r="M297" i="7" s="1"/>
  <c r="Q297" i="7" s="1"/>
  <c r="K15" i="7"/>
  <c r="M15" i="7" s="1"/>
  <c r="Q15" i="7" s="1"/>
  <c r="K271" i="7"/>
  <c r="M271" i="7" s="1"/>
  <c r="Q271" i="7" s="1"/>
  <c r="K242" i="7"/>
  <c r="M242" i="7" s="1"/>
  <c r="Q242" i="7" s="1"/>
  <c r="K337" i="7"/>
  <c r="M337" i="7" s="1"/>
  <c r="Q337" i="7" s="1"/>
  <c r="K287" i="7"/>
  <c r="M287" i="7" s="1"/>
  <c r="Q287" i="7" s="1"/>
  <c r="K255" i="7"/>
  <c r="M255" i="7" s="1"/>
  <c r="Q255" i="7" s="1"/>
  <c r="K231" i="7"/>
  <c r="M231" i="7" s="1"/>
  <c r="Q231" i="7" s="1"/>
  <c r="K380" i="7"/>
  <c r="M380" i="7" s="1"/>
  <c r="Q380" i="7" s="1"/>
  <c r="K345" i="7"/>
  <c r="M345" i="7" s="1"/>
  <c r="Q345" i="7" s="1"/>
  <c r="K285" i="7"/>
  <c r="M285" i="7" s="1"/>
  <c r="Q285" i="7" s="1"/>
  <c r="K165" i="7"/>
  <c r="M165" i="7" s="1"/>
  <c r="Q165" i="7" s="1"/>
  <c r="K249" i="7"/>
  <c r="M249" i="7" s="1"/>
  <c r="Q249" i="7" s="1"/>
  <c r="K382" i="7"/>
  <c r="M382" i="7" s="1"/>
  <c r="Q382" i="7" s="1"/>
  <c r="K64" i="7"/>
  <c r="M64" i="7" s="1"/>
  <c r="Q64" i="7" s="1"/>
  <c r="K323" i="7"/>
  <c r="M323" i="7" s="1"/>
  <c r="Q323" i="7" s="1"/>
  <c r="K239" i="7"/>
  <c r="M239" i="7" s="1"/>
  <c r="Q239" i="7" s="1"/>
  <c r="K39" i="7"/>
  <c r="M39" i="7" s="1"/>
  <c r="Q39" i="7" s="1"/>
  <c r="K97" i="7"/>
  <c r="M97" i="7" s="1"/>
  <c r="Q97" i="7" s="1"/>
  <c r="K98" i="7"/>
  <c r="M98" i="7" s="1"/>
  <c r="Q98" i="7" s="1"/>
  <c r="K274" i="7"/>
  <c r="M274" i="7" s="1"/>
  <c r="Q274" i="7" s="1"/>
  <c r="K366" i="7"/>
  <c r="M366" i="7" s="1"/>
  <c r="Q366" i="7" s="1"/>
  <c r="K288" i="7"/>
  <c r="M288" i="7" s="1"/>
  <c r="Q288" i="7" s="1"/>
  <c r="K327" i="7"/>
  <c r="M327" i="7" s="1"/>
  <c r="Q327" i="7" s="1"/>
  <c r="M60" i="7"/>
  <c r="Q60" i="7" s="1"/>
  <c r="K60" i="7"/>
  <c r="K166" i="7"/>
  <c r="M166" i="7" s="1"/>
  <c r="Q166" i="7" s="1"/>
  <c r="K393" i="7"/>
  <c r="M393" i="7" s="1"/>
  <c r="Q393" i="7" s="1"/>
  <c r="K110" i="7"/>
  <c r="M110" i="7" s="1"/>
  <c r="Q110" i="7" s="1"/>
  <c r="K7" i="7"/>
  <c r="M7" i="7" s="1"/>
  <c r="Q7" i="7" s="1"/>
  <c r="K208" i="7"/>
  <c r="M208" i="7" s="1"/>
  <c r="Q208" i="7" s="1"/>
  <c r="K113" i="7"/>
  <c r="M113" i="7" s="1"/>
  <c r="Q113" i="7" s="1"/>
  <c r="K311" i="7"/>
  <c r="M311" i="7" s="1"/>
  <c r="Q311" i="7" s="1"/>
  <c r="K199" i="7"/>
  <c r="M199" i="7" s="1"/>
  <c r="Q199" i="7" s="1"/>
  <c r="K243" i="7"/>
  <c r="M243" i="7" s="1"/>
  <c r="Q243" i="7" s="1"/>
  <c r="K190" i="7"/>
  <c r="M190" i="7" s="1"/>
  <c r="Q190" i="7" s="1"/>
  <c r="K18" i="7"/>
  <c r="M18" i="7" s="1"/>
  <c r="Q18" i="7" s="1"/>
  <c r="K54" i="7"/>
  <c r="M54" i="7" s="1"/>
  <c r="Q54" i="7" s="1"/>
  <c r="K346" i="7"/>
  <c r="M346" i="7" s="1"/>
  <c r="Q346" i="7" s="1"/>
  <c r="K105" i="7"/>
  <c r="M105" i="7" s="1"/>
  <c r="Q105" i="7" s="1"/>
  <c r="K296" i="7"/>
  <c r="M296" i="7" s="1"/>
  <c r="Q296" i="7" s="1"/>
  <c r="K284" i="7"/>
  <c r="M284" i="7" s="1"/>
  <c r="Q284" i="7" s="1"/>
  <c r="K8" i="7"/>
  <c r="M8" i="7" s="1"/>
  <c r="Q8" i="7" s="1"/>
  <c r="K142" i="7"/>
  <c r="M142" i="7" s="1"/>
  <c r="Q142" i="7" s="1"/>
  <c r="K127" i="7"/>
  <c r="M127" i="7" s="1"/>
  <c r="Q127" i="7" s="1"/>
  <c r="K315" i="7"/>
  <c r="M315" i="7" s="1"/>
  <c r="Q315" i="7" s="1"/>
  <c r="K25" i="7"/>
  <c r="M25" i="7" s="1"/>
  <c r="Q25" i="7" s="1"/>
  <c r="K244" i="7"/>
  <c r="M244" i="7" s="1"/>
  <c r="Q244" i="7" s="1"/>
  <c r="K241" i="7"/>
  <c r="M241" i="7" s="1"/>
  <c r="Q241" i="7" s="1"/>
  <c r="K185" i="7"/>
  <c r="M185" i="7" s="1"/>
  <c r="Q185" i="7" s="1"/>
  <c r="K276" i="7"/>
  <c r="M276" i="7" s="1"/>
  <c r="Q276" i="7" s="1"/>
  <c r="K48" i="7"/>
  <c r="M48" i="7" s="1"/>
  <c r="Q48" i="7" s="1"/>
  <c r="K247" i="7"/>
  <c r="M247" i="7" s="1"/>
  <c r="Q247" i="7" s="1"/>
  <c r="K159" i="7"/>
  <c r="M159" i="7" s="1"/>
  <c r="Q159" i="7" s="1"/>
  <c r="K376" i="7"/>
  <c r="M376" i="7" s="1"/>
  <c r="Q376" i="7" s="1"/>
  <c r="K85" i="7"/>
  <c r="M85" i="7" s="1"/>
  <c r="Q85" i="7" s="1"/>
  <c r="K197" i="7"/>
  <c r="M197" i="7" s="1"/>
  <c r="Q197" i="7" s="1"/>
  <c r="K77" i="7"/>
  <c r="M77" i="7" s="1"/>
  <c r="Q77" i="7" s="1"/>
  <c r="K344" i="7"/>
  <c r="M344" i="7" s="1"/>
  <c r="Q344" i="7" s="1"/>
  <c r="K138" i="7"/>
  <c r="M138" i="7" s="1"/>
  <c r="Q138" i="7" s="1"/>
  <c r="K379" i="7"/>
  <c r="M379" i="7" s="1"/>
  <c r="Q379" i="7" s="1"/>
  <c r="M104" i="7"/>
  <c r="Q104" i="7" s="1"/>
  <c r="K104" i="7"/>
  <c r="K103" i="7"/>
  <c r="M103" i="7" s="1"/>
  <c r="Q103" i="7" s="1"/>
  <c r="K187" i="7"/>
  <c r="M187" i="7" s="1"/>
  <c r="Q187" i="7" s="1"/>
  <c r="K87" i="7"/>
  <c r="M87" i="7" s="1"/>
  <c r="Q87" i="7" s="1"/>
  <c r="K282" i="7"/>
  <c r="M282" i="7" s="1"/>
  <c r="Q282" i="7" s="1"/>
  <c r="K174" i="7"/>
  <c r="M174" i="7" s="1"/>
  <c r="Q174" i="7" s="1"/>
  <c r="K146" i="7"/>
  <c r="M146" i="7" s="1"/>
  <c r="Q146" i="7" s="1"/>
  <c r="K246" i="7"/>
  <c r="M246" i="7" s="1"/>
  <c r="Q246" i="7" s="1"/>
  <c r="K260" i="7"/>
  <c r="M260" i="7" s="1"/>
  <c r="Q260" i="7" s="1"/>
  <c r="K259" i="7"/>
  <c r="M259" i="7" s="1"/>
  <c r="Q259" i="7" s="1"/>
  <c r="K157" i="7"/>
  <c r="M157" i="7" s="1"/>
  <c r="Q157" i="7" s="1"/>
  <c r="K183" i="7"/>
  <c r="M183" i="7" s="1"/>
  <c r="Q183" i="7" s="1"/>
  <c r="K232" i="7"/>
  <c r="M232" i="7" s="1"/>
  <c r="Q232" i="7" s="1"/>
  <c r="K268" i="7"/>
  <c r="M268" i="7" s="1"/>
  <c r="Q268" i="7" s="1"/>
  <c r="K63" i="7"/>
  <c r="M63" i="7" s="1"/>
  <c r="Q63" i="7" s="1"/>
  <c r="K320" i="7"/>
  <c r="M320" i="7" s="1"/>
  <c r="Q320" i="7" s="1"/>
  <c r="K293" i="7"/>
  <c r="M293" i="7" s="1"/>
  <c r="Q293" i="7" s="1"/>
  <c r="K81" i="7"/>
  <c r="M81" i="7" s="1"/>
  <c r="Q81" i="7" s="1"/>
  <c r="K73" i="7"/>
  <c r="M73" i="7" s="1"/>
  <c r="Q73" i="7" s="1"/>
  <c r="K191" i="7"/>
  <c r="M191" i="7" s="1"/>
  <c r="Q191" i="7" s="1"/>
  <c r="K375" i="7"/>
  <c r="M375" i="7" s="1"/>
  <c r="Q375" i="7" s="1"/>
  <c r="K170" i="7"/>
  <c r="M170" i="7" s="1"/>
  <c r="Q170" i="7" s="1"/>
  <c r="K172" i="7"/>
  <c r="M172" i="7" s="1"/>
  <c r="Q172" i="7" s="1"/>
  <c r="K225" i="7"/>
  <c r="M225" i="7" s="1"/>
  <c r="Q225" i="7" s="1"/>
  <c r="K237" i="7"/>
  <c r="M237" i="7" s="1"/>
  <c r="Q237" i="7" s="1"/>
  <c r="K302" i="7"/>
  <c r="M302" i="7" s="1"/>
  <c r="Q302" i="7" s="1"/>
  <c r="K353" i="7"/>
  <c r="M353" i="7" s="1"/>
  <c r="Q353" i="7" s="1"/>
  <c r="K383" i="7"/>
  <c r="M383" i="7" s="1"/>
  <c r="Q383" i="7" s="1"/>
  <c r="K202" i="7"/>
  <c r="M202" i="7" s="1"/>
  <c r="Q202" i="7" s="1"/>
  <c r="K93" i="7"/>
  <c r="M93" i="7" s="1"/>
  <c r="Q93" i="7" s="1"/>
  <c r="K294" i="7"/>
  <c r="M294" i="7" s="1"/>
  <c r="Q294" i="7" s="1"/>
  <c r="K23" i="7"/>
  <c r="M23" i="7" s="1"/>
  <c r="Q23" i="7" s="1"/>
  <c r="K102" i="7"/>
  <c r="M102" i="7" s="1"/>
  <c r="Q102" i="7" s="1"/>
  <c r="K132" i="7"/>
  <c r="M132" i="7" s="1"/>
  <c r="Q132" i="7" s="1"/>
  <c r="K169" i="7"/>
  <c r="M169" i="7" s="1"/>
  <c r="Q169" i="7" s="1"/>
  <c r="K348" i="7"/>
  <c r="M348" i="7" s="1"/>
  <c r="Q348" i="7" s="1"/>
  <c r="K65" i="7"/>
  <c r="M65" i="7" s="1"/>
  <c r="Q65" i="7" s="1"/>
  <c r="K256" i="7"/>
  <c r="M256" i="7" s="1"/>
  <c r="Q256" i="7" s="1"/>
  <c r="K74" i="7"/>
  <c r="M74" i="7" s="1"/>
  <c r="Q74" i="7" s="1"/>
  <c r="K27" i="7"/>
  <c r="M27" i="7" s="1"/>
  <c r="Q27" i="7" s="1"/>
  <c r="K326" i="7"/>
  <c r="M326" i="7" s="1"/>
  <c r="Q326" i="7" s="1"/>
  <c r="K381" i="7"/>
  <c r="M381" i="7" s="1"/>
  <c r="Q381" i="7" s="1"/>
  <c r="K112" i="7"/>
  <c r="M112" i="7" s="1"/>
  <c r="Q112" i="7" s="1"/>
  <c r="K377" i="7"/>
  <c r="M377" i="7" s="1"/>
  <c r="Q377" i="7" s="1"/>
  <c r="K399" i="7"/>
  <c r="M399" i="7" s="1"/>
  <c r="Q399" i="7" s="1"/>
  <c r="K392" i="7"/>
  <c r="M392" i="7" s="1"/>
  <c r="Q392" i="7" s="1"/>
  <c r="K370" i="7"/>
  <c r="M370" i="7" s="1"/>
  <c r="Q370" i="7" s="1"/>
  <c r="K135" i="7"/>
  <c r="M135" i="7" s="1"/>
  <c r="Q135" i="7" s="1"/>
  <c r="M164" i="7"/>
  <c r="Q164" i="7" s="1"/>
  <c r="K164" i="7"/>
  <c r="K154" i="7"/>
  <c r="M154" i="7" s="1"/>
  <c r="Q154" i="7" s="1"/>
  <c r="K209" i="7"/>
  <c r="M209" i="7" s="1"/>
  <c r="Q209" i="7" s="1"/>
  <c r="K226" i="7"/>
  <c r="M226" i="7" s="1"/>
  <c r="Q226" i="7" s="1"/>
  <c r="K361" i="7"/>
  <c r="M361" i="7" s="1"/>
  <c r="Q361" i="7" s="1"/>
  <c r="K355" i="7"/>
  <c r="M355" i="7" s="1"/>
  <c r="Q355" i="7" s="1"/>
  <c r="K152" i="7"/>
  <c r="M152" i="7" s="1"/>
  <c r="Q152" i="7" s="1"/>
  <c r="K210" i="7"/>
  <c r="M210" i="7" s="1"/>
  <c r="Q210" i="7" s="1"/>
  <c r="K290" i="7"/>
  <c r="M290" i="7" s="1"/>
  <c r="Q290" i="7" s="1"/>
  <c r="K216" i="7"/>
  <c r="M216" i="7" s="1"/>
  <c r="Q216" i="7" s="1"/>
  <c r="K62" i="7"/>
  <c r="M62" i="7" s="1"/>
  <c r="Q62" i="7" s="1"/>
  <c r="K240" i="7"/>
  <c r="M240" i="7" s="1"/>
  <c r="Q240" i="7" s="1"/>
  <c r="K145" i="7"/>
  <c r="M145" i="7" s="1"/>
  <c r="Q145" i="7" s="1"/>
  <c r="K234" i="7"/>
  <c r="M234" i="7" s="1"/>
  <c r="Q234" i="7" s="1"/>
  <c r="K14" i="7"/>
  <c r="M14" i="7" s="1"/>
  <c r="Q14" i="7" s="1"/>
  <c r="K10" i="7"/>
  <c r="M10" i="7" s="1"/>
  <c r="Q10" i="7" s="1"/>
  <c r="K292" i="7"/>
  <c r="M292" i="7" s="1"/>
  <c r="Q292" i="7" s="1"/>
  <c r="K71" i="7"/>
  <c r="M71" i="7" s="1"/>
  <c r="Q71" i="7" s="1"/>
  <c r="K56" i="7"/>
  <c r="M56" i="7" s="1"/>
  <c r="Q56" i="7" s="1"/>
  <c r="K317" i="7"/>
  <c r="M317" i="7" s="1"/>
  <c r="Q317" i="7" s="1"/>
  <c r="K161" i="7"/>
  <c r="M161" i="7" s="1"/>
  <c r="Q161" i="7" s="1"/>
  <c r="K79" i="7"/>
  <c r="M79" i="7" s="1"/>
  <c r="Q79" i="7" s="1"/>
  <c r="K44" i="7"/>
  <c r="M44" i="7" s="1"/>
  <c r="Q44" i="7" s="1"/>
  <c r="K272" i="7"/>
  <c r="M272" i="7" s="1"/>
  <c r="Q272" i="7" s="1"/>
  <c r="K341" i="7"/>
  <c r="M341" i="7" s="1"/>
  <c r="Q341" i="7" s="1"/>
  <c r="K351" i="7"/>
  <c r="M351" i="7" s="1"/>
  <c r="Q351" i="7" s="1"/>
  <c r="K347" i="7"/>
  <c r="M347" i="7" s="1"/>
  <c r="Q347" i="7" s="1"/>
  <c r="K398" i="7"/>
  <c r="M398" i="7" s="1"/>
  <c r="Q398" i="7" s="1"/>
  <c r="K203" i="7"/>
  <c r="M203" i="7" s="1"/>
  <c r="Q203" i="7" s="1"/>
  <c r="K300" i="7"/>
  <c r="M300" i="7" s="1"/>
  <c r="Q300" i="7" s="1"/>
  <c r="K84" i="7"/>
  <c r="M84" i="7" s="1"/>
  <c r="Q84" i="7" s="1"/>
  <c r="K88" i="7"/>
  <c r="M88" i="7" s="1"/>
  <c r="Q88" i="7" s="1"/>
  <c r="K236" i="7"/>
  <c r="M236" i="7" s="1"/>
  <c r="Q236" i="7" s="1"/>
  <c r="K322" i="7"/>
  <c r="M322" i="7" s="1"/>
  <c r="Q322" i="7" s="1"/>
  <c r="K214" i="7"/>
  <c r="M214" i="7" s="1"/>
  <c r="Q214" i="7" s="1"/>
  <c r="K365" i="7"/>
  <c r="M365" i="7" s="1"/>
  <c r="Q365" i="7" s="1"/>
  <c r="K251" i="7"/>
  <c r="M251" i="7" s="1"/>
  <c r="Q251" i="7" s="1"/>
  <c r="K395" i="7"/>
  <c r="M395" i="7" s="1"/>
  <c r="Q395" i="7" s="1"/>
  <c r="K238" i="7"/>
  <c r="M238" i="7" s="1"/>
  <c r="Q238" i="7" s="1"/>
  <c r="K163" i="7"/>
  <c r="M163" i="7" s="1"/>
  <c r="Q163" i="7" s="1"/>
  <c r="K229" i="7"/>
  <c r="M229" i="7" s="1"/>
  <c r="Q229" i="7" s="1"/>
  <c r="K155" i="7"/>
  <c r="M155" i="7" s="1"/>
  <c r="Q155" i="7" s="1"/>
  <c r="K188" i="7"/>
  <c r="M188" i="7" s="1"/>
  <c r="Q188" i="7" s="1"/>
  <c r="K86" i="7"/>
  <c r="M86" i="7" s="1"/>
  <c r="Q86" i="7" s="1"/>
  <c r="K99" i="7"/>
  <c r="M99" i="7" s="1"/>
  <c r="Q99" i="7" s="1"/>
  <c r="K248" i="7"/>
  <c r="M248" i="7" s="1"/>
  <c r="Q248" i="7" s="1"/>
  <c r="K133" i="7"/>
  <c r="M133" i="7" s="1"/>
  <c r="Q133" i="7" s="1"/>
  <c r="K139" i="7"/>
  <c r="M139" i="7" s="1"/>
  <c r="Q139" i="7" s="1"/>
  <c r="K12" i="7"/>
  <c r="M12" i="7" s="1"/>
  <c r="Q12" i="7" s="1"/>
  <c r="K144" i="7"/>
  <c r="M144" i="7" s="1"/>
  <c r="Q144" i="7" s="1"/>
  <c r="K389" i="7"/>
  <c r="M389" i="7" s="1"/>
  <c r="Q389" i="7" s="1"/>
  <c r="K156" i="7"/>
  <c r="M156" i="7" s="1"/>
  <c r="Q156" i="7" s="1"/>
  <c r="K391" i="7"/>
  <c r="M391" i="7" s="1"/>
  <c r="Q391" i="7" s="1"/>
  <c r="K262" i="7"/>
  <c r="M262" i="7" s="1"/>
  <c r="Q262" i="7" s="1"/>
  <c r="K100" i="7"/>
  <c r="M100" i="7" s="1"/>
  <c r="Q100" i="7" s="1"/>
  <c r="K117" i="7"/>
  <c r="M117" i="7" s="1"/>
  <c r="Q117" i="7" s="1"/>
  <c r="K397" i="7"/>
  <c r="M397" i="7" s="1"/>
  <c r="Q397" i="7" s="1"/>
  <c r="K109" i="7"/>
  <c r="M109" i="7" s="1"/>
  <c r="Q109" i="7" s="1"/>
  <c r="K43" i="7"/>
  <c r="M43" i="7" s="1"/>
  <c r="Q43" i="7" s="1"/>
  <c r="K275" i="7"/>
  <c r="M275" i="7" s="1"/>
  <c r="Q275" i="7" s="1"/>
  <c r="K151" i="7"/>
  <c r="M151" i="7" s="1"/>
  <c r="Q151" i="7" s="1"/>
  <c r="K158" i="7"/>
  <c r="M158" i="7" s="1"/>
  <c r="Q158" i="7" s="1"/>
  <c r="K291" i="7"/>
  <c r="M291" i="7" s="1"/>
  <c r="Q291" i="7" s="1"/>
  <c r="K67" i="7"/>
  <c r="M67" i="7" s="1"/>
  <c r="Q67" i="7" s="1"/>
  <c r="K336" i="7"/>
  <c r="M336" i="7" s="1"/>
  <c r="Q336" i="7" s="1"/>
  <c r="K221" i="7"/>
  <c r="M221" i="7" s="1"/>
  <c r="Q221" i="7" s="1"/>
  <c r="K16" i="7"/>
  <c r="M16" i="7" s="1"/>
  <c r="Q16" i="7" s="1"/>
  <c r="K9" i="7"/>
  <c r="M9" i="7" s="1"/>
  <c r="Q9" i="7" s="1"/>
  <c r="K281" i="7"/>
  <c r="M281" i="7" s="1"/>
  <c r="Q281" i="7" s="1"/>
  <c r="K47" i="7"/>
  <c r="M47" i="7" s="1"/>
  <c r="Q47" i="7" s="1"/>
  <c r="K257" i="7"/>
  <c r="M257" i="7" s="1"/>
  <c r="Q257" i="7" s="1"/>
  <c r="K148" i="7"/>
  <c r="M148" i="7" s="1"/>
  <c r="Q148" i="7" s="1"/>
  <c r="K310" i="7"/>
  <c r="M310" i="7" s="1"/>
  <c r="Q310" i="7" s="1"/>
  <c r="K312" i="7"/>
  <c r="M312" i="7" s="1"/>
  <c r="Q312" i="7" s="1"/>
  <c r="K175" i="7"/>
  <c r="M175" i="7" s="1"/>
  <c r="Q175" i="7" s="1"/>
  <c r="K70" i="7"/>
  <c r="M70" i="7" s="1"/>
  <c r="Q70" i="7" s="1"/>
  <c r="K217" i="7"/>
  <c r="M217" i="7" s="1"/>
  <c r="Q217" i="7" s="1"/>
  <c r="K270" i="7"/>
  <c r="M270" i="7" s="1"/>
  <c r="Q270" i="7" s="1"/>
  <c r="K42" i="7"/>
  <c r="M42" i="7" s="1"/>
  <c r="Q42" i="7" s="1"/>
  <c r="K369" i="7"/>
  <c r="M369" i="7" s="1"/>
  <c r="Q369" i="7" s="1"/>
  <c r="K367" i="7"/>
  <c r="M367" i="7" s="1"/>
  <c r="Q367" i="7" s="1"/>
  <c r="K124" i="7"/>
  <c r="M124" i="7" s="1"/>
  <c r="Q124" i="7" s="1"/>
  <c r="K2" i="7"/>
  <c r="M2" i="7" s="1"/>
  <c r="Q2" i="7" s="1"/>
  <c r="K334" i="7"/>
  <c r="M334" i="7" s="1"/>
  <c r="Q334" i="7" s="1"/>
  <c r="K301" i="7"/>
  <c r="M301" i="7" s="1"/>
  <c r="Q301" i="7" l="1"/>
  <c r="S1" i="7" s="1"/>
  <c r="O1" i="7"/>
  <c r="W70" i="1" l="1"/>
  <c r="M71" i="25"/>
  <c r="O71" i="25" s="1"/>
  <c r="S71" i="25" s="1"/>
  <c r="M70" i="25"/>
  <c r="O70" i="25" s="1"/>
  <c r="S70" i="25" s="1"/>
  <c r="M69" i="25"/>
  <c r="O69" i="25" s="1"/>
  <c r="S69" i="25" s="1"/>
  <c r="M68" i="25"/>
  <c r="O68" i="25" s="1"/>
  <c r="S68" i="25" s="1"/>
  <c r="M67" i="25"/>
  <c r="O67" i="25" s="1"/>
  <c r="S67" i="25" s="1"/>
  <c r="M66" i="25"/>
  <c r="O66" i="25" s="1"/>
  <c r="S66" i="25" s="1"/>
  <c r="M65" i="25"/>
  <c r="O65" i="25" s="1"/>
  <c r="S65" i="25" s="1"/>
  <c r="O64" i="25"/>
  <c r="S64" i="25" s="1"/>
  <c r="M64" i="25"/>
  <c r="M49" i="25"/>
  <c r="O49" i="25" s="1"/>
  <c r="S49" i="25" s="1"/>
  <c r="M62" i="25"/>
  <c r="O62" i="25" s="1"/>
  <c r="S62" i="25" s="1"/>
  <c r="M61" i="25"/>
  <c r="O61" i="25" s="1"/>
  <c r="S61" i="25" s="1"/>
  <c r="M60" i="25"/>
  <c r="O60" i="25" s="1"/>
  <c r="S60" i="25" s="1"/>
  <c r="M59" i="25"/>
  <c r="O59" i="25" s="1"/>
  <c r="S59" i="25" s="1"/>
  <c r="M58" i="25"/>
  <c r="O58" i="25" s="1"/>
  <c r="S58" i="25" s="1"/>
  <c r="M46" i="25"/>
  <c r="O46" i="25" s="1"/>
  <c r="S46" i="25" s="1"/>
  <c r="M56" i="25"/>
  <c r="O56" i="25" s="1"/>
  <c r="S56" i="25" s="1"/>
  <c r="M55" i="25"/>
  <c r="O55" i="25" s="1"/>
  <c r="S55" i="25" s="1"/>
  <c r="M54" i="25"/>
  <c r="O54" i="25" s="1"/>
  <c r="S54" i="25" s="1"/>
  <c r="M53" i="25"/>
  <c r="O53" i="25" s="1"/>
  <c r="S53" i="25" s="1"/>
  <c r="M52" i="25"/>
  <c r="O52" i="25" s="1"/>
  <c r="S52" i="25" s="1"/>
  <c r="M51" i="25"/>
  <c r="O51" i="25" s="1"/>
  <c r="S51" i="25" s="1"/>
  <c r="M50" i="25"/>
  <c r="O50" i="25" s="1"/>
  <c r="S50" i="25" s="1"/>
  <c r="M63" i="25"/>
  <c r="O63" i="25" s="1"/>
  <c r="S63" i="25" s="1"/>
  <c r="M48" i="25"/>
  <c r="O48" i="25" s="1"/>
  <c r="S48" i="25" s="1"/>
  <c r="M57" i="25"/>
  <c r="O57" i="25" s="1"/>
  <c r="S57" i="25" s="1"/>
  <c r="M43" i="25"/>
  <c r="O43" i="25" s="1"/>
  <c r="S43" i="25" s="1"/>
  <c r="M45" i="25"/>
  <c r="O45" i="25" s="1"/>
  <c r="S45" i="25" s="1"/>
  <c r="M44" i="25"/>
  <c r="O44" i="25" s="1"/>
  <c r="S44" i="25" s="1"/>
  <c r="O37" i="25"/>
  <c r="S37" i="25" s="1"/>
  <c r="M37" i="25"/>
  <c r="M42" i="25"/>
  <c r="O42" i="25" s="1"/>
  <c r="S42" i="25" s="1"/>
  <c r="M41" i="25"/>
  <c r="O41" i="25" s="1"/>
  <c r="S41" i="25" s="1"/>
  <c r="M40" i="25"/>
  <c r="O40" i="25" s="1"/>
  <c r="S40" i="25" s="1"/>
  <c r="M39" i="25"/>
  <c r="O39" i="25" s="1"/>
  <c r="S39" i="25" s="1"/>
  <c r="M38" i="25"/>
  <c r="O38" i="25" s="1"/>
  <c r="S38" i="25" s="1"/>
  <c r="M36" i="25"/>
  <c r="O36" i="25" s="1"/>
  <c r="S36" i="25" s="1"/>
  <c r="M19" i="25"/>
  <c r="O19" i="25" s="1"/>
  <c r="S19" i="25" s="1"/>
  <c r="M35" i="25"/>
  <c r="O35" i="25" s="1"/>
  <c r="S35" i="25" s="1"/>
  <c r="M34" i="25"/>
  <c r="O34" i="25" s="1"/>
  <c r="S34" i="25" s="1"/>
  <c r="M33" i="25"/>
  <c r="O33" i="25" s="1"/>
  <c r="S33" i="25" s="1"/>
  <c r="M32" i="25"/>
  <c r="O32" i="25" s="1"/>
  <c r="S32" i="25" s="1"/>
  <c r="M31" i="25"/>
  <c r="O31" i="25" s="1"/>
  <c r="S31" i="25" s="1"/>
  <c r="M30" i="25"/>
  <c r="O30" i="25" s="1"/>
  <c r="S30" i="25" s="1"/>
  <c r="M29" i="25"/>
  <c r="O29" i="25" s="1"/>
  <c r="S29" i="25" s="1"/>
  <c r="M28" i="25"/>
  <c r="O28" i="25" s="1"/>
  <c r="S28" i="25" s="1"/>
  <c r="M27" i="25"/>
  <c r="O27" i="25" s="1"/>
  <c r="S27" i="25" s="1"/>
  <c r="M26" i="25"/>
  <c r="O26" i="25" s="1"/>
  <c r="S26" i="25" s="1"/>
  <c r="M25" i="25"/>
  <c r="O25" i="25" s="1"/>
  <c r="S25" i="25" s="1"/>
  <c r="M24" i="25"/>
  <c r="O24" i="25" s="1"/>
  <c r="S24" i="25" s="1"/>
  <c r="M23" i="25"/>
  <c r="O23" i="25" s="1"/>
  <c r="S23" i="25" s="1"/>
  <c r="M22" i="25"/>
  <c r="O22" i="25" s="1"/>
  <c r="S22" i="25" s="1"/>
  <c r="M21" i="25"/>
  <c r="O21" i="25" s="1"/>
  <c r="S21" i="25" s="1"/>
  <c r="O20" i="25"/>
  <c r="S20" i="25" s="1"/>
  <c r="M20" i="25"/>
  <c r="M14" i="25"/>
  <c r="O14" i="25" s="1"/>
  <c r="S14" i="25" s="1"/>
  <c r="M18" i="25"/>
  <c r="O18" i="25" s="1"/>
  <c r="S18" i="25" s="1"/>
  <c r="M17" i="25"/>
  <c r="O17" i="25" s="1"/>
  <c r="S17" i="25" s="1"/>
  <c r="M16" i="25"/>
  <c r="O16" i="25" s="1"/>
  <c r="S16" i="25" s="1"/>
  <c r="M15" i="25"/>
  <c r="O15" i="25" s="1"/>
  <c r="S15" i="25" s="1"/>
  <c r="M47" i="25"/>
  <c r="O47" i="25" s="1"/>
  <c r="S47" i="25" s="1"/>
  <c r="M13" i="25"/>
  <c r="O13" i="25" s="1"/>
  <c r="S13" i="25" s="1"/>
  <c r="M12" i="25"/>
  <c r="O12" i="25" s="1"/>
  <c r="S12" i="25" s="1"/>
  <c r="M11" i="25"/>
  <c r="O11" i="25" s="1"/>
  <c r="S11" i="25" s="1"/>
  <c r="M10" i="25"/>
  <c r="O10" i="25" s="1"/>
  <c r="S10" i="25" s="1"/>
  <c r="M9" i="25"/>
  <c r="O9" i="25" s="1"/>
  <c r="S9" i="25" s="1"/>
  <c r="M8" i="25"/>
  <c r="O8" i="25" s="1"/>
  <c r="S8" i="25" s="1"/>
  <c r="M7" i="25"/>
  <c r="O7" i="25" s="1"/>
  <c r="S7" i="25" s="1"/>
  <c r="M6" i="25"/>
  <c r="O6" i="25" s="1"/>
  <c r="S6" i="25" s="1"/>
  <c r="M5" i="25"/>
  <c r="O5" i="25" s="1"/>
  <c r="S5" i="25" s="1"/>
  <c r="M4" i="25"/>
  <c r="O4" i="25" s="1"/>
  <c r="S4" i="25" s="1"/>
  <c r="M3" i="25"/>
  <c r="O3" i="25" s="1"/>
  <c r="S3" i="25" s="1"/>
  <c r="M2" i="25"/>
  <c r="O2" i="25" s="1"/>
  <c r="S2" i="25" l="1"/>
  <c r="U1" i="25" s="1"/>
  <c r="Q1" i="25"/>
  <c r="R46" i="1" l="1"/>
  <c r="R43" i="1"/>
  <c r="M48" i="24"/>
  <c r="O48" i="24" s="1"/>
  <c r="S48" i="24" s="1"/>
  <c r="O47" i="24"/>
  <c r="S47" i="24" s="1"/>
  <c r="M47" i="24"/>
  <c r="M46" i="24"/>
  <c r="O46" i="24" s="1"/>
  <c r="S46" i="24" s="1"/>
  <c r="O45" i="24"/>
  <c r="S45" i="24" s="1"/>
  <c r="M45" i="24"/>
  <c r="M44" i="24"/>
  <c r="O44" i="24" s="1"/>
  <c r="S44" i="24" s="1"/>
  <c r="O43" i="24"/>
  <c r="S43" i="24" s="1"/>
  <c r="M43" i="24"/>
  <c r="M42" i="24"/>
  <c r="O42" i="24" s="1"/>
  <c r="S42" i="24" s="1"/>
  <c r="O41" i="24"/>
  <c r="S41" i="24" s="1"/>
  <c r="M41" i="24"/>
  <c r="M40" i="24"/>
  <c r="O40" i="24" s="1"/>
  <c r="S40" i="24" s="1"/>
  <c r="O39" i="24"/>
  <c r="S39" i="24" s="1"/>
  <c r="M39" i="24"/>
  <c r="M38" i="24"/>
  <c r="O38" i="24" s="1"/>
  <c r="S38" i="24" s="1"/>
  <c r="O37" i="24"/>
  <c r="S37" i="24" s="1"/>
  <c r="M37" i="24"/>
  <c r="M36" i="24"/>
  <c r="O36" i="24" s="1"/>
  <c r="S36" i="24" s="1"/>
  <c r="O35" i="24"/>
  <c r="S35" i="24" s="1"/>
  <c r="M35" i="24"/>
  <c r="M34" i="24"/>
  <c r="O34" i="24" s="1"/>
  <c r="S34" i="24" s="1"/>
  <c r="O33" i="24"/>
  <c r="S33" i="24" s="1"/>
  <c r="M33" i="24"/>
  <c r="M32" i="24"/>
  <c r="O32" i="24" s="1"/>
  <c r="S32" i="24" s="1"/>
  <c r="O31" i="24"/>
  <c r="S31" i="24" s="1"/>
  <c r="M31" i="24"/>
  <c r="M30" i="24"/>
  <c r="O30" i="24" s="1"/>
  <c r="S30" i="24" s="1"/>
  <c r="O29" i="24"/>
  <c r="S29" i="24" s="1"/>
  <c r="M29" i="24"/>
  <c r="M28" i="24"/>
  <c r="O28" i="24" s="1"/>
  <c r="S28" i="24" s="1"/>
  <c r="O27" i="24"/>
  <c r="S27" i="24" s="1"/>
  <c r="M27" i="24"/>
  <c r="M26" i="24"/>
  <c r="O26" i="24" s="1"/>
  <c r="S26" i="24" s="1"/>
  <c r="O25" i="24"/>
  <c r="S25" i="24" s="1"/>
  <c r="M25" i="24"/>
  <c r="M24" i="24"/>
  <c r="O24" i="24" s="1"/>
  <c r="S24" i="24" s="1"/>
  <c r="O23" i="24"/>
  <c r="S23" i="24" s="1"/>
  <c r="M23" i="24"/>
  <c r="M22" i="24"/>
  <c r="O22" i="24" s="1"/>
  <c r="S22" i="24" s="1"/>
  <c r="O21" i="24"/>
  <c r="S21" i="24" s="1"/>
  <c r="M21" i="24"/>
  <c r="M20" i="24"/>
  <c r="O20" i="24" s="1"/>
  <c r="S20" i="24" s="1"/>
  <c r="O19" i="24"/>
  <c r="S19" i="24" s="1"/>
  <c r="M19" i="24"/>
  <c r="M18" i="24"/>
  <c r="O18" i="24" s="1"/>
  <c r="S18" i="24" s="1"/>
  <c r="O17" i="24"/>
  <c r="S17" i="24" s="1"/>
  <c r="M17" i="24"/>
  <c r="M16" i="24"/>
  <c r="O16" i="24" s="1"/>
  <c r="S16" i="24" s="1"/>
  <c r="O15" i="24"/>
  <c r="S15" i="24" s="1"/>
  <c r="M15" i="24"/>
  <c r="M14" i="24"/>
  <c r="O14" i="24" s="1"/>
  <c r="S14" i="24" s="1"/>
  <c r="O13" i="24"/>
  <c r="S13" i="24" s="1"/>
  <c r="M13" i="24"/>
  <c r="M12" i="24"/>
  <c r="O12" i="24" s="1"/>
  <c r="S12" i="24" s="1"/>
  <c r="O11" i="24"/>
  <c r="S11" i="24" s="1"/>
  <c r="M11" i="24"/>
  <c r="M10" i="24"/>
  <c r="O10" i="24" s="1"/>
  <c r="S10" i="24" s="1"/>
  <c r="O9" i="24"/>
  <c r="S9" i="24" s="1"/>
  <c r="M9" i="24"/>
  <c r="M8" i="24"/>
  <c r="O8" i="24" s="1"/>
  <c r="S8" i="24" s="1"/>
  <c r="O7" i="24"/>
  <c r="S7" i="24" s="1"/>
  <c r="M7" i="24"/>
  <c r="M6" i="24"/>
  <c r="O6" i="24" s="1"/>
  <c r="S6" i="24" s="1"/>
  <c r="O5" i="24"/>
  <c r="S5" i="24" s="1"/>
  <c r="M5" i="24"/>
  <c r="M4" i="24"/>
  <c r="O4" i="24" s="1"/>
  <c r="S4" i="24" s="1"/>
  <c r="O3" i="24"/>
  <c r="S3" i="24" s="1"/>
  <c r="M3" i="24"/>
  <c r="M2" i="24"/>
  <c r="O2" i="24" s="1"/>
  <c r="R8" i="23"/>
  <c r="M8" i="23"/>
  <c r="O8" i="23" s="1"/>
  <c r="S8" i="23" s="1"/>
  <c r="R7" i="23"/>
  <c r="M7" i="23"/>
  <c r="O7" i="23" s="1"/>
  <c r="S7" i="23" s="1"/>
  <c r="R6" i="23"/>
  <c r="O6" i="23"/>
  <c r="S6" i="23" s="1"/>
  <c r="M6" i="23"/>
  <c r="R5" i="23"/>
  <c r="M5" i="23"/>
  <c r="O5" i="23" s="1"/>
  <c r="S5" i="23" s="1"/>
  <c r="R4" i="23"/>
  <c r="M4" i="23"/>
  <c r="O4" i="23" s="1"/>
  <c r="S4" i="23" s="1"/>
  <c r="R3" i="23"/>
  <c r="O3" i="23"/>
  <c r="S3" i="23" s="1"/>
  <c r="M3" i="23"/>
  <c r="R2" i="23"/>
  <c r="M2" i="23"/>
  <c r="O2" i="23" s="1"/>
  <c r="W24" i="1"/>
  <c r="U24" i="1"/>
  <c r="T24" i="1"/>
  <c r="S24" i="1"/>
  <c r="R24" i="1"/>
  <c r="Q24" i="1"/>
  <c r="R73" i="1"/>
  <c r="S73" i="1"/>
  <c r="T73" i="1"/>
  <c r="U73" i="1"/>
  <c r="V73" i="1"/>
  <c r="W73" i="1"/>
  <c r="Q73" i="1"/>
  <c r="S70" i="1"/>
  <c r="T70" i="1"/>
  <c r="U70" i="1"/>
  <c r="V70" i="1"/>
  <c r="Q70" i="1"/>
  <c r="P70" i="1" s="1"/>
  <c r="R67" i="1"/>
  <c r="S67" i="1"/>
  <c r="T67" i="1"/>
  <c r="V67" i="1"/>
  <c r="W67" i="1"/>
  <c r="R64" i="1"/>
  <c r="S64" i="1"/>
  <c r="T64" i="1"/>
  <c r="U64" i="1"/>
  <c r="V64" i="1"/>
  <c r="W64" i="1"/>
  <c r="Q64" i="1"/>
  <c r="R61" i="1"/>
  <c r="S61" i="1"/>
  <c r="T61" i="1"/>
  <c r="U61" i="1"/>
  <c r="V61" i="1"/>
  <c r="W61" i="1"/>
  <c r="Q61" i="1"/>
  <c r="R58" i="1"/>
  <c r="S58" i="1"/>
  <c r="T58" i="1"/>
  <c r="U58" i="1"/>
  <c r="V58" i="1"/>
  <c r="W58" i="1"/>
  <c r="Q58" i="1"/>
  <c r="P58" i="1" s="1"/>
  <c r="R55" i="1"/>
  <c r="S55" i="1"/>
  <c r="U55" i="1"/>
  <c r="V55" i="1"/>
  <c r="W55" i="1"/>
  <c r="Q55" i="1"/>
  <c r="R52" i="1"/>
  <c r="S52" i="1"/>
  <c r="U52" i="1"/>
  <c r="V52" i="1"/>
  <c r="W52" i="1"/>
  <c r="Q52" i="1"/>
  <c r="P52" i="1" s="1"/>
  <c r="R49" i="1"/>
  <c r="S49" i="1"/>
  <c r="U49" i="1"/>
  <c r="V49" i="1"/>
  <c r="W49" i="1"/>
  <c r="Q49" i="1"/>
  <c r="S46" i="1"/>
  <c r="U46" i="1"/>
  <c r="V46" i="1"/>
  <c r="W46" i="1"/>
  <c r="Q46" i="1"/>
  <c r="P46" i="1" s="1"/>
  <c r="S43" i="1"/>
  <c r="U43" i="1"/>
  <c r="V43" i="1"/>
  <c r="W43" i="1"/>
  <c r="Q43" i="1"/>
  <c r="R40" i="1"/>
  <c r="S40" i="1"/>
  <c r="T40" i="1"/>
  <c r="U40" i="1"/>
  <c r="V40" i="1"/>
  <c r="W40" i="1"/>
  <c r="Q40" i="1"/>
  <c r="P40" i="1" s="1"/>
  <c r="R37" i="1"/>
  <c r="S37" i="1"/>
  <c r="U37" i="1"/>
  <c r="V37" i="1"/>
  <c r="W37" i="1"/>
  <c r="Q37" i="1"/>
  <c r="R34" i="1"/>
  <c r="S34" i="1"/>
  <c r="T34" i="1"/>
  <c r="U34" i="1"/>
  <c r="V34" i="1"/>
  <c r="W34" i="1"/>
  <c r="Q34" i="1"/>
  <c r="P34" i="1" s="1"/>
  <c r="R31" i="1"/>
  <c r="S31" i="1"/>
  <c r="T31" i="1"/>
  <c r="U31" i="1"/>
  <c r="V31" i="1"/>
  <c r="W31" i="1"/>
  <c r="Q31" i="1"/>
  <c r="P31" i="1" s="1"/>
  <c r="R28" i="1"/>
  <c r="S28" i="1"/>
  <c r="T28" i="1"/>
  <c r="U28" i="1"/>
  <c r="V28" i="1"/>
  <c r="W28" i="1"/>
  <c r="Q28" i="1"/>
  <c r="P64" i="1" l="1"/>
  <c r="P49" i="1"/>
  <c r="J17" i="1"/>
  <c r="K17" i="1" s="1"/>
  <c r="P55" i="1"/>
  <c r="P37" i="1"/>
  <c r="P61" i="1"/>
  <c r="P73" i="1"/>
  <c r="P67" i="1"/>
  <c r="P43" i="1"/>
  <c r="P28" i="1"/>
  <c r="V25" i="1"/>
  <c r="W25" i="1"/>
  <c r="Q1" i="24"/>
  <c r="S2" i="24"/>
  <c r="U1" i="24" s="1"/>
  <c r="Q1" i="23"/>
  <c r="S2" i="23"/>
  <c r="U1" i="23" s="1"/>
  <c r="Q25" i="1"/>
  <c r="T25" i="1"/>
  <c r="R25" i="1"/>
  <c r="U25" i="1"/>
  <c r="S25" i="1"/>
  <c r="P25" i="1" l="1"/>
  <c r="G10" i="1"/>
  <c r="H16" i="1"/>
  <c r="H15" i="1"/>
  <c r="G12" i="1"/>
  <c r="H9" i="1"/>
  <c r="G14" i="1"/>
  <c r="G13" i="1"/>
  <c r="G11" i="1"/>
  <c r="R5" i="22"/>
  <c r="R8" i="22"/>
  <c r="R13" i="22"/>
  <c r="R21" i="22"/>
  <c r="R29" i="22"/>
  <c r="R37" i="22"/>
  <c r="R45" i="22"/>
  <c r="R53" i="22"/>
  <c r="R61" i="22"/>
  <c r="R69" i="22"/>
  <c r="R77" i="22"/>
  <c r="R85" i="22"/>
  <c r="R93" i="22"/>
  <c r="R101" i="22"/>
  <c r="R109" i="22"/>
  <c r="R117" i="22"/>
  <c r="R125" i="22"/>
  <c r="R133" i="22"/>
  <c r="R141" i="22"/>
  <c r="R149" i="22"/>
  <c r="R157" i="22"/>
  <c r="R165" i="22"/>
  <c r="R173" i="22"/>
  <c r="R181" i="22"/>
  <c r="R189" i="22"/>
  <c r="R197" i="22"/>
  <c r="R205" i="22"/>
  <c r="R213" i="22"/>
  <c r="R221" i="22"/>
  <c r="R229" i="22"/>
  <c r="R237" i="22"/>
  <c r="R245" i="22"/>
  <c r="R253" i="22"/>
  <c r="R261" i="22"/>
  <c r="R269" i="22"/>
  <c r="R277" i="22"/>
  <c r="R285" i="22"/>
  <c r="R293" i="22"/>
  <c r="R301" i="22"/>
  <c r="R309" i="22"/>
  <c r="R317" i="22"/>
  <c r="R325" i="22"/>
  <c r="R333" i="22"/>
  <c r="R341" i="22"/>
  <c r="R342" i="22"/>
  <c r="R345" i="22"/>
  <c r="R349" i="22"/>
  <c r="R350" i="22"/>
  <c r="R353" i="22"/>
  <c r="R357" i="22"/>
  <c r="R358" i="22"/>
  <c r="R361" i="22"/>
  <c r="R365" i="22"/>
  <c r="R366" i="22"/>
  <c r="R369" i="22"/>
  <c r="R373" i="22"/>
  <c r="R374" i="22"/>
  <c r="R377" i="22"/>
  <c r="R381" i="22"/>
  <c r="R382" i="22"/>
  <c r="R385" i="22"/>
  <c r="R389" i="22"/>
  <c r="R390" i="22"/>
  <c r="R393" i="22"/>
  <c r="R397" i="22"/>
  <c r="R398" i="22"/>
  <c r="R401" i="22"/>
  <c r="R405" i="22"/>
  <c r="R406" i="22"/>
  <c r="R409" i="22"/>
  <c r="R413" i="22"/>
  <c r="R414" i="22"/>
  <c r="R417" i="22"/>
  <c r="R421" i="22"/>
  <c r="R422" i="22"/>
  <c r="R425" i="22"/>
  <c r="R429" i="22"/>
  <c r="R430" i="22"/>
  <c r="R433" i="22"/>
  <c r="R437" i="22"/>
  <c r="R438" i="22"/>
  <c r="R441" i="22"/>
  <c r="R445" i="22"/>
  <c r="R446" i="22"/>
  <c r="R449" i="22"/>
  <c r="R453" i="22"/>
  <c r="R454" i="22"/>
  <c r="R457" i="22"/>
  <c r="R461" i="22"/>
  <c r="R462" i="22"/>
  <c r="R465" i="22"/>
  <c r="R469" i="22"/>
  <c r="R470" i="22"/>
  <c r="R473" i="22"/>
  <c r="R477" i="22"/>
  <c r="R478" i="22"/>
  <c r="R481" i="22"/>
  <c r="R485" i="22"/>
  <c r="R486" i="22"/>
  <c r="R489" i="22"/>
  <c r="R493" i="22"/>
  <c r="R494" i="22"/>
  <c r="R497" i="22"/>
  <c r="P3" i="22"/>
  <c r="R3" i="22" s="1"/>
  <c r="P4" i="22"/>
  <c r="R4" i="22" s="1"/>
  <c r="P5" i="22"/>
  <c r="P6" i="22"/>
  <c r="R6" i="22" s="1"/>
  <c r="P7" i="22"/>
  <c r="R7" i="22" s="1"/>
  <c r="P8" i="22"/>
  <c r="P9" i="22"/>
  <c r="R9" i="22" s="1"/>
  <c r="P10" i="22"/>
  <c r="R10" i="22" s="1"/>
  <c r="P11" i="22"/>
  <c r="R11" i="22" s="1"/>
  <c r="P12" i="22"/>
  <c r="R12" i="22" s="1"/>
  <c r="P13" i="22"/>
  <c r="P14" i="22"/>
  <c r="R14" i="22" s="1"/>
  <c r="P15" i="22"/>
  <c r="R15" i="22" s="1"/>
  <c r="P16" i="22"/>
  <c r="R16" i="22" s="1"/>
  <c r="P17" i="22"/>
  <c r="R17" i="22" s="1"/>
  <c r="P18" i="22"/>
  <c r="R18" i="22" s="1"/>
  <c r="P19" i="22"/>
  <c r="R19" i="22" s="1"/>
  <c r="P20" i="22"/>
  <c r="R20" i="22" s="1"/>
  <c r="P21" i="22"/>
  <c r="P22" i="22"/>
  <c r="R22" i="22" s="1"/>
  <c r="P23" i="22"/>
  <c r="R23" i="22" s="1"/>
  <c r="P24" i="22"/>
  <c r="R24" i="22" s="1"/>
  <c r="P25" i="22"/>
  <c r="R25" i="22" s="1"/>
  <c r="P26" i="22"/>
  <c r="R26" i="22" s="1"/>
  <c r="P27" i="22"/>
  <c r="R27" i="22" s="1"/>
  <c r="P28" i="22"/>
  <c r="R28" i="22" s="1"/>
  <c r="P29" i="22"/>
  <c r="P30" i="22"/>
  <c r="R30" i="22" s="1"/>
  <c r="P31" i="22"/>
  <c r="R31" i="22" s="1"/>
  <c r="P32" i="22"/>
  <c r="R32" i="22" s="1"/>
  <c r="P33" i="22"/>
  <c r="R33" i="22" s="1"/>
  <c r="P34" i="22"/>
  <c r="R34" i="22" s="1"/>
  <c r="P35" i="22"/>
  <c r="R35" i="22" s="1"/>
  <c r="P36" i="22"/>
  <c r="R36" i="22" s="1"/>
  <c r="P37" i="22"/>
  <c r="P38" i="22"/>
  <c r="R38" i="22" s="1"/>
  <c r="P39" i="22"/>
  <c r="R39" i="22" s="1"/>
  <c r="P40" i="22"/>
  <c r="R40" i="22" s="1"/>
  <c r="P41" i="22"/>
  <c r="R41" i="22" s="1"/>
  <c r="P42" i="22"/>
  <c r="R42" i="22" s="1"/>
  <c r="S42" i="22" s="1"/>
  <c r="P43" i="22"/>
  <c r="R43" i="22" s="1"/>
  <c r="P44" i="22"/>
  <c r="R44" i="22" s="1"/>
  <c r="P45" i="22"/>
  <c r="P46" i="22"/>
  <c r="R46" i="22" s="1"/>
  <c r="P47" i="22"/>
  <c r="R47" i="22" s="1"/>
  <c r="P48" i="22"/>
  <c r="R48" i="22" s="1"/>
  <c r="P49" i="22"/>
  <c r="R49" i="22" s="1"/>
  <c r="P50" i="22"/>
  <c r="R50" i="22" s="1"/>
  <c r="P51" i="22"/>
  <c r="R51" i="22" s="1"/>
  <c r="P52" i="22"/>
  <c r="R52" i="22" s="1"/>
  <c r="P53" i="22"/>
  <c r="P54" i="22"/>
  <c r="R54" i="22" s="1"/>
  <c r="P55" i="22"/>
  <c r="R55" i="22" s="1"/>
  <c r="P56" i="22"/>
  <c r="R56" i="22" s="1"/>
  <c r="P57" i="22"/>
  <c r="R57" i="22" s="1"/>
  <c r="P58" i="22"/>
  <c r="R58" i="22" s="1"/>
  <c r="P59" i="22"/>
  <c r="R59" i="22" s="1"/>
  <c r="P60" i="22"/>
  <c r="R60" i="22" s="1"/>
  <c r="P61" i="22"/>
  <c r="P62" i="22"/>
  <c r="R62" i="22" s="1"/>
  <c r="P63" i="22"/>
  <c r="R63" i="22" s="1"/>
  <c r="P64" i="22"/>
  <c r="R64" i="22" s="1"/>
  <c r="P65" i="22"/>
  <c r="R65" i="22" s="1"/>
  <c r="P66" i="22"/>
  <c r="R66" i="22" s="1"/>
  <c r="P67" i="22"/>
  <c r="R67" i="22" s="1"/>
  <c r="P68" i="22"/>
  <c r="R68" i="22" s="1"/>
  <c r="P69" i="22"/>
  <c r="P70" i="22"/>
  <c r="R70" i="22" s="1"/>
  <c r="P71" i="22"/>
  <c r="R71" i="22" s="1"/>
  <c r="P72" i="22"/>
  <c r="R72" i="22" s="1"/>
  <c r="P73" i="22"/>
  <c r="R73" i="22" s="1"/>
  <c r="P74" i="22"/>
  <c r="R74" i="22" s="1"/>
  <c r="P75" i="22"/>
  <c r="R75" i="22" s="1"/>
  <c r="P76" i="22"/>
  <c r="R76" i="22" s="1"/>
  <c r="P77" i="22"/>
  <c r="P78" i="22"/>
  <c r="R78" i="22" s="1"/>
  <c r="P79" i="22"/>
  <c r="R79" i="22" s="1"/>
  <c r="P80" i="22"/>
  <c r="R80" i="22" s="1"/>
  <c r="P81" i="22"/>
  <c r="R81" i="22" s="1"/>
  <c r="P82" i="22"/>
  <c r="R82" i="22" s="1"/>
  <c r="P83" i="22"/>
  <c r="R83" i="22" s="1"/>
  <c r="P84" i="22"/>
  <c r="R84" i="22" s="1"/>
  <c r="P85" i="22"/>
  <c r="P86" i="22"/>
  <c r="R86" i="22" s="1"/>
  <c r="P87" i="22"/>
  <c r="R87" i="22" s="1"/>
  <c r="P88" i="22"/>
  <c r="R88" i="22" s="1"/>
  <c r="P89" i="22"/>
  <c r="R89" i="22" s="1"/>
  <c r="P90" i="22"/>
  <c r="R90" i="22" s="1"/>
  <c r="P91" i="22"/>
  <c r="R91" i="22" s="1"/>
  <c r="P92" i="22"/>
  <c r="R92" i="22" s="1"/>
  <c r="P93" i="22"/>
  <c r="P94" i="22"/>
  <c r="R94" i="22" s="1"/>
  <c r="P95" i="22"/>
  <c r="R95" i="22" s="1"/>
  <c r="P96" i="22"/>
  <c r="R96" i="22" s="1"/>
  <c r="P97" i="22"/>
  <c r="R97" i="22" s="1"/>
  <c r="P98" i="22"/>
  <c r="R98" i="22" s="1"/>
  <c r="P99" i="22"/>
  <c r="R99" i="22" s="1"/>
  <c r="P100" i="22"/>
  <c r="R100" i="22" s="1"/>
  <c r="P101" i="22"/>
  <c r="P102" i="22"/>
  <c r="R102" i="22" s="1"/>
  <c r="P103" i="22"/>
  <c r="R103" i="22" s="1"/>
  <c r="P104" i="22"/>
  <c r="R104" i="22" s="1"/>
  <c r="P105" i="22"/>
  <c r="R105" i="22" s="1"/>
  <c r="P106" i="22"/>
  <c r="R106" i="22" s="1"/>
  <c r="P107" i="22"/>
  <c r="R107" i="22" s="1"/>
  <c r="P108" i="22"/>
  <c r="R108" i="22" s="1"/>
  <c r="P109" i="22"/>
  <c r="P110" i="22"/>
  <c r="R110" i="22" s="1"/>
  <c r="P111" i="22"/>
  <c r="R111" i="22" s="1"/>
  <c r="P112" i="22"/>
  <c r="R112" i="22" s="1"/>
  <c r="P113" i="22"/>
  <c r="R113" i="22" s="1"/>
  <c r="P114" i="22"/>
  <c r="R114" i="22" s="1"/>
  <c r="P115" i="22"/>
  <c r="R115" i="22" s="1"/>
  <c r="P116" i="22"/>
  <c r="R116" i="22" s="1"/>
  <c r="P117" i="22"/>
  <c r="P118" i="22"/>
  <c r="R118" i="22" s="1"/>
  <c r="P119" i="22"/>
  <c r="R119" i="22" s="1"/>
  <c r="P120" i="22"/>
  <c r="R120" i="22" s="1"/>
  <c r="P121" i="22"/>
  <c r="R121" i="22" s="1"/>
  <c r="P122" i="22"/>
  <c r="R122" i="22" s="1"/>
  <c r="P123" i="22"/>
  <c r="R123" i="22" s="1"/>
  <c r="P124" i="22"/>
  <c r="R124" i="22" s="1"/>
  <c r="P125" i="22"/>
  <c r="P126" i="22"/>
  <c r="R126" i="22" s="1"/>
  <c r="P127" i="22"/>
  <c r="R127" i="22" s="1"/>
  <c r="P128" i="22"/>
  <c r="R128" i="22" s="1"/>
  <c r="P129" i="22"/>
  <c r="R129" i="22" s="1"/>
  <c r="P130" i="22"/>
  <c r="R130" i="22" s="1"/>
  <c r="P131" i="22"/>
  <c r="R131" i="22" s="1"/>
  <c r="P132" i="22"/>
  <c r="R132" i="22" s="1"/>
  <c r="P133" i="22"/>
  <c r="P134" i="22"/>
  <c r="R134" i="22" s="1"/>
  <c r="P135" i="22"/>
  <c r="R135" i="22" s="1"/>
  <c r="P136" i="22"/>
  <c r="R136" i="22" s="1"/>
  <c r="P137" i="22"/>
  <c r="R137" i="22" s="1"/>
  <c r="P138" i="22"/>
  <c r="R138" i="22" s="1"/>
  <c r="P139" i="22"/>
  <c r="R139" i="22" s="1"/>
  <c r="P140" i="22"/>
  <c r="R140" i="22" s="1"/>
  <c r="P141" i="22"/>
  <c r="P142" i="22"/>
  <c r="R142" i="22" s="1"/>
  <c r="P143" i="22"/>
  <c r="R143" i="22" s="1"/>
  <c r="P144" i="22"/>
  <c r="R144" i="22" s="1"/>
  <c r="P145" i="22"/>
  <c r="R145" i="22" s="1"/>
  <c r="P146" i="22"/>
  <c r="R146" i="22" s="1"/>
  <c r="P147" i="22"/>
  <c r="R147" i="22" s="1"/>
  <c r="P148" i="22"/>
  <c r="R148" i="22" s="1"/>
  <c r="P149" i="22"/>
  <c r="P150" i="22"/>
  <c r="R150" i="22" s="1"/>
  <c r="P151" i="22"/>
  <c r="R151" i="22" s="1"/>
  <c r="P152" i="22"/>
  <c r="R152" i="22" s="1"/>
  <c r="P153" i="22"/>
  <c r="R153" i="22" s="1"/>
  <c r="P154" i="22"/>
  <c r="R154" i="22" s="1"/>
  <c r="P155" i="22"/>
  <c r="R155" i="22" s="1"/>
  <c r="P156" i="22"/>
  <c r="R156" i="22" s="1"/>
  <c r="P157" i="22"/>
  <c r="P158" i="22"/>
  <c r="R158" i="22" s="1"/>
  <c r="P159" i="22"/>
  <c r="R159" i="22" s="1"/>
  <c r="P160" i="22"/>
  <c r="R160" i="22" s="1"/>
  <c r="P161" i="22"/>
  <c r="R161" i="22" s="1"/>
  <c r="P162" i="22"/>
  <c r="R162" i="22" s="1"/>
  <c r="P163" i="22"/>
  <c r="R163" i="22" s="1"/>
  <c r="P164" i="22"/>
  <c r="R164" i="22" s="1"/>
  <c r="P165" i="22"/>
  <c r="P166" i="22"/>
  <c r="R166" i="22" s="1"/>
  <c r="P167" i="22"/>
  <c r="R167" i="22" s="1"/>
  <c r="P168" i="22"/>
  <c r="R168" i="22" s="1"/>
  <c r="P169" i="22"/>
  <c r="R169" i="22" s="1"/>
  <c r="P170" i="22"/>
  <c r="R170" i="22" s="1"/>
  <c r="P171" i="22"/>
  <c r="R171" i="22" s="1"/>
  <c r="P172" i="22"/>
  <c r="R172" i="22" s="1"/>
  <c r="P173" i="22"/>
  <c r="P174" i="22"/>
  <c r="R174" i="22" s="1"/>
  <c r="P175" i="22"/>
  <c r="R175" i="22" s="1"/>
  <c r="P176" i="22"/>
  <c r="R176" i="22" s="1"/>
  <c r="P177" i="22"/>
  <c r="R177" i="22" s="1"/>
  <c r="P178" i="22"/>
  <c r="R178" i="22" s="1"/>
  <c r="P179" i="22"/>
  <c r="R179" i="22" s="1"/>
  <c r="P180" i="22"/>
  <c r="R180" i="22" s="1"/>
  <c r="P181" i="22"/>
  <c r="P182" i="22"/>
  <c r="R182" i="22" s="1"/>
  <c r="P183" i="22"/>
  <c r="R183" i="22" s="1"/>
  <c r="P184" i="22"/>
  <c r="R184" i="22" s="1"/>
  <c r="P185" i="22"/>
  <c r="R185" i="22" s="1"/>
  <c r="P186" i="22"/>
  <c r="R186" i="22" s="1"/>
  <c r="P187" i="22"/>
  <c r="R187" i="22" s="1"/>
  <c r="P188" i="22"/>
  <c r="R188" i="22" s="1"/>
  <c r="P189" i="22"/>
  <c r="P190" i="22"/>
  <c r="R190" i="22" s="1"/>
  <c r="P191" i="22"/>
  <c r="R191" i="22" s="1"/>
  <c r="P192" i="22"/>
  <c r="R192" i="22" s="1"/>
  <c r="P193" i="22"/>
  <c r="R193" i="22" s="1"/>
  <c r="P194" i="22"/>
  <c r="R194" i="22" s="1"/>
  <c r="P195" i="22"/>
  <c r="R195" i="22" s="1"/>
  <c r="P196" i="22"/>
  <c r="R196" i="22" s="1"/>
  <c r="P197" i="22"/>
  <c r="P198" i="22"/>
  <c r="R198" i="22" s="1"/>
  <c r="P199" i="22"/>
  <c r="R199" i="22" s="1"/>
  <c r="P200" i="22"/>
  <c r="R200" i="22" s="1"/>
  <c r="P201" i="22"/>
  <c r="R201" i="22" s="1"/>
  <c r="P202" i="22"/>
  <c r="R202" i="22" s="1"/>
  <c r="P203" i="22"/>
  <c r="R203" i="22" s="1"/>
  <c r="P204" i="22"/>
  <c r="R204" i="22" s="1"/>
  <c r="P205" i="22"/>
  <c r="P206" i="22"/>
  <c r="R206" i="22" s="1"/>
  <c r="P207" i="22"/>
  <c r="R207" i="22" s="1"/>
  <c r="P208" i="22"/>
  <c r="R208" i="22" s="1"/>
  <c r="P209" i="22"/>
  <c r="R209" i="22" s="1"/>
  <c r="P210" i="22"/>
  <c r="R210" i="22" s="1"/>
  <c r="P211" i="22"/>
  <c r="R211" i="22" s="1"/>
  <c r="P212" i="22"/>
  <c r="R212" i="22" s="1"/>
  <c r="P213" i="22"/>
  <c r="P214" i="22"/>
  <c r="R214" i="22" s="1"/>
  <c r="P215" i="22"/>
  <c r="R215" i="22" s="1"/>
  <c r="P216" i="22"/>
  <c r="R216" i="22" s="1"/>
  <c r="P217" i="22"/>
  <c r="R217" i="22" s="1"/>
  <c r="P218" i="22"/>
  <c r="R218" i="22" s="1"/>
  <c r="P219" i="22"/>
  <c r="R219" i="22" s="1"/>
  <c r="P220" i="22"/>
  <c r="R220" i="22" s="1"/>
  <c r="P221" i="22"/>
  <c r="P222" i="22"/>
  <c r="R222" i="22" s="1"/>
  <c r="P223" i="22"/>
  <c r="R223" i="22" s="1"/>
  <c r="P224" i="22"/>
  <c r="R224" i="22" s="1"/>
  <c r="P225" i="22"/>
  <c r="R225" i="22" s="1"/>
  <c r="P226" i="22"/>
  <c r="R226" i="22" s="1"/>
  <c r="P227" i="22"/>
  <c r="R227" i="22" s="1"/>
  <c r="P228" i="22"/>
  <c r="R228" i="22" s="1"/>
  <c r="P229" i="22"/>
  <c r="P230" i="22"/>
  <c r="R230" i="22" s="1"/>
  <c r="P231" i="22"/>
  <c r="R231" i="22" s="1"/>
  <c r="P232" i="22"/>
  <c r="R232" i="22" s="1"/>
  <c r="P233" i="22"/>
  <c r="R233" i="22" s="1"/>
  <c r="P234" i="22"/>
  <c r="R234" i="22" s="1"/>
  <c r="P235" i="22"/>
  <c r="R235" i="22" s="1"/>
  <c r="P236" i="22"/>
  <c r="R236" i="22" s="1"/>
  <c r="P237" i="22"/>
  <c r="P238" i="22"/>
  <c r="R238" i="22" s="1"/>
  <c r="P239" i="22"/>
  <c r="R239" i="22" s="1"/>
  <c r="P240" i="22"/>
  <c r="R240" i="22" s="1"/>
  <c r="P241" i="22"/>
  <c r="R241" i="22" s="1"/>
  <c r="P242" i="22"/>
  <c r="R242" i="22" s="1"/>
  <c r="P243" i="22"/>
  <c r="R243" i="22" s="1"/>
  <c r="P244" i="22"/>
  <c r="R244" i="22" s="1"/>
  <c r="P245" i="22"/>
  <c r="P246" i="22"/>
  <c r="R246" i="22" s="1"/>
  <c r="P247" i="22"/>
  <c r="R247" i="22" s="1"/>
  <c r="P248" i="22"/>
  <c r="R248" i="22" s="1"/>
  <c r="P249" i="22"/>
  <c r="R249" i="22" s="1"/>
  <c r="P250" i="22"/>
  <c r="R250" i="22" s="1"/>
  <c r="P251" i="22"/>
  <c r="R251" i="22" s="1"/>
  <c r="P252" i="22"/>
  <c r="R252" i="22" s="1"/>
  <c r="P253" i="22"/>
  <c r="P254" i="22"/>
  <c r="R254" i="22" s="1"/>
  <c r="P255" i="22"/>
  <c r="R255" i="22" s="1"/>
  <c r="P256" i="22"/>
  <c r="R256" i="22" s="1"/>
  <c r="P257" i="22"/>
  <c r="R257" i="22" s="1"/>
  <c r="P258" i="22"/>
  <c r="R258" i="22" s="1"/>
  <c r="P259" i="22"/>
  <c r="R259" i="22" s="1"/>
  <c r="P260" i="22"/>
  <c r="R260" i="22" s="1"/>
  <c r="P261" i="22"/>
  <c r="P262" i="22"/>
  <c r="R262" i="22" s="1"/>
  <c r="P263" i="22"/>
  <c r="R263" i="22" s="1"/>
  <c r="P264" i="22"/>
  <c r="R264" i="22" s="1"/>
  <c r="P265" i="22"/>
  <c r="R265" i="22" s="1"/>
  <c r="P266" i="22"/>
  <c r="R266" i="22" s="1"/>
  <c r="P267" i="22"/>
  <c r="R267" i="22" s="1"/>
  <c r="P268" i="22"/>
  <c r="R268" i="22" s="1"/>
  <c r="P269" i="22"/>
  <c r="P270" i="22"/>
  <c r="R270" i="22" s="1"/>
  <c r="P271" i="22"/>
  <c r="R271" i="22" s="1"/>
  <c r="P272" i="22"/>
  <c r="R272" i="22" s="1"/>
  <c r="P273" i="22"/>
  <c r="R273" i="22" s="1"/>
  <c r="P274" i="22"/>
  <c r="R274" i="22" s="1"/>
  <c r="P275" i="22"/>
  <c r="R275" i="22" s="1"/>
  <c r="P276" i="22"/>
  <c r="R276" i="22" s="1"/>
  <c r="P277" i="22"/>
  <c r="P278" i="22"/>
  <c r="R278" i="22" s="1"/>
  <c r="P279" i="22"/>
  <c r="R279" i="22" s="1"/>
  <c r="P280" i="22"/>
  <c r="R280" i="22" s="1"/>
  <c r="P281" i="22"/>
  <c r="R281" i="22" s="1"/>
  <c r="P282" i="22"/>
  <c r="R282" i="22" s="1"/>
  <c r="P283" i="22"/>
  <c r="R283" i="22" s="1"/>
  <c r="P284" i="22"/>
  <c r="R284" i="22" s="1"/>
  <c r="P285" i="22"/>
  <c r="P286" i="22"/>
  <c r="R286" i="22" s="1"/>
  <c r="P287" i="22"/>
  <c r="R287" i="22" s="1"/>
  <c r="P288" i="22"/>
  <c r="R288" i="22" s="1"/>
  <c r="P289" i="22"/>
  <c r="R289" i="22" s="1"/>
  <c r="P290" i="22"/>
  <c r="R290" i="22" s="1"/>
  <c r="P291" i="22"/>
  <c r="R291" i="22" s="1"/>
  <c r="P292" i="22"/>
  <c r="R292" i="22" s="1"/>
  <c r="P293" i="22"/>
  <c r="P294" i="22"/>
  <c r="R294" i="22" s="1"/>
  <c r="P295" i="22"/>
  <c r="R295" i="22" s="1"/>
  <c r="P296" i="22"/>
  <c r="R296" i="22" s="1"/>
  <c r="P297" i="22"/>
  <c r="R297" i="22" s="1"/>
  <c r="P298" i="22"/>
  <c r="R298" i="22" s="1"/>
  <c r="P299" i="22"/>
  <c r="R299" i="22" s="1"/>
  <c r="P300" i="22"/>
  <c r="R300" i="22" s="1"/>
  <c r="P301" i="22"/>
  <c r="P302" i="22"/>
  <c r="R302" i="22" s="1"/>
  <c r="P303" i="22"/>
  <c r="R303" i="22" s="1"/>
  <c r="P304" i="22"/>
  <c r="R304" i="22" s="1"/>
  <c r="P305" i="22"/>
  <c r="R305" i="22" s="1"/>
  <c r="P306" i="22"/>
  <c r="R306" i="22" s="1"/>
  <c r="P307" i="22"/>
  <c r="R307" i="22" s="1"/>
  <c r="P308" i="22"/>
  <c r="R308" i="22" s="1"/>
  <c r="P309" i="22"/>
  <c r="P310" i="22"/>
  <c r="R310" i="22" s="1"/>
  <c r="P311" i="22"/>
  <c r="R311" i="22" s="1"/>
  <c r="P312" i="22"/>
  <c r="R312" i="22" s="1"/>
  <c r="P313" i="22"/>
  <c r="R313" i="22" s="1"/>
  <c r="P314" i="22"/>
  <c r="R314" i="22" s="1"/>
  <c r="P315" i="22"/>
  <c r="R315" i="22" s="1"/>
  <c r="P316" i="22"/>
  <c r="R316" i="22" s="1"/>
  <c r="P317" i="22"/>
  <c r="P318" i="22"/>
  <c r="R318" i="22" s="1"/>
  <c r="P319" i="22"/>
  <c r="R319" i="22" s="1"/>
  <c r="P320" i="22"/>
  <c r="R320" i="22" s="1"/>
  <c r="P321" i="22"/>
  <c r="R321" i="22" s="1"/>
  <c r="P322" i="22"/>
  <c r="R322" i="22" s="1"/>
  <c r="P323" i="22"/>
  <c r="R323" i="22" s="1"/>
  <c r="P324" i="22"/>
  <c r="R324" i="22" s="1"/>
  <c r="P325" i="22"/>
  <c r="P326" i="22"/>
  <c r="R326" i="22" s="1"/>
  <c r="P327" i="22"/>
  <c r="R327" i="22" s="1"/>
  <c r="P328" i="22"/>
  <c r="R328" i="22" s="1"/>
  <c r="P329" i="22"/>
  <c r="R329" i="22" s="1"/>
  <c r="P330" i="22"/>
  <c r="R330" i="22" s="1"/>
  <c r="P331" i="22"/>
  <c r="R331" i="22" s="1"/>
  <c r="P332" i="22"/>
  <c r="R332" i="22" s="1"/>
  <c r="P333" i="22"/>
  <c r="P334" i="22"/>
  <c r="R334" i="22" s="1"/>
  <c r="P335" i="22"/>
  <c r="R335" i="22" s="1"/>
  <c r="P336" i="22"/>
  <c r="R336" i="22" s="1"/>
  <c r="P337" i="22"/>
  <c r="R337" i="22" s="1"/>
  <c r="P338" i="22"/>
  <c r="R338" i="22" s="1"/>
  <c r="P339" i="22"/>
  <c r="R339" i="22" s="1"/>
  <c r="P340" i="22"/>
  <c r="R340" i="22" s="1"/>
  <c r="P341" i="22"/>
  <c r="P342" i="22"/>
  <c r="P343" i="22"/>
  <c r="R343" i="22" s="1"/>
  <c r="P344" i="22"/>
  <c r="R344" i="22" s="1"/>
  <c r="P345" i="22"/>
  <c r="P346" i="22"/>
  <c r="R346" i="22" s="1"/>
  <c r="P347" i="22"/>
  <c r="R347" i="22" s="1"/>
  <c r="P348" i="22"/>
  <c r="R348" i="22" s="1"/>
  <c r="P349" i="22"/>
  <c r="P350" i="22"/>
  <c r="P351" i="22"/>
  <c r="R351" i="22" s="1"/>
  <c r="P352" i="22"/>
  <c r="R352" i="22" s="1"/>
  <c r="P353" i="22"/>
  <c r="P354" i="22"/>
  <c r="R354" i="22" s="1"/>
  <c r="P355" i="22"/>
  <c r="R355" i="22" s="1"/>
  <c r="P356" i="22"/>
  <c r="R356" i="22" s="1"/>
  <c r="P357" i="22"/>
  <c r="P358" i="22"/>
  <c r="P359" i="22"/>
  <c r="R359" i="22" s="1"/>
  <c r="P360" i="22"/>
  <c r="R360" i="22" s="1"/>
  <c r="P361" i="22"/>
  <c r="P362" i="22"/>
  <c r="R362" i="22" s="1"/>
  <c r="P363" i="22"/>
  <c r="R363" i="22" s="1"/>
  <c r="P364" i="22"/>
  <c r="R364" i="22" s="1"/>
  <c r="P365" i="22"/>
  <c r="P366" i="22"/>
  <c r="P367" i="22"/>
  <c r="R367" i="22" s="1"/>
  <c r="P368" i="22"/>
  <c r="R368" i="22" s="1"/>
  <c r="P369" i="22"/>
  <c r="P370" i="22"/>
  <c r="R370" i="22" s="1"/>
  <c r="P371" i="22"/>
  <c r="R371" i="22" s="1"/>
  <c r="P372" i="22"/>
  <c r="R372" i="22" s="1"/>
  <c r="P373" i="22"/>
  <c r="P374" i="22"/>
  <c r="P375" i="22"/>
  <c r="R375" i="22" s="1"/>
  <c r="P376" i="22"/>
  <c r="R376" i="22" s="1"/>
  <c r="P377" i="22"/>
  <c r="P378" i="22"/>
  <c r="R378" i="22" s="1"/>
  <c r="P379" i="22"/>
  <c r="R379" i="22" s="1"/>
  <c r="P380" i="22"/>
  <c r="R380" i="22" s="1"/>
  <c r="P381" i="22"/>
  <c r="P382" i="22"/>
  <c r="P383" i="22"/>
  <c r="R383" i="22" s="1"/>
  <c r="P384" i="22"/>
  <c r="R384" i="22" s="1"/>
  <c r="P385" i="22"/>
  <c r="P386" i="22"/>
  <c r="R386" i="22" s="1"/>
  <c r="P387" i="22"/>
  <c r="R387" i="22" s="1"/>
  <c r="P388" i="22"/>
  <c r="R388" i="22" s="1"/>
  <c r="P389" i="22"/>
  <c r="P390" i="22"/>
  <c r="P391" i="22"/>
  <c r="R391" i="22" s="1"/>
  <c r="P392" i="22"/>
  <c r="R392" i="22" s="1"/>
  <c r="P393" i="22"/>
  <c r="P394" i="22"/>
  <c r="R394" i="22" s="1"/>
  <c r="S394" i="22" s="1"/>
  <c r="P395" i="22"/>
  <c r="R395" i="22" s="1"/>
  <c r="P396" i="22"/>
  <c r="R396" i="22" s="1"/>
  <c r="P397" i="22"/>
  <c r="P398" i="22"/>
  <c r="P399" i="22"/>
  <c r="R399" i="22" s="1"/>
  <c r="P400" i="22"/>
  <c r="R400" i="22" s="1"/>
  <c r="P401" i="22"/>
  <c r="P402" i="22"/>
  <c r="R402" i="22" s="1"/>
  <c r="P403" i="22"/>
  <c r="R403" i="22" s="1"/>
  <c r="P404" i="22"/>
  <c r="R404" i="22" s="1"/>
  <c r="P405" i="22"/>
  <c r="P406" i="22"/>
  <c r="P407" i="22"/>
  <c r="R407" i="22" s="1"/>
  <c r="P408" i="22"/>
  <c r="R408" i="22" s="1"/>
  <c r="P409" i="22"/>
  <c r="P410" i="22"/>
  <c r="R410" i="22" s="1"/>
  <c r="P411" i="22"/>
  <c r="R411" i="22" s="1"/>
  <c r="P412" i="22"/>
  <c r="R412" i="22" s="1"/>
  <c r="P413" i="22"/>
  <c r="P414" i="22"/>
  <c r="P415" i="22"/>
  <c r="R415" i="22" s="1"/>
  <c r="P416" i="22"/>
  <c r="R416" i="22" s="1"/>
  <c r="P417" i="22"/>
  <c r="P418" i="22"/>
  <c r="R418" i="22" s="1"/>
  <c r="P419" i="22"/>
  <c r="R419" i="22" s="1"/>
  <c r="P420" i="22"/>
  <c r="R420" i="22" s="1"/>
  <c r="P421" i="22"/>
  <c r="P422" i="22"/>
  <c r="P423" i="22"/>
  <c r="R423" i="22" s="1"/>
  <c r="P424" i="22"/>
  <c r="R424" i="22" s="1"/>
  <c r="P425" i="22"/>
  <c r="P426" i="22"/>
  <c r="R426" i="22" s="1"/>
  <c r="P427" i="22"/>
  <c r="R427" i="22" s="1"/>
  <c r="P428" i="22"/>
  <c r="R428" i="22" s="1"/>
  <c r="P429" i="22"/>
  <c r="P430" i="22"/>
  <c r="P431" i="22"/>
  <c r="R431" i="22" s="1"/>
  <c r="P432" i="22"/>
  <c r="R432" i="22" s="1"/>
  <c r="P433" i="22"/>
  <c r="P434" i="22"/>
  <c r="R434" i="22" s="1"/>
  <c r="P435" i="22"/>
  <c r="R435" i="22" s="1"/>
  <c r="P436" i="22"/>
  <c r="R436" i="22" s="1"/>
  <c r="P437" i="22"/>
  <c r="P438" i="22"/>
  <c r="P439" i="22"/>
  <c r="R439" i="22" s="1"/>
  <c r="P440" i="22"/>
  <c r="R440" i="22" s="1"/>
  <c r="P441" i="22"/>
  <c r="P442" i="22"/>
  <c r="R442" i="22" s="1"/>
  <c r="P443" i="22"/>
  <c r="R443" i="22" s="1"/>
  <c r="P444" i="22"/>
  <c r="R444" i="22" s="1"/>
  <c r="P445" i="22"/>
  <c r="P446" i="22"/>
  <c r="P447" i="22"/>
  <c r="R447" i="22" s="1"/>
  <c r="P448" i="22"/>
  <c r="R448" i="22" s="1"/>
  <c r="P449" i="22"/>
  <c r="P450" i="22"/>
  <c r="R450" i="22" s="1"/>
  <c r="P451" i="22"/>
  <c r="R451" i="22" s="1"/>
  <c r="P452" i="22"/>
  <c r="R452" i="22" s="1"/>
  <c r="P453" i="22"/>
  <c r="P454" i="22"/>
  <c r="P455" i="22"/>
  <c r="R455" i="22" s="1"/>
  <c r="P456" i="22"/>
  <c r="R456" i="22" s="1"/>
  <c r="P457" i="22"/>
  <c r="P458" i="22"/>
  <c r="R458" i="22" s="1"/>
  <c r="S458" i="22" s="1"/>
  <c r="P459" i="22"/>
  <c r="R459" i="22" s="1"/>
  <c r="P460" i="22"/>
  <c r="R460" i="22" s="1"/>
  <c r="P461" i="22"/>
  <c r="P462" i="22"/>
  <c r="P463" i="22"/>
  <c r="R463" i="22" s="1"/>
  <c r="P464" i="22"/>
  <c r="R464" i="22" s="1"/>
  <c r="P465" i="22"/>
  <c r="P466" i="22"/>
  <c r="R466" i="22" s="1"/>
  <c r="P467" i="22"/>
  <c r="R467" i="22" s="1"/>
  <c r="P468" i="22"/>
  <c r="R468" i="22" s="1"/>
  <c r="P469" i="22"/>
  <c r="P470" i="22"/>
  <c r="P471" i="22"/>
  <c r="R471" i="22" s="1"/>
  <c r="P472" i="22"/>
  <c r="R472" i="22" s="1"/>
  <c r="P473" i="22"/>
  <c r="P474" i="22"/>
  <c r="R474" i="22" s="1"/>
  <c r="P475" i="22"/>
  <c r="R475" i="22" s="1"/>
  <c r="P476" i="22"/>
  <c r="R476" i="22" s="1"/>
  <c r="P477" i="22"/>
  <c r="P478" i="22"/>
  <c r="P479" i="22"/>
  <c r="R479" i="22" s="1"/>
  <c r="P480" i="22"/>
  <c r="R480" i="22" s="1"/>
  <c r="P481" i="22"/>
  <c r="P482" i="22"/>
  <c r="R482" i="22" s="1"/>
  <c r="P483" i="22"/>
  <c r="R483" i="22" s="1"/>
  <c r="P484" i="22"/>
  <c r="R484" i="22" s="1"/>
  <c r="P485" i="22"/>
  <c r="P486" i="22"/>
  <c r="P487" i="22"/>
  <c r="R487" i="22" s="1"/>
  <c r="P488" i="22"/>
  <c r="R488" i="22" s="1"/>
  <c r="P489" i="22"/>
  <c r="P490" i="22"/>
  <c r="R490" i="22" s="1"/>
  <c r="P491" i="22"/>
  <c r="R491" i="22" s="1"/>
  <c r="P492" i="22"/>
  <c r="R492" i="22" s="1"/>
  <c r="P493" i="22"/>
  <c r="P494" i="22"/>
  <c r="P495" i="22"/>
  <c r="R495" i="22" s="1"/>
  <c r="P496" i="22"/>
  <c r="R496" i="22" s="1"/>
  <c r="P497" i="22"/>
  <c r="P498" i="22"/>
  <c r="R498" i="22" s="1"/>
  <c r="P499" i="22"/>
  <c r="R499" i="22" s="1"/>
  <c r="P500" i="22"/>
  <c r="R500" i="22" s="1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115" i="22"/>
  <c r="I116" i="22"/>
  <c r="I117" i="22"/>
  <c r="I118" i="22"/>
  <c r="I119" i="22"/>
  <c r="I120" i="22"/>
  <c r="I121" i="22"/>
  <c r="I122" i="22"/>
  <c r="I123" i="22"/>
  <c r="I124" i="22"/>
  <c r="I125" i="22"/>
  <c r="I126" i="22"/>
  <c r="I127" i="22"/>
  <c r="I128" i="22"/>
  <c r="I129" i="22"/>
  <c r="I130" i="22"/>
  <c r="I131" i="22"/>
  <c r="I132" i="22"/>
  <c r="I133" i="22"/>
  <c r="I134" i="22"/>
  <c r="I135" i="22"/>
  <c r="I136" i="22"/>
  <c r="I137" i="22"/>
  <c r="I138" i="22"/>
  <c r="I139" i="22"/>
  <c r="I140" i="22"/>
  <c r="I141" i="22"/>
  <c r="I142" i="22"/>
  <c r="I143" i="22"/>
  <c r="I144" i="22"/>
  <c r="I145" i="22"/>
  <c r="I146" i="22"/>
  <c r="I147" i="22"/>
  <c r="I148" i="22"/>
  <c r="I149" i="22"/>
  <c r="I150" i="22"/>
  <c r="I151" i="22"/>
  <c r="I152" i="22"/>
  <c r="I153" i="22"/>
  <c r="I154" i="22"/>
  <c r="I155" i="22"/>
  <c r="I156" i="22"/>
  <c r="I157" i="22"/>
  <c r="I158" i="22"/>
  <c r="I159" i="22"/>
  <c r="I160" i="22"/>
  <c r="I161" i="22"/>
  <c r="I162" i="22"/>
  <c r="I163" i="22"/>
  <c r="I164" i="22"/>
  <c r="I165" i="22"/>
  <c r="I166" i="22"/>
  <c r="I167" i="22"/>
  <c r="I168" i="22"/>
  <c r="I169" i="22"/>
  <c r="I170" i="22"/>
  <c r="I171" i="22"/>
  <c r="I172" i="22"/>
  <c r="I173" i="22"/>
  <c r="I174" i="22"/>
  <c r="I175" i="22"/>
  <c r="I176" i="22"/>
  <c r="I177" i="22"/>
  <c r="I178" i="22"/>
  <c r="I179" i="22"/>
  <c r="I180" i="22"/>
  <c r="I181" i="22"/>
  <c r="I182" i="22"/>
  <c r="I183" i="22"/>
  <c r="I184" i="22"/>
  <c r="I185" i="22"/>
  <c r="I186" i="22"/>
  <c r="I187" i="22"/>
  <c r="I188" i="22"/>
  <c r="I189" i="22"/>
  <c r="I190" i="22"/>
  <c r="I191" i="22"/>
  <c r="I192" i="22"/>
  <c r="I193" i="22"/>
  <c r="I194" i="22"/>
  <c r="I195" i="22"/>
  <c r="I196" i="22"/>
  <c r="I197" i="22"/>
  <c r="I198" i="22"/>
  <c r="I199" i="22"/>
  <c r="I200" i="22"/>
  <c r="I201" i="22"/>
  <c r="I202" i="22"/>
  <c r="I203" i="22"/>
  <c r="I204" i="22"/>
  <c r="I205" i="22"/>
  <c r="I206" i="22"/>
  <c r="I207" i="22"/>
  <c r="I208" i="22"/>
  <c r="I209" i="22"/>
  <c r="I210" i="22"/>
  <c r="I211" i="22"/>
  <c r="I212" i="22"/>
  <c r="I213" i="22"/>
  <c r="I214" i="22"/>
  <c r="I215" i="22"/>
  <c r="I216" i="22"/>
  <c r="I217" i="22"/>
  <c r="I218" i="22"/>
  <c r="I219" i="22"/>
  <c r="I220" i="22"/>
  <c r="I221" i="22"/>
  <c r="I222" i="22"/>
  <c r="I223" i="22"/>
  <c r="I224" i="22"/>
  <c r="I225" i="22"/>
  <c r="I226" i="22"/>
  <c r="I227" i="22"/>
  <c r="I228" i="22"/>
  <c r="I229" i="22"/>
  <c r="I230" i="22"/>
  <c r="I231" i="22"/>
  <c r="I232" i="22"/>
  <c r="I233" i="22"/>
  <c r="I234" i="22"/>
  <c r="I235" i="22"/>
  <c r="I236" i="22"/>
  <c r="I237" i="22"/>
  <c r="I238" i="22"/>
  <c r="I239" i="22"/>
  <c r="I240" i="22"/>
  <c r="I241" i="22"/>
  <c r="I242" i="22"/>
  <c r="I243" i="22"/>
  <c r="I244" i="22"/>
  <c r="I245" i="22"/>
  <c r="I246" i="22"/>
  <c r="I247" i="22"/>
  <c r="I248" i="22"/>
  <c r="I249" i="22"/>
  <c r="I250" i="22"/>
  <c r="I251" i="22"/>
  <c r="I252" i="22"/>
  <c r="I253" i="22"/>
  <c r="I254" i="22"/>
  <c r="I255" i="22"/>
  <c r="I256" i="22"/>
  <c r="I257" i="22"/>
  <c r="I258" i="22"/>
  <c r="I259" i="22"/>
  <c r="I260" i="22"/>
  <c r="I261" i="22"/>
  <c r="I262" i="22"/>
  <c r="I263" i="22"/>
  <c r="I264" i="22"/>
  <c r="I265" i="22"/>
  <c r="I266" i="22"/>
  <c r="I267" i="22"/>
  <c r="I268" i="22"/>
  <c r="I269" i="22"/>
  <c r="I270" i="22"/>
  <c r="I271" i="22"/>
  <c r="I272" i="22"/>
  <c r="I273" i="22"/>
  <c r="I274" i="22"/>
  <c r="I275" i="22"/>
  <c r="I276" i="22"/>
  <c r="I277" i="22"/>
  <c r="I278" i="22"/>
  <c r="I279" i="22"/>
  <c r="I280" i="22"/>
  <c r="I281" i="22"/>
  <c r="I282" i="22"/>
  <c r="I283" i="22"/>
  <c r="I284" i="22"/>
  <c r="I285" i="22"/>
  <c r="I286" i="22"/>
  <c r="I287" i="22"/>
  <c r="I288" i="22"/>
  <c r="I289" i="22"/>
  <c r="I290" i="22"/>
  <c r="I291" i="22"/>
  <c r="I292" i="22"/>
  <c r="I293" i="22"/>
  <c r="I294" i="22"/>
  <c r="I295" i="22"/>
  <c r="I296" i="22"/>
  <c r="I297" i="22"/>
  <c r="I298" i="22"/>
  <c r="I299" i="22"/>
  <c r="I300" i="22"/>
  <c r="I301" i="22"/>
  <c r="I302" i="22"/>
  <c r="I303" i="22"/>
  <c r="I304" i="22"/>
  <c r="I305" i="22"/>
  <c r="I306" i="22"/>
  <c r="I307" i="22"/>
  <c r="I308" i="22"/>
  <c r="I309" i="22"/>
  <c r="I310" i="22"/>
  <c r="I311" i="22"/>
  <c r="I312" i="22"/>
  <c r="I313" i="22"/>
  <c r="I314" i="22"/>
  <c r="I315" i="22"/>
  <c r="I316" i="22"/>
  <c r="I317" i="22"/>
  <c r="I318" i="22"/>
  <c r="I319" i="22"/>
  <c r="I320" i="22"/>
  <c r="I321" i="22"/>
  <c r="I322" i="22"/>
  <c r="I323" i="22"/>
  <c r="I324" i="22"/>
  <c r="I325" i="22"/>
  <c r="I326" i="22"/>
  <c r="I327" i="22"/>
  <c r="I328" i="22"/>
  <c r="I329" i="22"/>
  <c r="I330" i="22"/>
  <c r="I331" i="22"/>
  <c r="I332" i="22"/>
  <c r="I333" i="22"/>
  <c r="I334" i="22"/>
  <c r="I335" i="22"/>
  <c r="I336" i="22"/>
  <c r="I337" i="22"/>
  <c r="I338" i="22"/>
  <c r="I339" i="22"/>
  <c r="I340" i="22"/>
  <c r="I341" i="22"/>
  <c r="I342" i="22"/>
  <c r="I343" i="22"/>
  <c r="I344" i="22"/>
  <c r="I345" i="22"/>
  <c r="I346" i="22"/>
  <c r="I347" i="22"/>
  <c r="I348" i="22"/>
  <c r="I349" i="22"/>
  <c r="I350" i="22"/>
  <c r="I351" i="22"/>
  <c r="I352" i="22"/>
  <c r="I353" i="22"/>
  <c r="I354" i="22"/>
  <c r="I355" i="22"/>
  <c r="I356" i="22"/>
  <c r="I357" i="22"/>
  <c r="I358" i="22"/>
  <c r="I359" i="22"/>
  <c r="I360" i="22"/>
  <c r="I361" i="22"/>
  <c r="I362" i="22"/>
  <c r="I363" i="22"/>
  <c r="I364" i="22"/>
  <c r="I365" i="22"/>
  <c r="I366" i="22"/>
  <c r="I367" i="22"/>
  <c r="I368" i="22"/>
  <c r="I369" i="22"/>
  <c r="I370" i="22"/>
  <c r="I371" i="22"/>
  <c r="I372" i="22"/>
  <c r="I373" i="22"/>
  <c r="I374" i="22"/>
  <c r="I375" i="22"/>
  <c r="I376" i="22"/>
  <c r="I377" i="22"/>
  <c r="I378" i="22"/>
  <c r="I379" i="22"/>
  <c r="I380" i="22"/>
  <c r="I381" i="22"/>
  <c r="I382" i="22"/>
  <c r="I383" i="22"/>
  <c r="I384" i="22"/>
  <c r="I385" i="22"/>
  <c r="I386" i="22"/>
  <c r="I387" i="22"/>
  <c r="I388" i="22"/>
  <c r="I389" i="22"/>
  <c r="I390" i="22"/>
  <c r="I391" i="22"/>
  <c r="I392" i="22"/>
  <c r="I393" i="22"/>
  <c r="I394" i="22"/>
  <c r="I395" i="22"/>
  <c r="I396" i="22"/>
  <c r="I397" i="22"/>
  <c r="I398" i="22"/>
  <c r="I399" i="22"/>
  <c r="I400" i="22"/>
  <c r="I401" i="22"/>
  <c r="I402" i="22"/>
  <c r="I403" i="22"/>
  <c r="I404" i="22"/>
  <c r="I405" i="22"/>
  <c r="I406" i="22"/>
  <c r="I407" i="22"/>
  <c r="I408" i="22"/>
  <c r="I409" i="22"/>
  <c r="I410" i="22"/>
  <c r="I411" i="22"/>
  <c r="I412" i="22"/>
  <c r="I413" i="22"/>
  <c r="I414" i="22"/>
  <c r="I415" i="22"/>
  <c r="I416" i="22"/>
  <c r="I417" i="22"/>
  <c r="I418" i="22"/>
  <c r="I419" i="22"/>
  <c r="I420" i="22"/>
  <c r="I421" i="22"/>
  <c r="I422" i="22"/>
  <c r="I423" i="22"/>
  <c r="I424" i="22"/>
  <c r="I425" i="22"/>
  <c r="I426" i="22"/>
  <c r="I427" i="22"/>
  <c r="I428" i="22"/>
  <c r="I429" i="22"/>
  <c r="I430" i="22"/>
  <c r="I431" i="22"/>
  <c r="I432" i="22"/>
  <c r="I433" i="22"/>
  <c r="I434" i="22"/>
  <c r="I435" i="22"/>
  <c r="I436" i="22"/>
  <c r="I437" i="22"/>
  <c r="I438" i="22"/>
  <c r="I439" i="22"/>
  <c r="I440" i="22"/>
  <c r="I441" i="22"/>
  <c r="I442" i="22"/>
  <c r="I443" i="22"/>
  <c r="I444" i="22"/>
  <c r="I445" i="22"/>
  <c r="I446" i="22"/>
  <c r="I447" i="22"/>
  <c r="I448" i="22"/>
  <c r="I449" i="22"/>
  <c r="I450" i="22"/>
  <c r="I451" i="22"/>
  <c r="I452" i="22"/>
  <c r="I453" i="22"/>
  <c r="I454" i="22"/>
  <c r="I455" i="22"/>
  <c r="I456" i="22"/>
  <c r="I457" i="22"/>
  <c r="I458" i="22"/>
  <c r="I459" i="22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I492" i="22"/>
  <c r="I493" i="22"/>
  <c r="I494" i="22"/>
  <c r="I495" i="22"/>
  <c r="I496" i="22"/>
  <c r="I497" i="22"/>
  <c r="I498" i="22"/>
  <c r="I499" i="22"/>
  <c r="I500" i="22"/>
  <c r="I2" i="22"/>
  <c r="S398" i="22"/>
  <c r="L500" i="22"/>
  <c r="N500" i="22" s="1"/>
  <c r="L499" i="22"/>
  <c r="N499" i="22" s="1"/>
  <c r="L498" i="22"/>
  <c r="N498" i="22" s="1"/>
  <c r="L497" i="22"/>
  <c r="N497" i="22" s="1"/>
  <c r="Q497" i="22" s="1"/>
  <c r="L496" i="22"/>
  <c r="N496" i="22" s="1"/>
  <c r="L495" i="22"/>
  <c r="N495" i="22" s="1"/>
  <c r="L494" i="22"/>
  <c r="N494" i="22" s="1"/>
  <c r="L493" i="22"/>
  <c r="N493" i="22" s="1"/>
  <c r="Q493" i="22" s="1"/>
  <c r="L492" i="22"/>
  <c r="N492" i="22" s="1"/>
  <c r="L491" i="22"/>
  <c r="N491" i="22" s="1"/>
  <c r="L490" i="22"/>
  <c r="N490" i="22" s="1"/>
  <c r="L489" i="22"/>
  <c r="N489" i="22" s="1"/>
  <c r="L488" i="22"/>
  <c r="N488" i="22" s="1"/>
  <c r="Q488" i="22" s="1"/>
  <c r="L487" i="22"/>
  <c r="N487" i="22" s="1"/>
  <c r="L486" i="22"/>
  <c r="N486" i="22" s="1"/>
  <c r="Q486" i="22" s="1"/>
  <c r="L485" i="22"/>
  <c r="N485" i="22" s="1"/>
  <c r="L484" i="22"/>
  <c r="N484" i="22" s="1"/>
  <c r="L483" i="22"/>
  <c r="N483" i="22" s="1"/>
  <c r="L482" i="22"/>
  <c r="N482" i="22" s="1"/>
  <c r="Q482" i="22" s="1"/>
  <c r="L481" i="22"/>
  <c r="N481" i="22" s="1"/>
  <c r="L480" i="22"/>
  <c r="N480" i="22" s="1"/>
  <c r="L479" i="22"/>
  <c r="N479" i="22" s="1"/>
  <c r="L478" i="22"/>
  <c r="N478" i="22" s="1"/>
  <c r="Q478" i="22" s="1"/>
  <c r="L477" i="22"/>
  <c r="N477" i="22" s="1"/>
  <c r="L476" i="22"/>
  <c r="N476" i="22" s="1"/>
  <c r="L475" i="22"/>
  <c r="N475" i="22" s="1"/>
  <c r="L474" i="22"/>
  <c r="N474" i="22" s="1"/>
  <c r="Q474" i="22" s="1"/>
  <c r="L473" i="22"/>
  <c r="N473" i="22" s="1"/>
  <c r="L472" i="22"/>
  <c r="N472" i="22" s="1"/>
  <c r="S472" i="22" s="1"/>
  <c r="L471" i="22"/>
  <c r="N471" i="22" s="1"/>
  <c r="L470" i="22"/>
  <c r="N470" i="22" s="1"/>
  <c r="Q470" i="22" s="1"/>
  <c r="L469" i="22"/>
  <c r="N469" i="22" s="1"/>
  <c r="L468" i="22"/>
  <c r="N468" i="22" s="1"/>
  <c r="S468" i="22" s="1"/>
  <c r="L467" i="22"/>
  <c r="N467" i="22" s="1"/>
  <c r="L466" i="22"/>
  <c r="N466" i="22" s="1"/>
  <c r="Q466" i="22" s="1"/>
  <c r="L465" i="22"/>
  <c r="N465" i="22" s="1"/>
  <c r="L464" i="22"/>
  <c r="N464" i="22" s="1"/>
  <c r="S464" i="22" s="1"/>
  <c r="L463" i="22"/>
  <c r="N463" i="22" s="1"/>
  <c r="L462" i="22"/>
  <c r="N462" i="22" s="1"/>
  <c r="Q462" i="22" s="1"/>
  <c r="L461" i="22"/>
  <c r="N461" i="22" s="1"/>
  <c r="L460" i="22"/>
  <c r="N460" i="22" s="1"/>
  <c r="S460" i="22" s="1"/>
  <c r="L459" i="22"/>
  <c r="N459" i="22" s="1"/>
  <c r="L458" i="22"/>
  <c r="N458" i="22" s="1"/>
  <c r="Q458" i="22" s="1"/>
  <c r="L457" i="22"/>
  <c r="N457" i="22" s="1"/>
  <c r="Q457" i="22" s="1"/>
  <c r="L456" i="22"/>
  <c r="N456" i="22" s="1"/>
  <c r="S456" i="22" s="1"/>
  <c r="L455" i="22"/>
  <c r="N455" i="22" s="1"/>
  <c r="L454" i="22"/>
  <c r="N454" i="22" s="1"/>
  <c r="Q454" i="22" s="1"/>
  <c r="L453" i="22"/>
  <c r="N453" i="22" s="1"/>
  <c r="L452" i="22"/>
  <c r="N452" i="22" s="1"/>
  <c r="S452" i="22" s="1"/>
  <c r="L451" i="22"/>
  <c r="N451" i="22" s="1"/>
  <c r="L450" i="22"/>
  <c r="N450" i="22" s="1"/>
  <c r="Q450" i="22" s="1"/>
  <c r="L449" i="22"/>
  <c r="N449" i="22" s="1"/>
  <c r="L448" i="22"/>
  <c r="N448" i="22" s="1"/>
  <c r="S448" i="22" s="1"/>
  <c r="L447" i="22"/>
  <c r="N447" i="22" s="1"/>
  <c r="L446" i="22"/>
  <c r="N446" i="22" s="1"/>
  <c r="Q446" i="22" s="1"/>
  <c r="L445" i="22"/>
  <c r="N445" i="22" s="1"/>
  <c r="Q445" i="22" s="1"/>
  <c r="L444" i="22"/>
  <c r="N444" i="22" s="1"/>
  <c r="L443" i="22"/>
  <c r="N443" i="22" s="1"/>
  <c r="L442" i="22"/>
  <c r="N442" i="22" s="1"/>
  <c r="Q442" i="22" s="1"/>
  <c r="L441" i="22"/>
  <c r="N441" i="22" s="1"/>
  <c r="L440" i="22"/>
  <c r="N440" i="22" s="1"/>
  <c r="L439" i="22"/>
  <c r="N439" i="22" s="1"/>
  <c r="L438" i="22"/>
  <c r="N438" i="22" s="1"/>
  <c r="Q438" i="22" s="1"/>
  <c r="L437" i="22"/>
  <c r="N437" i="22" s="1"/>
  <c r="L436" i="22"/>
  <c r="N436" i="22" s="1"/>
  <c r="L435" i="22"/>
  <c r="N435" i="22" s="1"/>
  <c r="Q435" i="22" s="1"/>
  <c r="L434" i="22"/>
  <c r="N434" i="22" s="1"/>
  <c r="Q434" i="22" s="1"/>
  <c r="L433" i="22"/>
  <c r="N433" i="22" s="1"/>
  <c r="L432" i="22"/>
  <c r="N432" i="22" s="1"/>
  <c r="L431" i="22"/>
  <c r="N431" i="22" s="1"/>
  <c r="S431" i="22" s="1"/>
  <c r="L430" i="22"/>
  <c r="N430" i="22" s="1"/>
  <c r="Q430" i="22" s="1"/>
  <c r="L429" i="22"/>
  <c r="N429" i="22" s="1"/>
  <c r="L428" i="22"/>
  <c r="N428" i="22" s="1"/>
  <c r="L427" i="22"/>
  <c r="N427" i="22" s="1"/>
  <c r="Q427" i="22" s="1"/>
  <c r="L426" i="22"/>
  <c r="N426" i="22" s="1"/>
  <c r="Q426" i="22" s="1"/>
  <c r="L425" i="22"/>
  <c r="N425" i="22" s="1"/>
  <c r="L424" i="22"/>
  <c r="N424" i="22" s="1"/>
  <c r="L423" i="22"/>
  <c r="N423" i="22" s="1"/>
  <c r="L422" i="22"/>
  <c r="N422" i="22" s="1"/>
  <c r="Q422" i="22" s="1"/>
  <c r="L421" i="22"/>
  <c r="N421" i="22" s="1"/>
  <c r="L420" i="22"/>
  <c r="N420" i="22" s="1"/>
  <c r="L419" i="22"/>
  <c r="N419" i="22" s="1"/>
  <c r="Q419" i="22" s="1"/>
  <c r="L418" i="22"/>
  <c r="N418" i="22" s="1"/>
  <c r="Q418" i="22" s="1"/>
  <c r="L417" i="22"/>
  <c r="N417" i="22" s="1"/>
  <c r="L416" i="22"/>
  <c r="N416" i="22" s="1"/>
  <c r="L415" i="22"/>
  <c r="N415" i="22" s="1"/>
  <c r="L414" i="22"/>
  <c r="N414" i="22" s="1"/>
  <c r="Q414" i="22" s="1"/>
  <c r="L413" i="22"/>
  <c r="N413" i="22" s="1"/>
  <c r="L412" i="22"/>
  <c r="N412" i="22" s="1"/>
  <c r="L411" i="22"/>
  <c r="N411" i="22" s="1"/>
  <c r="Q411" i="22" s="1"/>
  <c r="L410" i="22"/>
  <c r="N410" i="22" s="1"/>
  <c r="Q410" i="22" s="1"/>
  <c r="L409" i="22"/>
  <c r="N409" i="22" s="1"/>
  <c r="Q409" i="22" s="1"/>
  <c r="L408" i="22"/>
  <c r="N408" i="22" s="1"/>
  <c r="S408" i="22" s="1"/>
  <c r="L407" i="22"/>
  <c r="N407" i="22" s="1"/>
  <c r="L406" i="22"/>
  <c r="N406" i="22" s="1"/>
  <c r="Q406" i="22" s="1"/>
  <c r="L405" i="22"/>
  <c r="N405" i="22" s="1"/>
  <c r="L404" i="22"/>
  <c r="N404" i="22" s="1"/>
  <c r="L403" i="22"/>
  <c r="N403" i="22" s="1"/>
  <c r="Q403" i="22" s="1"/>
  <c r="L402" i="22"/>
  <c r="N402" i="22" s="1"/>
  <c r="Q402" i="22" s="1"/>
  <c r="L401" i="22"/>
  <c r="N401" i="22" s="1"/>
  <c r="Q401" i="22" s="1"/>
  <c r="L400" i="22"/>
  <c r="N400" i="22" s="1"/>
  <c r="S400" i="22" s="1"/>
  <c r="L399" i="22"/>
  <c r="N399" i="22" s="1"/>
  <c r="S399" i="22" s="1"/>
  <c r="L398" i="22"/>
  <c r="N398" i="22" s="1"/>
  <c r="Q398" i="22" s="1"/>
  <c r="L397" i="22"/>
  <c r="N397" i="22" s="1"/>
  <c r="L396" i="22"/>
  <c r="N396" i="22" s="1"/>
  <c r="S396" i="22" s="1"/>
  <c r="L395" i="22"/>
  <c r="N395" i="22" s="1"/>
  <c r="L394" i="22"/>
  <c r="N394" i="22" s="1"/>
  <c r="Q394" i="22" s="1"/>
  <c r="L393" i="22"/>
  <c r="N393" i="22" s="1"/>
  <c r="L392" i="22"/>
  <c r="N392" i="22" s="1"/>
  <c r="S392" i="22" s="1"/>
  <c r="L391" i="22"/>
  <c r="N391" i="22" s="1"/>
  <c r="L390" i="22"/>
  <c r="N390" i="22" s="1"/>
  <c r="L389" i="22"/>
  <c r="N389" i="22" s="1"/>
  <c r="L388" i="22"/>
  <c r="N388" i="22" s="1"/>
  <c r="S388" i="22" s="1"/>
  <c r="L387" i="22"/>
  <c r="N387" i="22" s="1"/>
  <c r="L386" i="22"/>
  <c r="N386" i="22" s="1"/>
  <c r="Q386" i="22" s="1"/>
  <c r="L385" i="22"/>
  <c r="N385" i="22" s="1"/>
  <c r="L384" i="22"/>
  <c r="N384" i="22" s="1"/>
  <c r="L383" i="22"/>
  <c r="N383" i="22" s="1"/>
  <c r="Q383" i="22" s="1"/>
  <c r="L382" i="22"/>
  <c r="N382" i="22" s="1"/>
  <c r="Q382" i="22" s="1"/>
  <c r="L381" i="22"/>
  <c r="N381" i="22" s="1"/>
  <c r="L380" i="22"/>
  <c r="N380" i="22" s="1"/>
  <c r="S380" i="22" s="1"/>
  <c r="L379" i="22"/>
  <c r="N379" i="22" s="1"/>
  <c r="L378" i="22"/>
  <c r="N378" i="22" s="1"/>
  <c r="Q378" i="22" s="1"/>
  <c r="L377" i="22"/>
  <c r="N377" i="22" s="1"/>
  <c r="L376" i="22"/>
  <c r="N376" i="22" s="1"/>
  <c r="S376" i="22" s="1"/>
  <c r="L375" i="22"/>
  <c r="N375" i="22" s="1"/>
  <c r="L374" i="22"/>
  <c r="N374" i="22" s="1"/>
  <c r="Q374" i="22" s="1"/>
  <c r="L373" i="22"/>
  <c r="N373" i="22" s="1"/>
  <c r="L372" i="22"/>
  <c r="N372" i="22" s="1"/>
  <c r="S372" i="22" s="1"/>
  <c r="L371" i="22"/>
  <c r="N371" i="22" s="1"/>
  <c r="L370" i="22"/>
  <c r="N370" i="22" s="1"/>
  <c r="Q370" i="22" s="1"/>
  <c r="L369" i="22"/>
  <c r="N369" i="22" s="1"/>
  <c r="L368" i="22"/>
  <c r="N368" i="22" s="1"/>
  <c r="L367" i="22"/>
  <c r="N367" i="22" s="1"/>
  <c r="Q367" i="22" s="1"/>
  <c r="L366" i="22"/>
  <c r="N366" i="22" s="1"/>
  <c r="L365" i="22"/>
  <c r="N365" i="22" s="1"/>
  <c r="S365" i="22" s="1"/>
  <c r="L364" i="22"/>
  <c r="N364" i="22" s="1"/>
  <c r="L363" i="22"/>
  <c r="N363" i="22" s="1"/>
  <c r="Q363" i="22" s="1"/>
  <c r="L362" i="22"/>
  <c r="N362" i="22" s="1"/>
  <c r="L361" i="22"/>
  <c r="N361" i="22" s="1"/>
  <c r="L360" i="22"/>
  <c r="N360" i="22" s="1"/>
  <c r="L359" i="22"/>
  <c r="N359" i="22" s="1"/>
  <c r="Q359" i="22" s="1"/>
  <c r="L358" i="22"/>
  <c r="N358" i="22" s="1"/>
  <c r="L357" i="22"/>
  <c r="N357" i="22" s="1"/>
  <c r="L356" i="22"/>
  <c r="N356" i="22" s="1"/>
  <c r="L355" i="22"/>
  <c r="N355" i="22" s="1"/>
  <c r="Q355" i="22" s="1"/>
  <c r="L354" i="22"/>
  <c r="N354" i="22" s="1"/>
  <c r="L353" i="22"/>
  <c r="N353" i="22" s="1"/>
  <c r="L352" i="22"/>
  <c r="N352" i="22" s="1"/>
  <c r="L351" i="22"/>
  <c r="N351" i="22" s="1"/>
  <c r="Q351" i="22" s="1"/>
  <c r="L350" i="22"/>
  <c r="N350" i="22" s="1"/>
  <c r="L349" i="22"/>
  <c r="N349" i="22" s="1"/>
  <c r="L348" i="22"/>
  <c r="N348" i="22" s="1"/>
  <c r="L347" i="22"/>
  <c r="N347" i="22" s="1"/>
  <c r="Q347" i="22" s="1"/>
  <c r="L346" i="22"/>
  <c r="N346" i="22" s="1"/>
  <c r="L345" i="22"/>
  <c r="N345" i="22" s="1"/>
  <c r="L344" i="22"/>
  <c r="N344" i="22" s="1"/>
  <c r="L343" i="22"/>
  <c r="N343" i="22" s="1"/>
  <c r="Q343" i="22" s="1"/>
  <c r="L342" i="22"/>
  <c r="N342" i="22" s="1"/>
  <c r="L341" i="22"/>
  <c r="N341" i="22" s="1"/>
  <c r="L340" i="22"/>
  <c r="N340" i="22" s="1"/>
  <c r="L339" i="22"/>
  <c r="N339" i="22" s="1"/>
  <c r="Q339" i="22" s="1"/>
  <c r="L338" i="22"/>
  <c r="N338" i="22" s="1"/>
  <c r="L337" i="22"/>
  <c r="N337" i="22" s="1"/>
  <c r="L336" i="22"/>
  <c r="N336" i="22" s="1"/>
  <c r="L335" i="22"/>
  <c r="N335" i="22" s="1"/>
  <c r="Q335" i="22" s="1"/>
  <c r="L334" i="22"/>
  <c r="N334" i="22" s="1"/>
  <c r="N333" i="22"/>
  <c r="L333" i="22"/>
  <c r="L332" i="22"/>
  <c r="N332" i="22" s="1"/>
  <c r="L331" i="22"/>
  <c r="N331" i="22" s="1"/>
  <c r="Q331" i="22" s="1"/>
  <c r="L330" i="22"/>
  <c r="N330" i="22" s="1"/>
  <c r="Q330" i="22" s="1"/>
  <c r="L329" i="22"/>
  <c r="N329" i="22" s="1"/>
  <c r="L328" i="22"/>
  <c r="N328" i="22" s="1"/>
  <c r="Q328" i="22" s="1"/>
  <c r="L327" i="22"/>
  <c r="N327" i="22" s="1"/>
  <c r="L326" i="22"/>
  <c r="N326" i="22" s="1"/>
  <c r="Q326" i="22" s="1"/>
  <c r="L325" i="22"/>
  <c r="N325" i="22" s="1"/>
  <c r="L324" i="22"/>
  <c r="N324" i="22" s="1"/>
  <c r="L323" i="22"/>
  <c r="N323" i="22" s="1"/>
  <c r="L322" i="22"/>
  <c r="N322" i="22" s="1"/>
  <c r="Q322" i="22" s="1"/>
  <c r="L321" i="22"/>
  <c r="N321" i="22" s="1"/>
  <c r="L320" i="22"/>
  <c r="N320" i="22" s="1"/>
  <c r="L319" i="22"/>
  <c r="N319" i="22" s="1"/>
  <c r="S319" i="22" s="1"/>
  <c r="L318" i="22"/>
  <c r="N318" i="22" s="1"/>
  <c r="L317" i="22"/>
  <c r="N317" i="22" s="1"/>
  <c r="L316" i="22"/>
  <c r="N316" i="22" s="1"/>
  <c r="L315" i="22"/>
  <c r="N315" i="22" s="1"/>
  <c r="L314" i="22"/>
  <c r="N314" i="22" s="1"/>
  <c r="L313" i="22"/>
  <c r="N313" i="22" s="1"/>
  <c r="L312" i="22"/>
  <c r="N312" i="22" s="1"/>
  <c r="L311" i="22"/>
  <c r="N311" i="22" s="1"/>
  <c r="L310" i="22"/>
  <c r="N310" i="22" s="1"/>
  <c r="L309" i="22"/>
  <c r="N309" i="22" s="1"/>
  <c r="Q309" i="22" s="1"/>
  <c r="L308" i="22"/>
  <c r="N308" i="22" s="1"/>
  <c r="L307" i="22"/>
  <c r="N307" i="22" s="1"/>
  <c r="S307" i="22" s="1"/>
  <c r="L306" i="22"/>
  <c r="N306" i="22" s="1"/>
  <c r="L305" i="22"/>
  <c r="N305" i="22" s="1"/>
  <c r="Q305" i="22" s="1"/>
  <c r="L304" i="22"/>
  <c r="N304" i="22" s="1"/>
  <c r="L303" i="22"/>
  <c r="N303" i="22" s="1"/>
  <c r="L302" i="22"/>
  <c r="N302" i="22" s="1"/>
  <c r="L301" i="22"/>
  <c r="N301" i="22" s="1"/>
  <c r="Q301" i="22" s="1"/>
  <c r="L300" i="22"/>
  <c r="N300" i="22" s="1"/>
  <c r="L299" i="22"/>
  <c r="N299" i="22" s="1"/>
  <c r="S299" i="22" s="1"/>
  <c r="L298" i="22"/>
  <c r="N298" i="22" s="1"/>
  <c r="L297" i="22"/>
  <c r="N297" i="22" s="1"/>
  <c r="Q297" i="22" s="1"/>
  <c r="L296" i="22"/>
  <c r="N296" i="22" s="1"/>
  <c r="L295" i="22"/>
  <c r="N295" i="22" s="1"/>
  <c r="L294" i="22"/>
  <c r="N294" i="22" s="1"/>
  <c r="L293" i="22"/>
  <c r="N293" i="22" s="1"/>
  <c r="Q293" i="22" s="1"/>
  <c r="L292" i="22"/>
  <c r="N292" i="22" s="1"/>
  <c r="L291" i="22"/>
  <c r="N291" i="22" s="1"/>
  <c r="S291" i="22" s="1"/>
  <c r="L290" i="22"/>
  <c r="N290" i="22" s="1"/>
  <c r="L289" i="22"/>
  <c r="N289" i="22" s="1"/>
  <c r="Q289" i="22" s="1"/>
  <c r="L288" i="22"/>
  <c r="N288" i="22" s="1"/>
  <c r="L287" i="22"/>
  <c r="N287" i="22" s="1"/>
  <c r="S287" i="22" s="1"/>
  <c r="L286" i="22"/>
  <c r="N286" i="22" s="1"/>
  <c r="L285" i="22"/>
  <c r="N285" i="22" s="1"/>
  <c r="Q285" i="22" s="1"/>
  <c r="L284" i="22"/>
  <c r="N284" i="22" s="1"/>
  <c r="L283" i="22"/>
  <c r="N283" i="22" s="1"/>
  <c r="S283" i="22" s="1"/>
  <c r="L282" i="22"/>
  <c r="N282" i="22" s="1"/>
  <c r="L281" i="22"/>
  <c r="N281" i="22" s="1"/>
  <c r="Q281" i="22" s="1"/>
  <c r="L280" i="22"/>
  <c r="N280" i="22" s="1"/>
  <c r="L279" i="22"/>
  <c r="N279" i="22" s="1"/>
  <c r="L278" i="22"/>
  <c r="N278" i="22" s="1"/>
  <c r="L277" i="22"/>
  <c r="N277" i="22" s="1"/>
  <c r="Q277" i="22" s="1"/>
  <c r="L276" i="22"/>
  <c r="N276" i="22" s="1"/>
  <c r="L275" i="22"/>
  <c r="N275" i="22" s="1"/>
  <c r="S275" i="22" s="1"/>
  <c r="L274" i="22"/>
  <c r="N274" i="22" s="1"/>
  <c r="L273" i="22"/>
  <c r="N273" i="22" s="1"/>
  <c r="Q273" i="22" s="1"/>
  <c r="L272" i="22"/>
  <c r="N272" i="22" s="1"/>
  <c r="L271" i="22"/>
  <c r="N271" i="22" s="1"/>
  <c r="L270" i="22"/>
  <c r="N270" i="22" s="1"/>
  <c r="L269" i="22"/>
  <c r="N269" i="22" s="1"/>
  <c r="Q269" i="22" s="1"/>
  <c r="L268" i="22"/>
  <c r="N268" i="22" s="1"/>
  <c r="L267" i="22"/>
  <c r="N267" i="22" s="1"/>
  <c r="L266" i="22"/>
  <c r="N266" i="22" s="1"/>
  <c r="L265" i="22"/>
  <c r="N265" i="22" s="1"/>
  <c r="L264" i="22"/>
  <c r="N264" i="22" s="1"/>
  <c r="L263" i="22"/>
  <c r="N263" i="22" s="1"/>
  <c r="Q263" i="22" s="1"/>
  <c r="L262" i="22"/>
  <c r="N262" i="22" s="1"/>
  <c r="L261" i="22"/>
  <c r="N261" i="22" s="1"/>
  <c r="L260" i="22"/>
  <c r="N260" i="22" s="1"/>
  <c r="L259" i="22"/>
  <c r="N259" i="22" s="1"/>
  <c r="Q259" i="22" s="1"/>
  <c r="L258" i="22"/>
  <c r="N258" i="22" s="1"/>
  <c r="L257" i="22"/>
  <c r="N257" i="22" s="1"/>
  <c r="L256" i="22"/>
  <c r="N256" i="22" s="1"/>
  <c r="L255" i="22"/>
  <c r="N255" i="22" s="1"/>
  <c r="Q255" i="22" s="1"/>
  <c r="L254" i="22"/>
  <c r="N254" i="22" s="1"/>
  <c r="L253" i="22"/>
  <c r="N253" i="22" s="1"/>
  <c r="L252" i="22"/>
  <c r="N252" i="22" s="1"/>
  <c r="L251" i="22"/>
  <c r="N251" i="22" s="1"/>
  <c r="Q251" i="22" s="1"/>
  <c r="L250" i="22"/>
  <c r="N250" i="22" s="1"/>
  <c r="L249" i="22"/>
  <c r="N249" i="22" s="1"/>
  <c r="L248" i="22"/>
  <c r="N248" i="22" s="1"/>
  <c r="L247" i="22"/>
  <c r="N247" i="22" s="1"/>
  <c r="Q247" i="22" s="1"/>
  <c r="L246" i="22"/>
  <c r="N246" i="22" s="1"/>
  <c r="L245" i="22"/>
  <c r="N245" i="22" s="1"/>
  <c r="L244" i="22"/>
  <c r="N244" i="22" s="1"/>
  <c r="L243" i="22"/>
  <c r="N243" i="22" s="1"/>
  <c r="Q243" i="22" s="1"/>
  <c r="L242" i="22"/>
  <c r="N242" i="22" s="1"/>
  <c r="L241" i="22"/>
  <c r="N241" i="22" s="1"/>
  <c r="L240" i="22"/>
  <c r="N240" i="22" s="1"/>
  <c r="L239" i="22"/>
  <c r="N239" i="22" s="1"/>
  <c r="Q239" i="22" s="1"/>
  <c r="L238" i="22"/>
  <c r="N238" i="22" s="1"/>
  <c r="L237" i="22"/>
  <c r="N237" i="22" s="1"/>
  <c r="L236" i="22"/>
  <c r="N236" i="22" s="1"/>
  <c r="L235" i="22"/>
  <c r="N235" i="22" s="1"/>
  <c r="Q235" i="22" s="1"/>
  <c r="L234" i="22"/>
  <c r="N234" i="22" s="1"/>
  <c r="L233" i="22"/>
  <c r="N233" i="22" s="1"/>
  <c r="L232" i="22"/>
  <c r="N232" i="22" s="1"/>
  <c r="L231" i="22"/>
  <c r="N231" i="22" s="1"/>
  <c r="Q231" i="22" s="1"/>
  <c r="L230" i="22"/>
  <c r="N230" i="22" s="1"/>
  <c r="L229" i="22"/>
  <c r="N229" i="22" s="1"/>
  <c r="L228" i="22"/>
  <c r="N228" i="22" s="1"/>
  <c r="L227" i="22"/>
  <c r="N227" i="22" s="1"/>
  <c r="Q227" i="22" s="1"/>
  <c r="L226" i="22"/>
  <c r="N226" i="22" s="1"/>
  <c r="L225" i="22"/>
  <c r="N225" i="22" s="1"/>
  <c r="L224" i="22"/>
  <c r="N224" i="22" s="1"/>
  <c r="L223" i="22"/>
  <c r="N223" i="22" s="1"/>
  <c r="Q223" i="22" s="1"/>
  <c r="L222" i="22"/>
  <c r="N222" i="22" s="1"/>
  <c r="Q222" i="22" s="1"/>
  <c r="L221" i="22"/>
  <c r="N221" i="22" s="1"/>
  <c r="L220" i="22"/>
  <c r="N220" i="22" s="1"/>
  <c r="L219" i="22"/>
  <c r="N219" i="22" s="1"/>
  <c r="L218" i="22"/>
  <c r="N218" i="22" s="1"/>
  <c r="L217" i="22"/>
  <c r="N217" i="22" s="1"/>
  <c r="L216" i="22"/>
  <c r="N216" i="22" s="1"/>
  <c r="L215" i="22"/>
  <c r="N215" i="22" s="1"/>
  <c r="L214" i="22"/>
  <c r="N214" i="22" s="1"/>
  <c r="L213" i="22"/>
  <c r="N213" i="22" s="1"/>
  <c r="L212" i="22"/>
  <c r="N212" i="22" s="1"/>
  <c r="Q212" i="22" s="1"/>
  <c r="L211" i="22"/>
  <c r="N211" i="22" s="1"/>
  <c r="L210" i="22"/>
  <c r="N210" i="22" s="1"/>
  <c r="L209" i="22"/>
  <c r="N209" i="22" s="1"/>
  <c r="L208" i="22"/>
  <c r="N208" i="22" s="1"/>
  <c r="Q208" i="22" s="1"/>
  <c r="L207" i="22"/>
  <c r="N207" i="22" s="1"/>
  <c r="L206" i="22"/>
  <c r="N206" i="22" s="1"/>
  <c r="L205" i="22"/>
  <c r="N205" i="22" s="1"/>
  <c r="L204" i="22"/>
  <c r="N204" i="22" s="1"/>
  <c r="Q204" i="22" s="1"/>
  <c r="L203" i="22"/>
  <c r="N203" i="22" s="1"/>
  <c r="L202" i="22"/>
  <c r="N202" i="22" s="1"/>
  <c r="L201" i="22"/>
  <c r="N201" i="22" s="1"/>
  <c r="Q201" i="22" s="1"/>
  <c r="L200" i="22"/>
  <c r="N200" i="22" s="1"/>
  <c r="L199" i="22"/>
  <c r="N199" i="22" s="1"/>
  <c r="S199" i="22" s="1"/>
  <c r="L198" i="22"/>
  <c r="N198" i="22" s="1"/>
  <c r="L197" i="22"/>
  <c r="N197" i="22" s="1"/>
  <c r="Q197" i="22" s="1"/>
  <c r="L196" i="22"/>
  <c r="N196" i="22" s="1"/>
  <c r="L195" i="22"/>
  <c r="N195" i="22" s="1"/>
  <c r="S195" i="22" s="1"/>
  <c r="L194" i="22"/>
  <c r="N194" i="22" s="1"/>
  <c r="L193" i="22"/>
  <c r="N193" i="22" s="1"/>
  <c r="Q193" i="22" s="1"/>
  <c r="L192" i="22"/>
  <c r="N192" i="22" s="1"/>
  <c r="L191" i="22"/>
  <c r="N191" i="22" s="1"/>
  <c r="L190" i="22"/>
  <c r="N190" i="22" s="1"/>
  <c r="L189" i="22"/>
  <c r="N189" i="22" s="1"/>
  <c r="Q189" i="22" s="1"/>
  <c r="L188" i="22"/>
  <c r="N188" i="22" s="1"/>
  <c r="L187" i="22"/>
  <c r="N187" i="22" s="1"/>
  <c r="L186" i="22"/>
  <c r="N186" i="22" s="1"/>
  <c r="Q186" i="22" s="1"/>
  <c r="L185" i="22"/>
  <c r="N185" i="22" s="1"/>
  <c r="L184" i="22"/>
  <c r="N184" i="22" s="1"/>
  <c r="S184" i="22" s="1"/>
  <c r="L183" i="22"/>
  <c r="N183" i="22" s="1"/>
  <c r="L182" i="22"/>
  <c r="N182" i="22" s="1"/>
  <c r="Q182" i="22" s="1"/>
  <c r="L181" i="22"/>
  <c r="N181" i="22" s="1"/>
  <c r="L180" i="22"/>
  <c r="N180" i="22" s="1"/>
  <c r="S180" i="22" s="1"/>
  <c r="L179" i="22"/>
  <c r="N179" i="22" s="1"/>
  <c r="L178" i="22"/>
  <c r="N178" i="22" s="1"/>
  <c r="Q178" i="22" s="1"/>
  <c r="L177" i="22"/>
  <c r="N177" i="22" s="1"/>
  <c r="L176" i="22"/>
  <c r="N176" i="22" s="1"/>
  <c r="L175" i="22"/>
  <c r="N175" i="22" s="1"/>
  <c r="L174" i="22"/>
  <c r="N174" i="22" s="1"/>
  <c r="Q174" i="22" s="1"/>
  <c r="L173" i="22"/>
  <c r="N173" i="22" s="1"/>
  <c r="L172" i="22"/>
  <c r="N172" i="22" s="1"/>
  <c r="S172" i="22" s="1"/>
  <c r="L171" i="22"/>
  <c r="N171" i="22" s="1"/>
  <c r="L170" i="22"/>
  <c r="N170" i="22" s="1"/>
  <c r="Q170" i="22" s="1"/>
  <c r="L169" i="22"/>
  <c r="N169" i="22" s="1"/>
  <c r="L168" i="22"/>
  <c r="N168" i="22" s="1"/>
  <c r="L167" i="22"/>
  <c r="N167" i="22" s="1"/>
  <c r="L166" i="22"/>
  <c r="N166" i="22" s="1"/>
  <c r="Q166" i="22" s="1"/>
  <c r="L165" i="22"/>
  <c r="N165" i="22" s="1"/>
  <c r="L164" i="22"/>
  <c r="N164" i="22" s="1"/>
  <c r="S164" i="22" s="1"/>
  <c r="L163" i="22"/>
  <c r="N163" i="22" s="1"/>
  <c r="L162" i="22"/>
  <c r="N162" i="22" s="1"/>
  <c r="Q162" i="22" s="1"/>
  <c r="L161" i="22"/>
  <c r="N161" i="22" s="1"/>
  <c r="L160" i="22"/>
  <c r="N160" i="22" s="1"/>
  <c r="L159" i="22"/>
  <c r="N159" i="22" s="1"/>
  <c r="L158" i="22"/>
  <c r="N158" i="22" s="1"/>
  <c r="Q158" i="22" s="1"/>
  <c r="L157" i="22"/>
  <c r="N157" i="22" s="1"/>
  <c r="L156" i="22"/>
  <c r="N156" i="22" s="1"/>
  <c r="S156" i="22" s="1"/>
  <c r="L155" i="22"/>
  <c r="N155" i="22" s="1"/>
  <c r="L154" i="22"/>
  <c r="N154" i="22" s="1"/>
  <c r="Q154" i="22" s="1"/>
  <c r="L153" i="22"/>
  <c r="N153" i="22" s="1"/>
  <c r="L152" i="22"/>
  <c r="N152" i="22" s="1"/>
  <c r="L151" i="22"/>
  <c r="N151" i="22" s="1"/>
  <c r="L150" i="22"/>
  <c r="N150" i="22" s="1"/>
  <c r="Q150" i="22" s="1"/>
  <c r="L149" i="22"/>
  <c r="N149" i="22" s="1"/>
  <c r="L148" i="22"/>
  <c r="N148" i="22" s="1"/>
  <c r="S148" i="22" s="1"/>
  <c r="L147" i="22"/>
  <c r="N147" i="22" s="1"/>
  <c r="L146" i="22"/>
  <c r="N146" i="22" s="1"/>
  <c r="Q146" i="22" s="1"/>
  <c r="L145" i="22"/>
  <c r="N145" i="22" s="1"/>
  <c r="L144" i="22"/>
  <c r="N144" i="22" s="1"/>
  <c r="S144" i="22" s="1"/>
  <c r="L143" i="22"/>
  <c r="N143" i="22" s="1"/>
  <c r="Q143" i="22" s="1"/>
  <c r="L142" i="22"/>
  <c r="N142" i="22" s="1"/>
  <c r="L141" i="22"/>
  <c r="N141" i="22" s="1"/>
  <c r="L140" i="22"/>
  <c r="N140" i="22" s="1"/>
  <c r="L139" i="22"/>
  <c r="N139" i="22" s="1"/>
  <c r="Q139" i="22" s="1"/>
  <c r="L138" i="22"/>
  <c r="N138" i="22" s="1"/>
  <c r="L137" i="22"/>
  <c r="N137" i="22" s="1"/>
  <c r="L136" i="22"/>
  <c r="N136" i="22" s="1"/>
  <c r="L135" i="22"/>
  <c r="N135" i="22" s="1"/>
  <c r="Q135" i="22" s="1"/>
  <c r="L134" i="22"/>
  <c r="N134" i="22" s="1"/>
  <c r="L133" i="22"/>
  <c r="N133" i="22" s="1"/>
  <c r="S133" i="22" s="1"/>
  <c r="L132" i="22"/>
  <c r="N132" i="22" s="1"/>
  <c r="L131" i="22"/>
  <c r="N131" i="22" s="1"/>
  <c r="Q131" i="22" s="1"/>
  <c r="L130" i="22"/>
  <c r="N130" i="22" s="1"/>
  <c r="L129" i="22"/>
  <c r="N129" i="22" s="1"/>
  <c r="L128" i="22"/>
  <c r="N128" i="22" s="1"/>
  <c r="L127" i="22"/>
  <c r="N127" i="22" s="1"/>
  <c r="Q127" i="22" s="1"/>
  <c r="L126" i="22"/>
  <c r="N126" i="22" s="1"/>
  <c r="L125" i="22"/>
  <c r="N125" i="22" s="1"/>
  <c r="L124" i="22"/>
  <c r="N124" i="22" s="1"/>
  <c r="L123" i="22"/>
  <c r="N123" i="22" s="1"/>
  <c r="Q123" i="22" s="1"/>
  <c r="L122" i="22"/>
  <c r="N122" i="22" s="1"/>
  <c r="N121" i="22"/>
  <c r="L121" i="22"/>
  <c r="L120" i="22"/>
  <c r="N120" i="22" s="1"/>
  <c r="L119" i="22"/>
  <c r="N119" i="22" s="1"/>
  <c r="Q119" i="22" s="1"/>
  <c r="L118" i="22"/>
  <c r="N118" i="22" s="1"/>
  <c r="L117" i="22"/>
  <c r="N117" i="22" s="1"/>
  <c r="L116" i="22"/>
  <c r="N116" i="22" s="1"/>
  <c r="L115" i="22"/>
  <c r="N115" i="22" s="1"/>
  <c r="Q115" i="22" s="1"/>
  <c r="L114" i="22"/>
  <c r="N114" i="22" s="1"/>
  <c r="L113" i="22"/>
  <c r="N113" i="22" s="1"/>
  <c r="L112" i="22"/>
  <c r="N112" i="22" s="1"/>
  <c r="L111" i="22"/>
  <c r="N111" i="22" s="1"/>
  <c r="Q111" i="22" s="1"/>
  <c r="L110" i="22"/>
  <c r="N110" i="22" s="1"/>
  <c r="L109" i="22"/>
  <c r="N109" i="22" s="1"/>
  <c r="L108" i="22"/>
  <c r="N108" i="22" s="1"/>
  <c r="L107" i="22"/>
  <c r="N107" i="22" s="1"/>
  <c r="Q107" i="22" s="1"/>
  <c r="L106" i="22"/>
  <c r="N106" i="22" s="1"/>
  <c r="L105" i="22"/>
  <c r="N105" i="22" s="1"/>
  <c r="L104" i="22"/>
  <c r="N104" i="22" s="1"/>
  <c r="Q104" i="22" s="1"/>
  <c r="L103" i="22"/>
  <c r="N103" i="22" s="1"/>
  <c r="L102" i="22"/>
  <c r="N102" i="22" s="1"/>
  <c r="L101" i="22"/>
  <c r="N101" i="22" s="1"/>
  <c r="L100" i="22"/>
  <c r="N100" i="22" s="1"/>
  <c r="Q100" i="22" s="1"/>
  <c r="L99" i="22"/>
  <c r="N99" i="22" s="1"/>
  <c r="L98" i="22"/>
  <c r="N98" i="22" s="1"/>
  <c r="L97" i="22"/>
  <c r="N97" i="22" s="1"/>
  <c r="L96" i="22"/>
  <c r="N96" i="22" s="1"/>
  <c r="Q96" i="22" s="1"/>
  <c r="L95" i="22"/>
  <c r="N95" i="22" s="1"/>
  <c r="L94" i="22"/>
  <c r="N94" i="22" s="1"/>
  <c r="L93" i="22"/>
  <c r="N93" i="22" s="1"/>
  <c r="L92" i="22"/>
  <c r="N92" i="22" s="1"/>
  <c r="Q92" i="22" s="1"/>
  <c r="L91" i="22"/>
  <c r="N91" i="22" s="1"/>
  <c r="L90" i="22"/>
  <c r="N90" i="22" s="1"/>
  <c r="L89" i="22"/>
  <c r="N89" i="22" s="1"/>
  <c r="L88" i="22"/>
  <c r="N88" i="22" s="1"/>
  <c r="Q88" i="22" s="1"/>
  <c r="L87" i="22"/>
  <c r="N87" i="22" s="1"/>
  <c r="L86" i="22"/>
  <c r="N86" i="22" s="1"/>
  <c r="L85" i="22"/>
  <c r="N85" i="22" s="1"/>
  <c r="L84" i="22"/>
  <c r="N84" i="22" s="1"/>
  <c r="Q84" i="22" s="1"/>
  <c r="L83" i="22"/>
  <c r="N83" i="22" s="1"/>
  <c r="L82" i="22"/>
  <c r="N82" i="22" s="1"/>
  <c r="L81" i="22"/>
  <c r="N81" i="22" s="1"/>
  <c r="L80" i="22"/>
  <c r="N80" i="22" s="1"/>
  <c r="Q80" i="22" s="1"/>
  <c r="L79" i="22"/>
  <c r="N79" i="22" s="1"/>
  <c r="L78" i="22"/>
  <c r="N78" i="22" s="1"/>
  <c r="L77" i="22"/>
  <c r="N77" i="22" s="1"/>
  <c r="L76" i="22"/>
  <c r="N76" i="22" s="1"/>
  <c r="Q76" i="22" s="1"/>
  <c r="L75" i="22"/>
  <c r="N75" i="22" s="1"/>
  <c r="L74" i="22"/>
  <c r="N74" i="22" s="1"/>
  <c r="L73" i="22"/>
  <c r="N73" i="22" s="1"/>
  <c r="L72" i="22"/>
  <c r="N72" i="22" s="1"/>
  <c r="Q72" i="22" s="1"/>
  <c r="L71" i="22"/>
  <c r="N71" i="22" s="1"/>
  <c r="L70" i="22"/>
  <c r="N70" i="22" s="1"/>
  <c r="L69" i="22"/>
  <c r="N69" i="22" s="1"/>
  <c r="L68" i="22"/>
  <c r="N68" i="22" s="1"/>
  <c r="Q68" i="22" s="1"/>
  <c r="L67" i="22"/>
  <c r="N67" i="22" s="1"/>
  <c r="L66" i="22"/>
  <c r="N66" i="22" s="1"/>
  <c r="L65" i="22"/>
  <c r="N65" i="22" s="1"/>
  <c r="L64" i="22"/>
  <c r="N64" i="22" s="1"/>
  <c r="L63" i="22"/>
  <c r="N63" i="22" s="1"/>
  <c r="L62" i="22"/>
  <c r="N62" i="22" s="1"/>
  <c r="L61" i="22"/>
  <c r="N61" i="22" s="1"/>
  <c r="Q61" i="22" s="1"/>
  <c r="L60" i="22"/>
  <c r="N60" i="22" s="1"/>
  <c r="L59" i="22"/>
  <c r="N59" i="22" s="1"/>
  <c r="S59" i="22" s="1"/>
  <c r="L58" i="22"/>
  <c r="N58" i="22" s="1"/>
  <c r="L57" i="22"/>
  <c r="N57" i="22" s="1"/>
  <c r="L56" i="22"/>
  <c r="N56" i="22" s="1"/>
  <c r="Q56" i="22" s="1"/>
  <c r="L55" i="22"/>
  <c r="N55" i="22" s="1"/>
  <c r="L54" i="22"/>
  <c r="N54" i="22" s="1"/>
  <c r="L53" i="22"/>
  <c r="N53" i="22" s="1"/>
  <c r="L52" i="22"/>
  <c r="N52" i="22" s="1"/>
  <c r="S52" i="22" s="1"/>
  <c r="L51" i="22"/>
  <c r="N51" i="22" s="1"/>
  <c r="L50" i="22"/>
  <c r="N50" i="22" s="1"/>
  <c r="L49" i="22"/>
  <c r="N49" i="22" s="1"/>
  <c r="L48" i="22"/>
  <c r="N48" i="22" s="1"/>
  <c r="L47" i="22"/>
  <c r="N47" i="22" s="1"/>
  <c r="L46" i="22"/>
  <c r="N46" i="22" s="1"/>
  <c r="L45" i="22"/>
  <c r="N45" i="22" s="1"/>
  <c r="L44" i="22"/>
  <c r="N44" i="22" s="1"/>
  <c r="Q44" i="22" s="1"/>
  <c r="L43" i="22"/>
  <c r="N43" i="22" s="1"/>
  <c r="Q42" i="22"/>
  <c r="L41" i="22"/>
  <c r="N41" i="22" s="1"/>
  <c r="L40" i="22"/>
  <c r="N40" i="22" s="1"/>
  <c r="L39" i="22"/>
  <c r="N39" i="22" s="1"/>
  <c r="L38" i="22"/>
  <c r="N38" i="22" s="1"/>
  <c r="Q38" i="22" s="1"/>
  <c r="L37" i="22"/>
  <c r="N37" i="22" s="1"/>
  <c r="L36" i="22"/>
  <c r="N36" i="22" s="1"/>
  <c r="L35" i="22"/>
  <c r="N35" i="22" s="1"/>
  <c r="L34" i="22"/>
  <c r="N34" i="22" s="1"/>
  <c r="Q34" i="22" s="1"/>
  <c r="L33" i="22"/>
  <c r="N33" i="22" s="1"/>
  <c r="L32" i="22"/>
  <c r="N32" i="22" s="1"/>
  <c r="L31" i="22"/>
  <c r="N31" i="22" s="1"/>
  <c r="L30" i="22"/>
  <c r="N30" i="22" s="1"/>
  <c r="Q30" i="22" s="1"/>
  <c r="L29" i="22"/>
  <c r="N29" i="22" s="1"/>
  <c r="L28" i="22"/>
  <c r="N28" i="22" s="1"/>
  <c r="L27" i="22"/>
  <c r="N27" i="22" s="1"/>
  <c r="Q27" i="22" s="1"/>
  <c r="L26" i="22"/>
  <c r="N26" i="22" s="1"/>
  <c r="L25" i="22"/>
  <c r="N25" i="22" s="1"/>
  <c r="L24" i="22"/>
  <c r="N24" i="22" s="1"/>
  <c r="Q24" i="22" s="1"/>
  <c r="L23" i="22"/>
  <c r="N23" i="22" s="1"/>
  <c r="L22" i="22"/>
  <c r="N22" i="22" s="1"/>
  <c r="L21" i="22"/>
  <c r="N21" i="22" s="1"/>
  <c r="L20" i="22"/>
  <c r="N20" i="22" s="1"/>
  <c r="Q20" i="22" s="1"/>
  <c r="S19" i="22"/>
  <c r="Q19" i="22"/>
  <c r="L18" i="22"/>
  <c r="N18" i="22" s="1"/>
  <c r="Q18" i="22" s="1"/>
  <c r="L17" i="22"/>
  <c r="N17" i="22" s="1"/>
  <c r="L16" i="22"/>
  <c r="N16" i="22" s="1"/>
  <c r="L15" i="22"/>
  <c r="N15" i="22" s="1"/>
  <c r="L14" i="22"/>
  <c r="N14" i="22" s="1"/>
  <c r="Q14" i="22" s="1"/>
  <c r="L13" i="22"/>
  <c r="N13" i="22" s="1"/>
  <c r="L12" i="22"/>
  <c r="N12" i="22" s="1"/>
  <c r="L11" i="22"/>
  <c r="N11" i="22" s="1"/>
  <c r="L10" i="22"/>
  <c r="N10" i="22" s="1"/>
  <c r="Q10" i="22" s="1"/>
  <c r="L9" i="22"/>
  <c r="N9" i="22" s="1"/>
  <c r="L8" i="22"/>
  <c r="N8" i="22" s="1"/>
  <c r="L7" i="22"/>
  <c r="N7" i="22" s="1"/>
  <c r="L6" i="22"/>
  <c r="N6" i="22" s="1"/>
  <c r="Q6" i="22" s="1"/>
  <c r="L5" i="22"/>
  <c r="N5" i="22" s="1"/>
  <c r="L4" i="22"/>
  <c r="N4" i="22" s="1"/>
  <c r="L3" i="22"/>
  <c r="N3" i="22" s="1"/>
  <c r="L2" i="22"/>
  <c r="N2" i="22" s="1"/>
  <c r="R486" i="21"/>
  <c r="AH49" i="1"/>
  <c r="R368" i="21"/>
  <c r="R265" i="21"/>
  <c r="R264" i="21"/>
  <c r="R215" i="21"/>
  <c r="R201" i="21"/>
  <c r="R187" i="21"/>
  <c r="R143" i="21"/>
  <c r="R104" i="21"/>
  <c r="R57" i="21"/>
  <c r="R47" i="21"/>
  <c r="R28" i="21"/>
  <c r="R24" i="21"/>
  <c r="R2" i="21"/>
  <c r="P500" i="21"/>
  <c r="K500" i="21"/>
  <c r="M500" i="21" s="1"/>
  <c r="P499" i="21"/>
  <c r="O499" i="21"/>
  <c r="K499" i="21"/>
  <c r="M499" i="21" s="1"/>
  <c r="Q499" i="21" s="1"/>
  <c r="P498" i="21"/>
  <c r="K498" i="21"/>
  <c r="M498" i="21" s="1"/>
  <c r="Q497" i="21"/>
  <c r="P497" i="21"/>
  <c r="K497" i="21"/>
  <c r="M497" i="21" s="1"/>
  <c r="O497" i="21" s="1"/>
  <c r="P496" i="21"/>
  <c r="O496" i="21"/>
  <c r="M496" i="21"/>
  <c r="Q496" i="21" s="1"/>
  <c r="K496" i="21"/>
  <c r="P495" i="21"/>
  <c r="M495" i="21"/>
  <c r="Q495" i="21" s="1"/>
  <c r="K495" i="21"/>
  <c r="P494" i="21"/>
  <c r="Q494" i="21" s="1"/>
  <c r="M494" i="21"/>
  <c r="O494" i="21" s="1"/>
  <c r="K494" i="21"/>
  <c r="P493" i="21"/>
  <c r="K493" i="21"/>
  <c r="M493" i="21" s="1"/>
  <c r="P492" i="21"/>
  <c r="K492" i="21"/>
  <c r="M492" i="21" s="1"/>
  <c r="P491" i="21"/>
  <c r="O491" i="21"/>
  <c r="K491" i="21"/>
  <c r="M491" i="21" s="1"/>
  <c r="Q491" i="21" s="1"/>
  <c r="P490" i="21"/>
  <c r="K490" i="21"/>
  <c r="M490" i="21" s="1"/>
  <c r="Q489" i="21"/>
  <c r="P489" i="21"/>
  <c r="K489" i="21"/>
  <c r="M489" i="21" s="1"/>
  <c r="O489" i="21" s="1"/>
  <c r="P488" i="21"/>
  <c r="O488" i="21"/>
  <c r="M488" i="21"/>
  <c r="Q488" i="21" s="1"/>
  <c r="K488" i="21"/>
  <c r="P487" i="21"/>
  <c r="M487" i="21"/>
  <c r="Q487" i="21" s="1"/>
  <c r="K487" i="21"/>
  <c r="P486" i="21"/>
  <c r="Q486" i="21" s="1"/>
  <c r="M486" i="21"/>
  <c r="O486" i="21" s="1"/>
  <c r="K486" i="21"/>
  <c r="P485" i="21"/>
  <c r="K485" i="21"/>
  <c r="M485" i="21" s="1"/>
  <c r="P484" i="21"/>
  <c r="K484" i="21"/>
  <c r="M484" i="21" s="1"/>
  <c r="P483" i="21"/>
  <c r="O483" i="21"/>
  <c r="K483" i="21"/>
  <c r="M483" i="21" s="1"/>
  <c r="Q483" i="21" s="1"/>
  <c r="P482" i="21"/>
  <c r="K482" i="21"/>
  <c r="M482" i="21" s="1"/>
  <c r="Q481" i="21"/>
  <c r="P481" i="21"/>
  <c r="K481" i="21"/>
  <c r="M481" i="21" s="1"/>
  <c r="O481" i="21" s="1"/>
  <c r="P480" i="21"/>
  <c r="O480" i="21"/>
  <c r="M480" i="21"/>
  <c r="Q480" i="21" s="1"/>
  <c r="K480" i="21"/>
  <c r="P479" i="21"/>
  <c r="M479" i="21"/>
  <c r="Q479" i="21" s="1"/>
  <c r="K479" i="21"/>
  <c r="P478" i="21"/>
  <c r="Q478" i="21" s="1"/>
  <c r="M478" i="21"/>
  <c r="O478" i="21" s="1"/>
  <c r="K478" i="21"/>
  <c r="P477" i="21"/>
  <c r="K477" i="21"/>
  <c r="M477" i="21" s="1"/>
  <c r="P476" i="21"/>
  <c r="K476" i="21"/>
  <c r="M476" i="21" s="1"/>
  <c r="P475" i="21"/>
  <c r="O475" i="21"/>
  <c r="K475" i="21"/>
  <c r="M475" i="21" s="1"/>
  <c r="Q475" i="21" s="1"/>
  <c r="P474" i="21"/>
  <c r="K474" i="21"/>
  <c r="M474" i="21" s="1"/>
  <c r="Q473" i="21"/>
  <c r="P473" i="21"/>
  <c r="K473" i="21"/>
  <c r="M473" i="21" s="1"/>
  <c r="O473" i="21" s="1"/>
  <c r="P472" i="21"/>
  <c r="O472" i="21"/>
  <c r="M472" i="21"/>
  <c r="Q472" i="21" s="1"/>
  <c r="K472" i="21"/>
  <c r="P471" i="21"/>
  <c r="M471" i="21"/>
  <c r="Q471" i="21" s="1"/>
  <c r="K471" i="21"/>
  <c r="P470" i="21"/>
  <c r="K470" i="21"/>
  <c r="M470" i="21" s="1"/>
  <c r="O470" i="21" s="1"/>
  <c r="P469" i="21"/>
  <c r="M469" i="21"/>
  <c r="K469" i="21"/>
  <c r="P468" i="21"/>
  <c r="K468" i="21"/>
  <c r="M468" i="21" s="1"/>
  <c r="P467" i="21"/>
  <c r="K467" i="21"/>
  <c r="M467" i="21" s="1"/>
  <c r="Q467" i="21" s="1"/>
  <c r="P466" i="21"/>
  <c r="K466" i="21"/>
  <c r="M466" i="21" s="1"/>
  <c r="Q465" i="21"/>
  <c r="P465" i="21"/>
  <c r="K465" i="21"/>
  <c r="M465" i="21" s="1"/>
  <c r="O465" i="21" s="1"/>
  <c r="P464" i="21"/>
  <c r="M464" i="21"/>
  <c r="Q464" i="21" s="1"/>
  <c r="K464" i="21"/>
  <c r="P463" i="21"/>
  <c r="M463" i="21"/>
  <c r="Q463" i="21" s="1"/>
  <c r="K463" i="21"/>
  <c r="P462" i="21"/>
  <c r="Q462" i="21" s="1"/>
  <c r="M462" i="21"/>
  <c r="O462" i="21" s="1"/>
  <c r="K462" i="21"/>
  <c r="P461" i="21"/>
  <c r="K461" i="21"/>
  <c r="M461" i="21" s="1"/>
  <c r="P460" i="21"/>
  <c r="K460" i="21"/>
  <c r="M460" i="21" s="1"/>
  <c r="P459" i="21"/>
  <c r="K459" i="21"/>
  <c r="M459" i="21" s="1"/>
  <c r="Q459" i="21" s="1"/>
  <c r="P458" i="21"/>
  <c r="K458" i="21"/>
  <c r="M458" i="21" s="1"/>
  <c r="Q457" i="21"/>
  <c r="P457" i="21"/>
  <c r="K457" i="21"/>
  <c r="M457" i="21" s="1"/>
  <c r="O457" i="21" s="1"/>
  <c r="P456" i="21"/>
  <c r="M456" i="21"/>
  <c r="Q456" i="21" s="1"/>
  <c r="K456" i="21"/>
  <c r="P455" i="21"/>
  <c r="K455" i="21"/>
  <c r="M455" i="21" s="1"/>
  <c r="Q454" i="21"/>
  <c r="P454" i="21"/>
  <c r="K454" i="21"/>
  <c r="M454" i="21" s="1"/>
  <c r="O454" i="21" s="1"/>
  <c r="P453" i="21"/>
  <c r="M453" i="21"/>
  <c r="K453" i="21"/>
  <c r="P452" i="21"/>
  <c r="M452" i="21"/>
  <c r="Q452" i="21" s="1"/>
  <c r="K452" i="21"/>
  <c r="P451" i="21"/>
  <c r="K451" i="21"/>
  <c r="M451" i="21" s="1"/>
  <c r="Q451" i="21" s="1"/>
  <c r="P450" i="21"/>
  <c r="K450" i="21"/>
  <c r="M450" i="21" s="1"/>
  <c r="P449" i="21"/>
  <c r="K449" i="21"/>
  <c r="M449" i="21" s="1"/>
  <c r="O449" i="21" s="1"/>
  <c r="P448" i="21"/>
  <c r="M448" i="21"/>
  <c r="Q448" i="21" s="1"/>
  <c r="K448" i="21"/>
  <c r="P447" i="21"/>
  <c r="K447" i="21"/>
  <c r="M447" i="21" s="1"/>
  <c r="P446" i="21"/>
  <c r="Q446" i="21" s="1"/>
  <c r="K446" i="21"/>
  <c r="M446" i="21" s="1"/>
  <c r="O446" i="21" s="1"/>
  <c r="P445" i="21"/>
  <c r="K445" i="21"/>
  <c r="M445" i="21" s="1"/>
  <c r="P444" i="21"/>
  <c r="K444" i="21"/>
  <c r="M444" i="21" s="1"/>
  <c r="P443" i="21"/>
  <c r="O443" i="21"/>
  <c r="M443" i="21"/>
  <c r="K443" i="21"/>
  <c r="P442" i="21"/>
  <c r="K442" i="21"/>
  <c r="M442" i="21" s="1"/>
  <c r="P441" i="21"/>
  <c r="K441" i="21"/>
  <c r="M441" i="21" s="1"/>
  <c r="P440" i="21"/>
  <c r="M440" i="21"/>
  <c r="Q440" i="21" s="1"/>
  <c r="K440" i="21"/>
  <c r="P439" i="21"/>
  <c r="K439" i="21"/>
  <c r="M439" i="21" s="1"/>
  <c r="Q438" i="21"/>
  <c r="P438" i="21"/>
  <c r="K438" i="21"/>
  <c r="M438" i="21" s="1"/>
  <c r="O438" i="21" s="1"/>
  <c r="P437" i="21"/>
  <c r="K437" i="21"/>
  <c r="M437" i="21" s="1"/>
  <c r="P436" i="21"/>
  <c r="M436" i="21"/>
  <c r="Q436" i="21" s="1"/>
  <c r="K436" i="21"/>
  <c r="P435" i="21"/>
  <c r="O435" i="21"/>
  <c r="M435" i="21"/>
  <c r="K435" i="21"/>
  <c r="P434" i="21"/>
  <c r="K434" i="21"/>
  <c r="M434" i="21" s="1"/>
  <c r="P433" i="21"/>
  <c r="K433" i="21"/>
  <c r="M433" i="21" s="1"/>
  <c r="P432" i="21"/>
  <c r="M432" i="21"/>
  <c r="Q432" i="21" s="1"/>
  <c r="K432" i="21"/>
  <c r="P431" i="21"/>
  <c r="K431" i="21"/>
  <c r="M431" i="21" s="1"/>
  <c r="P430" i="21"/>
  <c r="Q430" i="21" s="1"/>
  <c r="M430" i="21"/>
  <c r="O430" i="21" s="1"/>
  <c r="K430" i="21"/>
  <c r="P429" i="21"/>
  <c r="K429" i="21"/>
  <c r="M429" i="21" s="1"/>
  <c r="P428" i="21"/>
  <c r="M428" i="21"/>
  <c r="Q428" i="21" s="1"/>
  <c r="K428" i="21"/>
  <c r="P427" i="21"/>
  <c r="O427" i="21"/>
  <c r="M427" i="21"/>
  <c r="K427" i="21"/>
  <c r="P426" i="21"/>
  <c r="K426" i="21"/>
  <c r="M426" i="21" s="1"/>
  <c r="P425" i="21"/>
  <c r="K425" i="21"/>
  <c r="M425" i="21" s="1"/>
  <c r="P424" i="21"/>
  <c r="M424" i="21"/>
  <c r="Q424" i="21" s="1"/>
  <c r="K424" i="21"/>
  <c r="P423" i="21"/>
  <c r="K423" i="21"/>
  <c r="M423" i="21" s="1"/>
  <c r="P422" i="21"/>
  <c r="Q422" i="21" s="1"/>
  <c r="K422" i="21"/>
  <c r="M422" i="21" s="1"/>
  <c r="O422" i="21" s="1"/>
  <c r="P421" i="21"/>
  <c r="K421" i="21"/>
  <c r="M421" i="21" s="1"/>
  <c r="P420" i="21"/>
  <c r="M420" i="21"/>
  <c r="Q420" i="21" s="1"/>
  <c r="K420" i="21"/>
  <c r="P419" i="21"/>
  <c r="O419" i="21"/>
  <c r="M419" i="21"/>
  <c r="K419" i="21"/>
  <c r="P418" i="21"/>
  <c r="K418" i="21"/>
  <c r="M418" i="21" s="1"/>
  <c r="Q417" i="21"/>
  <c r="P417" i="21"/>
  <c r="K417" i="21"/>
  <c r="M417" i="21" s="1"/>
  <c r="O417" i="21" s="1"/>
  <c r="P416" i="21"/>
  <c r="M416" i="21"/>
  <c r="Q416" i="21" s="1"/>
  <c r="K416" i="21"/>
  <c r="P415" i="21"/>
  <c r="K415" i="21"/>
  <c r="M415" i="21" s="1"/>
  <c r="P414" i="21"/>
  <c r="Q414" i="21" s="1"/>
  <c r="K414" i="21"/>
  <c r="M414" i="21" s="1"/>
  <c r="O414" i="21" s="1"/>
  <c r="P413" i="21"/>
  <c r="K413" i="21"/>
  <c r="M413" i="21" s="1"/>
  <c r="P412" i="21"/>
  <c r="M412" i="21"/>
  <c r="Q412" i="21" s="1"/>
  <c r="K412" i="21"/>
  <c r="P411" i="21"/>
  <c r="O411" i="21"/>
  <c r="M411" i="21"/>
  <c r="K411" i="21"/>
  <c r="P410" i="21"/>
  <c r="K410" i="21"/>
  <c r="M410" i="21" s="1"/>
  <c r="Q409" i="21"/>
  <c r="P409" i="21"/>
  <c r="K409" i="21"/>
  <c r="M409" i="21" s="1"/>
  <c r="O409" i="21" s="1"/>
  <c r="P408" i="21"/>
  <c r="M408" i="21"/>
  <c r="Q408" i="21" s="1"/>
  <c r="K408" i="21"/>
  <c r="P407" i="21"/>
  <c r="K407" i="21"/>
  <c r="M407" i="21" s="1"/>
  <c r="Q406" i="21"/>
  <c r="P406" i="21"/>
  <c r="K406" i="21"/>
  <c r="M406" i="21" s="1"/>
  <c r="O406" i="21" s="1"/>
  <c r="P405" i="21"/>
  <c r="K405" i="21"/>
  <c r="M405" i="21" s="1"/>
  <c r="P404" i="21"/>
  <c r="M404" i="21"/>
  <c r="Q404" i="21" s="1"/>
  <c r="K404" i="21"/>
  <c r="P403" i="21"/>
  <c r="O403" i="21"/>
  <c r="M403" i="21"/>
  <c r="K403" i="21"/>
  <c r="P402" i="21"/>
  <c r="K402" i="21"/>
  <c r="M402" i="21" s="1"/>
  <c r="P401" i="21"/>
  <c r="K401" i="21"/>
  <c r="M401" i="21" s="1"/>
  <c r="O401" i="21" s="1"/>
  <c r="P400" i="21"/>
  <c r="M400" i="21"/>
  <c r="Q400" i="21" s="1"/>
  <c r="K400" i="21"/>
  <c r="P399" i="21"/>
  <c r="K399" i="21"/>
  <c r="M399" i="21" s="1"/>
  <c r="Q398" i="21"/>
  <c r="P398" i="21"/>
  <c r="K398" i="21"/>
  <c r="M398" i="21" s="1"/>
  <c r="O398" i="21" s="1"/>
  <c r="P397" i="21"/>
  <c r="K397" i="21"/>
  <c r="M397" i="21" s="1"/>
  <c r="P396" i="21"/>
  <c r="M396" i="21"/>
  <c r="Q396" i="21" s="1"/>
  <c r="K396" i="21"/>
  <c r="P395" i="21"/>
  <c r="O395" i="21"/>
  <c r="M395" i="21"/>
  <c r="K395" i="21"/>
  <c r="P394" i="21"/>
  <c r="K394" i="21"/>
  <c r="M394" i="21" s="1"/>
  <c r="P393" i="21"/>
  <c r="K393" i="21"/>
  <c r="M393" i="21" s="1"/>
  <c r="P392" i="21"/>
  <c r="M392" i="21"/>
  <c r="Q392" i="21" s="1"/>
  <c r="K392" i="21"/>
  <c r="P391" i="21"/>
  <c r="O391" i="21"/>
  <c r="M391" i="21"/>
  <c r="Q391" i="21" s="1"/>
  <c r="K391" i="21"/>
  <c r="P390" i="21"/>
  <c r="K390" i="21"/>
  <c r="M390" i="21" s="1"/>
  <c r="O390" i="21" s="1"/>
  <c r="P389" i="21"/>
  <c r="K389" i="21"/>
  <c r="M389" i="21" s="1"/>
  <c r="P388" i="21"/>
  <c r="M388" i="21"/>
  <c r="Q388" i="21" s="1"/>
  <c r="K388" i="21"/>
  <c r="P387" i="21"/>
  <c r="O387" i="21"/>
  <c r="M387" i="21"/>
  <c r="Q387" i="21" s="1"/>
  <c r="K387" i="21"/>
  <c r="P386" i="21"/>
  <c r="K386" i="21"/>
  <c r="M386" i="21" s="1"/>
  <c r="Q385" i="21"/>
  <c r="P385" i="21"/>
  <c r="K385" i="21"/>
  <c r="M385" i="21" s="1"/>
  <c r="O385" i="21" s="1"/>
  <c r="P384" i="21"/>
  <c r="M384" i="21"/>
  <c r="K384" i="21"/>
  <c r="P383" i="21"/>
  <c r="O383" i="21"/>
  <c r="M383" i="21"/>
  <c r="Q383" i="21" s="1"/>
  <c r="K383" i="21"/>
  <c r="P382" i="21"/>
  <c r="K382" i="21"/>
  <c r="M382" i="21" s="1"/>
  <c r="P381" i="21"/>
  <c r="K381" i="21"/>
  <c r="M381" i="21" s="1"/>
  <c r="P380" i="21"/>
  <c r="M380" i="21"/>
  <c r="Q380" i="21" s="1"/>
  <c r="K380" i="21"/>
  <c r="P379" i="21"/>
  <c r="O379" i="21"/>
  <c r="M379" i="21"/>
  <c r="Q379" i="21" s="1"/>
  <c r="K379" i="21"/>
  <c r="P378" i="21"/>
  <c r="K378" i="21"/>
  <c r="M378" i="21" s="1"/>
  <c r="P377" i="21"/>
  <c r="K377" i="21"/>
  <c r="M377" i="21" s="1"/>
  <c r="O377" i="21" s="1"/>
  <c r="P376" i="21"/>
  <c r="M376" i="21"/>
  <c r="K376" i="21"/>
  <c r="P375" i="21"/>
  <c r="M375" i="21"/>
  <c r="Q375" i="21" s="1"/>
  <c r="K375" i="21"/>
  <c r="P374" i="21"/>
  <c r="K374" i="21"/>
  <c r="M374" i="21" s="1"/>
  <c r="P373" i="21"/>
  <c r="M373" i="21"/>
  <c r="K373" i="21"/>
  <c r="P372" i="21"/>
  <c r="K372" i="21"/>
  <c r="M372" i="21" s="1"/>
  <c r="P371" i="21"/>
  <c r="O371" i="21"/>
  <c r="M371" i="21"/>
  <c r="Q371" i="21" s="1"/>
  <c r="K371" i="21"/>
  <c r="P370" i="21"/>
  <c r="K370" i="21"/>
  <c r="M370" i="21" s="1"/>
  <c r="P369" i="21"/>
  <c r="K369" i="21"/>
  <c r="M369" i="21" s="1"/>
  <c r="O369" i="21" s="1"/>
  <c r="P368" i="21"/>
  <c r="M368" i="21"/>
  <c r="K368" i="21"/>
  <c r="P367" i="21"/>
  <c r="M367" i="21"/>
  <c r="Q367" i="21" s="1"/>
  <c r="K367" i="21"/>
  <c r="P366" i="21"/>
  <c r="K366" i="21"/>
  <c r="M366" i="21" s="1"/>
  <c r="P365" i="21"/>
  <c r="M365" i="21"/>
  <c r="K365" i="21"/>
  <c r="P364" i="21"/>
  <c r="M364" i="21"/>
  <c r="Q364" i="21" s="1"/>
  <c r="K364" i="21"/>
  <c r="P363" i="21"/>
  <c r="O363" i="21"/>
  <c r="M363" i="21"/>
  <c r="K363" i="21"/>
  <c r="P362" i="21"/>
  <c r="K362" i="21"/>
  <c r="M362" i="21" s="1"/>
  <c r="P361" i="21"/>
  <c r="K361" i="21"/>
  <c r="M361" i="21" s="1"/>
  <c r="P360" i="21"/>
  <c r="O360" i="21"/>
  <c r="M360" i="21"/>
  <c r="Q360" i="21" s="1"/>
  <c r="K360" i="21"/>
  <c r="P359" i="21"/>
  <c r="O359" i="21"/>
  <c r="M359" i="21"/>
  <c r="Q359" i="21" s="1"/>
  <c r="K359" i="21"/>
  <c r="Q358" i="21"/>
  <c r="P358" i="21"/>
  <c r="K358" i="21"/>
  <c r="M358" i="21" s="1"/>
  <c r="O358" i="21" s="1"/>
  <c r="P357" i="21"/>
  <c r="K357" i="21"/>
  <c r="M357" i="21" s="1"/>
  <c r="P356" i="21"/>
  <c r="M356" i="21"/>
  <c r="Q356" i="21" s="1"/>
  <c r="K356" i="21"/>
  <c r="P355" i="21"/>
  <c r="O355" i="21"/>
  <c r="K355" i="21"/>
  <c r="M355" i="21" s="1"/>
  <c r="P354" i="21"/>
  <c r="K354" i="21"/>
  <c r="M354" i="21" s="1"/>
  <c r="Q353" i="21"/>
  <c r="P353" i="21"/>
  <c r="K353" i="21"/>
  <c r="M353" i="21" s="1"/>
  <c r="O353" i="21" s="1"/>
  <c r="P352" i="21"/>
  <c r="O352" i="21"/>
  <c r="M352" i="21"/>
  <c r="Q352" i="21" s="1"/>
  <c r="K352" i="21"/>
  <c r="P351" i="21"/>
  <c r="O351" i="21"/>
  <c r="M351" i="21"/>
  <c r="Q351" i="21" s="1"/>
  <c r="K351" i="21"/>
  <c r="Q350" i="21"/>
  <c r="P350" i="21"/>
  <c r="K350" i="21"/>
  <c r="M350" i="21" s="1"/>
  <c r="O350" i="21" s="1"/>
  <c r="P349" i="21"/>
  <c r="K349" i="21"/>
  <c r="M349" i="21" s="1"/>
  <c r="P348" i="21"/>
  <c r="M348" i="21"/>
  <c r="Q348" i="21" s="1"/>
  <c r="K348" i="21"/>
  <c r="P347" i="21"/>
  <c r="O347" i="21"/>
  <c r="M347" i="21"/>
  <c r="K347" i="21"/>
  <c r="P346" i="21"/>
  <c r="K346" i="21"/>
  <c r="M346" i="21" s="1"/>
  <c r="P345" i="21"/>
  <c r="K345" i="21"/>
  <c r="M345" i="21" s="1"/>
  <c r="O345" i="21" s="1"/>
  <c r="P344" i="21"/>
  <c r="M344" i="21"/>
  <c r="Q344" i="21" s="1"/>
  <c r="K344" i="21"/>
  <c r="P343" i="21"/>
  <c r="M343" i="21"/>
  <c r="Q343" i="21" s="1"/>
  <c r="K343" i="21"/>
  <c r="Q342" i="21"/>
  <c r="P342" i="21"/>
  <c r="K342" i="21"/>
  <c r="M342" i="21" s="1"/>
  <c r="O342" i="21" s="1"/>
  <c r="P341" i="21"/>
  <c r="M341" i="21"/>
  <c r="K341" i="21"/>
  <c r="P340" i="21"/>
  <c r="K340" i="21"/>
  <c r="M340" i="21" s="1"/>
  <c r="P339" i="21"/>
  <c r="O339" i="21"/>
  <c r="M339" i="21"/>
  <c r="K339" i="21"/>
  <c r="P338" i="21"/>
  <c r="K338" i="21"/>
  <c r="M338" i="21" s="1"/>
  <c r="Q337" i="21"/>
  <c r="P337" i="21"/>
  <c r="K337" i="21"/>
  <c r="M337" i="21" s="1"/>
  <c r="O337" i="21" s="1"/>
  <c r="P336" i="21"/>
  <c r="M336" i="21"/>
  <c r="Q336" i="21" s="1"/>
  <c r="K336" i="21"/>
  <c r="P335" i="21"/>
  <c r="M335" i="21"/>
  <c r="Q335" i="21" s="1"/>
  <c r="K335" i="21"/>
  <c r="Q334" i="21"/>
  <c r="P334" i="21"/>
  <c r="K334" i="21"/>
  <c r="M334" i="21" s="1"/>
  <c r="O334" i="21" s="1"/>
  <c r="P333" i="21"/>
  <c r="K333" i="21"/>
  <c r="M333" i="21" s="1"/>
  <c r="P332" i="21"/>
  <c r="K332" i="21"/>
  <c r="M332" i="21" s="1"/>
  <c r="P331" i="21"/>
  <c r="O331" i="21"/>
  <c r="M331" i="21"/>
  <c r="K331" i="21"/>
  <c r="P330" i="21"/>
  <c r="K330" i="21"/>
  <c r="M330" i="21" s="1"/>
  <c r="Q329" i="21"/>
  <c r="P329" i="21"/>
  <c r="K329" i="21"/>
  <c r="M329" i="21" s="1"/>
  <c r="O329" i="21" s="1"/>
  <c r="P328" i="21"/>
  <c r="M328" i="21"/>
  <c r="Q328" i="21" s="1"/>
  <c r="K328" i="21"/>
  <c r="P327" i="21"/>
  <c r="M327" i="21"/>
  <c r="Q327" i="21" s="1"/>
  <c r="K327" i="21"/>
  <c r="Q326" i="21"/>
  <c r="P326" i="21"/>
  <c r="K326" i="21"/>
  <c r="M326" i="21" s="1"/>
  <c r="O326" i="21" s="1"/>
  <c r="P325" i="21"/>
  <c r="M325" i="21"/>
  <c r="K325" i="21"/>
  <c r="P324" i="21"/>
  <c r="K324" i="21"/>
  <c r="M324" i="21" s="1"/>
  <c r="P323" i="21"/>
  <c r="O323" i="21"/>
  <c r="M323" i="21"/>
  <c r="K323" i="21"/>
  <c r="P322" i="21"/>
  <c r="K322" i="21"/>
  <c r="M322" i="21" s="1"/>
  <c r="P321" i="21"/>
  <c r="K321" i="21"/>
  <c r="M321" i="21" s="1"/>
  <c r="O321" i="21" s="1"/>
  <c r="P320" i="21"/>
  <c r="M320" i="21"/>
  <c r="Q320" i="21" s="1"/>
  <c r="K320" i="21"/>
  <c r="P319" i="21"/>
  <c r="M319" i="21"/>
  <c r="Q319" i="21" s="1"/>
  <c r="K319" i="21"/>
  <c r="Q318" i="21"/>
  <c r="P318" i="21"/>
  <c r="K318" i="21"/>
  <c r="M318" i="21" s="1"/>
  <c r="O318" i="21" s="1"/>
  <c r="P317" i="21"/>
  <c r="M317" i="21"/>
  <c r="K317" i="21"/>
  <c r="P316" i="21"/>
  <c r="K316" i="21"/>
  <c r="M316" i="21" s="1"/>
  <c r="P315" i="21"/>
  <c r="O315" i="21"/>
  <c r="M315" i="21"/>
  <c r="K315" i="21"/>
  <c r="P314" i="21"/>
  <c r="K314" i="21"/>
  <c r="M314" i="21" s="1"/>
  <c r="P313" i="21"/>
  <c r="K313" i="21"/>
  <c r="M313" i="21" s="1"/>
  <c r="P312" i="21"/>
  <c r="M312" i="21"/>
  <c r="Q312" i="21" s="1"/>
  <c r="K312" i="21"/>
  <c r="P311" i="21"/>
  <c r="M311" i="21"/>
  <c r="Q311" i="21" s="1"/>
  <c r="K311" i="21"/>
  <c r="Q310" i="21"/>
  <c r="P310" i="21"/>
  <c r="K310" i="21"/>
  <c r="M310" i="21" s="1"/>
  <c r="O310" i="21" s="1"/>
  <c r="P309" i="21"/>
  <c r="K309" i="21"/>
  <c r="M309" i="21" s="1"/>
  <c r="P308" i="21"/>
  <c r="K308" i="21"/>
  <c r="M308" i="21" s="1"/>
  <c r="P307" i="21"/>
  <c r="O307" i="21"/>
  <c r="M307" i="21"/>
  <c r="K307" i="21"/>
  <c r="P306" i="21"/>
  <c r="K306" i="21"/>
  <c r="M306" i="21" s="1"/>
  <c r="P305" i="21"/>
  <c r="K305" i="21"/>
  <c r="M305" i="21" s="1"/>
  <c r="P304" i="21"/>
  <c r="M304" i="21"/>
  <c r="Q304" i="21" s="1"/>
  <c r="K304" i="21"/>
  <c r="P303" i="21"/>
  <c r="M303" i="21"/>
  <c r="Q303" i="21" s="1"/>
  <c r="K303" i="21"/>
  <c r="Q302" i="21"/>
  <c r="P302" i="21"/>
  <c r="K302" i="21"/>
  <c r="M302" i="21" s="1"/>
  <c r="O302" i="21" s="1"/>
  <c r="P301" i="21"/>
  <c r="K301" i="21"/>
  <c r="M301" i="21" s="1"/>
  <c r="P300" i="21"/>
  <c r="K300" i="21"/>
  <c r="M300" i="21" s="1"/>
  <c r="P299" i="21"/>
  <c r="O299" i="21"/>
  <c r="M299" i="21"/>
  <c r="K299" i="21"/>
  <c r="P298" i="21"/>
  <c r="K298" i="21"/>
  <c r="M298" i="21" s="1"/>
  <c r="Q297" i="21"/>
  <c r="P297" i="21"/>
  <c r="K297" i="21"/>
  <c r="M297" i="21" s="1"/>
  <c r="O297" i="21" s="1"/>
  <c r="P296" i="21"/>
  <c r="M296" i="21"/>
  <c r="Q296" i="21" s="1"/>
  <c r="K296" i="21"/>
  <c r="P295" i="21"/>
  <c r="M295" i="21"/>
  <c r="Q295" i="21" s="1"/>
  <c r="K295" i="21"/>
  <c r="Q294" i="21"/>
  <c r="P294" i="21"/>
  <c r="K294" i="21"/>
  <c r="M294" i="21" s="1"/>
  <c r="O294" i="21" s="1"/>
  <c r="P293" i="21"/>
  <c r="M293" i="21"/>
  <c r="K293" i="21"/>
  <c r="P292" i="21"/>
  <c r="K292" i="21"/>
  <c r="M292" i="21" s="1"/>
  <c r="P291" i="21"/>
  <c r="O291" i="21"/>
  <c r="M291" i="21"/>
  <c r="K291" i="21"/>
  <c r="P290" i="21"/>
  <c r="K290" i="21"/>
  <c r="M290" i="21" s="1"/>
  <c r="Q290" i="21" s="1"/>
  <c r="Q289" i="21"/>
  <c r="P289" i="21"/>
  <c r="K289" i="21"/>
  <c r="M289" i="21" s="1"/>
  <c r="O289" i="21" s="1"/>
  <c r="P288" i="21"/>
  <c r="M288" i="21"/>
  <c r="Q288" i="21" s="1"/>
  <c r="K288" i="21"/>
  <c r="P287" i="21"/>
  <c r="M287" i="21"/>
  <c r="K287" i="21"/>
  <c r="P286" i="21"/>
  <c r="O286" i="21"/>
  <c r="K286" i="21"/>
  <c r="M286" i="21" s="1"/>
  <c r="Q286" i="21" s="1"/>
  <c r="P285" i="21"/>
  <c r="K285" i="21"/>
  <c r="M285" i="21" s="1"/>
  <c r="P284" i="21"/>
  <c r="K284" i="21"/>
  <c r="M284" i="21" s="1"/>
  <c r="O284" i="21" s="1"/>
  <c r="P283" i="21"/>
  <c r="O283" i="21"/>
  <c r="M283" i="21"/>
  <c r="Q283" i="21" s="1"/>
  <c r="K283" i="21"/>
  <c r="P282" i="21"/>
  <c r="K282" i="21"/>
  <c r="M282" i="21" s="1"/>
  <c r="P281" i="21"/>
  <c r="K281" i="21"/>
  <c r="M281" i="21" s="1"/>
  <c r="P280" i="21"/>
  <c r="O280" i="21"/>
  <c r="K280" i="21"/>
  <c r="M280" i="21" s="1"/>
  <c r="Q280" i="21" s="1"/>
  <c r="P279" i="21"/>
  <c r="M279" i="21"/>
  <c r="K279" i="21"/>
  <c r="Q278" i="21"/>
  <c r="P278" i="21"/>
  <c r="O278" i="21"/>
  <c r="K278" i="21"/>
  <c r="M278" i="21" s="1"/>
  <c r="Q277" i="21"/>
  <c r="P277" i="21"/>
  <c r="K277" i="21"/>
  <c r="M277" i="21" s="1"/>
  <c r="O277" i="21" s="1"/>
  <c r="P276" i="21"/>
  <c r="O276" i="21"/>
  <c r="K276" i="21"/>
  <c r="M276" i="21" s="1"/>
  <c r="Q276" i="21" s="1"/>
  <c r="P275" i="21"/>
  <c r="K275" i="21"/>
  <c r="M275" i="21" s="1"/>
  <c r="P274" i="21"/>
  <c r="M274" i="21"/>
  <c r="K274" i="21"/>
  <c r="Q273" i="21"/>
  <c r="P273" i="21"/>
  <c r="M273" i="21"/>
  <c r="O273" i="21" s="1"/>
  <c r="K273" i="21"/>
  <c r="P272" i="21"/>
  <c r="M272" i="21"/>
  <c r="K272" i="21"/>
  <c r="Q271" i="21"/>
  <c r="P271" i="21"/>
  <c r="K271" i="21"/>
  <c r="M271" i="21" s="1"/>
  <c r="O271" i="21" s="1"/>
  <c r="P270" i="21"/>
  <c r="K270" i="21"/>
  <c r="M270" i="21" s="1"/>
  <c r="Q269" i="21"/>
  <c r="P269" i="21"/>
  <c r="K269" i="21"/>
  <c r="M269" i="21" s="1"/>
  <c r="O269" i="21" s="1"/>
  <c r="P268" i="21"/>
  <c r="O268" i="21"/>
  <c r="M268" i="21"/>
  <c r="Q268" i="21" s="1"/>
  <c r="K268" i="21"/>
  <c r="P267" i="21"/>
  <c r="O267" i="21"/>
  <c r="M267" i="21"/>
  <c r="Q267" i="21" s="1"/>
  <c r="K267" i="21"/>
  <c r="P266" i="21"/>
  <c r="M266" i="21"/>
  <c r="O266" i="21" s="1"/>
  <c r="K266" i="21"/>
  <c r="P265" i="21"/>
  <c r="K265" i="21"/>
  <c r="M265" i="21" s="1"/>
  <c r="P264" i="21"/>
  <c r="M264" i="21"/>
  <c r="K264" i="21"/>
  <c r="P263" i="21"/>
  <c r="Q263" i="21" s="1"/>
  <c r="O263" i="21"/>
  <c r="K263" i="21"/>
  <c r="M263" i="21" s="1"/>
  <c r="P262" i="21"/>
  <c r="O262" i="21"/>
  <c r="M262" i="21"/>
  <c r="K262" i="21"/>
  <c r="Q261" i="21"/>
  <c r="P261" i="21"/>
  <c r="O261" i="21"/>
  <c r="K261" i="21"/>
  <c r="M261" i="21" s="1"/>
  <c r="Q260" i="21"/>
  <c r="P260" i="21"/>
  <c r="O260" i="21"/>
  <c r="M260" i="21"/>
  <c r="K260" i="21"/>
  <c r="P259" i="21"/>
  <c r="K259" i="21"/>
  <c r="M259" i="21" s="1"/>
  <c r="Q258" i="21"/>
  <c r="P258" i="21"/>
  <c r="M258" i="21"/>
  <c r="O258" i="21" s="1"/>
  <c r="K258" i="21"/>
  <c r="P257" i="21"/>
  <c r="K257" i="21"/>
  <c r="M257" i="21" s="1"/>
  <c r="P256" i="21"/>
  <c r="K256" i="21"/>
  <c r="M256" i="21" s="1"/>
  <c r="P255" i="21"/>
  <c r="O255" i="21"/>
  <c r="K255" i="21"/>
  <c r="M255" i="21" s="1"/>
  <c r="Q255" i="21" s="1"/>
  <c r="P254" i="21"/>
  <c r="K254" i="21"/>
  <c r="M254" i="21" s="1"/>
  <c r="P253" i="21"/>
  <c r="O253" i="21"/>
  <c r="K253" i="21"/>
  <c r="M253" i="21" s="1"/>
  <c r="Q253" i="21" s="1"/>
  <c r="Q252" i="21"/>
  <c r="P252" i="21"/>
  <c r="M252" i="21"/>
  <c r="O252" i="21" s="1"/>
  <c r="K252" i="21"/>
  <c r="P251" i="21"/>
  <c r="M251" i="21"/>
  <c r="Q251" i="21" s="1"/>
  <c r="K251" i="21"/>
  <c r="P250" i="21"/>
  <c r="M250" i="21"/>
  <c r="O250" i="21" s="1"/>
  <c r="K250" i="21"/>
  <c r="P249" i="21"/>
  <c r="K249" i="21"/>
  <c r="M249" i="21" s="1"/>
  <c r="Q249" i="21" s="1"/>
  <c r="P248" i="21"/>
  <c r="M248" i="21"/>
  <c r="K248" i="21"/>
  <c r="P247" i="21"/>
  <c r="Q247" i="21" s="1"/>
  <c r="O247" i="21"/>
  <c r="K247" i="21"/>
  <c r="M247" i="21" s="1"/>
  <c r="P246" i="21"/>
  <c r="O246" i="21"/>
  <c r="M246" i="21"/>
  <c r="Q246" i="21" s="1"/>
  <c r="K246" i="21"/>
  <c r="Q245" i="21"/>
  <c r="P245" i="21"/>
  <c r="O245" i="21"/>
  <c r="K245" i="21"/>
  <c r="M245" i="21" s="1"/>
  <c r="P244" i="21"/>
  <c r="Q244" i="21" s="1"/>
  <c r="O244" i="21"/>
  <c r="M244" i="21"/>
  <c r="K244" i="21"/>
  <c r="P243" i="21"/>
  <c r="K243" i="21"/>
  <c r="M243" i="21" s="1"/>
  <c r="O243" i="21" s="1"/>
  <c r="P242" i="21"/>
  <c r="M242" i="21"/>
  <c r="K242" i="21"/>
  <c r="P241" i="21"/>
  <c r="M241" i="21"/>
  <c r="O241" i="21" s="1"/>
  <c r="K241" i="21"/>
  <c r="P240" i="21"/>
  <c r="K240" i="21"/>
  <c r="M240" i="21" s="1"/>
  <c r="Q239" i="21"/>
  <c r="P239" i="21"/>
  <c r="K239" i="21"/>
  <c r="M239" i="21" s="1"/>
  <c r="O239" i="21" s="1"/>
  <c r="P238" i="21"/>
  <c r="M238" i="21"/>
  <c r="K238" i="21"/>
  <c r="Q237" i="21"/>
  <c r="P237" i="21"/>
  <c r="K237" i="21"/>
  <c r="M237" i="21" s="1"/>
  <c r="O237" i="21" s="1"/>
  <c r="P236" i="21"/>
  <c r="O236" i="21"/>
  <c r="M236" i="21"/>
  <c r="Q236" i="21" s="1"/>
  <c r="K236" i="21"/>
  <c r="P235" i="21"/>
  <c r="O235" i="21"/>
  <c r="M235" i="21"/>
  <c r="Q235" i="21" s="1"/>
  <c r="K235" i="21"/>
  <c r="P234" i="21"/>
  <c r="M234" i="21"/>
  <c r="O234" i="21" s="1"/>
  <c r="K234" i="21"/>
  <c r="P233" i="21"/>
  <c r="K233" i="21"/>
  <c r="M233" i="21" s="1"/>
  <c r="P232" i="21"/>
  <c r="M232" i="21"/>
  <c r="K232" i="21"/>
  <c r="P231" i="21"/>
  <c r="Q231" i="21" s="1"/>
  <c r="O231" i="21"/>
  <c r="K231" i="21"/>
  <c r="M231" i="21" s="1"/>
  <c r="P230" i="21"/>
  <c r="M230" i="21"/>
  <c r="Q230" i="21" s="1"/>
  <c r="K230" i="21"/>
  <c r="Q229" i="21"/>
  <c r="P229" i="21"/>
  <c r="O229" i="21"/>
  <c r="K229" i="21"/>
  <c r="M229" i="21" s="1"/>
  <c r="P228" i="21"/>
  <c r="Q228" i="21" s="1"/>
  <c r="O228" i="21"/>
  <c r="M228" i="21"/>
  <c r="K228" i="21"/>
  <c r="P227" i="21"/>
  <c r="M227" i="21"/>
  <c r="O227" i="21" s="1"/>
  <c r="K227" i="21"/>
  <c r="Q226" i="21"/>
  <c r="P226" i="21"/>
  <c r="M226" i="21"/>
  <c r="O226" i="21" s="1"/>
  <c r="K226" i="21"/>
  <c r="P225" i="21"/>
  <c r="M225" i="21"/>
  <c r="Q225" i="21" s="1"/>
  <c r="K225" i="21"/>
  <c r="P224" i="21"/>
  <c r="K224" i="21"/>
  <c r="M224" i="21" s="1"/>
  <c r="P223" i="21"/>
  <c r="K223" i="21"/>
  <c r="M223" i="21" s="1"/>
  <c r="Q223" i="21" s="1"/>
  <c r="P222" i="21"/>
  <c r="K222" i="21"/>
  <c r="M222" i="21" s="1"/>
  <c r="P221" i="21"/>
  <c r="K221" i="21"/>
  <c r="M221" i="21" s="1"/>
  <c r="Q221" i="21" s="1"/>
  <c r="Q220" i="21"/>
  <c r="P220" i="21"/>
  <c r="M220" i="21"/>
  <c r="O220" i="21" s="1"/>
  <c r="K220" i="21"/>
  <c r="P219" i="21"/>
  <c r="M219" i="21"/>
  <c r="Q219" i="21" s="1"/>
  <c r="K219" i="21"/>
  <c r="P218" i="21"/>
  <c r="M218" i="21"/>
  <c r="O218" i="21" s="1"/>
  <c r="K218" i="21"/>
  <c r="P217" i="21"/>
  <c r="K217" i="21"/>
  <c r="M217" i="21" s="1"/>
  <c r="Q217" i="21" s="1"/>
  <c r="P216" i="21"/>
  <c r="M216" i="21"/>
  <c r="K216" i="21"/>
  <c r="Q215" i="21"/>
  <c r="P215" i="21"/>
  <c r="O215" i="21"/>
  <c r="K215" i="21"/>
  <c r="M215" i="21" s="1"/>
  <c r="P214" i="21"/>
  <c r="O214" i="21"/>
  <c r="M214" i="21"/>
  <c r="Q214" i="21" s="1"/>
  <c r="K214" i="21"/>
  <c r="Q213" i="21"/>
  <c r="P213" i="21"/>
  <c r="O213" i="21"/>
  <c r="K213" i="21"/>
  <c r="M213" i="21" s="1"/>
  <c r="P212" i="21"/>
  <c r="Q212" i="21" s="1"/>
  <c r="O212" i="21"/>
  <c r="M212" i="21"/>
  <c r="K212" i="21"/>
  <c r="P211" i="21"/>
  <c r="K211" i="21"/>
  <c r="M211" i="21" s="1"/>
  <c r="O211" i="21" s="1"/>
  <c r="P210" i="21"/>
  <c r="M210" i="21"/>
  <c r="K210" i="21"/>
  <c r="Q209" i="21"/>
  <c r="P209" i="21"/>
  <c r="M209" i="21"/>
  <c r="O209" i="21" s="1"/>
  <c r="K209" i="21"/>
  <c r="P208" i="21"/>
  <c r="K208" i="21"/>
  <c r="M208" i="21" s="1"/>
  <c r="Q207" i="21"/>
  <c r="P207" i="21"/>
  <c r="K207" i="21"/>
  <c r="M207" i="21" s="1"/>
  <c r="O207" i="21" s="1"/>
  <c r="P206" i="21"/>
  <c r="K206" i="21"/>
  <c r="M206" i="21" s="1"/>
  <c r="P205" i="21"/>
  <c r="K205" i="21"/>
  <c r="M205" i="21" s="1"/>
  <c r="O205" i="21" s="1"/>
  <c r="P204" i="21"/>
  <c r="M204" i="21"/>
  <c r="Q204" i="21" s="1"/>
  <c r="K204" i="21"/>
  <c r="P203" i="21"/>
  <c r="O203" i="21"/>
  <c r="M203" i="21"/>
  <c r="Q203" i="21" s="1"/>
  <c r="K203" i="21"/>
  <c r="Q202" i="21"/>
  <c r="P202" i="21"/>
  <c r="M202" i="21"/>
  <c r="O202" i="21" s="1"/>
  <c r="K202" i="21"/>
  <c r="P201" i="21"/>
  <c r="K201" i="21"/>
  <c r="M201" i="21" s="1"/>
  <c r="P200" i="21"/>
  <c r="M200" i="21"/>
  <c r="K200" i="21"/>
  <c r="P199" i="21"/>
  <c r="Q199" i="21" s="1"/>
  <c r="O199" i="21"/>
  <c r="K199" i="21"/>
  <c r="M199" i="21" s="1"/>
  <c r="P198" i="21"/>
  <c r="M198" i="21"/>
  <c r="Q198" i="21" s="1"/>
  <c r="K198" i="21"/>
  <c r="Q197" i="21"/>
  <c r="P197" i="21"/>
  <c r="O197" i="21"/>
  <c r="K197" i="21"/>
  <c r="M197" i="21" s="1"/>
  <c r="Q196" i="21"/>
  <c r="P196" i="21"/>
  <c r="O196" i="21"/>
  <c r="M196" i="21"/>
  <c r="K196" i="21"/>
  <c r="P195" i="21"/>
  <c r="K195" i="21"/>
  <c r="M195" i="21" s="1"/>
  <c r="Q194" i="21"/>
  <c r="P194" i="21"/>
  <c r="M194" i="21"/>
  <c r="O194" i="21" s="1"/>
  <c r="K194" i="21"/>
  <c r="P193" i="21"/>
  <c r="K193" i="21"/>
  <c r="M193" i="21" s="1"/>
  <c r="P192" i="21"/>
  <c r="K192" i="21"/>
  <c r="M192" i="21" s="1"/>
  <c r="P191" i="21"/>
  <c r="O191" i="21"/>
  <c r="K191" i="21"/>
  <c r="M191" i="21" s="1"/>
  <c r="Q191" i="21" s="1"/>
  <c r="P190" i="21"/>
  <c r="K190" i="21"/>
  <c r="M190" i="21" s="1"/>
  <c r="P189" i="21"/>
  <c r="K189" i="21"/>
  <c r="M189" i="21" s="1"/>
  <c r="Q189" i="21" s="1"/>
  <c r="Q188" i="21"/>
  <c r="P188" i="21"/>
  <c r="M188" i="21"/>
  <c r="O188" i="21" s="1"/>
  <c r="K188" i="21"/>
  <c r="P187" i="21"/>
  <c r="O187" i="21"/>
  <c r="M187" i="21"/>
  <c r="Q187" i="21" s="1"/>
  <c r="K187" i="21"/>
  <c r="P186" i="21"/>
  <c r="M186" i="21"/>
  <c r="O186" i="21" s="1"/>
  <c r="K186" i="21"/>
  <c r="P185" i="21"/>
  <c r="O185" i="21"/>
  <c r="K185" i="21"/>
  <c r="M185" i="21" s="1"/>
  <c r="Q185" i="21" s="1"/>
  <c r="P184" i="21"/>
  <c r="M184" i="21"/>
  <c r="K184" i="21"/>
  <c r="P183" i="21"/>
  <c r="Q183" i="21" s="1"/>
  <c r="O183" i="21"/>
  <c r="K183" i="21"/>
  <c r="M183" i="21" s="1"/>
  <c r="P182" i="21"/>
  <c r="O182" i="21"/>
  <c r="M182" i="21"/>
  <c r="Q182" i="21" s="1"/>
  <c r="K182" i="21"/>
  <c r="Q181" i="21"/>
  <c r="P181" i="21"/>
  <c r="O181" i="21"/>
  <c r="K181" i="21"/>
  <c r="M181" i="21" s="1"/>
  <c r="P180" i="21"/>
  <c r="Q180" i="21" s="1"/>
  <c r="O180" i="21"/>
  <c r="M180" i="21"/>
  <c r="K180" i="21"/>
  <c r="P179" i="21"/>
  <c r="K179" i="21"/>
  <c r="M179" i="21" s="1"/>
  <c r="O179" i="21" s="1"/>
  <c r="P178" i="21"/>
  <c r="M178" i="21"/>
  <c r="K178" i="21"/>
  <c r="Q177" i="21"/>
  <c r="P177" i="21"/>
  <c r="M177" i="21"/>
  <c r="O177" i="21" s="1"/>
  <c r="K177" i="21"/>
  <c r="P176" i="21"/>
  <c r="M176" i="21"/>
  <c r="K176" i="21"/>
  <c r="Q175" i="21"/>
  <c r="P175" i="21"/>
  <c r="K175" i="21"/>
  <c r="M175" i="21" s="1"/>
  <c r="O175" i="21" s="1"/>
  <c r="P174" i="21"/>
  <c r="M174" i="21"/>
  <c r="K174" i="21"/>
  <c r="P173" i="21"/>
  <c r="K173" i="21"/>
  <c r="M173" i="21" s="1"/>
  <c r="O173" i="21" s="1"/>
  <c r="P172" i="21"/>
  <c r="O172" i="21"/>
  <c r="M172" i="21"/>
  <c r="Q172" i="21" s="1"/>
  <c r="K172" i="21"/>
  <c r="P171" i="21"/>
  <c r="O171" i="21"/>
  <c r="M171" i="21"/>
  <c r="Q171" i="21" s="1"/>
  <c r="K171" i="21"/>
  <c r="Q170" i="21"/>
  <c r="P170" i="21"/>
  <c r="M170" i="21"/>
  <c r="O170" i="21" s="1"/>
  <c r="K170" i="21"/>
  <c r="P169" i="21"/>
  <c r="K169" i="21"/>
  <c r="M169" i="21" s="1"/>
  <c r="P168" i="21"/>
  <c r="M168" i="21"/>
  <c r="K168" i="21"/>
  <c r="P167" i="21"/>
  <c r="Q167" i="21" s="1"/>
  <c r="O167" i="21"/>
  <c r="K167" i="21"/>
  <c r="M167" i="21" s="1"/>
  <c r="P166" i="21"/>
  <c r="O166" i="21"/>
  <c r="M166" i="21"/>
  <c r="Q166" i="21" s="1"/>
  <c r="K166" i="21"/>
  <c r="Q165" i="21"/>
  <c r="P165" i="21"/>
  <c r="O165" i="21"/>
  <c r="K165" i="21"/>
  <c r="M165" i="21" s="1"/>
  <c r="P164" i="21"/>
  <c r="Q164" i="21" s="1"/>
  <c r="O164" i="21"/>
  <c r="M164" i="21"/>
  <c r="K164" i="21"/>
  <c r="Q163" i="21"/>
  <c r="P163" i="21"/>
  <c r="M163" i="21"/>
  <c r="O163" i="21" s="1"/>
  <c r="K163" i="21"/>
  <c r="Q162" i="21"/>
  <c r="P162" i="21"/>
  <c r="M162" i="21"/>
  <c r="O162" i="21" s="1"/>
  <c r="K162" i="21"/>
  <c r="P161" i="21"/>
  <c r="M161" i="21"/>
  <c r="Q161" i="21" s="1"/>
  <c r="K161" i="21"/>
  <c r="P160" i="21"/>
  <c r="K160" i="21"/>
  <c r="M160" i="21" s="1"/>
  <c r="P159" i="21"/>
  <c r="O159" i="21"/>
  <c r="K159" i="21"/>
  <c r="M159" i="21" s="1"/>
  <c r="Q159" i="21" s="1"/>
  <c r="P158" i="21"/>
  <c r="K158" i="21"/>
  <c r="M158" i="21" s="1"/>
  <c r="P157" i="21"/>
  <c r="O157" i="21"/>
  <c r="K157" i="21"/>
  <c r="M157" i="21" s="1"/>
  <c r="Q157" i="21" s="1"/>
  <c r="Q156" i="21"/>
  <c r="P156" i="21"/>
  <c r="M156" i="21"/>
  <c r="O156" i="21" s="1"/>
  <c r="K156" i="21"/>
  <c r="P155" i="21"/>
  <c r="M155" i="21"/>
  <c r="Q155" i="21" s="1"/>
  <c r="K155" i="21"/>
  <c r="P154" i="21"/>
  <c r="M154" i="21"/>
  <c r="O154" i="21" s="1"/>
  <c r="K154" i="21"/>
  <c r="P153" i="21"/>
  <c r="K153" i="21"/>
  <c r="M153" i="21" s="1"/>
  <c r="Q153" i="21" s="1"/>
  <c r="P152" i="21"/>
  <c r="M152" i="21"/>
  <c r="K152" i="21"/>
  <c r="Q151" i="21"/>
  <c r="P151" i="21"/>
  <c r="O151" i="21"/>
  <c r="K151" i="21"/>
  <c r="M151" i="21" s="1"/>
  <c r="P150" i="21"/>
  <c r="O150" i="21"/>
  <c r="M150" i="21"/>
  <c r="Q150" i="21" s="1"/>
  <c r="K150" i="21"/>
  <c r="Q149" i="21"/>
  <c r="P149" i="21"/>
  <c r="O149" i="21"/>
  <c r="K149" i="21"/>
  <c r="M149" i="21" s="1"/>
  <c r="P148" i="21"/>
  <c r="Q148" i="21" s="1"/>
  <c r="O148" i="21"/>
  <c r="M148" i="21"/>
  <c r="K148" i="21"/>
  <c r="Q147" i="21"/>
  <c r="P147" i="21"/>
  <c r="K147" i="21"/>
  <c r="M147" i="21" s="1"/>
  <c r="O147" i="21" s="1"/>
  <c r="P146" i="21"/>
  <c r="M146" i="21"/>
  <c r="O146" i="21" s="1"/>
  <c r="K146" i="21"/>
  <c r="P145" i="21"/>
  <c r="K145" i="21"/>
  <c r="M145" i="21" s="1"/>
  <c r="P144" i="21"/>
  <c r="M144" i="21"/>
  <c r="K144" i="21"/>
  <c r="Q143" i="21"/>
  <c r="P143" i="21"/>
  <c r="K143" i="21"/>
  <c r="M143" i="21" s="1"/>
  <c r="O143" i="21" s="1"/>
  <c r="P142" i="21"/>
  <c r="M142" i="21"/>
  <c r="K142" i="21"/>
  <c r="P141" i="21"/>
  <c r="K141" i="21"/>
  <c r="M141" i="21" s="1"/>
  <c r="O141" i="21" s="1"/>
  <c r="Q140" i="21"/>
  <c r="P140" i="21"/>
  <c r="M140" i="21"/>
  <c r="O140" i="21" s="1"/>
  <c r="K140" i="21"/>
  <c r="P139" i="21"/>
  <c r="M139" i="21"/>
  <c r="Q139" i="21" s="1"/>
  <c r="K139" i="21"/>
  <c r="Q138" i="21"/>
  <c r="P138" i="21"/>
  <c r="M138" i="21"/>
  <c r="O138" i="21" s="1"/>
  <c r="K138" i="21"/>
  <c r="P137" i="21"/>
  <c r="K137" i="21"/>
  <c r="M137" i="21" s="1"/>
  <c r="Q137" i="21" s="1"/>
  <c r="P136" i="21"/>
  <c r="M136" i="21"/>
  <c r="K136" i="21"/>
  <c r="P135" i="21"/>
  <c r="Q135" i="21" s="1"/>
  <c r="O135" i="21"/>
  <c r="K135" i="21"/>
  <c r="M135" i="21" s="1"/>
  <c r="P134" i="21"/>
  <c r="M134" i="21"/>
  <c r="Q134" i="21" s="1"/>
  <c r="K134" i="21"/>
  <c r="Q133" i="21"/>
  <c r="P133" i="21"/>
  <c r="O133" i="21"/>
  <c r="K133" i="21"/>
  <c r="M133" i="21" s="1"/>
  <c r="P132" i="21"/>
  <c r="Q132" i="21" s="1"/>
  <c r="O132" i="21"/>
  <c r="M132" i="21"/>
  <c r="K132" i="21"/>
  <c r="P131" i="21"/>
  <c r="M131" i="21"/>
  <c r="O131" i="21" s="1"/>
  <c r="K131" i="21"/>
  <c r="Q130" i="21"/>
  <c r="P130" i="21"/>
  <c r="M130" i="21"/>
  <c r="O130" i="21" s="1"/>
  <c r="K130" i="21"/>
  <c r="P129" i="21"/>
  <c r="K129" i="21"/>
  <c r="M129" i="21" s="1"/>
  <c r="P128" i="21"/>
  <c r="K128" i="21"/>
  <c r="M128" i="21" s="1"/>
  <c r="P127" i="21"/>
  <c r="K127" i="21"/>
  <c r="M127" i="21" s="1"/>
  <c r="Q127" i="21" s="1"/>
  <c r="P126" i="21"/>
  <c r="K126" i="21"/>
  <c r="M126" i="21" s="1"/>
  <c r="Q125" i="21"/>
  <c r="P125" i="21"/>
  <c r="K125" i="21"/>
  <c r="M125" i="21" s="1"/>
  <c r="O125" i="21" s="1"/>
  <c r="P124" i="21"/>
  <c r="M124" i="21"/>
  <c r="O124" i="21" s="1"/>
  <c r="K124" i="21"/>
  <c r="P123" i="21"/>
  <c r="O123" i="21"/>
  <c r="M123" i="21"/>
  <c r="Q123" i="21" s="1"/>
  <c r="K123" i="21"/>
  <c r="P122" i="21"/>
  <c r="M122" i="21"/>
  <c r="K122" i="21"/>
  <c r="P121" i="21"/>
  <c r="Q121" i="21" s="1"/>
  <c r="O121" i="21"/>
  <c r="K121" i="21"/>
  <c r="M121" i="21" s="1"/>
  <c r="P120" i="21"/>
  <c r="M120" i="21"/>
  <c r="K120" i="21"/>
  <c r="P119" i="21"/>
  <c r="Q119" i="21" s="1"/>
  <c r="O119" i="21"/>
  <c r="K119" i="21"/>
  <c r="M119" i="21" s="1"/>
  <c r="P118" i="21"/>
  <c r="O118" i="21"/>
  <c r="M118" i="21"/>
  <c r="Q118" i="21" s="1"/>
  <c r="K118" i="21"/>
  <c r="Q117" i="21"/>
  <c r="P117" i="21"/>
  <c r="O117" i="21"/>
  <c r="K117" i="21"/>
  <c r="M117" i="21" s="1"/>
  <c r="P116" i="21"/>
  <c r="Q116" i="21" s="1"/>
  <c r="O116" i="21"/>
  <c r="M116" i="21"/>
  <c r="K116" i="21"/>
  <c r="P115" i="21"/>
  <c r="K115" i="21"/>
  <c r="M115" i="21" s="1"/>
  <c r="O115" i="21" s="1"/>
  <c r="Q114" i="21"/>
  <c r="P114" i="21"/>
  <c r="M114" i="21"/>
  <c r="O114" i="21" s="1"/>
  <c r="K114" i="21"/>
  <c r="P113" i="21"/>
  <c r="K113" i="21"/>
  <c r="M113" i="21" s="1"/>
  <c r="P112" i="21"/>
  <c r="K112" i="21"/>
  <c r="M112" i="21" s="1"/>
  <c r="P111" i="21"/>
  <c r="K111" i="21"/>
  <c r="M111" i="21" s="1"/>
  <c r="O111" i="21" s="1"/>
  <c r="P110" i="21"/>
  <c r="M110" i="21"/>
  <c r="K110" i="21"/>
  <c r="P109" i="21"/>
  <c r="K109" i="21"/>
  <c r="M109" i="21" s="1"/>
  <c r="O109" i="21" s="1"/>
  <c r="P108" i="21"/>
  <c r="M108" i="21"/>
  <c r="Q108" i="21" s="1"/>
  <c r="K108" i="21"/>
  <c r="P107" i="21"/>
  <c r="O107" i="21"/>
  <c r="M107" i="21"/>
  <c r="Q107" i="21" s="1"/>
  <c r="K107" i="21"/>
  <c r="P106" i="21"/>
  <c r="M106" i="21"/>
  <c r="O106" i="21" s="1"/>
  <c r="K106" i="21"/>
  <c r="P105" i="21"/>
  <c r="O105" i="21"/>
  <c r="K105" i="21"/>
  <c r="M105" i="21" s="1"/>
  <c r="Q105" i="21" s="1"/>
  <c r="P104" i="21"/>
  <c r="M104" i="21"/>
  <c r="K104" i="21"/>
  <c r="P103" i="21"/>
  <c r="Q103" i="21" s="1"/>
  <c r="O103" i="21"/>
  <c r="K103" i="21"/>
  <c r="M103" i="21" s="1"/>
  <c r="P102" i="21"/>
  <c r="M102" i="21"/>
  <c r="Q102" i="21" s="1"/>
  <c r="K102" i="21"/>
  <c r="Q101" i="21"/>
  <c r="P101" i="21"/>
  <c r="O101" i="21"/>
  <c r="K101" i="21"/>
  <c r="M101" i="21" s="1"/>
  <c r="Q100" i="21"/>
  <c r="P100" i="21"/>
  <c r="O100" i="21"/>
  <c r="M100" i="21"/>
  <c r="K100" i="21"/>
  <c r="P99" i="21"/>
  <c r="K99" i="21"/>
  <c r="M99" i="21" s="1"/>
  <c r="Q98" i="21"/>
  <c r="P98" i="21"/>
  <c r="M98" i="21"/>
  <c r="O98" i="21" s="1"/>
  <c r="K98" i="21"/>
  <c r="Q97" i="21"/>
  <c r="P97" i="21"/>
  <c r="M97" i="21"/>
  <c r="O97" i="21" s="1"/>
  <c r="K97" i="21"/>
  <c r="P96" i="21"/>
  <c r="K96" i="21"/>
  <c r="M96" i="21" s="1"/>
  <c r="Q95" i="21"/>
  <c r="P95" i="21"/>
  <c r="O95" i="21"/>
  <c r="K95" i="21"/>
  <c r="M95" i="21" s="1"/>
  <c r="P94" i="21"/>
  <c r="K94" i="21"/>
  <c r="M94" i="21" s="1"/>
  <c r="P93" i="21"/>
  <c r="K93" i="21"/>
  <c r="M93" i="21" s="1"/>
  <c r="Q93" i="21" s="1"/>
  <c r="Q92" i="21"/>
  <c r="P92" i="21"/>
  <c r="M92" i="21"/>
  <c r="O92" i="21" s="1"/>
  <c r="K92" i="21"/>
  <c r="P91" i="21"/>
  <c r="M91" i="21"/>
  <c r="Q91" i="21" s="1"/>
  <c r="K91" i="21"/>
  <c r="P90" i="21"/>
  <c r="M90" i="21"/>
  <c r="K90" i="21"/>
  <c r="P89" i="21"/>
  <c r="K89" i="21"/>
  <c r="M89" i="21" s="1"/>
  <c r="Q89" i="21" s="1"/>
  <c r="Q88" i="21"/>
  <c r="P88" i="21"/>
  <c r="K88" i="21"/>
  <c r="M88" i="21" s="1"/>
  <c r="O88" i="21" s="1"/>
  <c r="P87" i="21"/>
  <c r="K87" i="21"/>
  <c r="M87" i="21" s="1"/>
  <c r="O87" i="21" s="1"/>
  <c r="P86" i="21"/>
  <c r="O86" i="21"/>
  <c r="M86" i="21"/>
  <c r="Q86" i="21" s="1"/>
  <c r="K86" i="21"/>
  <c r="P85" i="21"/>
  <c r="M85" i="21"/>
  <c r="Q85" i="21" s="1"/>
  <c r="K85" i="21"/>
  <c r="P84" i="21"/>
  <c r="Q84" i="21" s="1"/>
  <c r="O84" i="21"/>
  <c r="K84" i="21"/>
  <c r="M84" i="21" s="1"/>
  <c r="P83" i="21"/>
  <c r="M83" i="21"/>
  <c r="O83" i="21" s="1"/>
  <c r="K83" i="21"/>
  <c r="Q82" i="21"/>
  <c r="P82" i="21"/>
  <c r="M82" i="21"/>
  <c r="O82" i="21" s="1"/>
  <c r="K82" i="21"/>
  <c r="P81" i="21"/>
  <c r="M81" i="21"/>
  <c r="Q81" i="21" s="1"/>
  <c r="K81" i="21"/>
  <c r="P80" i="21"/>
  <c r="O80" i="21"/>
  <c r="K80" i="21"/>
  <c r="M80" i="21" s="1"/>
  <c r="P79" i="21"/>
  <c r="K79" i="21"/>
  <c r="M79" i="21" s="1"/>
  <c r="O79" i="21" s="1"/>
  <c r="P78" i="21"/>
  <c r="M78" i="21"/>
  <c r="Q78" i="21" s="1"/>
  <c r="K78" i="21"/>
  <c r="P77" i="21"/>
  <c r="M77" i="21"/>
  <c r="Q77" i="21" s="1"/>
  <c r="K77" i="21"/>
  <c r="P76" i="21"/>
  <c r="O76" i="21"/>
  <c r="K76" i="21"/>
  <c r="M76" i="21" s="1"/>
  <c r="Q76" i="21" s="1"/>
  <c r="P75" i="21"/>
  <c r="K75" i="21"/>
  <c r="M75" i="21" s="1"/>
  <c r="P74" i="21"/>
  <c r="M74" i="21"/>
  <c r="O74" i="21" s="1"/>
  <c r="K74" i="21"/>
  <c r="P73" i="21"/>
  <c r="M73" i="21"/>
  <c r="Q73" i="21" s="1"/>
  <c r="K73" i="21"/>
  <c r="P72" i="21"/>
  <c r="K72" i="21"/>
  <c r="M72" i="21" s="1"/>
  <c r="Q72" i="21" s="1"/>
  <c r="Q71" i="21"/>
  <c r="P71" i="21"/>
  <c r="K71" i="21"/>
  <c r="M71" i="21" s="1"/>
  <c r="O71" i="21" s="1"/>
  <c r="P70" i="21"/>
  <c r="K70" i="21"/>
  <c r="M70" i="21" s="1"/>
  <c r="P69" i="21"/>
  <c r="M69" i="21"/>
  <c r="Q69" i="21" s="1"/>
  <c r="K69" i="21"/>
  <c r="P68" i="21"/>
  <c r="K68" i="21"/>
  <c r="M68" i="21" s="1"/>
  <c r="Q68" i="21" s="1"/>
  <c r="P67" i="21"/>
  <c r="K67" i="21"/>
  <c r="M67" i="21" s="1"/>
  <c r="P66" i="21"/>
  <c r="K66" i="21"/>
  <c r="M66" i="21" s="1"/>
  <c r="P65" i="21"/>
  <c r="M65" i="21"/>
  <c r="K65" i="21"/>
  <c r="P64" i="21"/>
  <c r="K64" i="21"/>
  <c r="M64" i="21" s="1"/>
  <c r="Q64" i="21" s="1"/>
  <c r="Q63" i="21"/>
  <c r="P63" i="21"/>
  <c r="K63" i="21"/>
  <c r="M63" i="21" s="1"/>
  <c r="O63" i="21" s="1"/>
  <c r="P62" i="21"/>
  <c r="K62" i="21"/>
  <c r="M62" i="21" s="1"/>
  <c r="P61" i="21"/>
  <c r="O61" i="21"/>
  <c r="M61" i="21"/>
  <c r="Q61" i="21" s="1"/>
  <c r="K61" i="21"/>
  <c r="P60" i="21"/>
  <c r="K60" i="21"/>
  <c r="M60" i="21" s="1"/>
  <c r="Q60" i="21" s="1"/>
  <c r="P59" i="21"/>
  <c r="K59" i="21"/>
  <c r="M59" i="21" s="1"/>
  <c r="P58" i="21"/>
  <c r="K58" i="21"/>
  <c r="M58" i="21" s="1"/>
  <c r="P57" i="21"/>
  <c r="O57" i="21"/>
  <c r="M57" i="21"/>
  <c r="K57" i="21"/>
  <c r="P56" i="21"/>
  <c r="O56" i="21"/>
  <c r="K56" i="21"/>
  <c r="M56" i="21" s="1"/>
  <c r="Q56" i="21" s="1"/>
  <c r="P55" i="21"/>
  <c r="Q55" i="21" s="1"/>
  <c r="K55" i="21"/>
  <c r="M55" i="21" s="1"/>
  <c r="O55" i="21" s="1"/>
  <c r="P54" i="21"/>
  <c r="M54" i="21"/>
  <c r="Q54" i="21" s="1"/>
  <c r="K54" i="21"/>
  <c r="P53" i="21"/>
  <c r="O53" i="21"/>
  <c r="M53" i="21"/>
  <c r="Q53" i="21" s="1"/>
  <c r="K53" i="21"/>
  <c r="P52" i="21"/>
  <c r="O52" i="21"/>
  <c r="K52" i="21"/>
  <c r="M52" i="21" s="1"/>
  <c r="Q52" i="21" s="1"/>
  <c r="P51" i="21"/>
  <c r="Q51" i="21" s="1"/>
  <c r="M51" i="21"/>
  <c r="O51" i="21" s="1"/>
  <c r="K51" i="21"/>
  <c r="P50" i="21"/>
  <c r="M50" i="21"/>
  <c r="O50" i="21" s="1"/>
  <c r="K50" i="21"/>
  <c r="P49" i="21"/>
  <c r="O49" i="21"/>
  <c r="M49" i="21"/>
  <c r="K49" i="21"/>
  <c r="P48" i="21"/>
  <c r="O48" i="21"/>
  <c r="K48" i="21"/>
  <c r="M48" i="21" s="1"/>
  <c r="Q48" i="21" s="1"/>
  <c r="P47" i="21"/>
  <c r="Q47" i="21" s="1"/>
  <c r="M47" i="21"/>
  <c r="O47" i="21" s="1"/>
  <c r="K47" i="21"/>
  <c r="P46" i="21"/>
  <c r="K46" i="21"/>
  <c r="M46" i="21" s="1"/>
  <c r="P45" i="21"/>
  <c r="O45" i="21"/>
  <c r="M45" i="21"/>
  <c r="K45" i="21"/>
  <c r="P44" i="21"/>
  <c r="K44" i="21"/>
  <c r="M44" i="21" s="1"/>
  <c r="Q44" i="21" s="1"/>
  <c r="P43" i="21"/>
  <c r="K43" i="21"/>
  <c r="M43" i="21" s="1"/>
  <c r="Q42" i="21"/>
  <c r="P42" i="21"/>
  <c r="O42" i="21"/>
  <c r="P41" i="21"/>
  <c r="Q41" i="21" s="1"/>
  <c r="M41" i="21"/>
  <c r="O41" i="21" s="1"/>
  <c r="K41" i="21"/>
  <c r="P40" i="21"/>
  <c r="K40" i="21"/>
  <c r="M40" i="21" s="1"/>
  <c r="P39" i="21"/>
  <c r="O39" i="21"/>
  <c r="M39" i="21"/>
  <c r="K39" i="21"/>
  <c r="P38" i="21"/>
  <c r="K38" i="21"/>
  <c r="M38" i="21" s="1"/>
  <c r="Q38" i="21" s="1"/>
  <c r="P37" i="21"/>
  <c r="K37" i="21"/>
  <c r="M37" i="21" s="1"/>
  <c r="P36" i="21"/>
  <c r="K36" i="21"/>
  <c r="M36" i="21" s="1"/>
  <c r="P35" i="21"/>
  <c r="M35" i="21"/>
  <c r="O35" i="21" s="1"/>
  <c r="K35" i="21"/>
  <c r="P34" i="21"/>
  <c r="O34" i="21"/>
  <c r="M34" i="21"/>
  <c r="Q34" i="21" s="1"/>
  <c r="K34" i="21"/>
  <c r="P33" i="21"/>
  <c r="K33" i="21"/>
  <c r="M33" i="21" s="1"/>
  <c r="P32" i="21"/>
  <c r="K32" i="21"/>
  <c r="M32" i="21" s="1"/>
  <c r="P31" i="21"/>
  <c r="M31" i="21"/>
  <c r="Q31" i="21" s="1"/>
  <c r="K31" i="21"/>
  <c r="P30" i="21"/>
  <c r="O30" i="21"/>
  <c r="M30" i="21"/>
  <c r="Q30" i="21" s="1"/>
  <c r="K30" i="21"/>
  <c r="P29" i="21"/>
  <c r="K29" i="21"/>
  <c r="M29" i="21" s="1"/>
  <c r="P28" i="21"/>
  <c r="K28" i="21"/>
  <c r="M28" i="21" s="1"/>
  <c r="P27" i="21"/>
  <c r="M27" i="21"/>
  <c r="O27" i="21" s="1"/>
  <c r="K27" i="21"/>
  <c r="P26" i="21"/>
  <c r="O26" i="21"/>
  <c r="M26" i="21"/>
  <c r="Q26" i="21" s="1"/>
  <c r="K26" i="21"/>
  <c r="P25" i="21"/>
  <c r="K25" i="21"/>
  <c r="M25" i="21" s="1"/>
  <c r="P24" i="21"/>
  <c r="K24" i="21"/>
  <c r="M24" i="21" s="1"/>
  <c r="P23" i="21"/>
  <c r="M23" i="21"/>
  <c r="Q23" i="21" s="1"/>
  <c r="K23" i="21"/>
  <c r="P22" i="21"/>
  <c r="O22" i="21"/>
  <c r="M22" i="21"/>
  <c r="Q22" i="21" s="1"/>
  <c r="K22" i="21"/>
  <c r="P21" i="21"/>
  <c r="Q21" i="21" s="1"/>
  <c r="O21" i="21"/>
  <c r="M21" i="21"/>
  <c r="K21" i="21"/>
  <c r="P20" i="21"/>
  <c r="K20" i="21"/>
  <c r="M20" i="21" s="1"/>
  <c r="Q19" i="21"/>
  <c r="P19" i="21"/>
  <c r="O19" i="21"/>
  <c r="P18" i="21"/>
  <c r="K18" i="21"/>
  <c r="M18" i="21" s="1"/>
  <c r="P17" i="21"/>
  <c r="M17" i="21"/>
  <c r="O17" i="21" s="1"/>
  <c r="K17" i="21"/>
  <c r="P16" i="21"/>
  <c r="O16" i="21"/>
  <c r="M16" i="21"/>
  <c r="Q16" i="21" s="1"/>
  <c r="K16" i="21"/>
  <c r="P15" i="21"/>
  <c r="K15" i="21"/>
  <c r="M15" i="21" s="1"/>
  <c r="P14" i="21"/>
  <c r="K14" i="21"/>
  <c r="M14" i="21" s="1"/>
  <c r="P13" i="21"/>
  <c r="M13" i="21"/>
  <c r="Q13" i="21" s="1"/>
  <c r="K13" i="21"/>
  <c r="P12" i="21"/>
  <c r="O12" i="21"/>
  <c r="M12" i="21"/>
  <c r="Q12" i="21" s="1"/>
  <c r="K12" i="21"/>
  <c r="P11" i="21"/>
  <c r="K11" i="21"/>
  <c r="M11" i="21" s="1"/>
  <c r="P10" i="21"/>
  <c r="K10" i="21"/>
  <c r="M10" i="21" s="1"/>
  <c r="P9" i="21"/>
  <c r="M9" i="21"/>
  <c r="O9" i="21" s="1"/>
  <c r="K9" i="21"/>
  <c r="P8" i="21"/>
  <c r="O8" i="21"/>
  <c r="M8" i="21"/>
  <c r="Q8" i="21" s="1"/>
  <c r="K8" i="21"/>
  <c r="P7" i="21"/>
  <c r="K7" i="21"/>
  <c r="M7" i="21" s="1"/>
  <c r="P6" i="21"/>
  <c r="K6" i="21"/>
  <c r="M6" i="21" s="1"/>
  <c r="P5" i="21"/>
  <c r="M5" i="21"/>
  <c r="O5" i="21" s="1"/>
  <c r="K5" i="21"/>
  <c r="P4" i="21"/>
  <c r="O4" i="21"/>
  <c r="M4" i="21"/>
  <c r="Q4" i="21" s="1"/>
  <c r="K4" i="21"/>
  <c r="P3" i="21"/>
  <c r="K3" i="21"/>
  <c r="M3" i="21" s="1"/>
  <c r="P2" i="21"/>
  <c r="K2" i="21"/>
  <c r="M2" i="21" s="1"/>
  <c r="AE26" i="1"/>
  <c r="K155" i="11"/>
  <c r="M155" i="11" s="1"/>
  <c r="Q155" i="11" s="1"/>
  <c r="K152" i="11"/>
  <c r="M152" i="11" s="1"/>
  <c r="Q152" i="11" s="1"/>
  <c r="K154" i="11"/>
  <c r="M154" i="11" s="1"/>
  <c r="Q154" i="11" s="1"/>
  <c r="K148" i="11"/>
  <c r="M148" i="11" s="1"/>
  <c r="Q148" i="11" s="1"/>
  <c r="K157" i="11"/>
  <c r="M157" i="11" s="1"/>
  <c r="Q157" i="11" s="1"/>
  <c r="K149" i="11"/>
  <c r="M149" i="11" s="1"/>
  <c r="Q149" i="11" s="1"/>
  <c r="K151" i="11"/>
  <c r="M151" i="11" s="1"/>
  <c r="Q151" i="11" s="1"/>
  <c r="K104" i="11"/>
  <c r="M104" i="11" s="1"/>
  <c r="Q104" i="11" s="1"/>
  <c r="K156" i="11"/>
  <c r="M156" i="11" s="1"/>
  <c r="Q156" i="11" s="1"/>
  <c r="K101" i="11"/>
  <c r="M101" i="11" s="1"/>
  <c r="Q101" i="11" s="1"/>
  <c r="K150" i="11"/>
  <c r="M150" i="11" s="1"/>
  <c r="Q150" i="11" s="1"/>
  <c r="K193" i="11"/>
  <c r="M193" i="11" s="1"/>
  <c r="Q193" i="11" s="1"/>
  <c r="K255" i="11"/>
  <c r="M255" i="11" s="1"/>
  <c r="Q255" i="11" s="1"/>
  <c r="K249" i="11"/>
  <c r="M249" i="11" s="1"/>
  <c r="Q249" i="11" s="1"/>
  <c r="K59" i="11"/>
  <c r="M59" i="11" s="1"/>
  <c r="Q59" i="11" s="1"/>
  <c r="K76" i="11"/>
  <c r="M76" i="11" s="1"/>
  <c r="Q76" i="11" s="1"/>
  <c r="K146" i="11"/>
  <c r="M146" i="11" s="1"/>
  <c r="Q146" i="11" s="1"/>
  <c r="K107" i="11"/>
  <c r="M107" i="11" s="1"/>
  <c r="Q107" i="11" s="1"/>
  <c r="K218" i="11"/>
  <c r="M218" i="11" s="1"/>
  <c r="Q218" i="11" s="1"/>
  <c r="K251" i="11"/>
  <c r="M251" i="11" s="1"/>
  <c r="Q251" i="11" s="1"/>
  <c r="K236" i="11"/>
  <c r="M236" i="11" s="1"/>
  <c r="Q236" i="11" s="1"/>
  <c r="K258" i="11"/>
  <c r="M258" i="11" s="1"/>
  <c r="Q258" i="11" s="1"/>
  <c r="K256" i="11"/>
  <c r="M256" i="11" s="1"/>
  <c r="Q256" i="11" s="1"/>
  <c r="K250" i="11"/>
  <c r="M250" i="11" s="1"/>
  <c r="Q250" i="11" s="1"/>
  <c r="K185" i="11"/>
  <c r="M185" i="11" s="1"/>
  <c r="Q185" i="11" s="1"/>
  <c r="K137" i="11"/>
  <c r="M137" i="11" s="1"/>
  <c r="Q137" i="11" s="1"/>
  <c r="K228" i="11"/>
  <c r="M228" i="11" s="1"/>
  <c r="Q228" i="11" s="1"/>
  <c r="K94" i="11"/>
  <c r="M94" i="11" s="1"/>
  <c r="Q94" i="11" s="1"/>
  <c r="K230" i="11"/>
  <c r="M230" i="11" s="1"/>
  <c r="Q230" i="11" s="1"/>
  <c r="K233" i="11"/>
  <c r="M233" i="11" s="1"/>
  <c r="Q233" i="11" s="1"/>
  <c r="K241" i="11"/>
  <c r="M241" i="11" s="1"/>
  <c r="Q241" i="11" s="1"/>
  <c r="K182" i="11"/>
  <c r="M182" i="11" s="1"/>
  <c r="Q182" i="11" s="1"/>
  <c r="K135" i="11"/>
  <c r="M135" i="11" s="1"/>
  <c r="Q135" i="11" s="1"/>
  <c r="K204" i="11"/>
  <c r="M204" i="11" s="1"/>
  <c r="Q204" i="11" s="1"/>
  <c r="K229" i="11"/>
  <c r="M229" i="11" s="1"/>
  <c r="Q229" i="11" s="1"/>
  <c r="K234" i="11"/>
  <c r="M234" i="11" s="1"/>
  <c r="Q234" i="11" s="1"/>
  <c r="K216" i="11"/>
  <c r="M216" i="11" s="1"/>
  <c r="Q216" i="11" s="1"/>
  <c r="K108" i="11"/>
  <c r="M108" i="11" s="1"/>
  <c r="Q108" i="11" s="1"/>
  <c r="K81" i="11"/>
  <c r="M81" i="11" s="1"/>
  <c r="Q81" i="11" s="1"/>
  <c r="K103" i="11"/>
  <c r="M103" i="11" s="1"/>
  <c r="Q103" i="11" s="1"/>
  <c r="K32" i="11"/>
  <c r="M32" i="11" s="1"/>
  <c r="Q32" i="11" s="1"/>
  <c r="K189" i="11"/>
  <c r="M189" i="11" s="1"/>
  <c r="Q189" i="11" s="1"/>
  <c r="K112" i="11"/>
  <c r="M112" i="11" s="1"/>
  <c r="Q112" i="11" s="1"/>
  <c r="K69" i="11"/>
  <c r="M69" i="11" s="1"/>
  <c r="Q69" i="11" s="1"/>
  <c r="K153" i="11"/>
  <c r="M153" i="11" s="1"/>
  <c r="Q153" i="11" s="1"/>
  <c r="K93" i="11"/>
  <c r="M93" i="11" s="1"/>
  <c r="Q93" i="11" s="1"/>
  <c r="K111" i="11"/>
  <c r="M111" i="11" s="1"/>
  <c r="Q111" i="11" s="1"/>
  <c r="K238" i="11"/>
  <c r="M238" i="11" s="1"/>
  <c r="Q238" i="11" s="1"/>
  <c r="K239" i="11"/>
  <c r="M239" i="11" s="1"/>
  <c r="Q239" i="11" s="1"/>
  <c r="K196" i="11"/>
  <c r="M196" i="11" s="1"/>
  <c r="Q196" i="11" s="1"/>
  <c r="K30" i="11"/>
  <c r="M30" i="11" s="1"/>
  <c r="Q30" i="11" s="1"/>
  <c r="K48" i="11"/>
  <c r="M48" i="11" s="1"/>
  <c r="Q48" i="11" s="1"/>
  <c r="M102" i="11"/>
  <c r="Q102" i="11" s="1"/>
  <c r="K102" i="11"/>
  <c r="K58" i="11"/>
  <c r="M58" i="11" s="1"/>
  <c r="Q58" i="11" s="1"/>
  <c r="K215" i="11"/>
  <c r="M215" i="11" s="1"/>
  <c r="Q215" i="11" s="1"/>
  <c r="K211" i="11"/>
  <c r="M211" i="11" s="1"/>
  <c r="Q211" i="11" s="1"/>
  <c r="K223" i="11"/>
  <c r="M223" i="11" s="1"/>
  <c r="Q223" i="11" s="1"/>
  <c r="K84" i="11"/>
  <c r="M84" i="11" s="1"/>
  <c r="Q84" i="11" s="1"/>
  <c r="K98" i="11"/>
  <c r="M98" i="11" s="1"/>
  <c r="Q98" i="11" s="1"/>
  <c r="K78" i="11"/>
  <c r="M78" i="11" s="1"/>
  <c r="Q78" i="11" s="1"/>
  <c r="K205" i="11"/>
  <c r="M205" i="11" s="1"/>
  <c r="Q205" i="11" s="1"/>
  <c r="K207" i="11"/>
  <c r="M207" i="11" s="1"/>
  <c r="Q207" i="11" s="1"/>
  <c r="K91" i="11"/>
  <c r="M91" i="11" s="1"/>
  <c r="Q91" i="11" s="1"/>
  <c r="K64" i="11"/>
  <c r="M64" i="11" s="1"/>
  <c r="Q64" i="11" s="1"/>
  <c r="K90" i="11"/>
  <c r="M90" i="11" s="1"/>
  <c r="Q90" i="11" s="1"/>
  <c r="K97" i="11"/>
  <c r="M97" i="11" s="1"/>
  <c r="Q97" i="11" s="1"/>
  <c r="K89" i="11"/>
  <c r="M89" i="11" s="1"/>
  <c r="Q89" i="11" s="1"/>
  <c r="K100" i="11"/>
  <c r="M100" i="11" s="1"/>
  <c r="Q100" i="11" s="1"/>
  <c r="K70" i="11"/>
  <c r="M70" i="11" s="1"/>
  <c r="Q70" i="11" s="1"/>
  <c r="K99" i="11"/>
  <c r="M99" i="11" s="1"/>
  <c r="Q99" i="11" s="1"/>
  <c r="K106" i="11"/>
  <c r="M106" i="11" s="1"/>
  <c r="Q106" i="11" s="1"/>
  <c r="K178" i="11"/>
  <c r="M178" i="11" s="1"/>
  <c r="Q178" i="11" s="1"/>
  <c r="K136" i="11"/>
  <c r="M136" i="11" s="1"/>
  <c r="Q136" i="11" s="1"/>
  <c r="K110" i="11"/>
  <c r="M110" i="11" s="1"/>
  <c r="Q110" i="11" s="1"/>
  <c r="K131" i="11"/>
  <c r="M131" i="11" s="1"/>
  <c r="Q131" i="11" s="1"/>
  <c r="K231" i="11"/>
  <c r="M231" i="11" s="1"/>
  <c r="Q231" i="11" s="1"/>
  <c r="K247" i="11"/>
  <c r="M247" i="11" s="1"/>
  <c r="Q247" i="11" s="1"/>
  <c r="K226" i="11"/>
  <c r="M226" i="11" s="1"/>
  <c r="Q226" i="11" s="1"/>
  <c r="K38" i="11"/>
  <c r="M38" i="11" s="1"/>
  <c r="Q38" i="11" s="1"/>
  <c r="K132" i="11"/>
  <c r="M132" i="11" s="1"/>
  <c r="Q132" i="11" s="1"/>
  <c r="K109" i="11"/>
  <c r="M109" i="11" s="1"/>
  <c r="Q109" i="11" s="1"/>
  <c r="K208" i="11"/>
  <c r="M208" i="11" s="1"/>
  <c r="Q208" i="11" s="1"/>
  <c r="K33" i="11"/>
  <c r="M33" i="11" s="1"/>
  <c r="Q33" i="11" s="1"/>
  <c r="K235" i="11"/>
  <c r="M235" i="11" s="1"/>
  <c r="Q235" i="11" s="1"/>
  <c r="K79" i="11"/>
  <c r="M79" i="11" s="1"/>
  <c r="Q79" i="11" s="1"/>
  <c r="K51" i="11"/>
  <c r="M51" i="11" s="1"/>
  <c r="Q51" i="11" s="1"/>
  <c r="K86" i="11"/>
  <c r="M86" i="11" s="1"/>
  <c r="Q86" i="11" s="1"/>
  <c r="K222" i="11"/>
  <c r="M222" i="11" s="1"/>
  <c r="Q222" i="11" s="1"/>
  <c r="K195" i="11"/>
  <c r="M195" i="11" s="1"/>
  <c r="Q195" i="11" s="1"/>
  <c r="K113" i="11"/>
  <c r="M113" i="11" s="1"/>
  <c r="Q113" i="11" s="1"/>
  <c r="K34" i="11"/>
  <c r="M34" i="11" s="1"/>
  <c r="Q34" i="11" s="1"/>
  <c r="K92" i="11"/>
  <c r="M92" i="11" s="1"/>
  <c r="Q92" i="11" s="1"/>
  <c r="K82" i="11"/>
  <c r="M82" i="11" s="1"/>
  <c r="Q82" i="11" s="1"/>
  <c r="K257" i="11"/>
  <c r="M257" i="11" s="1"/>
  <c r="Q257" i="11" s="1"/>
  <c r="K194" i="11"/>
  <c r="M194" i="11" s="1"/>
  <c r="Q194" i="11" s="1"/>
  <c r="K227" i="11"/>
  <c r="M227" i="11" s="1"/>
  <c r="Q227" i="11" s="1"/>
  <c r="K68" i="11"/>
  <c r="M68" i="11" s="1"/>
  <c r="Q68" i="11" s="1"/>
  <c r="K75" i="11"/>
  <c r="M75" i="11" s="1"/>
  <c r="Q75" i="11" s="1"/>
  <c r="K224" i="11"/>
  <c r="M224" i="11" s="1"/>
  <c r="Q224" i="11" s="1"/>
  <c r="K232" i="11"/>
  <c r="M232" i="11" s="1"/>
  <c r="Q232" i="11" s="1"/>
  <c r="K219" i="11"/>
  <c r="M219" i="11" s="1"/>
  <c r="Q219" i="11" s="1"/>
  <c r="K187" i="11"/>
  <c r="M187" i="11" s="1"/>
  <c r="Q187" i="11" s="1"/>
  <c r="K206" i="11"/>
  <c r="M206" i="11" s="1"/>
  <c r="Q206" i="11" s="1"/>
  <c r="K88" i="11"/>
  <c r="M88" i="11" s="1"/>
  <c r="Q88" i="11" s="1"/>
  <c r="K96" i="11"/>
  <c r="M96" i="11" s="1"/>
  <c r="Q96" i="11" s="1"/>
  <c r="K221" i="11"/>
  <c r="M221" i="11" s="1"/>
  <c r="Q221" i="11" s="1"/>
  <c r="K29" i="11"/>
  <c r="M29" i="11" s="1"/>
  <c r="Q29" i="11" s="1"/>
  <c r="K240" i="11"/>
  <c r="M240" i="11" s="1"/>
  <c r="Q240" i="11" s="1"/>
  <c r="K83" i="11"/>
  <c r="M83" i="11" s="1"/>
  <c r="Q83" i="11" s="1"/>
  <c r="K105" i="11"/>
  <c r="M105" i="11" s="1"/>
  <c r="Q105" i="11" s="1"/>
  <c r="K188" i="11"/>
  <c r="M188" i="11" s="1"/>
  <c r="Q188" i="11" s="1"/>
  <c r="K186" i="11"/>
  <c r="M186" i="11" s="1"/>
  <c r="Q186" i="11" s="1"/>
  <c r="K212" i="11"/>
  <c r="M212" i="11" s="1"/>
  <c r="Q212" i="11" s="1"/>
  <c r="K220" i="11"/>
  <c r="M220" i="11" s="1"/>
  <c r="Q220" i="11" s="1"/>
  <c r="K214" i="11"/>
  <c r="M214" i="11" s="1"/>
  <c r="Q214" i="11" s="1"/>
  <c r="K248" i="11"/>
  <c r="M248" i="11" s="1"/>
  <c r="Q248" i="11" s="1"/>
  <c r="K147" i="11"/>
  <c r="M147" i="11" s="1"/>
  <c r="Q147" i="11" s="1"/>
  <c r="K87" i="11"/>
  <c r="M87" i="11" s="1"/>
  <c r="Q87" i="11" s="1"/>
  <c r="K31" i="11"/>
  <c r="M31" i="11" s="1"/>
  <c r="Q31" i="11" s="1"/>
  <c r="K158" i="11"/>
  <c r="M158" i="11" s="1"/>
  <c r="Q158" i="11" s="1"/>
  <c r="K3" i="11"/>
  <c r="M3" i="11" s="1"/>
  <c r="Q3" i="11" s="1"/>
  <c r="K237" i="11"/>
  <c r="M237" i="11" s="1"/>
  <c r="Q237" i="11" s="1"/>
  <c r="K77" i="11"/>
  <c r="M77" i="11" s="1"/>
  <c r="Q77" i="11" s="1"/>
  <c r="K114" i="11"/>
  <c r="M114" i="11" s="1"/>
  <c r="Q114" i="11" s="1"/>
  <c r="K116" i="11"/>
  <c r="M116" i="11" s="1"/>
  <c r="Q116" i="11" s="1"/>
  <c r="K85" i="11"/>
  <c r="M85" i="11" s="1"/>
  <c r="Q85" i="11" s="1"/>
  <c r="K95" i="11"/>
  <c r="M95" i="11" s="1"/>
  <c r="Q95" i="11" s="1"/>
  <c r="K115" i="11"/>
  <c r="M115" i="11" s="1"/>
  <c r="Q115" i="11" s="1"/>
  <c r="K28" i="11"/>
  <c r="M28" i="11" s="1"/>
  <c r="Q28" i="11" s="1"/>
  <c r="K225" i="11"/>
  <c r="M225" i="11" s="1"/>
  <c r="Q225" i="11" s="1"/>
  <c r="K117" i="11"/>
  <c r="M117" i="11" s="1"/>
  <c r="Q117" i="11" s="1"/>
  <c r="K183" i="11"/>
  <c r="M183" i="11" s="1"/>
  <c r="Q183" i="11" s="1"/>
  <c r="K184" i="11"/>
  <c r="M184" i="11" s="1"/>
  <c r="Q184" i="11" s="1"/>
  <c r="K177" i="11"/>
  <c r="M177" i="11" s="1"/>
  <c r="Q177" i="11" s="1"/>
  <c r="K217" i="11"/>
  <c r="M217" i="11" s="1"/>
  <c r="Q217" i="11" s="1"/>
  <c r="K180" i="11"/>
  <c r="M180" i="11" s="1"/>
  <c r="Q180" i="11" s="1"/>
  <c r="K242" i="11"/>
  <c r="M242" i="11" s="1"/>
  <c r="Q242" i="11" s="1"/>
  <c r="K179" i="11"/>
  <c r="M179" i="11" s="1"/>
  <c r="Q179" i="11" s="1"/>
  <c r="K176" i="11"/>
  <c r="M176" i="11" s="1"/>
  <c r="Q176" i="11" s="1"/>
  <c r="K181" i="11"/>
  <c r="M181" i="11" s="1"/>
  <c r="Q181" i="11" s="1"/>
  <c r="K213" i="11"/>
  <c r="M213" i="11" s="1"/>
  <c r="Q213" i="11" s="1"/>
  <c r="K289" i="11"/>
  <c r="M289" i="11" s="1"/>
  <c r="Q289" i="11" s="1"/>
  <c r="K210" i="11"/>
  <c r="M210" i="11" s="1"/>
  <c r="Q210" i="11" s="1"/>
  <c r="K133" i="11"/>
  <c r="M133" i="11" s="1"/>
  <c r="Q133" i="11" s="1"/>
  <c r="K166" i="11"/>
  <c r="M166" i="11" s="1"/>
  <c r="Q166" i="11" s="1"/>
  <c r="K80" i="11"/>
  <c r="M80" i="11" s="1"/>
  <c r="Q80" i="11" s="1"/>
  <c r="K2" i="11"/>
  <c r="M2" i="11" s="1"/>
  <c r="Q2" i="11" s="1"/>
  <c r="K254" i="11"/>
  <c r="M254" i="11" s="1"/>
  <c r="Q254" i="11" s="1"/>
  <c r="K305" i="11"/>
  <c r="M305" i="11" s="1"/>
  <c r="Q305" i="11" s="1"/>
  <c r="K253" i="11"/>
  <c r="M253" i="11" s="1"/>
  <c r="Q253" i="11" s="1"/>
  <c r="K252" i="11"/>
  <c r="M252" i="11" s="1"/>
  <c r="Q252" i="11" s="1"/>
  <c r="K303" i="11"/>
  <c r="M303" i="11" s="1"/>
  <c r="Q303" i="11" s="1"/>
  <c r="K175" i="11"/>
  <c r="M175" i="11" s="1"/>
  <c r="Q175" i="11" s="1"/>
  <c r="K161" i="11"/>
  <c r="M161" i="11" s="1"/>
  <c r="Q161" i="11" s="1"/>
  <c r="K299" i="11"/>
  <c r="M299" i="11" s="1"/>
  <c r="Q299" i="11" s="1"/>
  <c r="K173" i="11"/>
  <c r="M173" i="11" s="1"/>
  <c r="Q173" i="11" s="1"/>
  <c r="K172" i="11"/>
  <c r="M172" i="11" s="1"/>
  <c r="Q172" i="11" s="1"/>
  <c r="K73" i="11"/>
  <c r="M73" i="11" s="1"/>
  <c r="Q73" i="11" s="1"/>
  <c r="K15" i="11"/>
  <c r="M15" i="11" s="1"/>
  <c r="Q15" i="11" s="1"/>
  <c r="K170" i="11"/>
  <c r="M170" i="11" s="1"/>
  <c r="Q170" i="11" s="1"/>
  <c r="K301" i="11"/>
  <c r="M301" i="11" s="1"/>
  <c r="Q301" i="11" s="1"/>
  <c r="K192" i="11"/>
  <c r="M192" i="11" s="1"/>
  <c r="Q192" i="11" s="1"/>
  <c r="K164" i="11"/>
  <c r="M164" i="11" s="1"/>
  <c r="Q164" i="11" s="1"/>
  <c r="M174" i="11"/>
  <c r="Q174" i="11" s="1"/>
  <c r="K174" i="11"/>
  <c r="K141" i="11"/>
  <c r="M141" i="11" s="1"/>
  <c r="Q141" i="11" s="1"/>
  <c r="K138" i="11"/>
  <c r="M138" i="11" s="1"/>
  <c r="Q138" i="11" s="1"/>
  <c r="K198" i="11"/>
  <c r="M198" i="11" s="1"/>
  <c r="Q198" i="11" s="1"/>
  <c r="K306" i="11"/>
  <c r="M306" i="11" s="1"/>
  <c r="Q306" i="11" s="1"/>
  <c r="K22" i="11"/>
  <c r="M22" i="11" s="1"/>
  <c r="Q22" i="11" s="1"/>
  <c r="K66" i="11"/>
  <c r="M66" i="11" s="1"/>
  <c r="Q66" i="11" s="1"/>
  <c r="K300" i="11"/>
  <c r="M300" i="11" s="1"/>
  <c r="Q300" i="11" s="1"/>
  <c r="K49" i="11"/>
  <c r="M49" i="11" s="1"/>
  <c r="Q49" i="11" s="1"/>
  <c r="K126" i="11"/>
  <c r="M126" i="11" s="1"/>
  <c r="Q126" i="11" s="1"/>
  <c r="K124" i="11"/>
  <c r="M124" i="11" s="1"/>
  <c r="Q124" i="11" s="1"/>
  <c r="K43" i="11"/>
  <c r="M43" i="11" s="1"/>
  <c r="Q43" i="11" s="1"/>
  <c r="K25" i="11"/>
  <c r="M25" i="11" s="1"/>
  <c r="Q25" i="11" s="1"/>
  <c r="K4" i="11"/>
  <c r="M4" i="11" s="1"/>
  <c r="Q4" i="11" s="1"/>
  <c r="K47" i="11"/>
  <c r="M47" i="11" s="1"/>
  <c r="Q47" i="11" s="1"/>
  <c r="K52" i="11"/>
  <c r="M52" i="11" s="1"/>
  <c r="Q52" i="11" s="1"/>
  <c r="K53" i="11"/>
  <c r="M53" i="11" s="1"/>
  <c r="Q53" i="11" s="1"/>
  <c r="K129" i="11"/>
  <c r="M129" i="11" s="1"/>
  <c r="Q129" i="11" s="1"/>
  <c r="K44" i="11"/>
  <c r="M44" i="11" s="1"/>
  <c r="Q44" i="11" s="1"/>
  <c r="K62" i="11"/>
  <c r="M62" i="11" s="1"/>
  <c r="Q62" i="11" s="1"/>
  <c r="K140" i="11"/>
  <c r="M140" i="11" s="1"/>
  <c r="Q140" i="11" s="1"/>
  <c r="K5" i="11"/>
  <c r="M5" i="11" s="1"/>
  <c r="Q5" i="11" s="1"/>
  <c r="K16" i="11"/>
  <c r="M16" i="11" s="1"/>
  <c r="Q16" i="11" s="1"/>
  <c r="K35" i="11"/>
  <c r="M35" i="11" s="1"/>
  <c r="Q35" i="11" s="1"/>
  <c r="K162" i="11"/>
  <c r="M162" i="11" s="1"/>
  <c r="Q162" i="11" s="1"/>
  <c r="K169" i="11"/>
  <c r="M169" i="11" s="1"/>
  <c r="Q169" i="11" s="1"/>
  <c r="K19" i="11"/>
  <c r="M19" i="11" s="1"/>
  <c r="Q19" i="11" s="1"/>
  <c r="K287" i="11"/>
  <c r="M287" i="11" s="1"/>
  <c r="Q287" i="11" s="1"/>
  <c r="K304" i="11"/>
  <c r="M304" i="11" s="1"/>
  <c r="Q304" i="11" s="1"/>
  <c r="K142" i="11"/>
  <c r="M142" i="11" s="1"/>
  <c r="Q142" i="11" s="1"/>
  <c r="K46" i="11"/>
  <c r="M46" i="11" s="1"/>
  <c r="Q46" i="11" s="1"/>
  <c r="K123" i="11"/>
  <c r="M123" i="11" s="1"/>
  <c r="Q123" i="11" s="1"/>
  <c r="K6" i="11"/>
  <c r="M6" i="11" s="1"/>
  <c r="Q6" i="11" s="1"/>
  <c r="K130" i="11"/>
  <c r="M130" i="11" s="1"/>
  <c r="Q130" i="11" s="1"/>
  <c r="K42" i="11"/>
  <c r="M42" i="11" s="1"/>
  <c r="Q42" i="11" s="1"/>
  <c r="K50" i="11"/>
  <c r="M50" i="11" s="1"/>
  <c r="Q50" i="11" s="1"/>
  <c r="K125" i="11"/>
  <c r="M125" i="11" s="1"/>
  <c r="Q125" i="11" s="1"/>
  <c r="K159" i="11"/>
  <c r="M159" i="11" s="1"/>
  <c r="Q159" i="11" s="1"/>
  <c r="K21" i="11"/>
  <c r="M21" i="11" s="1"/>
  <c r="Q21" i="11" s="1"/>
  <c r="K165" i="11"/>
  <c r="M165" i="11" s="1"/>
  <c r="Q165" i="11" s="1"/>
  <c r="K18" i="11"/>
  <c r="M18" i="11" s="1"/>
  <c r="Q18" i="11" s="1"/>
  <c r="K202" i="11"/>
  <c r="M202" i="11" s="1"/>
  <c r="Q202" i="11" s="1"/>
  <c r="K127" i="11"/>
  <c r="M127" i="11" s="1"/>
  <c r="Q127" i="11" s="1"/>
  <c r="K45" i="11"/>
  <c r="M45" i="11" s="1"/>
  <c r="Q45" i="11" s="1"/>
  <c r="K63" i="11"/>
  <c r="M63" i="11" s="1"/>
  <c r="Q63" i="11" s="1"/>
  <c r="K168" i="11"/>
  <c r="M168" i="11" s="1"/>
  <c r="Q168" i="11" s="1"/>
  <c r="K167" i="11"/>
  <c r="M167" i="11" s="1"/>
  <c r="Q167" i="11" s="1"/>
  <c r="K128" i="11"/>
  <c r="M128" i="11" s="1"/>
  <c r="Q128" i="11" s="1"/>
  <c r="K139" i="11"/>
  <c r="M139" i="11" s="1"/>
  <c r="Q139" i="11" s="1"/>
  <c r="K61" i="11"/>
  <c r="M61" i="11" s="1"/>
  <c r="Q61" i="11" s="1"/>
  <c r="K65" i="11"/>
  <c r="M65" i="11" s="1"/>
  <c r="Q65" i="11" s="1"/>
  <c r="K37" i="11"/>
  <c r="M37" i="11" s="1"/>
  <c r="Q37" i="11" s="1"/>
  <c r="K23" i="11"/>
  <c r="M23" i="11" s="1"/>
  <c r="Q23" i="11" s="1"/>
  <c r="K8" i="11"/>
  <c r="M8" i="11" s="1"/>
  <c r="Q8" i="11" s="1"/>
  <c r="K118" i="11"/>
  <c r="M118" i="11" s="1"/>
  <c r="Q118" i="11" s="1"/>
  <c r="K57" i="11"/>
  <c r="M57" i="11" s="1"/>
  <c r="Q57" i="11" s="1"/>
  <c r="K120" i="11"/>
  <c r="M120" i="11" s="1"/>
  <c r="Q120" i="11" s="1"/>
  <c r="K24" i="11"/>
  <c r="M24" i="11" s="1"/>
  <c r="Q24" i="11" s="1"/>
  <c r="K60" i="11"/>
  <c r="M60" i="11" s="1"/>
  <c r="Q60" i="11" s="1"/>
  <c r="K160" i="11"/>
  <c r="M160" i="11" s="1"/>
  <c r="Q160" i="11" s="1"/>
  <c r="K14" i="11"/>
  <c r="M14" i="11" s="1"/>
  <c r="Q14" i="11" s="1"/>
  <c r="K119" i="11"/>
  <c r="M119" i="11" s="1"/>
  <c r="Q119" i="11" s="1"/>
  <c r="K39" i="11"/>
  <c r="M39" i="11" s="1"/>
  <c r="Q39" i="11" s="1"/>
  <c r="K41" i="11"/>
  <c r="M41" i="11" s="1"/>
  <c r="Q41" i="11" s="1"/>
  <c r="M26" i="11"/>
  <c r="Q26" i="11" s="1"/>
  <c r="K26" i="11"/>
  <c r="K163" i="11"/>
  <c r="M163" i="11" s="1"/>
  <c r="Q163" i="11" s="1"/>
  <c r="K203" i="11"/>
  <c r="M203" i="11" s="1"/>
  <c r="Q203" i="11" s="1"/>
  <c r="K121" i="11"/>
  <c r="M121" i="11" s="1"/>
  <c r="Q121" i="11" s="1"/>
  <c r="K72" i="11"/>
  <c r="M72" i="11" s="1"/>
  <c r="Q72" i="11" s="1"/>
  <c r="K144" i="11"/>
  <c r="M144" i="11" s="1"/>
  <c r="Q144" i="11" s="1"/>
  <c r="K209" i="11"/>
  <c r="M209" i="11" s="1"/>
  <c r="Q209" i="11" s="1"/>
  <c r="K134" i="11"/>
  <c r="M134" i="11" s="1"/>
  <c r="Q134" i="11" s="1"/>
  <c r="K143" i="11"/>
  <c r="M143" i="11" s="1"/>
  <c r="Q143" i="11" s="1"/>
  <c r="K74" i="11"/>
  <c r="M74" i="11" s="1"/>
  <c r="Q74" i="11" s="1"/>
  <c r="K171" i="11"/>
  <c r="M171" i="11" s="1"/>
  <c r="Q171" i="11" s="1"/>
  <c r="K13" i="11"/>
  <c r="M13" i="11" s="1"/>
  <c r="Q13" i="11" s="1"/>
  <c r="K40" i="11"/>
  <c r="M40" i="11" s="1"/>
  <c r="Q40" i="11" s="1"/>
  <c r="K36" i="11"/>
  <c r="M36" i="11" s="1"/>
  <c r="Q36" i="11" s="1"/>
  <c r="K27" i="11"/>
  <c r="M27" i="11" s="1"/>
  <c r="Q27" i="11" s="1"/>
  <c r="K7" i="11"/>
  <c r="M7" i="11" s="1"/>
  <c r="Q7" i="11" s="1"/>
  <c r="K122" i="11"/>
  <c r="M122" i="11" s="1"/>
  <c r="Q122" i="11" s="1"/>
  <c r="K71" i="11"/>
  <c r="M71" i="11" s="1"/>
  <c r="Q71" i="11" s="1"/>
  <c r="K56" i="11"/>
  <c r="M56" i="11" s="1"/>
  <c r="Q56" i="11" s="1"/>
  <c r="K10" i="11"/>
  <c r="M10" i="11" s="1"/>
  <c r="Q10" i="11" s="1"/>
  <c r="K20" i="11"/>
  <c r="M20" i="11" s="1"/>
  <c r="Q20" i="11" s="1"/>
  <c r="K145" i="11"/>
  <c r="M145" i="11" s="1"/>
  <c r="Q145" i="11" s="1"/>
  <c r="K302" i="11"/>
  <c r="M302" i="11" s="1"/>
  <c r="Q302" i="11" s="1"/>
  <c r="K17" i="11"/>
  <c r="M17" i="11" s="1"/>
  <c r="Q17" i="11" s="1"/>
  <c r="K286" i="11"/>
  <c r="M286" i="11" s="1"/>
  <c r="Q286" i="11" s="1"/>
  <c r="K9" i="11"/>
  <c r="M9" i="11" s="1"/>
  <c r="Q9" i="11" s="1"/>
  <c r="K12" i="11"/>
  <c r="M12" i="11" s="1"/>
  <c r="Q12" i="11" s="1"/>
  <c r="K67" i="11"/>
  <c r="M67" i="11" s="1"/>
  <c r="Q67" i="11" s="1"/>
  <c r="K11" i="11"/>
  <c r="M11" i="11" s="1"/>
  <c r="Q11" i="11" s="1"/>
  <c r="K288" i="11"/>
  <c r="M288" i="11" s="1"/>
  <c r="Q288" i="11" s="1"/>
  <c r="K54" i="11"/>
  <c r="M54" i="11" s="1"/>
  <c r="Q54" i="11" s="1"/>
  <c r="K55" i="11"/>
  <c r="M55" i="11" s="1"/>
  <c r="Q55" i="11" s="1"/>
  <c r="K201" i="11"/>
  <c r="M201" i="11" s="1"/>
  <c r="Q201" i="11" s="1"/>
  <c r="K293" i="11"/>
  <c r="M293" i="11" s="1"/>
  <c r="Q293" i="11" s="1"/>
  <c r="K294" i="11"/>
  <c r="M294" i="11" s="1"/>
  <c r="Q294" i="11" s="1"/>
  <c r="K284" i="11"/>
  <c r="M284" i="11" s="1"/>
  <c r="Q284" i="11" s="1"/>
  <c r="K285" i="11"/>
  <c r="M285" i="11" s="1"/>
  <c r="Q285" i="11" s="1"/>
  <c r="K243" i="11"/>
  <c r="M243" i="11" s="1"/>
  <c r="Q243" i="11" s="1"/>
  <c r="K199" i="11"/>
  <c r="M199" i="11" s="1"/>
  <c r="Q199" i="11" s="1"/>
  <c r="K197" i="11"/>
  <c r="M197" i="11" s="1"/>
  <c r="Q197" i="11" s="1"/>
  <c r="K245" i="11"/>
  <c r="M245" i="11" s="1"/>
  <c r="Q245" i="11" s="1"/>
  <c r="K244" i="11"/>
  <c r="M244" i="11" s="1"/>
  <c r="Q244" i="11" s="1"/>
  <c r="K246" i="11"/>
  <c r="M246" i="11" s="1"/>
  <c r="Q246" i="11" s="1"/>
  <c r="K282" i="11"/>
  <c r="M282" i="11" s="1"/>
  <c r="Q282" i="11" s="1"/>
  <c r="K283" i="11"/>
  <c r="M283" i="11" s="1"/>
  <c r="Q283" i="11" s="1"/>
  <c r="K275" i="11"/>
  <c r="M275" i="11" s="1"/>
  <c r="Q275" i="11" s="1"/>
  <c r="K272" i="11"/>
  <c r="M272" i="11" s="1"/>
  <c r="Q272" i="11" s="1"/>
  <c r="K273" i="11"/>
  <c r="M273" i="11" s="1"/>
  <c r="Q273" i="11" s="1"/>
  <c r="K274" i="11"/>
  <c r="M274" i="11" s="1"/>
  <c r="Q274" i="11" s="1"/>
  <c r="K278" i="11"/>
  <c r="M278" i="11" s="1"/>
  <c r="Q278" i="11" s="1"/>
  <c r="K297" i="11"/>
  <c r="M297" i="11" s="1"/>
  <c r="Q297" i="11" s="1"/>
  <c r="K268" i="11"/>
  <c r="M268" i="11" s="1"/>
  <c r="Q268" i="11" s="1"/>
  <c r="K281" i="11"/>
  <c r="M281" i="11" s="1"/>
  <c r="Q281" i="11" s="1"/>
  <c r="K277" i="11"/>
  <c r="M277" i="11" s="1"/>
  <c r="Q277" i="11" s="1"/>
  <c r="K291" i="11"/>
  <c r="M291" i="11" s="1"/>
  <c r="Q291" i="11" s="1"/>
  <c r="K290" i="11"/>
  <c r="M290" i="11" s="1"/>
  <c r="Q290" i="11" s="1"/>
  <c r="K271" i="11"/>
  <c r="M271" i="11" s="1"/>
  <c r="Q271" i="11" s="1"/>
  <c r="K292" i="11"/>
  <c r="M292" i="11" s="1"/>
  <c r="Q292" i="11" s="1"/>
  <c r="K280" i="11"/>
  <c r="M280" i="11" s="1"/>
  <c r="Q280" i="11" s="1"/>
  <c r="M298" i="11"/>
  <c r="Q298" i="11" s="1"/>
  <c r="K298" i="11"/>
  <c r="K279" i="11"/>
  <c r="M279" i="11" s="1"/>
  <c r="Q279" i="11" s="1"/>
  <c r="M262" i="11"/>
  <c r="Q262" i="11" s="1"/>
  <c r="K262" i="11"/>
  <c r="K269" i="11"/>
  <c r="M269" i="11" s="1"/>
  <c r="Q269" i="11" s="1"/>
  <c r="K265" i="11"/>
  <c r="M265" i="11" s="1"/>
  <c r="Q265" i="11" s="1"/>
  <c r="K267" i="11"/>
  <c r="M267" i="11" s="1"/>
  <c r="Q267" i="11" s="1"/>
  <c r="K260" i="11"/>
  <c r="M260" i="11" s="1"/>
  <c r="Q260" i="11" s="1"/>
  <c r="K266" i="11"/>
  <c r="M266" i="11" s="1"/>
  <c r="Q266" i="11" s="1"/>
  <c r="K263" i="11"/>
  <c r="M263" i="11" s="1"/>
  <c r="Q263" i="11" s="1"/>
  <c r="K259" i="11"/>
  <c r="M259" i="11" s="1"/>
  <c r="Q259" i="11" s="1"/>
  <c r="K264" i="11"/>
  <c r="M264" i="11" s="1"/>
  <c r="Q264" i="11" s="1"/>
  <c r="K261" i="11"/>
  <c r="M261" i="11" s="1"/>
  <c r="Q261" i="11" s="1"/>
  <c r="K276" i="11"/>
  <c r="M276" i="11" s="1"/>
  <c r="Q276" i="11" s="1"/>
  <c r="K270" i="11"/>
  <c r="M270" i="11" s="1"/>
  <c r="Q270" i="11" s="1"/>
  <c r="K200" i="11"/>
  <c r="M200" i="11" s="1"/>
  <c r="Q200" i="11" s="1"/>
  <c r="K191" i="11"/>
  <c r="M191" i="11" s="1"/>
  <c r="Q191" i="11" s="1"/>
  <c r="K190" i="11"/>
  <c r="M190" i="11" s="1"/>
  <c r="Q190" i="11" s="1"/>
  <c r="K308" i="11"/>
  <c r="M308" i="11" s="1"/>
  <c r="Q308" i="11" s="1"/>
  <c r="K307" i="11"/>
  <c r="M307" i="11" s="1"/>
  <c r="Q307" i="11" s="1"/>
  <c r="K295" i="11"/>
  <c r="M295" i="11" s="1"/>
  <c r="Q295" i="11" s="1"/>
  <c r="K296" i="11"/>
  <c r="M296" i="11" s="1"/>
  <c r="AE24" i="1"/>
  <c r="AE28" i="1"/>
  <c r="AE31" i="1"/>
  <c r="AE34" i="1"/>
  <c r="AE37" i="1"/>
  <c r="AE40" i="1"/>
  <c r="AE43" i="1"/>
  <c r="AE46" i="1"/>
  <c r="AE49" i="1"/>
  <c r="AE52" i="1"/>
  <c r="AE55" i="1"/>
  <c r="AE58" i="1"/>
  <c r="AE61" i="1"/>
  <c r="AE64" i="1"/>
  <c r="AE70" i="1"/>
  <c r="AE73" i="1"/>
  <c r="AG52" i="1"/>
  <c r="J889" i="15"/>
  <c r="L889" i="15" s="1"/>
  <c r="P889" i="15" s="1"/>
  <c r="J888" i="15"/>
  <c r="L888" i="15" s="1"/>
  <c r="P888" i="15" s="1"/>
  <c r="J887" i="15"/>
  <c r="L887" i="15" s="1"/>
  <c r="P887" i="15" s="1"/>
  <c r="J886" i="15"/>
  <c r="L886" i="15" s="1"/>
  <c r="P886" i="15" s="1"/>
  <c r="J885" i="15"/>
  <c r="L885" i="15" s="1"/>
  <c r="P885" i="15" s="1"/>
  <c r="J884" i="15"/>
  <c r="L884" i="15" s="1"/>
  <c r="P884" i="15" s="1"/>
  <c r="J883" i="15"/>
  <c r="L883" i="15" s="1"/>
  <c r="P883" i="15" s="1"/>
  <c r="J882" i="15"/>
  <c r="L882" i="15" s="1"/>
  <c r="P882" i="15" s="1"/>
  <c r="J881" i="15"/>
  <c r="L881" i="15" s="1"/>
  <c r="P881" i="15" s="1"/>
  <c r="J880" i="15"/>
  <c r="L880" i="15" s="1"/>
  <c r="P880" i="15" s="1"/>
  <c r="J879" i="15"/>
  <c r="L879" i="15" s="1"/>
  <c r="P879" i="15" s="1"/>
  <c r="J878" i="15"/>
  <c r="L878" i="15" s="1"/>
  <c r="P878" i="15" s="1"/>
  <c r="J877" i="15"/>
  <c r="L877" i="15" s="1"/>
  <c r="P877" i="15" s="1"/>
  <c r="J876" i="15"/>
  <c r="L876" i="15" s="1"/>
  <c r="P876" i="15" s="1"/>
  <c r="J875" i="15"/>
  <c r="L875" i="15" s="1"/>
  <c r="P875" i="15" s="1"/>
  <c r="J874" i="15"/>
  <c r="L874" i="15" s="1"/>
  <c r="P874" i="15" s="1"/>
  <c r="J873" i="15"/>
  <c r="L873" i="15" s="1"/>
  <c r="P873" i="15" s="1"/>
  <c r="J872" i="15"/>
  <c r="L872" i="15" s="1"/>
  <c r="P872" i="15" s="1"/>
  <c r="J871" i="15"/>
  <c r="L871" i="15" s="1"/>
  <c r="P871" i="15" s="1"/>
  <c r="J870" i="15"/>
  <c r="L870" i="15" s="1"/>
  <c r="P870" i="15" s="1"/>
  <c r="J869" i="15"/>
  <c r="L869" i="15" s="1"/>
  <c r="P869" i="15" s="1"/>
  <c r="J868" i="15"/>
  <c r="L868" i="15" s="1"/>
  <c r="P868" i="15" s="1"/>
  <c r="J867" i="15"/>
  <c r="L867" i="15" s="1"/>
  <c r="P867" i="15" s="1"/>
  <c r="J866" i="15"/>
  <c r="L866" i="15" s="1"/>
  <c r="P866" i="15" s="1"/>
  <c r="J865" i="15"/>
  <c r="L865" i="15" s="1"/>
  <c r="P865" i="15" s="1"/>
  <c r="J864" i="15"/>
  <c r="L864" i="15" s="1"/>
  <c r="P864" i="15" s="1"/>
  <c r="J863" i="15"/>
  <c r="L863" i="15" s="1"/>
  <c r="P863" i="15" s="1"/>
  <c r="J862" i="15"/>
  <c r="L862" i="15" s="1"/>
  <c r="P862" i="15" s="1"/>
  <c r="J861" i="15"/>
  <c r="L861" i="15" s="1"/>
  <c r="P861" i="15" s="1"/>
  <c r="J860" i="15"/>
  <c r="L860" i="15" s="1"/>
  <c r="P860" i="15" s="1"/>
  <c r="J859" i="15"/>
  <c r="L859" i="15" s="1"/>
  <c r="P859" i="15" s="1"/>
  <c r="J858" i="15"/>
  <c r="L858" i="15" s="1"/>
  <c r="P858" i="15" s="1"/>
  <c r="J857" i="15"/>
  <c r="L857" i="15" s="1"/>
  <c r="P857" i="15" s="1"/>
  <c r="J856" i="15"/>
  <c r="L856" i="15" s="1"/>
  <c r="P856" i="15" s="1"/>
  <c r="J855" i="15"/>
  <c r="L855" i="15" s="1"/>
  <c r="P855" i="15" s="1"/>
  <c r="J854" i="15"/>
  <c r="L854" i="15" s="1"/>
  <c r="P854" i="15" s="1"/>
  <c r="J853" i="15"/>
  <c r="L853" i="15" s="1"/>
  <c r="P853" i="15" s="1"/>
  <c r="J852" i="15"/>
  <c r="L852" i="15" s="1"/>
  <c r="P852" i="15" s="1"/>
  <c r="J851" i="15"/>
  <c r="L851" i="15" s="1"/>
  <c r="P851" i="15" s="1"/>
  <c r="J850" i="15"/>
  <c r="L850" i="15" s="1"/>
  <c r="P850" i="15" s="1"/>
  <c r="J849" i="15"/>
  <c r="L849" i="15" s="1"/>
  <c r="P849" i="15" s="1"/>
  <c r="J848" i="15"/>
  <c r="L848" i="15" s="1"/>
  <c r="P848" i="15" s="1"/>
  <c r="J847" i="15"/>
  <c r="L847" i="15" s="1"/>
  <c r="P847" i="15" s="1"/>
  <c r="J846" i="15"/>
  <c r="L846" i="15" s="1"/>
  <c r="P846" i="15" s="1"/>
  <c r="J845" i="15"/>
  <c r="L845" i="15" s="1"/>
  <c r="P845" i="15" s="1"/>
  <c r="J844" i="15"/>
  <c r="L844" i="15" s="1"/>
  <c r="P844" i="15" s="1"/>
  <c r="J843" i="15"/>
  <c r="L843" i="15" s="1"/>
  <c r="P843" i="15" s="1"/>
  <c r="J842" i="15"/>
  <c r="L842" i="15" s="1"/>
  <c r="P842" i="15" s="1"/>
  <c r="J841" i="15"/>
  <c r="L841" i="15" s="1"/>
  <c r="P841" i="15" s="1"/>
  <c r="J840" i="15"/>
  <c r="L840" i="15" s="1"/>
  <c r="P840" i="15" s="1"/>
  <c r="J839" i="15"/>
  <c r="L839" i="15" s="1"/>
  <c r="P839" i="15" s="1"/>
  <c r="J838" i="15"/>
  <c r="L838" i="15" s="1"/>
  <c r="P838" i="15" s="1"/>
  <c r="J837" i="15"/>
  <c r="L837" i="15" s="1"/>
  <c r="P837" i="15" s="1"/>
  <c r="J836" i="15"/>
  <c r="L836" i="15" s="1"/>
  <c r="P836" i="15" s="1"/>
  <c r="J835" i="15"/>
  <c r="L835" i="15" s="1"/>
  <c r="P835" i="15" s="1"/>
  <c r="J834" i="15"/>
  <c r="L834" i="15" s="1"/>
  <c r="P834" i="15" s="1"/>
  <c r="J833" i="15"/>
  <c r="L833" i="15" s="1"/>
  <c r="P833" i="15" s="1"/>
  <c r="J832" i="15"/>
  <c r="L832" i="15" s="1"/>
  <c r="P832" i="15" s="1"/>
  <c r="J831" i="15"/>
  <c r="L831" i="15" s="1"/>
  <c r="P831" i="15" s="1"/>
  <c r="J830" i="15"/>
  <c r="L830" i="15" s="1"/>
  <c r="P830" i="15" s="1"/>
  <c r="J829" i="15"/>
  <c r="L829" i="15" s="1"/>
  <c r="P829" i="15" s="1"/>
  <c r="J828" i="15"/>
  <c r="L828" i="15" s="1"/>
  <c r="P828" i="15" s="1"/>
  <c r="J827" i="15"/>
  <c r="L827" i="15" s="1"/>
  <c r="P827" i="15" s="1"/>
  <c r="J826" i="15"/>
  <c r="L826" i="15" s="1"/>
  <c r="P826" i="15" s="1"/>
  <c r="J825" i="15"/>
  <c r="L825" i="15" s="1"/>
  <c r="P825" i="15" s="1"/>
  <c r="J824" i="15"/>
  <c r="L824" i="15" s="1"/>
  <c r="P824" i="15" s="1"/>
  <c r="J823" i="15"/>
  <c r="L823" i="15" s="1"/>
  <c r="P823" i="15" s="1"/>
  <c r="J822" i="15"/>
  <c r="L822" i="15" s="1"/>
  <c r="P822" i="15" s="1"/>
  <c r="J821" i="15"/>
  <c r="L821" i="15" s="1"/>
  <c r="P821" i="15" s="1"/>
  <c r="J820" i="15"/>
  <c r="L820" i="15" s="1"/>
  <c r="P820" i="15" s="1"/>
  <c r="J819" i="15"/>
  <c r="L819" i="15" s="1"/>
  <c r="P819" i="15" s="1"/>
  <c r="J818" i="15"/>
  <c r="L818" i="15" s="1"/>
  <c r="P818" i="15" s="1"/>
  <c r="J817" i="15"/>
  <c r="L817" i="15" s="1"/>
  <c r="P817" i="15" s="1"/>
  <c r="J816" i="15"/>
  <c r="L816" i="15" s="1"/>
  <c r="P816" i="15" s="1"/>
  <c r="J815" i="15"/>
  <c r="L815" i="15" s="1"/>
  <c r="P815" i="15" s="1"/>
  <c r="J814" i="15"/>
  <c r="L814" i="15" s="1"/>
  <c r="P814" i="15" s="1"/>
  <c r="J813" i="15"/>
  <c r="L813" i="15" s="1"/>
  <c r="P813" i="15" s="1"/>
  <c r="J812" i="15"/>
  <c r="L812" i="15" s="1"/>
  <c r="P812" i="15" s="1"/>
  <c r="J811" i="15"/>
  <c r="L811" i="15" s="1"/>
  <c r="P811" i="15" s="1"/>
  <c r="J810" i="15"/>
  <c r="L810" i="15" s="1"/>
  <c r="P810" i="15" s="1"/>
  <c r="J809" i="15"/>
  <c r="L809" i="15" s="1"/>
  <c r="P809" i="15" s="1"/>
  <c r="J808" i="15"/>
  <c r="L808" i="15" s="1"/>
  <c r="P808" i="15" s="1"/>
  <c r="J807" i="15"/>
  <c r="L807" i="15" s="1"/>
  <c r="P807" i="15" s="1"/>
  <c r="J806" i="15"/>
  <c r="L806" i="15" s="1"/>
  <c r="P806" i="15" s="1"/>
  <c r="J805" i="15"/>
  <c r="L805" i="15" s="1"/>
  <c r="P805" i="15" s="1"/>
  <c r="J804" i="15"/>
  <c r="L804" i="15" s="1"/>
  <c r="P804" i="15" s="1"/>
  <c r="J803" i="15"/>
  <c r="L803" i="15" s="1"/>
  <c r="P803" i="15" s="1"/>
  <c r="J802" i="15"/>
  <c r="L802" i="15" s="1"/>
  <c r="P802" i="15" s="1"/>
  <c r="J801" i="15"/>
  <c r="L801" i="15" s="1"/>
  <c r="P801" i="15" s="1"/>
  <c r="J800" i="15"/>
  <c r="L800" i="15" s="1"/>
  <c r="P800" i="15" s="1"/>
  <c r="J799" i="15"/>
  <c r="L799" i="15" s="1"/>
  <c r="P799" i="15" s="1"/>
  <c r="J798" i="15"/>
  <c r="L798" i="15" s="1"/>
  <c r="P798" i="15" s="1"/>
  <c r="J797" i="15"/>
  <c r="L797" i="15" s="1"/>
  <c r="P797" i="15" s="1"/>
  <c r="J796" i="15"/>
  <c r="L796" i="15" s="1"/>
  <c r="P796" i="15" s="1"/>
  <c r="J795" i="15"/>
  <c r="L795" i="15" s="1"/>
  <c r="P795" i="15" s="1"/>
  <c r="J794" i="15"/>
  <c r="L794" i="15" s="1"/>
  <c r="P794" i="15" s="1"/>
  <c r="J793" i="15"/>
  <c r="L793" i="15" s="1"/>
  <c r="P793" i="15" s="1"/>
  <c r="J792" i="15"/>
  <c r="L792" i="15" s="1"/>
  <c r="P792" i="15" s="1"/>
  <c r="J791" i="15"/>
  <c r="L791" i="15" s="1"/>
  <c r="P791" i="15" s="1"/>
  <c r="J790" i="15"/>
  <c r="L790" i="15" s="1"/>
  <c r="P790" i="15" s="1"/>
  <c r="J789" i="15"/>
  <c r="L789" i="15" s="1"/>
  <c r="P789" i="15" s="1"/>
  <c r="J788" i="15"/>
  <c r="L788" i="15" s="1"/>
  <c r="P788" i="15" s="1"/>
  <c r="J787" i="15"/>
  <c r="L787" i="15" s="1"/>
  <c r="P787" i="15" s="1"/>
  <c r="J786" i="15"/>
  <c r="L786" i="15" s="1"/>
  <c r="P786" i="15" s="1"/>
  <c r="J785" i="15"/>
  <c r="L785" i="15" s="1"/>
  <c r="P785" i="15" s="1"/>
  <c r="J784" i="15"/>
  <c r="L784" i="15" s="1"/>
  <c r="P784" i="15" s="1"/>
  <c r="J783" i="15"/>
  <c r="L783" i="15" s="1"/>
  <c r="P783" i="15" s="1"/>
  <c r="J782" i="15"/>
  <c r="L782" i="15" s="1"/>
  <c r="P782" i="15" s="1"/>
  <c r="J781" i="15"/>
  <c r="L781" i="15" s="1"/>
  <c r="P781" i="15" s="1"/>
  <c r="J780" i="15"/>
  <c r="L780" i="15" s="1"/>
  <c r="P780" i="15" s="1"/>
  <c r="J779" i="15"/>
  <c r="L779" i="15" s="1"/>
  <c r="P779" i="15" s="1"/>
  <c r="J778" i="15"/>
  <c r="L778" i="15" s="1"/>
  <c r="P778" i="15" s="1"/>
  <c r="J777" i="15"/>
  <c r="L777" i="15" s="1"/>
  <c r="P777" i="15" s="1"/>
  <c r="J776" i="15"/>
  <c r="L776" i="15" s="1"/>
  <c r="P776" i="15" s="1"/>
  <c r="J775" i="15"/>
  <c r="L775" i="15" s="1"/>
  <c r="P775" i="15" s="1"/>
  <c r="J774" i="15"/>
  <c r="L774" i="15" s="1"/>
  <c r="P774" i="15" s="1"/>
  <c r="J773" i="15"/>
  <c r="L773" i="15" s="1"/>
  <c r="P773" i="15" s="1"/>
  <c r="J772" i="15"/>
  <c r="L772" i="15" s="1"/>
  <c r="P772" i="15" s="1"/>
  <c r="J771" i="15"/>
  <c r="L771" i="15" s="1"/>
  <c r="P771" i="15" s="1"/>
  <c r="J770" i="15"/>
  <c r="L770" i="15" s="1"/>
  <c r="P770" i="15" s="1"/>
  <c r="J769" i="15"/>
  <c r="L769" i="15" s="1"/>
  <c r="P769" i="15" s="1"/>
  <c r="J768" i="15"/>
  <c r="L768" i="15" s="1"/>
  <c r="P768" i="15" s="1"/>
  <c r="J767" i="15"/>
  <c r="L767" i="15" s="1"/>
  <c r="P767" i="15" s="1"/>
  <c r="J766" i="15"/>
  <c r="L766" i="15" s="1"/>
  <c r="P766" i="15" s="1"/>
  <c r="J765" i="15"/>
  <c r="L765" i="15" s="1"/>
  <c r="P765" i="15" s="1"/>
  <c r="J764" i="15"/>
  <c r="L764" i="15" s="1"/>
  <c r="P764" i="15" s="1"/>
  <c r="J763" i="15"/>
  <c r="L763" i="15" s="1"/>
  <c r="P763" i="15" s="1"/>
  <c r="J762" i="15"/>
  <c r="L762" i="15" s="1"/>
  <c r="P762" i="15" s="1"/>
  <c r="J761" i="15"/>
  <c r="L761" i="15" s="1"/>
  <c r="P761" i="15" s="1"/>
  <c r="J760" i="15"/>
  <c r="L760" i="15" s="1"/>
  <c r="P760" i="15" s="1"/>
  <c r="J759" i="15"/>
  <c r="L759" i="15" s="1"/>
  <c r="P759" i="15" s="1"/>
  <c r="J758" i="15"/>
  <c r="L758" i="15" s="1"/>
  <c r="P758" i="15" s="1"/>
  <c r="J757" i="15"/>
  <c r="L757" i="15" s="1"/>
  <c r="P757" i="15" s="1"/>
  <c r="J756" i="15"/>
  <c r="L756" i="15" s="1"/>
  <c r="P756" i="15" s="1"/>
  <c r="J755" i="15"/>
  <c r="L755" i="15" s="1"/>
  <c r="P755" i="15" s="1"/>
  <c r="J754" i="15"/>
  <c r="L754" i="15" s="1"/>
  <c r="P754" i="15" s="1"/>
  <c r="J753" i="15"/>
  <c r="L753" i="15" s="1"/>
  <c r="P753" i="15" s="1"/>
  <c r="J752" i="15"/>
  <c r="L752" i="15" s="1"/>
  <c r="P752" i="15" s="1"/>
  <c r="J751" i="15"/>
  <c r="L751" i="15" s="1"/>
  <c r="P751" i="15" s="1"/>
  <c r="J750" i="15"/>
  <c r="L750" i="15" s="1"/>
  <c r="P750" i="15" s="1"/>
  <c r="J749" i="15"/>
  <c r="L749" i="15" s="1"/>
  <c r="P749" i="15" s="1"/>
  <c r="J748" i="15"/>
  <c r="L748" i="15" s="1"/>
  <c r="P748" i="15" s="1"/>
  <c r="J747" i="15"/>
  <c r="L747" i="15" s="1"/>
  <c r="P747" i="15" s="1"/>
  <c r="J746" i="15"/>
  <c r="L746" i="15" s="1"/>
  <c r="P746" i="15" s="1"/>
  <c r="J745" i="15"/>
  <c r="L745" i="15" s="1"/>
  <c r="P745" i="15" s="1"/>
  <c r="J744" i="15"/>
  <c r="L744" i="15" s="1"/>
  <c r="P744" i="15" s="1"/>
  <c r="J743" i="15"/>
  <c r="L743" i="15" s="1"/>
  <c r="P743" i="15" s="1"/>
  <c r="J742" i="15"/>
  <c r="L742" i="15" s="1"/>
  <c r="P742" i="15" s="1"/>
  <c r="J741" i="15"/>
  <c r="L741" i="15" s="1"/>
  <c r="P741" i="15" s="1"/>
  <c r="J740" i="15"/>
  <c r="L740" i="15" s="1"/>
  <c r="P740" i="15" s="1"/>
  <c r="J739" i="15"/>
  <c r="L739" i="15" s="1"/>
  <c r="P739" i="15" s="1"/>
  <c r="J738" i="15"/>
  <c r="L738" i="15" s="1"/>
  <c r="P738" i="15" s="1"/>
  <c r="J737" i="15"/>
  <c r="L737" i="15" s="1"/>
  <c r="P737" i="15" s="1"/>
  <c r="J736" i="15"/>
  <c r="L736" i="15" s="1"/>
  <c r="P736" i="15" s="1"/>
  <c r="J735" i="15"/>
  <c r="L735" i="15" s="1"/>
  <c r="P735" i="15" s="1"/>
  <c r="J734" i="15"/>
  <c r="L734" i="15" s="1"/>
  <c r="P734" i="15" s="1"/>
  <c r="J733" i="15"/>
  <c r="L733" i="15" s="1"/>
  <c r="P733" i="15" s="1"/>
  <c r="J732" i="15"/>
  <c r="L732" i="15" s="1"/>
  <c r="P732" i="15" s="1"/>
  <c r="J731" i="15"/>
  <c r="L731" i="15" s="1"/>
  <c r="P731" i="15" s="1"/>
  <c r="J730" i="15"/>
  <c r="L730" i="15" s="1"/>
  <c r="P730" i="15" s="1"/>
  <c r="J729" i="15"/>
  <c r="L729" i="15" s="1"/>
  <c r="P729" i="15" s="1"/>
  <c r="J728" i="15"/>
  <c r="L728" i="15" s="1"/>
  <c r="P728" i="15" s="1"/>
  <c r="J727" i="15"/>
  <c r="L727" i="15" s="1"/>
  <c r="P727" i="15" s="1"/>
  <c r="J726" i="15"/>
  <c r="L726" i="15" s="1"/>
  <c r="P726" i="15" s="1"/>
  <c r="J725" i="15"/>
  <c r="L725" i="15" s="1"/>
  <c r="P725" i="15" s="1"/>
  <c r="J724" i="15"/>
  <c r="L724" i="15" s="1"/>
  <c r="P724" i="15" s="1"/>
  <c r="J723" i="15"/>
  <c r="L723" i="15" s="1"/>
  <c r="P723" i="15" s="1"/>
  <c r="J722" i="15"/>
  <c r="L722" i="15" s="1"/>
  <c r="P722" i="15" s="1"/>
  <c r="J721" i="15"/>
  <c r="L721" i="15" s="1"/>
  <c r="P721" i="15" s="1"/>
  <c r="J720" i="15"/>
  <c r="L720" i="15" s="1"/>
  <c r="P720" i="15" s="1"/>
  <c r="J719" i="15"/>
  <c r="L719" i="15" s="1"/>
  <c r="P719" i="15" s="1"/>
  <c r="J718" i="15"/>
  <c r="L718" i="15" s="1"/>
  <c r="P718" i="15" s="1"/>
  <c r="J717" i="15"/>
  <c r="L717" i="15" s="1"/>
  <c r="P717" i="15" s="1"/>
  <c r="J716" i="15"/>
  <c r="L716" i="15" s="1"/>
  <c r="P716" i="15" s="1"/>
  <c r="J715" i="15"/>
  <c r="L715" i="15" s="1"/>
  <c r="P715" i="15" s="1"/>
  <c r="J714" i="15"/>
  <c r="L714" i="15" s="1"/>
  <c r="P714" i="15" s="1"/>
  <c r="J713" i="15"/>
  <c r="L713" i="15" s="1"/>
  <c r="P713" i="15" s="1"/>
  <c r="J712" i="15"/>
  <c r="L712" i="15" s="1"/>
  <c r="P712" i="15" s="1"/>
  <c r="J711" i="15"/>
  <c r="L711" i="15" s="1"/>
  <c r="P711" i="15" s="1"/>
  <c r="J710" i="15"/>
  <c r="L710" i="15" s="1"/>
  <c r="P710" i="15" s="1"/>
  <c r="J709" i="15"/>
  <c r="L709" i="15" s="1"/>
  <c r="P709" i="15" s="1"/>
  <c r="J708" i="15"/>
  <c r="L708" i="15" s="1"/>
  <c r="P708" i="15" s="1"/>
  <c r="J707" i="15"/>
  <c r="L707" i="15" s="1"/>
  <c r="P707" i="15" s="1"/>
  <c r="J706" i="15"/>
  <c r="L706" i="15" s="1"/>
  <c r="P706" i="15" s="1"/>
  <c r="J705" i="15"/>
  <c r="L705" i="15" s="1"/>
  <c r="P705" i="15" s="1"/>
  <c r="J704" i="15"/>
  <c r="L704" i="15" s="1"/>
  <c r="P704" i="15" s="1"/>
  <c r="J703" i="15"/>
  <c r="L703" i="15" s="1"/>
  <c r="P703" i="15" s="1"/>
  <c r="J702" i="15"/>
  <c r="L702" i="15" s="1"/>
  <c r="P702" i="15" s="1"/>
  <c r="J701" i="15"/>
  <c r="L701" i="15" s="1"/>
  <c r="P701" i="15" s="1"/>
  <c r="J700" i="15"/>
  <c r="L700" i="15" s="1"/>
  <c r="P700" i="15" s="1"/>
  <c r="J699" i="15"/>
  <c r="L699" i="15" s="1"/>
  <c r="P699" i="15" s="1"/>
  <c r="J698" i="15"/>
  <c r="L698" i="15" s="1"/>
  <c r="P698" i="15" s="1"/>
  <c r="J697" i="15"/>
  <c r="L697" i="15" s="1"/>
  <c r="P697" i="15" s="1"/>
  <c r="J696" i="15"/>
  <c r="L696" i="15" s="1"/>
  <c r="P696" i="15" s="1"/>
  <c r="J695" i="15"/>
  <c r="L695" i="15" s="1"/>
  <c r="P695" i="15" s="1"/>
  <c r="J694" i="15"/>
  <c r="L694" i="15" s="1"/>
  <c r="P694" i="15" s="1"/>
  <c r="J693" i="15"/>
  <c r="L693" i="15" s="1"/>
  <c r="P693" i="15" s="1"/>
  <c r="J692" i="15"/>
  <c r="L692" i="15" s="1"/>
  <c r="P692" i="15" s="1"/>
  <c r="J691" i="15"/>
  <c r="L691" i="15" s="1"/>
  <c r="P691" i="15" s="1"/>
  <c r="J690" i="15"/>
  <c r="L690" i="15" s="1"/>
  <c r="P690" i="15" s="1"/>
  <c r="J689" i="15"/>
  <c r="L689" i="15" s="1"/>
  <c r="P689" i="15" s="1"/>
  <c r="J688" i="15"/>
  <c r="L688" i="15" s="1"/>
  <c r="P688" i="15" s="1"/>
  <c r="J687" i="15"/>
  <c r="L687" i="15" s="1"/>
  <c r="P687" i="15" s="1"/>
  <c r="J686" i="15"/>
  <c r="L686" i="15" s="1"/>
  <c r="P686" i="15" s="1"/>
  <c r="J685" i="15"/>
  <c r="L685" i="15" s="1"/>
  <c r="P685" i="15" s="1"/>
  <c r="J684" i="15"/>
  <c r="L684" i="15" s="1"/>
  <c r="P684" i="15" s="1"/>
  <c r="J683" i="15"/>
  <c r="L683" i="15" s="1"/>
  <c r="P683" i="15" s="1"/>
  <c r="J682" i="15"/>
  <c r="L682" i="15" s="1"/>
  <c r="P682" i="15" s="1"/>
  <c r="J681" i="15"/>
  <c r="L681" i="15" s="1"/>
  <c r="P681" i="15" s="1"/>
  <c r="J680" i="15"/>
  <c r="L680" i="15" s="1"/>
  <c r="P680" i="15" s="1"/>
  <c r="J679" i="15"/>
  <c r="L679" i="15" s="1"/>
  <c r="P679" i="15" s="1"/>
  <c r="J678" i="15"/>
  <c r="L678" i="15" s="1"/>
  <c r="P678" i="15" s="1"/>
  <c r="J677" i="15"/>
  <c r="L677" i="15" s="1"/>
  <c r="P677" i="15" s="1"/>
  <c r="J676" i="15"/>
  <c r="L676" i="15" s="1"/>
  <c r="P676" i="15" s="1"/>
  <c r="J675" i="15"/>
  <c r="L675" i="15" s="1"/>
  <c r="P675" i="15" s="1"/>
  <c r="J674" i="15"/>
  <c r="L674" i="15" s="1"/>
  <c r="P674" i="15" s="1"/>
  <c r="J673" i="15"/>
  <c r="L673" i="15" s="1"/>
  <c r="P673" i="15" s="1"/>
  <c r="J672" i="15"/>
  <c r="L672" i="15" s="1"/>
  <c r="P672" i="15" s="1"/>
  <c r="J671" i="15"/>
  <c r="L671" i="15" s="1"/>
  <c r="P671" i="15" s="1"/>
  <c r="J670" i="15"/>
  <c r="L670" i="15" s="1"/>
  <c r="P670" i="15" s="1"/>
  <c r="J669" i="15"/>
  <c r="L669" i="15" s="1"/>
  <c r="P669" i="15" s="1"/>
  <c r="J668" i="15"/>
  <c r="L668" i="15" s="1"/>
  <c r="P668" i="15" s="1"/>
  <c r="J667" i="15"/>
  <c r="L667" i="15" s="1"/>
  <c r="P667" i="15" s="1"/>
  <c r="J666" i="15"/>
  <c r="L666" i="15" s="1"/>
  <c r="P666" i="15" s="1"/>
  <c r="J665" i="15"/>
  <c r="L665" i="15" s="1"/>
  <c r="P665" i="15" s="1"/>
  <c r="J664" i="15"/>
  <c r="L664" i="15" s="1"/>
  <c r="P664" i="15" s="1"/>
  <c r="J663" i="15"/>
  <c r="L663" i="15" s="1"/>
  <c r="P663" i="15" s="1"/>
  <c r="J662" i="15"/>
  <c r="L662" i="15" s="1"/>
  <c r="P662" i="15" s="1"/>
  <c r="J661" i="15"/>
  <c r="L661" i="15" s="1"/>
  <c r="P661" i="15" s="1"/>
  <c r="J660" i="15"/>
  <c r="L660" i="15" s="1"/>
  <c r="P660" i="15" s="1"/>
  <c r="J659" i="15"/>
  <c r="L659" i="15" s="1"/>
  <c r="P659" i="15" s="1"/>
  <c r="J658" i="15"/>
  <c r="L658" i="15" s="1"/>
  <c r="P658" i="15" s="1"/>
  <c r="J657" i="15"/>
  <c r="L657" i="15" s="1"/>
  <c r="P657" i="15" s="1"/>
  <c r="J656" i="15"/>
  <c r="L656" i="15" s="1"/>
  <c r="P656" i="15" s="1"/>
  <c r="J655" i="15"/>
  <c r="L655" i="15" s="1"/>
  <c r="P655" i="15" s="1"/>
  <c r="J654" i="15"/>
  <c r="L654" i="15" s="1"/>
  <c r="P654" i="15" s="1"/>
  <c r="J653" i="15"/>
  <c r="L653" i="15" s="1"/>
  <c r="P653" i="15" s="1"/>
  <c r="J652" i="15"/>
  <c r="L652" i="15" s="1"/>
  <c r="P652" i="15" s="1"/>
  <c r="J651" i="15"/>
  <c r="L651" i="15" s="1"/>
  <c r="P651" i="15" s="1"/>
  <c r="J650" i="15"/>
  <c r="L650" i="15" s="1"/>
  <c r="P650" i="15" s="1"/>
  <c r="J649" i="15"/>
  <c r="L649" i="15" s="1"/>
  <c r="P649" i="15" s="1"/>
  <c r="J648" i="15"/>
  <c r="L648" i="15" s="1"/>
  <c r="P648" i="15" s="1"/>
  <c r="J647" i="15"/>
  <c r="L647" i="15" s="1"/>
  <c r="P647" i="15" s="1"/>
  <c r="J646" i="15"/>
  <c r="L646" i="15" s="1"/>
  <c r="P646" i="15" s="1"/>
  <c r="J645" i="15"/>
  <c r="L645" i="15" s="1"/>
  <c r="P645" i="15" s="1"/>
  <c r="J644" i="15"/>
  <c r="L644" i="15" s="1"/>
  <c r="P644" i="15" s="1"/>
  <c r="J643" i="15"/>
  <c r="L643" i="15" s="1"/>
  <c r="P643" i="15" s="1"/>
  <c r="J642" i="15"/>
  <c r="L642" i="15" s="1"/>
  <c r="P642" i="15" s="1"/>
  <c r="J641" i="15"/>
  <c r="L641" i="15" s="1"/>
  <c r="P641" i="15" s="1"/>
  <c r="J640" i="15"/>
  <c r="L640" i="15" s="1"/>
  <c r="P640" i="15" s="1"/>
  <c r="J639" i="15"/>
  <c r="L639" i="15" s="1"/>
  <c r="P639" i="15" s="1"/>
  <c r="J638" i="15"/>
  <c r="L638" i="15" s="1"/>
  <c r="P638" i="15" s="1"/>
  <c r="J637" i="15"/>
  <c r="L637" i="15" s="1"/>
  <c r="P637" i="15" s="1"/>
  <c r="J636" i="15"/>
  <c r="L636" i="15" s="1"/>
  <c r="P636" i="15" s="1"/>
  <c r="J635" i="15"/>
  <c r="L635" i="15" s="1"/>
  <c r="P635" i="15" s="1"/>
  <c r="J634" i="15"/>
  <c r="L634" i="15" s="1"/>
  <c r="P634" i="15" s="1"/>
  <c r="J633" i="15"/>
  <c r="L633" i="15" s="1"/>
  <c r="P633" i="15" s="1"/>
  <c r="J632" i="15"/>
  <c r="L632" i="15" s="1"/>
  <c r="P632" i="15" s="1"/>
  <c r="J631" i="15"/>
  <c r="L631" i="15" s="1"/>
  <c r="P631" i="15" s="1"/>
  <c r="J630" i="15"/>
  <c r="L630" i="15" s="1"/>
  <c r="P630" i="15" s="1"/>
  <c r="J629" i="15"/>
  <c r="L629" i="15" s="1"/>
  <c r="P629" i="15" s="1"/>
  <c r="J628" i="15"/>
  <c r="L628" i="15" s="1"/>
  <c r="P628" i="15" s="1"/>
  <c r="J627" i="15"/>
  <c r="L627" i="15" s="1"/>
  <c r="P627" i="15" s="1"/>
  <c r="J626" i="15"/>
  <c r="L626" i="15" s="1"/>
  <c r="P626" i="15" s="1"/>
  <c r="J625" i="15"/>
  <c r="L625" i="15" s="1"/>
  <c r="P625" i="15" s="1"/>
  <c r="J624" i="15"/>
  <c r="L624" i="15" s="1"/>
  <c r="P624" i="15" s="1"/>
  <c r="J623" i="15"/>
  <c r="L623" i="15" s="1"/>
  <c r="P623" i="15" s="1"/>
  <c r="J622" i="15"/>
  <c r="L622" i="15" s="1"/>
  <c r="P622" i="15" s="1"/>
  <c r="J621" i="15"/>
  <c r="L621" i="15" s="1"/>
  <c r="P621" i="15" s="1"/>
  <c r="J620" i="15"/>
  <c r="L620" i="15" s="1"/>
  <c r="P620" i="15" s="1"/>
  <c r="J619" i="15"/>
  <c r="L619" i="15" s="1"/>
  <c r="P619" i="15" s="1"/>
  <c r="J618" i="15"/>
  <c r="L618" i="15" s="1"/>
  <c r="P618" i="15" s="1"/>
  <c r="J617" i="15"/>
  <c r="L617" i="15" s="1"/>
  <c r="P617" i="15" s="1"/>
  <c r="J616" i="15"/>
  <c r="L616" i="15" s="1"/>
  <c r="P616" i="15" s="1"/>
  <c r="J615" i="15"/>
  <c r="L615" i="15" s="1"/>
  <c r="P615" i="15" s="1"/>
  <c r="J614" i="15"/>
  <c r="L614" i="15" s="1"/>
  <c r="P614" i="15" s="1"/>
  <c r="J613" i="15"/>
  <c r="L613" i="15" s="1"/>
  <c r="P613" i="15" s="1"/>
  <c r="J612" i="15"/>
  <c r="L612" i="15" s="1"/>
  <c r="P612" i="15" s="1"/>
  <c r="J611" i="15"/>
  <c r="L611" i="15" s="1"/>
  <c r="P611" i="15" s="1"/>
  <c r="J610" i="15"/>
  <c r="L610" i="15" s="1"/>
  <c r="P610" i="15" s="1"/>
  <c r="J609" i="15"/>
  <c r="L609" i="15" s="1"/>
  <c r="P609" i="15" s="1"/>
  <c r="J608" i="15"/>
  <c r="L608" i="15" s="1"/>
  <c r="P608" i="15" s="1"/>
  <c r="J607" i="15"/>
  <c r="L607" i="15" s="1"/>
  <c r="P607" i="15" s="1"/>
  <c r="J606" i="15"/>
  <c r="L606" i="15" s="1"/>
  <c r="P606" i="15" s="1"/>
  <c r="J605" i="15"/>
  <c r="L605" i="15" s="1"/>
  <c r="P605" i="15" s="1"/>
  <c r="J604" i="15"/>
  <c r="L604" i="15" s="1"/>
  <c r="P604" i="15" s="1"/>
  <c r="J603" i="15"/>
  <c r="L603" i="15" s="1"/>
  <c r="P603" i="15" s="1"/>
  <c r="J602" i="15"/>
  <c r="L602" i="15" s="1"/>
  <c r="P602" i="15" s="1"/>
  <c r="J601" i="15"/>
  <c r="L601" i="15" s="1"/>
  <c r="P601" i="15" s="1"/>
  <c r="J600" i="15"/>
  <c r="L600" i="15" s="1"/>
  <c r="P600" i="15" s="1"/>
  <c r="J599" i="15"/>
  <c r="L599" i="15" s="1"/>
  <c r="P599" i="15" s="1"/>
  <c r="J598" i="15"/>
  <c r="L598" i="15" s="1"/>
  <c r="P598" i="15" s="1"/>
  <c r="J597" i="15"/>
  <c r="L597" i="15" s="1"/>
  <c r="P597" i="15" s="1"/>
  <c r="J596" i="15"/>
  <c r="L596" i="15" s="1"/>
  <c r="P596" i="15" s="1"/>
  <c r="J595" i="15"/>
  <c r="L595" i="15" s="1"/>
  <c r="P595" i="15" s="1"/>
  <c r="J594" i="15"/>
  <c r="L594" i="15" s="1"/>
  <c r="P594" i="15" s="1"/>
  <c r="J593" i="15"/>
  <c r="L593" i="15" s="1"/>
  <c r="P593" i="15" s="1"/>
  <c r="J592" i="15"/>
  <c r="L592" i="15" s="1"/>
  <c r="P592" i="15" s="1"/>
  <c r="J591" i="15"/>
  <c r="L591" i="15" s="1"/>
  <c r="P591" i="15" s="1"/>
  <c r="J590" i="15"/>
  <c r="L590" i="15" s="1"/>
  <c r="P590" i="15" s="1"/>
  <c r="J589" i="15"/>
  <c r="L589" i="15" s="1"/>
  <c r="P589" i="15" s="1"/>
  <c r="J588" i="15"/>
  <c r="L588" i="15" s="1"/>
  <c r="P588" i="15" s="1"/>
  <c r="J587" i="15"/>
  <c r="L587" i="15" s="1"/>
  <c r="P587" i="15" s="1"/>
  <c r="J586" i="15"/>
  <c r="L586" i="15" s="1"/>
  <c r="P586" i="15" s="1"/>
  <c r="J585" i="15"/>
  <c r="L585" i="15" s="1"/>
  <c r="P585" i="15" s="1"/>
  <c r="J584" i="15"/>
  <c r="L584" i="15" s="1"/>
  <c r="P584" i="15" s="1"/>
  <c r="J583" i="15"/>
  <c r="L583" i="15" s="1"/>
  <c r="P583" i="15" s="1"/>
  <c r="J582" i="15"/>
  <c r="L582" i="15" s="1"/>
  <c r="P582" i="15" s="1"/>
  <c r="J581" i="15"/>
  <c r="L581" i="15" s="1"/>
  <c r="P581" i="15" s="1"/>
  <c r="J580" i="15"/>
  <c r="L580" i="15" s="1"/>
  <c r="P580" i="15" s="1"/>
  <c r="J579" i="15"/>
  <c r="L579" i="15" s="1"/>
  <c r="P579" i="15" s="1"/>
  <c r="J578" i="15"/>
  <c r="L578" i="15" s="1"/>
  <c r="P578" i="15" s="1"/>
  <c r="J577" i="15"/>
  <c r="L577" i="15" s="1"/>
  <c r="P577" i="15" s="1"/>
  <c r="J576" i="15"/>
  <c r="L576" i="15" s="1"/>
  <c r="P576" i="15" s="1"/>
  <c r="J575" i="15"/>
  <c r="L575" i="15" s="1"/>
  <c r="P575" i="15" s="1"/>
  <c r="J574" i="15"/>
  <c r="L574" i="15" s="1"/>
  <c r="P574" i="15" s="1"/>
  <c r="J573" i="15"/>
  <c r="L573" i="15" s="1"/>
  <c r="P573" i="15" s="1"/>
  <c r="J572" i="15"/>
  <c r="L572" i="15" s="1"/>
  <c r="P572" i="15" s="1"/>
  <c r="J571" i="15"/>
  <c r="L571" i="15" s="1"/>
  <c r="P571" i="15" s="1"/>
  <c r="J570" i="15"/>
  <c r="L570" i="15" s="1"/>
  <c r="P570" i="15" s="1"/>
  <c r="J569" i="15"/>
  <c r="L569" i="15" s="1"/>
  <c r="P569" i="15" s="1"/>
  <c r="J568" i="15"/>
  <c r="L568" i="15" s="1"/>
  <c r="P568" i="15" s="1"/>
  <c r="J567" i="15"/>
  <c r="L567" i="15" s="1"/>
  <c r="P567" i="15" s="1"/>
  <c r="J566" i="15"/>
  <c r="L566" i="15" s="1"/>
  <c r="P566" i="15" s="1"/>
  <c r="J565" i="15"/>
  <c r="L565" i="15" s="1"/>
  <c r="P565" i="15" s="1"/>
  <c r="J564" i="15"/>
  <c r="L564" i="15" s="1"/>
  <c r="P564" i="15" s="1"/>
  <c r="J563" i="15"/>
  <c r="L563" i="15" s="1"/>
  <c r="P563" i="15" s="1"/>
  <c r="J562" i="15"/>
  <c r="L562" i="15" s="1"/>
  <c r="P562" i="15" s="1"/>
  <c r="J561" i="15"/>
  <c r="L561" i="15" s="1"/>
  <c r="P561" i="15" s="1"/>
  <c r="J560" i="15"/>
  <c r="L560" i="15" s="1"/>
  <c r="P560" i="15" s="1"/>
  <c r="J559" i="15"/>
  <c r="L559" i="15" s="1"/>
  <c r="P559" i="15" s="1"/>
  <c r="J558" i="15"/>
  <c r="L558" i="15" s="1"/>
  <c r="P558" i="15" s="1"/>
  <c r="J557" i="15"/>
  <c r="L557" i="15" s="1"/>
  <c r="P557" i="15" s="1"/>
  <c r="J556" i="15"/>
  <c r="L556" i="15" s="1"/>
  <c r="P556" i="15" s="1"/>
  <c r="J555" i="15"/>
  <c r="L555" i="15" s="1"/>
  <c r="P555" i="15" s="1"/>
  <c r="J554" i="15"/>
  <c r="L554" i="15" s="1"/>
  <c r="P554" i="15" s="1"/>
  <c r="J553" i="15"/>
  <c r="L553" i="15" s="1"/>
  <c r="P553" i="15" s="1"/>
  <c r="J552" i="15"/>
  <c r="L552" i="15" s="1"/>
  <c r="P552" i="15" s="1"/>
  <c r="J551" i="15"/>
  <c r="L551" i="15" s="1"/>
  <c r="P551" i="15" s="1"/>
  <c r="J550" i="15"/>
  <c r="L550" i="15" s="1"/>
  <c r="P550" i="15" s="1"/>
  <c r="J549" i="15"/>
  <c r="L549" i="15" s="1"/>
  <c r="P549" i="15" s="1"/>
  <c r="J548" i="15"/>
  <c r="L548" i="15" s="1"/>
  <c r="P548" i="15" s="1"/>
  <c r="J547" i="15"/>
  <c r="L547" i="15" s="1"/>
  <c r="P547" i="15" s="1"/>
  <c r="J546" i="15"/>
  <c r="L546" i="15" s="1"/>
  <c r="P546" i="15" s="1"/>
  <c r="J545" i="15"/>
  <c r="L545" i="15" s="1"/>
  <c r="P545" i="15" s="1"/>
  <c r="J544" i="15"/>
  <c r="L544" i="15" s="1"/>
  <c r="P544" i="15" s="1"/>
  <c r="J543" i="15"/>
  <c r="L543" i="15" s="1"/>
  <c r="P543" i="15" s="1"/>
  <c r="J542" i="15"/>
  <c r="L542" i="15" s="1"/>
  <c r="P542" i="15" s="1"/>
  <c r="J541" i="15"/>
  <c r="L541" i="15" s="1"/>
  <c r="P541" i="15" s="1"/>
  <c r="J540" i="15"/>
  <c r="L540" i="15" s="1"/>
  <c r="P540" i="15" s="1"/>
  <c r="J539" i="15"/>
  <c r="L539" i="15" s="1"/>
  <c r="P539" i="15" s="1"/>
  <c r="J538" i="15"/>
  <c r="L538" i="15" s="1"/>
  <c r="P538" i="15" s="1"/>
  <c r="J537" i="15"/>
  <c r="L537" i="15" s="1"/>
  <c r="P537" i="15" s="1"/>
  <c r="J536" i="15"/>
  <c r="L536" i="15" s="1"/>
  <c r="P536" i="15" s="1"/>
  <c r="J535" i="15"/>
  <c r="L535" i="15" s="1"/>
  <c r="P535" i="15" s="1"/>
  <c r="J534" i="15"/>
  <c r="L534" i="15" s="1"/>
  <c r="P534" i="15" s="1"/>
  <c r="J533" i="15"/>
  <c r="L533" i="15" s="1"/>
  <c r="P533" i="15" s="1"/>
  <c r="J532" i="15"/>
  <c r="L532" i="15" s="1"/>
  <c r="P532" i="15" s="1"/>
  <c r="J531" i="15"/>
  <c r="L531" i="15" s="1"/>
  <c r="P531" i="15" s="1"/>
  <c r="J530" i="15"/>
  <c r="L530" i="15" s="1"/>
  <c r="P530" i="15" s="1"/>
  <c r="J529" i="15"/>
  <c r="L529" i="15" s="1"/>
  <c r="P529" i="15" s="1"/>
  <c r="J528" i="15"/>
  <c r="L528" i="15" s="1"/>
  <c r="P528" i="15" s="1"/>
  <c r="J527" i="15"/>
  <c r="L527" i="15" s="1"/>
  <c r="P527" i="15" s="1"/>
  <c r="J526" i="15"/>
  <c r="L526" i="15" s="1"/>
  <c r="P526" i="15" s="1"/>
  <c r="J525" i="15"/>
  <c r="L525" i="15" s="1"/>
  <c r="P525" i="15" s="1"/>
  <c r="J524" i="15"/>
  <c r="L524" i="15" s="1"/>
  <c r="P524" i="15" s="1"/>
  <c r="J523" i="15"/>
  <c r="L523" i="15" s="1"/>
  <c r="P523" i="15" s="1"/>
  <c r="J522" i="15"/>
  <c r="L522" i="15" s="1"/>
  <c r="P522" i="15" s="1"/>
  <c r="J521" i="15"/>
  <c r="L521" i="15" s="1"/>
  <c r="P521" i="15" s="1"/>
  <c r="J520" i="15"/>
  <c r="L520" i="15" s="1"/>
  <c r="P520" i="15" s="1"/>
  <c r="J519" i="15"/>
  <c r="L519" i="15" s="1"/>
  <c r="P519" i="15" s="1"/>
  <c r="J518" i="15"/>
  <c r="L518" i="15" s="1"/>
  <c r="P518" i="15" s="1"/>
  <c r="J517" i="15"/>
  <c r="L517" i="15" s="1"/>
  <c r="P517" i="15" s="1"/>
  <c r="J516" i="15"/>
  <c r="L516" i="15" s="1"/>
  <c r="P516" i="15" s="1"/>
  <c r="J515" i="15"/>
  <c r="L515" i="15" s="1"/>
  <c r="P515" i="15" s="1"/>
  <c r="J514" i="15"/>
  <c r="L514" i="15" s="1"/>
  <c r="P514" i="15" s="1"/>
  <c r="J513" i="15"/>
  <c r="L513" i="15" s="1"/>
  <c r="P513" i="15" s="1"/>
  <c r="J512" i="15"/>
  <c r="L512" i="15" s="1"/>
  <c r="P512" i="15" s="1"/>
  <c r="J511" i="15"/>
  <c r="L511" i="15" s="1"/>
  <c r="P511" i="15" s="1"/>
  <c r="J510" i="15"/>
  <c r="L510" i="15" s="1"/>
  <c r="P510" i="15" s="1"/>
  <c r="J509" i="15"/>
  <c r="L509" i="15" s="1"/>
  <c r="P509" i="15" s="1"/>
  <c r="J508" i="15"/>
  <c r="L508" i="15" s="1"/>
  <c r="P508" i="15" s="1"/>
  <c r="J507" i="15"/>
  <c r="L507" i="15" s="1"/>
  <c r="P507" i="15" s="1"/>
  <c r="J506" i="15"/>
  <c r="L506" i="15" s="1"/>
  <c r="P506" i="15" s="1"/>
  <c r="J505" i="15"/>
  <c r="L505" i="15" s="1"/>
  <c r="P505" i="15" s="1"/>
  <c r="J504" i="15"/>
  <c r="L504" i="15" s="1"/>
  <c r="P504" i="15" s="1"/>
  <c r="J503" i="15"/>
  <c r="L503" i="15" s="1"/>
  <c r="P503" i="15" s="1"/>
  <c r="J502" i="15"/>
  <c r="L502" i="15" s="1"/>
  <c r="P502" i="15" s="1"/>
  <c r="J501" i="15"/>
  <c r="L501" i="15" s="1"/>
  <c r="P501" i="15" s="1"/>
  <c r="J500" i="15"/>
  <c r="L500" i="15" s="1"/>
  <c r="P500" i="15" s="1"/>
  <c r="J499" i="15"/>
  <c r="L499" i="15" s="1"/>
  <c r="P499" i="15" s="1"/>
  <c r="J498" i="15"/>
  <c r="L498" i="15" s="1"/>
  <c r="P498" i="15" s="1"/>
  <c r="J497" i="15"/>
  <c r="L497" i="15" s="1"/>
  <c r="P497" i="15" s="1"/>
  <c r="J496" i="15"/>
  <c r="L496" i="15" s="1"/>
  <c r="P496" i="15" s="1"/>
  <c r="J495" i="15"/>
  <c r="L495" i="15" s="1"/>
  <c r="P495" i="15" s="1"/>
  <c r="J494" i="15"/>
  <c r="L494" i="15" s="1"/>
  <c r="P494" i="15" s="1"/>
  <c r="J493" i="15"/>
  <c r="L493" i="15" s="1"/>
  <c r="P493" i="15" s="1"/>
  <c r="J492" i="15"/>
  <c r="L492" i="15" s="1"/>
  <c r="P492" i="15" s="1"/>
  <c r="J491" i="15"/>
  <c r="L491" i="15" s="1"/>
  <c r="P491" i="15" s="1"/>
  <c r="J490" i="15"/>
  <c r="L490" i="15" s="1"/>
  <c r="P490" i="15" s="1"/>
  <c r="J489" i="15"/>
  <c r="L489" i="15" s="1"/>
  <c r="P489" i="15" s="1"/>
  <c r="J488" i="15"/>
  <c r="L488" i="15" s="1"/>
  <c r="P488" i="15" s="1"/>
  <c r="J487" i="15"/>
  <c r="L487" i="15" s="1"/>
  <c r="P487" i="15" s="1"/>
  <c r="J486" i="15"/>
  <c r="L486" i="15" s="1"/>
  <c r="P486" i="15" s="1"/>
  <c r="J485" i="15"/>
  <c r="L485" i="15" s="1"/>
  <c r="P485" i="15" s="1"/>
  <c r="J484" i="15"/>
  <c r="L484" i="15" s="1"/>
  <c r="P484" i="15" s="1"/>
  <c r="J483" i="15"/>
  <c r="L483" i="15" s="1"/>
  <c r="P483" i="15" s="1"/>
  <c r="J482" i="15"/>
  <c r="L482" i="15" s="1"/>
  <c r="P482" i="15" s="1"/>
  <c r="J481" i="15"/>
  <c r="L481" i="15" s="1"/>
  <c r="P481" i="15" s="1"/>
  <c r="J480" i="15"/>
  <c r="L480" i="15" s="1"/>
  <c r="P480" i="15" s="1"/>
  <c r="J479" i="15"/>
  <c r="L479" i="15" s="1"/>
  <c r="P479" i="15" s="1"/>
  <c r="J478" i="15"/>
  <c r="L478" i="15" s="1"/>
  <c r="P478" i="15" s="1"/>
  <c r="J477" i="15"/>
  <c r="L477" i="15" s="1"/>
  <c r="P477" i="15" s="1"/>
  <c r="J476" i="15"/>
  <c r="L476" i="15" s="1"/>
  <c r="P476" i="15" s="1"/>
  <c r="J475" i="15"/>
  <c r="L475" i="15" s="1"/>
  <c r="P475" i="15" s="1"/>
  <c r="J474" i="15"/>
  <c r="L474" i="15" s="1"/>
  <c r="P474" i="15" s="1"/>
  <c r="J473" i="15"/>
  <c r="L473" i="15" s="1"/>
  <c r="P473" i="15" s="1"/>
  <c r="J472" i="15"/>
  <c r="L472" i="15" s="1"/>
  <c r="P472" i="15" s="1"/>
  <c r="J471" i="15"/>
  <c r="L471" i="15" s="1"/>
  <c r="P471" i="15" s="1"/>
  <c r="J470" i="15"/>
  <c r="L470" i="15" s="1"/>
  <c r="P470" i="15" s="1"/>
  <c r="J469" i="15"/>
  <c r="L469" i="15" s="1"/>
  <c r="P469" i="15" s="1"/>
  <c r="J468" i="15"/>
  <c r="L468" i="15" s="1"/>
  <c r="P468" i="15" s="1"/>
  <c r="J467" i="15"/>
  <c r="L467" i="15" s="1"/>
  <c r="P467" i="15" s="1"/>
  <c r="J466" i="15"/>
  <c r="L466" i="15" s="1"/>
  <c r="P466" i="15" s="1"/>
  <c r="J465" i="15"/>
  <c r="L465" i="15" s="1"/>
  <c r="P465" i="15" s="1"/>
  <c r="J464" i="15"/>
  <c r="L464" i="15" s="1"/>
  <c r="P464" i="15" s="1"/>
  <c r="J463" i="15"/>
  <c r="L463" i="15" s="1"/>
  <c r="P463" i="15" s="1"/>
  <c r="J462" i="15"/>
  <c r="L462" i="15" s="1"/>
  <c r="P462" i="15" s="1"/>
  <c r="J461" i="15"/>
  <c r="L461" i="15" s="1"/>
  <c r="P461" i="15" s="1"/>
  <c r="J460" i="15"/>
  <c r="L460" i="15" s="1"/>
  <c r="P460" i="15" s="1"/>
  <c r="J459" i="15"/>
  <c r="L459" i="15" s="1"/>
  <c r="P459" i="15" s="1"/>
  <c r="J458" i="15"/>
  <c r="L458" i="15" s="1"/>
  <c r="P458" i="15" s="1"/>
  <c r="J457" i="15"/>
  <c r="L457" i="15" s="1"/>
  <c r="P457" i="15" s="1"/>
  <c r="J456" i="15"/>
  <c r="L456" i="15" s="1"/>
  <c r="P456" i="15" s="1"/>
  <c r="J455" i="15"/>
  <c r="L455" i="15" s="1"/>
  <c r="P455" i="15" s="1"/>
  <c r="J454" i="15"/>
  <c r="L454" i="15" s="1"/>
  <c r="P454" i="15" s="1"/>
  <c r="J453" i="15"/>
  <c r="L453" i="15" s="1"/>
  <c r="P453" i="15" s="1"/>
  <c r="J452" i="15"/>
  <c r="L452" i="15" s="1"/>
  <c r="P452" i="15" s="1"/>
  <c r="J451" i="15"/>
  <c r="L451" i="15" s="1"/>
  <c r="P451" i="15" s="1"/>
  <c r="J450" i="15"/>
  <c r="L450" i="15" s="1"/>
  <c r="P450" i="15" s="1"/>
  <c r="J449" i="15"/>
  <c r="L449" i="15" s="1"/>
  <c r="P449" i="15" s="1"/>
  <c r="J448" i="15"/>
  <c r="L448" i="15" s="1"/>
  <c r="P448" i="15" s="1"/>
  <c r="J447" i="15"/>
  <c r="L447" i="15" s="1"/>
  <c r="P447" i="15" s="1"/>
  <c r="J446" i="15"/>
  <c r="L446" i="15" s="1"/>
  <c r="P446" i="15" s="1"/>
  <c r="J445" i="15"/>
  <c r="L445" i="15" s="1"/>
  <c r="P445" i="15" s="1"/>
  <c r="J444" i="15"/>
  <c r="L444" i="15" s="1"/>
  <c r="P444" i="15" s="1"/>
  <c r="J443" i="15"/>
  <c r="L443" i="15" s="1"/>
  <c r="P443" i="15" s="1"/>
  <c r="J442" i="15"/>
  <c r="L442" i="15" s="1"/>
  <c r="P442" i="15" s="1"/>
  <c r="J441" i="15"/>
  <c r="L441" i="15" s="1"/>
  <c r="P441" i="15" s="1"/>
  <c r="J440" i="15"/>
  <c r="L440" i="15" s="1"/>
  <c r="P440" i="15" s="1"/>
  <c r="J439" i="15"/>
  <c r="L439" i="15" s="1"/>
  <c r="P439" i="15" s="1"/>
  <c r="J438" i="15"/>
  <c r="L438" i="15" s="1"/>
  <c r="P438" i="15" s="1"/>
  <c r="J437" i="15"/>
  <c r="L437" i="15" s="1"/>
  <c r="P437" i="15" s="1"/>
  <c r="J436" i="15"/>
  <c r="L436" i="15" s="1"/>
  <c r="P436" i="15" s="1"/>
  <c r="J435" i="15"/>
  <c r="L435" i="15" s="1"/>
  <c r="P435" i="15" s="1"/>
  <c r="J434" i="15"/>
  <c r="L434" i="15" s="1"/>
  <c r="P434" i="15" s="1"/>
  <c r="J433" i="15"/>
  <c r="L433" i="15" s="1"/>
  <c r="P433" i="15" s="1"/>
  <c r="J432" i="15"/>
  <c r="L432" i="15" s="1"/>
  <c r="P432" i="15" s="1"/>
  <c r="J431" i="15"/>
  <c r="L431" i="15" s="1"/>
  <c r="P431" i="15" s="1"/>
  <c r="J430" i="15"/>
  <c r="L430" i="15" s="1"/>
  <c r="P430" i="15" s="1"/>
  <c r="J429" i="15"/>
  <c r="L429" i="15" s="1"/>
  <c r="P429" i="15" s="1"/>
  <c r="J428" i="15"/>
  <c r="L428" i="15" s="1"/>
  <c r="P428" i="15" s="1"/>
  <c r="J427" i="15"/>
  <c r="L427" i="15" s="1"/>
  <c r="P427" i="15" s="1"/>
  <c r="J426" i="15"/>
  <c r="L426" i="15" s="1"/>
  <c r="P426" i="15" s="1"/>
  <c r="J425" i="15"/>
  <c r="L425" i="15" s="1"/>
  <c r="P425" i="15" s="1"/>
  <c r="J424" i="15"/>
  <c r="L424" i="15" s="1"/>
  <c r="P424" i="15" s="1"/>
  <c r="J423" i="15"/>
  <c r="L423" i="15" s="1"/>
  <c r="P423" i="15" s="1"/>
  <c r="J422" i="15"/>
  <c r="L422" i="15" s="1"/>
  <c r="P422" i="15" s="1"/>
  <c r="J421" i="15"/>
  <c r="L421" i="15" s="1"/>
  <c r="P421" i="15" s="1"/>
  <c r="J420" i="15"/>
  <c r="L420" i="15" s="1"/>
  <c r="P420" i="15" s="1"/>
  <c r="J419" i="15"/>
  <c r="L419" i="15" s="1"/>
  <c r="P419" i="15" s="1"/>
  <c r="J418" i="15"/>
  <c r="L418" i="15" s="1"/>
  <c r="P418" i="15" s="1"/>
  <c r="J417" i="15"/>
  <c r="L417" i="15" s="1"/>
  <c r="P417" i="15" s="1"/>
  <c r="J416" i="15"/>
  <c r="L416" i="15" s="1"/>
  <c r="P416" i="15" s="1"/>
  <c r="J415" i="15"/>
  <c r="L415" i="15" s="1"/>
  <c r="P415" i="15" s="1"/>
  <c r="J414" i="15"/>
  <c r="L414" i="15" s="1"/>
  <c r="P414" i="15" s="1"/>
  <c r="J413" i="15"/>
  <c r="L413" i="15" s="1"/>
  <c r="P413" i="15" s="1"/>
  <c r="J412" i="15"/>
  <c r="L412" i="15" s="1"/>
  <c r="P412" i="15" s="1"/>
  <c r="J411" i="15"/>
  <c r="L411" i="15" s="1"/>
  <c r="P411" i="15" s="1"/>
  <c r="J410" i="15"/>
  <c r="L410" i="15" s="1"/>
  <c r="P410" i="15" s="1"/>
  <c r="J409" i="15"/>
  <c r="L409" i="15" s="1"/>
  <c r="P409" i="15" s="1"/>
  <c r="J408" i="15"/>
  <c r="L408" i="15" s="1"/>
  <c r="P408" i="15" s="1"/>
  <c r="J407" i="15"/>
  <c r="L407" i="15" s="1"/>
  <c r="P407" i="15" s="1"/>
  <c r="J406" i="15"/>
  <c r="L406" i="15" s="1"/>
  <c r="P406" i="15" s="1"/>
  <c r="J405" i="15"/>
  <c r="L405" i="15" s="1"/>
  <c r="P405" i="15" s="1"/>
  <c r="J404" i="15"/>
  <c r="L404" i="15" s="1"/>
  <c r="P404" i="15" s="1"/>
  <c r="J403" i="15"/>
  <c r="L403" i="15" s="1"/>
  <c r="P403" i="15" s="1"/>
  <c r="J402" i="15"/>
  <c r="L402" i="15" s="1"/>
  <c r="P402" i="15" s="1"/>
  <c r="J401" i="15"/>
  <c r="L401" i="15" s="1"/>
  <c r="P401" i="15" s="1"/>
  <c r="J400" i="15"/>
  <c r="L400" i="15" s="1"/>
  <c r="P400" i="15" s="1"/>
  <c r="J399" i="15"/>
  <c r="L399" i="15" s="1"/>
  <c r="P399" i="15" s="1"/>
  <c r="J398" i="15"/>
  <c r="L398" i="15" s="1"/>
  <c r="P398" i="15" s="1"/>
  <c r="J397" i="15"/>
  <c r="L397" i="15" s="1"/>
  <c r="P397" i="15" s="1"/>
  <c r="J396" i="15"/>
  <c r="L396" i="15" s="1"/>
  <c r="P396" i="15" s="1"/>
  <c r="J395" i="15"/>
  <c r="L395" i="15" s="1"/>
  <c r="P395" i="15" s="1"/>
  <c r="J394" i="15"/>
  <c r="L394" i="15" s="1"/>
  <c r="P394" i="15" s="1"/>
  <c r="J393" i="15"/>
  <c r="L393" i="15" s="1"/>
  <c r="P393" i="15" s="1"/>
  <c r="J392" i="15"/>
  <c r="L392" i="15" s="1"/>
  <c r="P392" i="15" s="1"/>
  <c r="J391" i="15"/>
  <c r="L391" i="15" s="1"/>
  <c r="P391" i="15" s="1"/>
  <c r="J390" i="15"/>
  <c r="L390" i="15" s="1"/>
  <c r="P390" i="15" s="1"/>
  <c r="J389" i="15"/>
  <c r="L389" i="15" s="1"/>
  <c r="P389" i="15" s="1"/>
  <c r="J388" i="15"/>
  <c r="L388" i="15" s="1"/>
  <c r="P388" i="15" s="1"/>
  <c r="J387" i="15"/>
  <c r="L387" i="15" s="1"/>
  <c r="P387" i="15" s="1"/>
  <c r="J386" i="15"/>
  <c r="L386" i="15" s="1"/>
  <c r="P386" i="15" s="1"/>
  <c r="J385" i="15"/>
  <c r="L385" i="15" s="1"/>
  <c r="P385" i="15" s="1"/>
  <c r="J384" i="15"/>
  <c r="L384" i="15" s="1"/>
  <c r="P384" i="15" s="1"/>
  <c r="J383" i="15"/>
  <c r="L383" i="15" s="1"/>
  <c r="P383" i="15" s="1"/>
  <c r="J382" i="15"/>
  <c r="L382" i="15" s="1"/>
  <c r="P382" i="15" s="1"/>
  <c r="J381" i="15"/>
  <c r="L381" i="15" s="1"/>
  <c r="P381" i="15" s="1"/>
  <c r="J380" i="15"/>
  <c r="L380" i="15" s="1"/>
  <c r="P380" i="15" s="1"/>
  <c r="J379" i="15"/>
  <c r="L379" i="15" s="1"/>
  <c r="P379" i="15" s="1"/>
  <c r="J378" i="15"/>
  <c r="L378" i="15" s="1"/>
  <c r="P378" i="15" s="1"/>
  <c r="J377" i="15"/>
  <c r="L377" i="15" s="1"/>
  <c r="P377" i="15" s="1"/>
  <c r="J376" i="15"/>
  <c r="L376" i="15" s="1"/>
  <c r="P376" i="15" s="1"/>
  <c r="J375" i="15"/>
  <c r="L375" i="15" s="1"/>
  <c r="P375" i="15" s="1"/>
  <c r="J374" i="15"/>
  <c r="L374" i="15" s="1"/>
  <c r="P374" i="15" s="1"/>
  <c r="J373" i="15"/>
  <c r="L373" i="15" s="1"/>
  <c r="P373" i="15" s="1"/>
  <c r="J372" i="15"/>
  <c r="L372" i="15" s="1"/>
  <c r="P372" i="15" s="1"/>
  <c r="J371" i="15"/>
  <c r="L371" i="15" s="1"/>
  <c r="P371" i="15" s="1"/>
  <c r="J370" i="15"/>
  <c r="L370" i="15" s="1"/>
  <c r="P370" i="15" s="1"/>
  <c r="J369" i="15"/>
  <c r="L369" i="15" s="1"/>
  <c r="P369" i="15" s="1"/>
  <c r="J368" i="15"/>
  <c r="L368" i="15" s="1"/>
  <c r="P368" i="15" s="1"/>
  <c r="J367" i="15"/>
  <c r="L367" i="15" s="1"/>
  <c r="P367" i="15" s="1"/>
  <c r="J366" i="15"/>
  <c r="L366" i="15" s="1"/>
  <c r="P366" i="15" s="1"/>
  <c r="J365" i="15"/>
  <c r="L365" i="15" s="1"/>
  <c r="P365" i="15" s="1"/>
  <c r="J364" i="15"/>
  <c r="L364" i="15" s="1"/>
  <c r="P364" i="15" s="1"/>
  <c r="J363" i="15"/>
  <c r="L363" i="15" s="1"/>
  <c r="P363" i="15" s="1"/>
  <c r="J362" i="15"/>
  <c r="L362" i="15" s="1"/>
  <c r="P362" i="15" s="1"/>
  <c r="J361" i="15"/>
  <c r="L361" i="15" s="1"/>
  <c r="P361" i="15" s="1"/>
  <c r="J360" i="15"/>
  <c r="L360" i="15" s="1"/>
  <c r="P360" i="15" s="1"/>
  <c r="J359" i="15"/>
  <c r="L359" i="15" s="1"/>
  <c r="P359" i="15" s="1"/>
  <c r="J358" i="15"/>
  <c r="L358" i="15" s="1"/>
  <c r="P358" i="15" s="1"/>
  <c r="J357" i="15"/>
  <c r="L357" i="15" s="1"/>
  <c r="P357" i="15" s="1"/>
  <c r="J356" i="15"/>
  <c r="L356" i="15" s="1"/>
  <c r="P356" i="15" s="1"/>
  <c r="J355" i="15"/>
  <c r="L355" i="15" s="1"/>
  <c r="P355" i="15" s="1"/>
  <c r="J354" i="15"/>
  <c r="L354" i="15" s="1"/>
  <c r="P354" i="15" s="1"/>
  <c r="J353" i="15"/>
  <c r="L353" i="15" s="1"/>
  <c r="P353" i="15" s="1"/>
  <c r="J352" i="15"/>
  <c r="L352" i="15" s="1"/>
  <c r="P352" i="15" s="1"/>
  <c r="J351" i="15"/>
  <c r="L351" i="15" s="1"/>
  <c r="P351" i="15" s="1"/>
  <c r="J350" i="15"/>
  <c r="L350" i="15" s="1"/>
  <c r="P350" i="15" s="1"/>
  <c r="J349" i="15"/>
  <c r="L349" i="15" s="1"/>
  <c r="P349" i="15" s="1"/>
  <c r="J348" i="15"/>
  <c r="L348" i="15" s="1"/>
  <c r="P348" i="15" s="1"/>
  <c r="J347" i="15"/>
  <c r="L347" i="15" s="1"/>
  <c r="P347" i="15" s="1"/>
  <c r="J346" i="15"/>
  <c r="L346" i="15" s="1"/>
  <c r="P346" i="15" s="1"/>
  <c r="J345" i="15"/>
  <c r="L345" i="15" s="1"/>
  <c r="P345" i="15" s="1"/>
  <c r="J344" i="15"/>
  <c r="L344" i="15" s="1"/>
  <c r="P344" i="15" s="1"/>
  <c r="J343" i="15"/>
  <c r="L343" i="15" s="1"/>
  <c r="P343" i="15" s="1"/>
  <c r="J342" i="15"/>
  <c r="L342" i="15" s="1"/>
  <c r="P342" i="15" s="1"/>
  <c r="J341" i="15"/>
  <c r="L341" i="15" s="1"/>
  <c r="P341" i="15" s="1"/>
  <c r="J340" i="15"/>
  <c r="L340" i="15" s="1"/>
  <c r="P340" i="15" s="1"/>
  <c r="J339" i="15"/>
  <c r="L339" i="15" s="1"/>
  <c r="P339" i="15" s="1"/>
  <c r="J338" i="15"/>
  <c r="L338" i="15" s="1"/>
  <c r="P338" i="15" s="1"/>
  <c r="J337" i="15"/>
  <c r="L337" i="15" s="1"/>
  <c r="P337" i="15" s="1"/>
  <c r="J336" i="15"/>
  <c r="L336" i="15" s="1"/>
  <c r="P336" i="15" s="1"/>
  <c r="J335" i="15"/>
  <c r="L335" i="15" s="1"/>
  <c r="P335" i="15" s="1"/>
  <c r="J334" i="15"/>
  <c r="L334" i="15" s="1"/>
  <c r="P334" i="15" s="1"/>
  <c r="J333" i="15"/>
  <c r="L333" i="15" s="1"/>
  <c r="P333" i="15" s="1"/>
  <c r="J332" i="15"/>
  <c r="L332" i="15" s="1"/>
  <c r="P332" i="15" s="1"/>
  <c r="J331" i="15"/>
  <c r="L331" i="15" s="1"/>
  <c r="P331" i="15" s="1"/>
  <c r="J330" i="15"/>
  <c r="L330" i="15" s="1"/>
  <c r="P330" i="15" s="1"/>
  <c r="J329" i="15"/>
  <c r="L329" i="15" s="1"/>
  <c r="P329" i="15" s="1"/>
  <c r="J328" i="15"/>
  <c r="L328" i="15" s="1"/>
  <c r="P328" i="15" s="1"/>
  <c r="J327" i="15"/>
  <c r="L327" i="15" s="1"/>
  <c r="P327" i="15" s="1"/>
  <c r="J326" i="15"/>
  <c r="L326" i="15" s="1"/>
  <c r="P326" i="15" s="1"/>
  <c r="J325" i="15"/>
  <c r="L325" i="15" s="1"/>
  <c r="P325" i="15" s="1"/>
  <c r="J324" i="15"/>
  <c r="L324" i="15" s="1"/>
  <c r="P324" i="15" s="1"/>
  <c r="J323" i="15"/>
  <c r="L323" i="15" s="1"/>
  <c r="P323" i="15" s="1"/>
  <c r="J322" i="15"/>
  <c r="L322" i="15" s="1"/>
  <c r="P322" i="15" s="1"/>
  <c r="J321" i="15"/>
  <c r="L321" i="15" s="1"/>
  <c r="P321" i="15" s="1"/>
  <c r="J320" i="15"/>
  <c r="L320" i="15" s="1"/>
  <c r="P320" i="15" s="1"/>
  <c r="J319" i="15"/>
  <c r="L319" i="15" s="1"/>
  <c r="P319" i="15" s="1"/>
  <c r="J318" i="15"/>
  <c r="L318" i="15" s="1"/>
  <c r="P318" i="15" s="1"/>
  <c r="J317" i="15"/>
  <c r="L317" i="15" s="1"/>
  <c r="P317" i="15" s="1"/>
  <c r="J316" i="15"/>
  <c r="L316" i="15" s="1"/>
  <c r="P316" i="15" s="1"/>
  <c r="J315" i="15"/>
  <c r="L315" i="15" s="1"/>
  <c r="P315" i="15" s="1"/>
  <c r="J314" i="15"/>
  <c r="L314" i="15" s="1"/>
  <c r="P314" i="15" s="1"/>
  <c r="J313" i="15"/>
  <c r="L313" i="15" s="1"/>
  <c r="P313" i="15" s="1"/>
  <c r="J312" i="15"/>
  <c r="L312" i="15" s="1"/>
  <c r="P312" i="15" s="1"/>
  <c r="J311" i="15"/>
  <c r="L311" i="15" s="1"/>
  <c r="P311" i="15" s="1"/>
  <c r="J310" i="15"/>
  <c r="L310" i="15" s="1"/>
  <c r="P310" i="15" s="1"/>
  <c r="J309" i="15"/>
  <c r="L309" i="15" s="1"/>
  <c r="P309" i="15" s="1"/>
  <c r="J308" i="15"/>
  <c r="L308" i="15" s="1"/>
  <c r="P308" i="15" s="1"/>
  <c r="J307" i="15"/>
  <c r="L307" i="15" s="1"/>
  <c r="P307" i="15" s="1"/>
  <c r="J306" i="15"/>
  <c r="L306" i="15" s="1"/>
  <c r="P306" i="15" s="1"/>
  <c r="J305" i="15"/>
  <c r="L305" i="15" s="1"/>
  <c r="P305" i="15" s="1"/>
  <c r="J304" i="15"/>
  <c r="L304" i="15" s="1"/>
  <c r="P304" i="15" s="1"/>
  <c r="J303" i="15"/>
  <c r="L303" i="15" s="1"/>
  <c r="P303" i="15" s="1"/>
  <c r="J302" i="15"/>
  <c r="L302" i="15" s="1"/>
  <c r="P302" i="15" s="1"/>
  <c r="J301" i="15"/>
  <c r="L301" i="15" s="1"/>
  <c r="P301" i="15" s="1"/>
  <c r="J300" i="15"/>
  <c r="L300" i="15" s="1"/>
  <c r="P300" i="15" s="1"/>
  <c r="J299" i="15"/>
  <c r="L299" i="15" s="1"/>
  <c r="P299" i="15" s="1"/>
  <c r="J298" i="15"/>
  <c r="L298" i="15" s="1"/>
  <c r="P298" i="15" s="1"/>
  <c r="J297" i="15"/>
  <c r="L297" i="15" s="1"/>
  <c r="P297" i="15" s="1"/>
  <c r="J296" i="15"/>
  <c r="L296" i="15" s="1"/>
  <c r="P296" i="15" s="1"/>
  <c r="J295" i="15"/>
  <c r="L295" i="15" s="1"/>
  <c r="P295" i="15" s="1"/>
  <c r="J294" i="15"/>
  <c r="L294" i="15" s="1"/>
  <c r="P294" i="15" s="1"/>
  <c r="J293" i="15"/>
  <c r="L293" i="15" s="1"/>
  <c r="P293" i="15" s="1"/>
  <c r="J292" i="15"/>
  <c r="L292" i="15" s="1"/>
  <c r="P292" i="15" s="1"/>
  <c r="J291" i="15"/>
  <c r="L291" i="15" s="1"/>
  <c r="P291" i="15" s="1"/>
  <c r="J290" i="15"/>
  <c r="L290" i="15" s="1"/>
  <c r="P290" i="15" s="1"/>
  <c r="J289" i="15"/>
  <c r="L289" i="15" s="1"/>
  <c r="P289" i="15" s="1"/>
  <c r="J288" i="15"/>
  <c r="L288" i="15" s="1"/>
  <c r="P288" i="15" s="1"/>
  <c r="J287" i="15"/>
  <c r="L287" i="15" s="1"/>
  <c r="P287" i="15" s="1"/>
  <c r="J286" i="15"/>
  <c r="L286" i="15" s="1"/>
  <c r="P286" i="15" s="1"/>
  <c r="J285" i="15"/>
  <c r="L285" i="15" s="1"/>
  <c r="P285" i="15" s="1"/>
  <c r="J284" i="15"/>
  <c r="L284" i="15" s="1"/>
  <c r="P284" i="15" s="1"/>
  <c r="J283" i="15"/>
  <c r="L283" i="15" s="1"/>
  <c r="P283" i="15" s="1"/>
  <c r="J282" i="15"/>
  <c r="L282" i="15" s="1"/>
  <c r="P282" i="15" s="1"/>
  <c r="J281" i="15"/>
  <c r="L281" i="15" s="1"/>
  <c r="P281" i="15" s="1"/>
  <c r="J280" i="15"/>
  <c r="L280" i="15" s="1"/>
  <c r="P280" i="15" s="1"/>
  <c r="J279" i="15"/>
  <c r="L279" i="15" s="1"/>
  <c r="P279" i="15" s="1"/>
  <c r="J278" i="15"/>
  <c r="L278" i="15" s="1"/>
  <c r="P278" i="15" s="1"/>
  <c r="J277" i="15"/>
  <c r="L277" i="15" s="1"/>
  <c r="P277" i="15" s="1"/>
  <c r="J276" i="15"/>
  <c r="L276" i="15" s="1"/>
  <c r="P276" i="15" s="1"/>
  <c r="J275" i="15"/>
  <c r="L275" i="15" s="1"/>
  <c r="P275" i="15" s="1"/>
  <c r="J274" i="15"/>
  <c r="L274" i="15" s="1"/>
  <c r="P274" i="15" s="1"/>
  <c r="J273" i="15"/>
  <c r="L273" i="15" s="1"/>
  <c r="P273" i="15" s="1"/>
  <c r="J272" i="15"/>
  <c r="L272" i="15" s="1"/>
  <c r="P272" i="15" s="1"/>
  <c r="J271" i="15"/>
  <c r="L271" i="15" s="1"/>
  <c r="P271" i="15" s="1"/>
  <c r="J270" i="15"/>
  <c r="L270" i="15" s="1"/>
  <c r="P270" i="15" s="1"/>
  <c r="J269" i="15"/>
  <c r="L269" i="15" s="1"/>
  <c r="P269" i="15" s="1"/>
  <c r="J268" i="15"/>
  <c r="L268" i="15" s="1"/>
  <c r="P268" i="15" s="1"/>
  <c r="J267" i="15"/>
  <c r="L267" i="15" s="1"/>
  <c r="P267" i="15" s="1"/>
  <c r="J266" i="15"/>
  <c r="L266" i="15" s="1"/>
  <c r="P266" i="15" s="1"/>
  <c r="J265" i="15"/>
  <c r="L265" i="15" s="1"/>
  <c r="P265" i="15" s="1"/>
  <c r="J264" i="15"/>
  <c r="L264" i="15" s="1"/>
  <c r="P264" i="15" s="1"/>
  <c r="J263" i="15"/>
  <c r="L263" i="15" s="1"/>
  <c r="P263" i="15" s="1"/>
  <c r="J262" i="15"/>
  <c r="L262" i="15" s="1"/>
  <c r="P262" i="15" s="1"/>
  <c r="J261" i="15"/>
  <c r="L261" i="15" s="1"/>
  <c r="P261" i="15" s="1"/>
  <c r="J260" i="15"/>
  <c r="L260" i="15" s="1"/>
  <c r="P260" i="15" s="1"/>
  <c r="J259" i="15"/>
  <c r="L259" i="15" s="1"/>
  <c r="P259" i="15" s="1"/>
  <c r="J258" i="15"/>
  <c r="L258" i="15" s="1"/>
  <c r="P258" i="15" s="1"/>
  <c r="J257" i="15"/>
  <c r="L257" i="15" s="1"/>
  <c r="P257" i="15" s="1"/>
  <c r="J256" i="15"/>
  <c r="L256" i="15" s="1"/>
  <c r="P256" i="15" s="1"/>
  <c r="J255" i="15"/>
  <c r="L255" i="15" s="1"/>
  <c r="P255" i="15" s="1"/>
  <c r="J254" i="15"/>
  <c r="L254" i="15" s="1"/>
  <c r="P254" i="15" s="1"/>
  <c r="J253" i="15"/>
  <c r="L253" i="15" s="1"/>
  <c r="P253" i="15" s="1"/>
  <c r="J252" i="15"/>
  <c r="L252" i="15" s="1"/>
  <c r="P252" i="15" s="1"/>
  <c r="J251" i="15"/>
  <c r="L251" i="15" s="1"/>
  <c r="P251" i="15" s="1"/>
  <c r="J250" i="15"/>
  <c r="L250" i="15" s="1"/>
  <c r="P250" i="15" s="1"/>
  <c r="J249" i="15"/>
  <c r="L249" i="15" s="1"/>
  <c r="P249" i="15" s="1"/>
  <c r="J248" i="15"/>
  <c r="L248" i="15" s="1"/>
  <c r="P248" i="15" s="1"/>
  <c r="J247" i="15"/>
  <c r="L247" i="15" s="1"/>
  <c r="P247" i="15" s="1"/>
  <c r="J246" i="15"/>
  <c r="L246" i="15" s="1"/>
  <c r="P246" i="15" s="1"/>
  <c r="J245" i="15"/>
  <c r="L245" i="15" s="1"/>
  <c r="P245" i="15" s="1"/>
  <c r="J244" i="15"/>
  <c r="L244" i="15" s="1"/>
  <c r="P244" i="15" s="1"/>
  <c r="J243" i="15"/>
  <c r="L243" i="15" s="1"/>
  <c r="P243" i="15" s="1"/>
  <c r="J242" i="15"/>
  <c r="L242" i="15" s="1"/>
  <c r="P242" i="15" s="1"/>
  <c r="J241" i="15"/>
  <c r="L241" i="15" s="1"/>
  <c r="P241" i="15" s="1"/>
  <c r="J240" i="15"/>
  <c r="L240" i="15" s="1"/>
  <c r="P240" i="15" s="1"/>
  <c r="J239" i="15"/>
  <c r="L239" i="15" s="1"/>
  <c r="P239" i="15" s="1"/>
  <c r="J238" i="15"/>
  <c r="L238" i="15" s="1"/>
  <c r="P238" i="15" s="1"/>
  <c r="J237" i="15"/>
  <c r="L237" i="15" s="1"/>
  <c r="P237" i="15" s="1"/>
  <c r="J236" i="15"/>
  <c r="L236" i="15" s="1"/>
  <c r="P236" i="15" s="1"/>
  <c r="J235" i="15"/>
  <c r="L235" i="15" s="1"/>
  <c r="P235" i="15" s="1"/>
  <c r="J234" i="15"/>
  <c r="L234" i="15" s="1"/>
  <c r="P234" i="15" s="1"/>
  <c r="J233" i="15"/>
  <c r="L233" i="15" s="1"/>
  <c r="P233" i="15" s="1"/>
  <c r="J232" i="15"/>
  <c r="L232" i="15" s="1"/>
  <c r="P232" i="15" s="1"/>
  <c r="J231" i="15"/>
  <c r="L231" i="15" s="1"/>
  <c r="P231" i="15" s="1"/>
  <c r="J230" i="15"/>
  <c r="L230" i="15" s="1"/>
  <c r="P230" i="15" s="1"/>
  <c r="J229" i="15"/>
  <c r="L229" i="15" s="1"/>
  <c r="P229" i="15" s="1"/>
  <c r="J228" i="15"/>
  <c r="L228" i="15" s="1"/>
  <c r="P228" i="15" s="1"/>
  <c r="J227" i="15"/>
  <c r="L227" i="15" s="1"/>
  <c r="P227" i="15" s="1"/>
  <c r="J226" i="15"/>
  <c r="L226" i="15" s="1"/>
  <c r="P226" i="15" s="1"/>
  <c r="J225" i="15"/>
  <c r="L225" i="15" s="1"/>
  <c r="P225" i="15" s="1"/>
  <c r="J224" i="15"/>
  <c r="L224" i="15" s="1"/>
  <c r="P224" i="15" s="1"/>
  <c r="J223" i="15"/>
  <c r="L223" i="15" s="1"/>
  <c r="P223" i="15" s="1"/>
  <c r="J222" i="15"/>
  <c r="L222" i="15" s="1"/>
  <c r="P222" i="15" s="1"/>
  <c r="J221" i="15"/>
  <c r="L221" i="15" s="1"/>
  <c r="P221" i="15" s="1"/>
  <c r="J220" i="15"/>
  <c r="L220" i="15" s="1"/>
  <c r="P220" i="15" s="1"/>
  <c r="J219" i="15"/>
  <c r="L219" i="15" s="1"/>
  <c r="P219" i="15" s="1"/>
  <c r="J218" i="15"/>
  <c r="L218" i="15" s="1"/>
  <c r="P218" i="15" s="1"/>
  <c r="J217" i="15"/>
  <c r="L217" i="15" s="1"/>
  <c r="P217" i="15" s="1"/>
  <c r="J216" i="15"/>
  <c r="L216" i="15" s="1"/>
  <c r="P216" i="15" s="1"/>
  <c r="J215" i="15"/>
  <c r="L215" i="15" s="1"/>
  <c r="P215" i="15" s="1"/>
  <c r="J214" i="15"/>
  <c r="L214" i="15" s="1"/>
  <c r="P214" i="15" s="1"/>
  <c r="J213" i="15"/>
  <c r="L213" i="15" s="1"/>
  <c r="P213" i="15" s="1"/>
  <c r="J212" i="15"/>
  <c r="L212" i="15" s="1"/>
  <c r="P212" i="15" s="1"/>
  <c r="J211" i="15"/>
  <c r="L211" i="15" s="1"/>
  <c r="P211" i="15" s="1"/>
  <c r="J210" i="15"/>
  <c r="L210" i="15" s="1"/>
  <c r="P210" i="15" s="1"/>
  <c r="J209" i="15"/>
  <c r="L209" i="15" s="1"/>
  <c r="P209" i="15" s="1"/>
  <c r="J208" i="15"/>
  <c r="L208" i="15" s="1"/>
  <c r="P208" i="15" s="1"/>
  <c r="J207" i="15"/>
  <c r="L207" i="15" s="1"/>
  <c r="P207" i="15" s="1"/>
  <c r="J206" i="15"/>
  <c r="L206" i="15" s="1"/>
  <c r="P206" i="15" s="1"/>
  <c r="J205" i="15"/>
  <c r="L205" i="15" s="1"/>
  <c r="P205" i="15" s="1"/>
  <c r="J204" i="15"/>
  <c r="L204" i="15" s="1"/>
  <c r="P204" i="15" s="1"/>
  <c r="J203" i="15"/>
  <c r="L203" i="15" s="1"/>
  <c r="P203" i="15" s="1"/>
  <c r="J202" i="15"/>
  <c r="L202" i="15" s="1"/>
  <c r="P202" i="15" s="1"/>
  <c r="J201" i="15"/>
  <c r="L201" i="15" s="1"/>
  <c r="P201" i="15" s="1"/>
  <c r="J200" i="15"/>
  <c r="L200" i="15" s="1"/>
  <c r="P200" i="15" s="1"/>
  <c r="J199" i="15"/>
  <c r="L199" i="15" s="1"/>
  <c r="P199" i="15" s="1"/>
  <c r="J198" i="15"/>
  <c r="L198" i="15" s="1"/>
  <c r="P198" i="15" s="1"/>
  <c r="J197" i="15"/>
  <c r="L197" i="15" s="1"/>
  <c r="P197" i="15" s="1"/>
  <c r="J196" i="15"/>
  <c r="L196" i="15" s="1"/>
  <c r="P196" i="15" s="1"/>
  <c r="J195" i="15"/>
  <c r="L195" i="15" s="1"/>
  <c r="P195" i="15" s="1"/>
  <c r="J194" i="15"/>
  <c r="L194" i="15" s="1"/>
  <c r="P194" i="15" s="1"/>
  <c r="J193" i="15"/>
  <c r="L193" i="15" s="1"/>
  <c r="P193" i="15" s="1"/>
  <c r="J192" i="15"/>
  <c r="L192" i="15" s="1"/>
  <c r="P192" i="15" s="1"/>
  <c r="J191" i="15"/>
  <c r="L191" i="15" s="1"/>
  <c r="P191" i="15" s="1"/>
  <c r="J190" i="15"/>
  <c r="L190" i="15" s="1"/>
  <c r="P190" i="15" s="1"/>
  <c r="J189" i="15"/>
  <c r="L189" i="15" s="1"/>
  <c r="P189" i="15" s="1"/>
  <c r="J188" i="15"/>
  <c r="L188" i="15" s="1"/>
  <c r="P188" i="15" s="1"/>
  <c r="J187" i="15"/>
  <c r="L187" i="15" s="1"/>
  <c r="P187" i="15" s="1"/>
  <c r="J186" i="15"/>
  <c r="L186" i="15" s="1"/>
  <c r="P186" i="15" s="1"/>
  <c r="J185" i="15"/>
  <c r="L185" i="15" s="1"/>
  <c r="P185" i="15" s="1"/>
  <c r="J184" i="15"/>
  <c r="L184" i="15" s="1"/>
  <c r="P184" i="15" s="1"/>
  <c r="J183" i="15"/>
  <c r="L183" i="15" s="1"/>
  <c r="P183" i="15" s="1"/>
  <c r="J182" i="15"/>
  <c r="L182" i="15" s="1"/>
  <c r="P182" i="15" s="1"/>
  <c r="J181" i="15"/>
  <c r="L181" i="15" s="1"/>
  <c r="P181" i="15" s="1"/>
  <c r="J180" i="15"/>
  <c r="L180" i="15" s="1"/>
  <c r="P180" i="15" s="1"/>
  <c r="J179" i="15"/>
  <c r="L179" i="15" s="1"/>
  <c r="P179" i="15" s="1"/>
  <c r="J178" i="15"/>
  <c r="L178" i="15" s="1"/>
  <c r="P178" i="15" s="1"/>
  <c r="J177" i="15"/>
  <c r="L177" i="15" s="1"/>
  <c r="P177" i="15" s="1"/>
  <c r="J176" i="15"/>
  <c r="L176" i="15" s="1"/>
  <c r="P176" i="15" s="1"/>
  <c r="J175" i="15"/>
  <c r="L175" i="15" s="1"/>
  <c r="P175" i="15" s="1"/>
  <c r="J174" i="15"/>
  <c r="L174" i="15" s="1"/>
  <c r="P174" i="15" s="1"/>
  <c r="J173" i="15"/>
  <c r="L173" i="15" s="1"/>
  <c r="P173" i="15" s="1"/>
  <c r="J172" i="15"/>
  <c r="L172" i="15" s="1"/>
  <c r="P172" i="15" s="1"/>
  <c r="J171" i="15"/>
  <c r="L171" i="15" s="1"/>
  <c r="P171" i="15" s="1"/>
  <c r="J170" i="15"/>
  <c r="L170" i="15" s="1"/>
  <c r="P170" i="15" s="1"/>
  <c r="J169" i="15"/>
  <c r="L169" i="15" s="1"/>
  <c r="P169" i="15" s="1"/>
  <c r="J168" i="15"/>
  <c r="L168" i="15" s="1"/>
  <c r="P168" i="15" s="1"/>
  <c r="J167" i="15"/>
  <c r="L167" i="15" s="1"/>
  <c r="P167" i="15" s="1"/>
  <c r="J166" i="15"/>
  <c r="L166" i="15" s="1"/>
  <c r="P166" i="15" s="1"/>
  <c r="J165" i="15"/>
  <c r="L165" i="15" s="1"/>
  <c r="P165" i="15" s="1"/>
  <c r="J164" i="15"/>
  <c r="L164" i="15" s="1"/>
  <c r="P164" i="15" s="1"/>
  <c r="J163" i="15"/>
  <c r="L163" i="15" s="1"/>
  <c r="P163" i="15" s="1"/>
  <c r="J162" i="15"/>
  <c r="L162" i="15" s="1"/>
  <c r="P162" i="15" s="1"/>
  <c r="J161" i="15"/>
  <c r="L161" i="15" s="1"/>
  <c r="P161" i="15" s="1"/>
  <c r="J160" i="15"/>
  <c r="L160" i="15" s="1"/>
  <c r="P160" i="15" s="1"/>
  <c r="J159" i="15"/>
  <c r="L159" i="15" s="1"/>
  <c r="P159" i="15" s="1"/>
  <c r="J158" i="15"/>
  <c r="L158" i="15" s="1"/>
  <c r="P158" i="15" s="1"/>
  <c r="J157" i="15"/>
  <c r="L157" i="15" s="1"/>
  <c r="P157" i="15" s="1"/>
  <c r="J156" i="15"/>
  <c r="L156" i="15" s="1"/>
  <c r="P156" i="15" s="1"/>
  <c r="J155" i="15"/>
  <c r="L155" i="15" s="1"/>
  <c r="P155" i="15" s="1"/>
  <c r="J154" i="15"/>
  <c r="L154" i="15" s="1"/>
  <c r="P154" i="15" s="1"/>
  <c r="J153" i="15"/>
  <c r="L153" i="15" s="1"/>
  <c r="P153" i="15" s="1"/>
  <c r="J152" i="15"/>
  <c r="L152" i="15" s="1"/>
  <c r="P152" i="15" s="1"/>
  <c r="J151" i="15"/>
  <c r="L151" i="15" s="1"/>
  <c r="P151" i="15" s="1"/>
  <c r="J150" i="15"/>
  <c r="L150" i="15" s="1"/>
  <c r="P150" i="15" s="1"/>
  <c r="J149" i="15"/>
  <c r="L149" i="15" s="1"/>
  <c r="P149" i="15" s="1"/>
  <c r="J148" i="15"/>
  <c r="L148" i="15" s="1"/>
  <c r="P148" i="15" s="1"/>
  <c r="J147" i="15"/>
  <c r="L147" i="15" s="1"/>
  <c r="P147" i="15" s="1"/>
  <c r="J146" i="15"/>
  <c r="L146" i="15" s="1"/>
  <c r="P146" i="15" s="1"/>
  <c r="J145" i="15"/>
  <c r="L145" i="15" s="1"/>
  <c r="P145" i="15" s="1"/>
  <c r="J144" i="15"/>
  <c r="L144" i="15" s="1"/>
  <c r="P144" i="15" s="1"/>
  <c r="J143" i="15"/>
  <c r="L143" i="15" s="1"/>
  <c r="P143" i="15" s="1"/>
  <c r="J142" i="15"/>
  <c r="L142" i="15" s="1"/>
  <c r="P142" i="15" s="1"/>
  <c r="J141" i="15"/>
  <c r="L141" i="15" s="1"/>
  <c r="P141" i="15" s="1"/>
  <c r="J140" i="15"/>
  <c r="L140" i="15" s="1"/>
  <c r="P140" i="15" s="1"/>
  <c r="J139" i="15"/>
  <c r="L139" i="15" s="1"/>
  <c r="P139" i="15" s="1"/>
  <c r="J138" i="15"/>
  <c r="L138" i="15" s="1"/>
  <c r="P138" i="15" s="1"/>
  <c r="J137" i="15"/>
  <c r="L137" i="15" s="1"/>
  <c r="P137" i="15" s="1"/>
  <c r="J136" i="15"/>
  <c r="L136" i="15" s="1"/>
  <c r="P136" i="15" s="1"/>
  <c r="J135" i="15"/>
  <c r="L135" i="15" s="1"/>
  <c r="P135" i="15" s="1"/>
  <c r="J134" i="15"/>
  <c r="L134" i="15" s="1"/>
  <c r="P134" i="15" s="1"/>
  <c r="J133" i="15"/>
  <c r="L133" i="15" s="1"/>
  <c r="P133" i="15" s="1"/>
  <c r="J132" i="15"/>
  <c r="L132" i="15" s="1"/>
  <c r="P132" i="15" s="1"/>
  <c r="J131" i="15"/>
  <c r="L131" i="15" s="1"/>
  <c r="P131" i="15" s="1"/>
  <c r="J130" i="15"/>
  <c r="L130" i="15" s="1"/>
  <c r="P130" i="15" s="1"/>
  <c r="J129" i="15"/>
  <c r="L129" i="15" s="1"/>
  <c r="P129" i="15" s="1"/>
  <c r="J128" i="15"/>
  <c r="L128" i="15" s="1"/>
  <c r="P128" i="15" s="1"/>
  <c r="J127" i="15"/>
  <c r="L127" i="15" s="1"/>
  <c r="P127" i="15" s="1"/>
  <c r="J126" i="15"/>
  <c r="L126" i="15" s="1"/>
  <c r="P126" i="15" s="1"/>
  <c r="J125" i="15"/>
  <c r="L125" i="15" s="1"/>
  <c r="P125" i="15" s="1"/>
  <c r="J124" i="15"/>
  <c r="L124" i="15" s="1"/>
  <c r="P124" i="15" s="1"/>
  <c r="J123" i="15"/>
  <c r="L123" i="15" s="1"/>
  <c r="P123" i="15" s="1"/>
  <c r="J122" i="15"/>
  <c r="L122" i="15" s="1"/>
  <c r="P122" i="15" s="1"/>
  <c r="J121" i="15"/>
  <c r="L121" i="15" s="1"/>
  <c r="P121" i="15" s="1"/>
  <c r="J120" i="15"/>
  <c r="L120" i="15" s="1"/>
  <c r="P120" i="15" s="1"/>
  <c r="J119" i="15"/>
  <c r="L119" i="15" s="1"/>
  <c r="P119" i="15" s="1"/>
  <c r="J118" i="15"/>
  <c r="L118" i="15" s="1"/>
  <c r="P118" i="15" s="1"/>
  <c r="J117" i="15"/>
  <c r="L117" i="15" s="1"/>
  <c r="P117" i="15" s="1"/>
  <c r="J116" i="15"/>
  <c r="L116" i="15" s="1"/>
  <c r="P116" i="15" s="1"/>
  <c r="J115" i="15"/>
  <c r="L115" i="15" s="1"/>
  <c r="P115" i="15" s="1"/>
  <c r="J114" i="15"/>
  <c r="L114" i="15" s="1"/>
  <c r="P114" i="15" s="1"/>
  <c r="J113" i="15"/>
  <c r="L113" i="15" s="1"/>
  <c r="P113" i="15" s="1"/>
  <c r="J112" i="15"/>
  <c r="L112" i="15" s="1"/>
  <c r="P112" i="15" s="1"/>
  <c r="J111" i="15"/>
  <c r="L111" i="15" s="1"/>
  <c r="P111" i="15" s="1"/>
  <c r="J110" i="15"/>
  <c r="L110" i="15" s="1"/>
  <c r="P110" i="15" s="1"/>
  <c r="J109" i="15"/>
  <c r="L109" i="15" s="1"/>
  <c r="P109" i="15" s="1"/>
  <c r="J108" i="15"/>
  <c r="L108" i="15" s="1"/>
  <c r="P108" i="15" s="1"/>
  <c r="J107" i="15"/>
  <c r="L107" i="15" s="1"/>
  <c r="P107" i="15" s="1"/>
  <c r="J106" i="15"/>
  <c r="L106" i="15" s="1"/>
  <c r="P106" i="15" s="1"/>
  <c r="J105" i="15"/>
  <c r="L105" i="15" s="1"/>
  <c r="P105" i="15" s="1"/>
  <c r="J104" i="15"/>
  <c r="L104" i="15" s="1"/>
  <c r="P104" i="15" s="1"/>
  <c r="J103" i="15"/>
  <c r="L103" i="15" s="1"/>
  <c r="P103" i="15" s="1"/>
  <c r="J102" i="15"/>
  <c r="L102" i="15" s="1"/>
  <c r="P102" i="15" s="1"/>
  <c r="J101" i="15"/>
  <c r="L101" i="15" s="1"/>
  <c r="P101" i="15" s="1"/>
  <c r="J100" i="15"/>
  <c r="L100" i="15" s="1"/>
  <c r="P100" i="15" s="1"/>
  <c r="J99" i="15"/>
  <c r="L99" i="15" s="1"/>
  <c r="P99" i="15" s="1"/>
  <c r="J98" i="15"/>
  <c r="L98" i="15" s="1"/>
  <c r="P98" i="15" s="1"/>
  <c r="J97" i="15"/>
  <c r="L97" i="15" s="1"/>
  <c r="P97" i="15" s="1"/>
  <c r="J96" i="15"/>
  <c r="L96" i="15" s="1"/>
  <c r="P96" i="15" s="1"/>
  <c r="J95" i="15"/>
  <c r="L95" i="15" s="1"/>
  <c r="P95" i="15" s="1"/>
  <c r="J94" i="15"/>
  <c r="L94" i="15" s="1"/>
  <c r="P94" i="15" s="1"/>
  <c r="J93" i="15"/>
  <c r="L93" i="15" s="1"/>
  <c r="P93" i="15" s="1"/>
  <c r="J92" i="15"/>
  <c r="L92" i="15" s="1"/>
  <c r="P92" i="15" s="1"/>
  <c r="J91" i="15"/>
  <c r="L91" i="15" s="1"/>
  <c r="P91" i="15" s="1"/>
  <c r="J90" i="15"/>
  <c r="L90" i="15" s="1"/>
  <c r="P90" i="15" s="1"/>
  <c r="J89" i="15"/>
  <c r="L89" i="15" s="1"/>
  <c r="P89" i="15" s="1"/>
  <c r="J88" i="15"/>
  <c r="L88" i="15" s="1"/>
  <c r="P88" i="15" s="1"/>
  <c r="J87" i="15"/>
  <c r="L87" i="15" s="1"/>
  <c r="P87" i="15" s="1"/>
  <c r="J86" i="15"/>
  <c r="L86" i="15" s="1"/>
  <c r="P86" i="15" s="1"/>
  <c r="J85" i="15"/>
  <c r="L85" i="15" s="1"/>
  <c r="P85" i="15" s="1"/>
  <c r="J84" i="15"/>
  <c r="L84" i="15" s="1"/>
  <c r="P84" i="15" s="1"/>
  <c r="J83" i="15"/>
  <c r="L83" i="15" s="1"/>
  <c r="P83" i="15" s="1"/>
  <c r="J82" i="15"/>
  <c r="L82" i="15" s="1"/>
  <c r="P82" i="15" s="1"/>
  <c r="J81" i="15"/>
  <c r="L81" i="15" s="1"/>
  <c r="P81" i="15" s="1"/>
  <c r="J80" i="15"/>
  <c r="L80" i="15" s="1"/>
  <c r="P80" i="15" s="1"/>
  <c r="J79" i="15"/>
  <c r="L79" i="15" s="1"/>
  <c r="P79" i="15" s="1"/>
  <c r="J78" i="15"/>
  <c r="L78" i="15" s="1"/>
  <c r="P78" i="15" s="1"/>
  <c r="J77" i="15"/>
  <c r="L77" i="15" s="1"/>
  <c r="P77" i="15" s="1"/>
  <c r="J76" i="15"/>
  <c r="L76" i="15" s="1"/>
  <c r="P76" i="15" s="1"/>
  <c r="J75" i="15"/>
  <c r="L75" i="15" s="1"/>
  <c r="P75" i="15" s="1"/>
  <c r="J74" i="15"/>
  <c r="L74" i="15" s="1"/>
  <c r="P74" i="15" s="1"/>
  <c r="J73" i="15"/>
  <c r="L73" i="15" s="1"/>
  <c r="P73" i="15" s="1"/>
  <c r="J72" i="15"/>
  <c r="L72" i="15" s="1"/>
  <c r="P72" i="15" s="1"/>
  <c r="J71" i="15"/>
  <c r="L71" i="15" s="1"/>
  <c r="P71" i="15" s="1"/>
  <c r="J70" i="15"/>
  <c r="L70" i="15" s="1"/>
  <c r="P70" i="15" s="1"/>
  <c r="J69" i="15"/>
  <c r="L69" i="15" s="1"/>
  <c r="P69" i="15" s="1"/>
  <c r="J68" i="15"/>
  <c r="L68" i="15" s="1"/>
  <c r="P68" i="15" s="1"/>
  <c r="J67" i="15"/>
  <c r="L67" i="15" s="1"/>
  <c r="P67" i="15" s="1"/>
  <c r="J66" i="15"/>
  <c r="L66" i="15" s="1"/>
  <c r="P66" i="15" s="1"/>
  <c r="J65" i="15"/>
  <c r="L65" i="15" s="1"/>
  <c r="P65" i="15" s="1"/>
  <c r="J64" i="15"/>
  <c r="L64" i="15" s="1"/>
  <c r="P64" i="15" s="1"/>
  <c r="J63" i="15"/>
  <c r="L63" i="15" s="1"/>
  <c r="P63" i="15" s="1"/>
  <c r="J62" i="15"/>
  <c r="L62" i="15" s="1"/>
  <c r="P62" i="15" s="1"/>
  <c r="J61" i="15"/>
  <c r="L61" i="15" s="1"/>
  <c r="P61" i="15" s="1"/>
  <c r="J60" i="15"/>
  <c r="L60" i="15" s="1"/>
  <c r="P60" i="15" s="1"/>
  <c r="J59" i="15"/>
  <c r="L59" i="15" s="1"/>
  <c r="P59" i="15" s="1"/>
  <c r="J58" i="15"/>
  <c r="L58" i="15" s="1"/>
  <c r="P58" i="15" s="1"/>
  <c r="J57" i="15"/>
  <c r="L57" i="15" s="1"/>
  <c r="P57" i="15" s="1"/>
  <c r="J56" i="15"/>
  <c r="L56" i="15" s="1"/>
  <c r="P56" i="15" s="1"/>
  <c r="J55" i="15"/>
  <c r="L55" i="15" s="1"/>
  <c r="P55" i="15" s="1"/>
  <c r="J54" i="15"/>
  <c r="L54" i="15" s="1"/>
  <c r="P54" i="15" s="1"/>
  <c r="J53" i="15"/>
  <c r="L53" i="15" s="1"/>
  <c r="P53" i="15" s="1"/>
  <c r="J52" i="15"/>
  <c r="L52" i="15" s="1"/>
  <c r="P52" i="15" s="1"/>
  <c r="J51" i="15"/>
  <c r="L51" i="15" s="1"/>
  <c r="P51" i="15" s="1"/>
  <c r="J50" i="15"/>
  <c r="L50" i="15" s="1"/>
  <c r="P50" i="15" s="1"/>
  <c r="J49" i="15"/>
  <c r="L49" i="15" s="1"/>
  <c r="P49" i="15" s="1"/>
  <c r="J48" i="15"/>
  <c r="L48" i="15" s="1"/>
  <c r="P48" i="15" s="1"/>
  <c r="J47" i="15"/>
  <c r="L47" i="15" s="1"/>
  <c r="P47" i="15" s="1"/>
  <c r="J46" i="15"/>
  <c r="L46" i="15" s="1"/>
  <c r="P46" i="15" s="1"/>
  <c r="J45" i="15"/>
  <c r="L45" i="15" s="1"/>
  <c r="P45" i="15" s="1"/>
  <c r="J44" i="15"/>
  <c r="L44" i="15" s="1"/>
  <c r="P44" i="15" s="1"/>
  <c r="J43" i="15"/>
  <c r="L43" i="15" s="1"/>
  <c r="P43" i="15" s="1"/>
  <c r="J42" i="15"/>
  <c r="L42" i="15" s="1"/>
  <c r="P42" i="15" s="1"/>
  <c r="J41" i="15"/>
  <c r="L41" i="15" s="1"/>
  <c r="P41" i="15" s="1"/>
  <c r="J40" i="15"/>
  <c r="L40" i="15" s="1"/>
  <c r="P40" i="15" s="1"/>
  <c r="J39" i="15"/>
  <c r="L39" i="15" s="1"/>
  <c r="P39" i="15" s="1"/>
  <c r="J38" i="15"/>
  <c r="L38" i="15" s="1"/>
  <c r="P38" i="15" s="1"/>
  <c r="J37" i="15"/>
  <c r="L37" i="15" s="1"/>
  <c r="P37" i="15" s="1"/>
  <c r="J36" i="15"/>
  <c r="L36" i="15" s="1"/>
  <c r="P36" i="15" s="1"/>
  <c r="J35" i="15"/>
  <c r="L35" i="15" s="1"/>
  <c r="P35" i="15" s="1"/>
  <c r="J34" i="15"/>
  <c r="L34" i="15" s="1"/>
  <c r="P34" i="15" s="1"/>
  <c r="J33" i="15"/>
  <c r="L33" i="15" s="1"/>
  <c r="P33" i="15" s="1"/>
  <c r="J32" i="15"/>
  <c r="L32" i="15" s="1"/>
  <c r="P32" i="15" s="1"/>
  <c r="J31" i="15"/>
  <c r="L31" i="15" s="1"/>
  <c r="P31" i="15" s="1"/>
  <c r="J30" i="15"/>
  <c r="L30" i="15" s="1"/>
  <c r="P30" i="15" s="1"/>
  <c r="J29" i="15"/>
  <c r="L29" i="15" s="1"/>
  <c r="P29" i="15" s="1"/>
  <c r="J28" i="15"/>
  <c r="L28" i="15" s="1"/>
  <c r="P28" i="15" s="1"/>
  <c r="J27" i="15"/>
  <c r="L27" i="15" s="1"/>
  <c r="P27" i="15" s="1"/>
  <c r="J26" i="15"/>
  <c r="L26" i="15" s="1"/>
  <c r="P26" i="15" s="1"/>
  <c r="J25" i="15"/>
  <c r="L25" i="15" s="1"/>
  <c r="P25" i="15" s="1"/>
  <c r="J24" i="15"/>
  <c r="L24" i="15" s="1"/>
  <c r="P24" i="15" s="1"/>
  <c r="J23" i="15"/>
  <c r="L23" i="15" s="1"/>
  <c r="P23" i="15" s="1"/>
  <c r="J22" i="15"/>
  <c r="L22" i="15" s="1"/>
  <c r="P22" i="15" s="1"/>
  <c r="J21" i="15"/>
  <c r="L21" i="15" s="1"/>
  <c r="P21" i="15" s="1"/>
  <c r="J20" i="15"/>
  <c r="L20" i="15" s="1"/>
  <c r="P20" i="15" s="1"/>
  <c r="J19" i="15"/>
  <c r="L19" i="15" s="1"/>
  <c r="P19" i="15" s="1"/>
  <c r="J18" i="15"/>
  <c r="L18" i="15" s="1"/>
  <c r="P18" i="15" s="1"/>
  <c r="J17" i="15"/>
  <c r="L17" i="15" s="1"/>
  <c r="P17" i="15" s="1"/>
  <c r="J16" i="15"/>
  <c r="L16" i="15" s="1"/>
  <c r="P16" i="15" s="1"/>
  <c r="J15" i="15"/>
  <c r="L15" i="15" s="1"/>
  <c r="P15" i="15" s="1"/>
  <c r="J14" i="15"/>
  <c r="L14" i="15" s="1"/>
  <c r="P14" i="15" s="1"/>
  <c r="J13" i="15"/>
  <c r="L13" i="15" s="1"/>
  <c r="P13" i="15" s="1"/>
  <c r="J12" i="15"/>
  <c r="L12" i="15" s="1"/>
  <c r="P12" i="15" s="1"/>
  <c r="J11" i="15"/>
  <c r="L11" i="15" s="1"/>
  <c r="P11" i="15" s="1"/>
  <c r="J10" i="15"/>
  <c r="L10" i="15" s="1"/>
  <c r="P10" i="15" s="1"/>
  <c r="J9" i="15"/>
  <c r="L9" i="15" s="1"/>
  <c r="P9" i="15" s="1"/>
  <c r="J8" i="15"/>
  <c r="L8" i="15" s="1"/>
  <c r="P8" i="15" s="1"/>
  <c r="J7" i="15"/>
  <c r="L7" i="15" s="1"/>
  <c r="P7" i="15" s="1"/>
  <c r="J6" i="15"/>
  <c r="L6" i="15" s="1"/>
  <c r="P6" i="15" s="1"/>
  <c r="J5" i="15"/>
  <c r="L5" i="15" s="1"/>
  <c r="P5" i="15" s="1"/>
  <c r="J4" i="15"/>
  <c r="L4" i="15" s="1"/>
  <c r="P4" i="15" s="1"/>
  <c r="J3" i="15"/>
  <c r="L3" i="15" s="1"/>
  <c r="P3" i="15" s="1"/>
  <c r="J2" i="15"/>
  <c r="L2" i="15" s="1"/>
  <c r="AG26" i="1"/>
  <c r="AG73" i="1"/>
  <c r="AG70" i="1"/>
  <c r="AG64" i="1"/>
  <c r="AG61" i="1"/>
  <c r="AG58" i="1"/>
  <c r="AG55" i="1"/>
  <c r="AG49" i="1"/>
  <c r="AG46" i="1"/>
  <c r="AG43" i="1"/>
  <c r="AG40" i="1"/>
  <c r="AG37" i="1"/>
  <c r="AG34" i="1"/>
  <c r="AG31" i="1"/>
  <c r="AG28" i="1"/>
  <c r="AG24" i="1"/>
  <c r="K8" i="13"/>
  <c r="M8" i="13" s="1"/>
  <c r="Q8" i="13" s="1"/>
  <c r="K10" i="13"/>
  <c r="M10" i="13" s="1"/>
  <c r="Q10" i="13" s="1"/>
  <c r="K9" i="13"/>
  <c r="M9" i="13" s="1"/>
  <c r="Q9" i="13" s="1"/>
  <c r="K3" i="13"/>
  <c r="M3" i="13" s="1"/>
  <c r="Q3" i="13" s="1"/>
  <c r="K7" i="13"/>
  <c r="M7" i="13" s="1"/>
  <c r="Q7" i="13" s="1"/>
  <c r="K5" i="13"/>
  <c r="M5" i="13" s="1"/>
  <c r="Q5" i="13" s="1"/>
  <c r="K4" i="13"/>
  <c r="M4" i="13" s="1"/>
  <c r="Q4" i="13" s="1"/>
  <c r="K2" i="13"/>
  <c r="M2" i="13" s="1"/>
  <c r="Q2" i="13" s="1"/>
  <c r="K12" i="13"/>
  <c r="M12" i="13" s="1"/>
  <c r="Q12" i="13" s="1"/>
  <c r="K11" i="13"/>
  <c r="M11" i="13" s="1"/>
  <c r="Q11" i="13" s="1"/>
  <c r="K6" i="13"/>
  <c r="M6" i="13" s="1"/>
  <c r="AC73" i="1"/>
  <c r="AC70" i="1"/>
  <c r="AC64" i="1"/>
  <c r="AC61" i="1"/>
  <c r="AC58" i="1"/>
  <c r="AC55" i="1"/>
  <c r="AC52" i="1"/>
  <c r="AC49" i="1"/>
  <c r="AC46" i="1"/>
  <c r="AC43" i="1"/>
  <c r="AC40" i="1"/>
  <c r="AC37" i="1"/>
  <c r="AC34" i="1"/>
  <c r="AC31" i="1"/>
  <c r="AC28" i="1"/>
  <c r="AC24" i="1"/>
  <c r="S137" i="22" l="1"/>
  <c r="S141" i="22"/>
  <c r="S152" i="22"/>
  <c r="S160" i="22"/>
  <c r="S176" i="22"/>
  <c r="S253" i="22"/>
  <c r="S105" i="22"/>
  <c r="S440" i="22"/>
  <c r="S65" i="22"/>
  <c r="S168" i="22"/>
  <c r="S257" i="22"/>
  <c r="S430" i="22"/>
  <c r="S414" i="22"/>
  <c r="S412" i="22"/>
  <c r="S416" i="22"/>
  <c r="S420" i="22"/>
  <c r="S424" i="22"/>
  <c r="S428" i="22"/>
  <c r="S432" i="22"/>
  <c r="S436" i="22"/>
  <c r="S444" i="22"/>
  <c r="S220" i="22"/>
  <c r="S267" i="22"/>
  <c r="S459" i="22"/>
  <c r="S487" i="22"/>
  <c r="S491" i="22"/>
  <c r="S495" i="22"/>
  <c r="S499" i="22"/>
  <c r="S476" i="22"/>
  <c r="S484" i="22"/>
  <c r="Q190" i="15"/>
  <c r="Q305" i="15"/>
  <c r="AE25" i="1"/>
  <c r="S70" i="22"/>
  <c r="S102" i="22"/>
  <c r="S109" i="22"/>
  <c r="S113" i="22"/>
  <c r="S117" i="22"/>
  <c r="S86" i="22"/>
  <c r="S121" i="22"/>
  <c r="S125" i="22"/>
  <c r="S129" i="22"/>
  <c r="S217" i="22"/>
  <c r="S225" i="22"/>
  <c r="S237" i="22"/>
  <c r="S241" i="22"/>
  <c r="S333" i="22"/>
  <c r="S337" i="22"/>
  <c r="S349" i="22"/>
  <c r="S353" i="22"/>
  <c r="S384" i="22"/>
  <c r="Q384" i="22"/>
  <c r="S63" i="22"/>
  <c r="S271" i="22"/>
  <c r="S315" i="22"/>
  <c r="S407" i="22"/>
  <c r="S439" i="22"/>
  <c r="S467" i="22"/>
  <c r="S438" i="22"/>
  <c r="S54" i="22"/>
  <c r="S295" i="22"/>
  <c r="S474" i="22"/>
  <c r="S311" i="22"/>
  <c r="S447" i="22"/>
  <c r="S463" i="22"/>
  <c r="S471" i="22"/>
  <c r="S466" i="22"/>
  <c r="S406" i="22"/>
  <c r="S191" i="22"/>
  <c r="S279" i="22"/>
  <c r="S303" i="22"/>
  <c r="S323" i="22"/>
  <c r="S391" i="22"/>
  <c r="S395" i="22"/>
  <c r="S415" i="22"/>
  <c r="S423" i="22"/>
  <c r="S451" i="22"/>
  <c r="S455" i="22"/>
  <c r="S475" i="22"/>
  <c r="S479" i="22"/>
  <c r="S47" i="22"/>
  <c r="Q47" i="22"/>
  <c r="S5" i="22"/>
  <c r="Q5" i="22"/>
  <c r="S480" i="22"/>
  <c r="Q480" i="22"/>
  <c r="Q489" i="22"/>
  <c r="S489" i="22"/>
  <c r="Q54" i="22"/>
  <c r="S78" i="22"/>
  <c r="S94" i="22"/>
  <c r="Q420" i="22"/>
  <c r="Q436" i="22"/>
  <c r="S446" i="22"/>
  <c r="Q451" i="22"/>
  <c r="Q472" i="22"/>
  <c r="Q484" i="22"/>
  <c r="S56" i="22"/>
  <c r="S387" i="22"/>
  <c r="Q387" i="22"/>
  <c r="S443" i="22"/>
  <c r="Q443" i="22"/>
  <c r="S222" i="22"/>
  <c r="Q52" i="22"/>
  <c r="Q63" i="22"/>
  <c r="S229" i="22"/>
  <c r="S233" i="22"/>
  <c r="S245" i="22"/>
  <c r="S249" i="22"/>
  <c r="S261" i="22"/>
  <c r="S341" i="22"/>
  <c r="S345" i="22"/>
  <c r="S357" i="22"/>
  <c r="S361" i="22"/>
  <c r="Q397" i="22"/>
  <c r="S397" i="22"/>
  <c r="Q412" i="22"/>
  <c r="Q455" i="22"/>
  <c r="S483" i="22"/>
  <c r="Q483" i="22"/>
  <c r="S494" i="22"/>
  <c r="S389" i="22"/>
  <c r="Q392" i="22"/>
  <c r="Q395" i="22"/>
  <c r="S404" i="22"/>
  <c r="Q404" i="22"/>
  <c r="Q428" i="22"/>
  <c r="S488" i="22"/>
  <c r="S326" i="22"/>
  <c r="S328" i="22"/>
  <c r="S422" i="22"/>
  <c r="Q479" i="22"/>
  <c r="S50" i="22"/>
  <c r="S206" i="22"/>
  <c r="S214" i="22"/>
  <c r="S322" i="22"/>
  <c r="S498" i="22"/>
  <c r="S66" i="22"/>
  <c r="S74" i="22"/>
  <c r="S82" i="22"/>
  <c r="S90" i="22"/>
  <c r="S98" i="22"/>
  <c r="S202" i="22"/>
  <c r="S210" i="22"/>
  <c r="S490" i="22"/>
  <c r="Q2" i="22"/>
  <c r="U1" i="22"/>
  <c r="S2" i="22"/>
  <c r="S4" i="22"/>
  <c r="Q4" i="22"/>
  <c r="S12" i="22"/>
  <c r="Q12" i="22"/>
  <c r="Q26" i="22"/>
  <c r="S26" i="22"/>
  <c r="S31" i="22"/>
  <c r="Q31" i="22"/>
  <c r="Q33" i="22"/>
  <c r="S33" i="22"/>
  <c r="S40" i="22"/>
  <c r="Q40" i="22"/>
  <c r="S7" i="22"/>
  <c r="Q7" i="22"/>
  <c r="Q9" i="22"/>
  <c r="S9" i="22"/>
  <c r="S16" i="22"/>
  <c r="Q16" i="22"/>
  <c r="S21" i="22"/>
  <c r="Q21" i="22"/>
  <c r="Q23" i="22"/>
  <c r="S23" i="22"/>
  <c r="S28" i="22"/>
  <c r="Q28" i="22"/>
  <c r="S35" i="22"/>
  <c r="Q35" i="22"/>
  <c r="Q37" i="22"/>
  <c r="S37" i="22"/>
  <c r="S46" i="22"/>
  <c r="Q46" i="22"/>
  <c r="S49" i="22"/>
  <c r="Q49" i="22"/>
  <c r="S3" i="22"/>
  <c r="Q3" i="22"/>
  <c r="S11" i="22"/>
  <c r="Q11" i="22"/>
  <c r="Q13" i="22"/>
  <c r="S13" i="22"/>
  <c r="S25" i="22"/>
  <c r="Q25" i="22"/>
  <c r="S32" i="22"/>
  <c r="Q32" i="22"/>
  <c r="S39" i="22"/>
  <c r="Q39" i="22"/>
  <c r="Q41" i="22"/>
  <c r="S41" i="22"/>
  <c r="Q43" i="22"/>
  <c r="S43" i="22"/>
  <c r="S8" i="22"/>
  <c r="Q8" i="22"/>
  <c r="S15" i="22"/>
  <c r="Q15" i="22"/>
  <c r="Q17" i="22"/>
  <c r="S17" i="22"/>
  <c r="S22" i="22"/>
  <c r="Q22" i="22"/>
  <c r="Q29" i="22"/>
  <c r="S29" i="22"/>
  <c r="S36" i="22"/>
  <c r="Q36" i="22"/>
  <c r="S45" i="22"/>
  <c r="Q45" i="22"/>
  <c r="S48" i="22"/>
  <c r="Q48" i="22"/>
  <c r="Q50" i="22"/>
  <c r="S51" i="22"/>
  <c r="Q51" i="22"/>
  <c r="Q59" i="22"/>
  <c r="Q60" i="22"/>
  <c r="S60" i="22"/>
  <c r="S71" i="22"/>
  <c r="Q71" i="22"/>
  <c r="S79" i="22"/>
  <c r="Q79" i="22"/>
  <c r="S87" i="22"/>
  <c r="Q87" i="22"/>
  <c r="S95" i="22"/>
  <c r="Q95" i="22"/>
  <c r="S103" i="22"/>
  <c r="Q103" i="22"/>
  <c r="S106" i="22"/>
  <c r="Q106" i="22"/>
  <c r="S114" i="22"/>
  <c r="Q114" i="22"/>
  <c r="S122" i="22"/>
  <c r="Q122" i="22"/>
  <c r="S130" i="22"/>
  <c r="Q130" i="22"/>
  <c r="S138" i="22"/>
  <c r="Q138" i="22"/>
  <c r="S149" i="22"/>
  <c r="Q149" i="22"/>
  <c r="S157" i="22"/>
  <c r="Q157" i="22"/>
  <c r="S165" i="22"/>
  <c r="Q165" i="22"/>
  <c r="S173" i="22"/>
  <c r="Q173" i="22"/>
  <c r="S181" i="22"/>
  <c r="Q181" i="22"/>
  <c r="Q194" i="22"/>
  <c r="S194" i="22"/>
  <c r="Q205" i="22"/>
  <c r="S205" i="22"/>
  <c r="Q213" i="22"/>
  <c r="S213" i="22"/>
  <c r="S218" i="22"/>
  <c r="Q218" i="22"/>
  <c r="S6" i="22"/>
  <c r="S10" i="22"/>
  <c r="S14" i="22"/>
  <c r="S18" i="22"/>
  <c r="S20" i="22"/>
  <c r="S24" i="22"/>
  <c r="S27" i="22"/>
  <c r="S30" i="22"/>
  <c r="S34" i="22"/>
  <c r="S38" i="22"/>
  <c r="S44" i="22"/>
  <c r="Q57" i="22"/>
  <c r="S57" i="22"/>
  <c r="S58" i="22"/>
  <c r="Q58" i="22"/>
  <c r="S61" i="22"/>
  <c r="Q65" i="22"/>
  <c r="Q73" i="22"/>
  <c r="S73" i="22"/>
  <c r="Q81" i="22"/>
  <c r="S81" i="22"/>
  <c r="Q89" i="22"/>
  <c r="S89" i="22"/>
  <c r="Q97" i="22"/>
  <c r="S97" i="22"/>
  <c r="Q108" i="22"/>
  <c r="S108" i="22"/>
  <c r="Q116" i="22"/>
  <c r="S116" i="22"/>
  <c r="Q124" i="22"/>
  <c r="S124" i="22"/>
  <c r="Q132" i="22"/>
  <c r="S132" i="22"/>
  <c r="Q140" i="22"/>
  <c r="S140" i="22"/>
  <c r="Q151" i="22"/>
  <c r="S151" i="22"/>
  <c r="Q159" i="22"/>
  <c r="S159" i="22"/>
  <c r="Q167" i="22"/>
  <c r="S167" i="22"/>
  <c r="Q175" i="22"/>
  <c r="S175" i="22"/>
  <c r="Q183" i="22"/>
  <c r="S183" i="22"/>
  <c r="S188" i="22"/>
  <c r="Q188" i="22"/>
  <c r="S196" i="22"/>
  <c r="Q196" i="22"/>
  <c r="S207" i="22"/>
  <c r="Q207" i="22"/>
  <c r="S215" i="22"/>
  <c r="Q215" i="22"/>
  <c r="S55" i="22"/>
  <c r="Q55" i="22"/>
  <c r="Q64" i="22"/>
  <c r="S64" i="22"/>
  <c r="S67" i="22"/>
  <c r="Q67" i="22"/>
  <c r="S75" i="22"/>
  <c r="Q75" i="22"/>
  <c r="S83" i="22"/>
  <c r="Q83" i="22"/>
  <c r="S91" i="22"/>
  <c r="Q91" i="22"/>
  <c r="S99" i="22"/>
  <c r="Q99" i="22"/>
  <c r="S110" i="22"/>
  <c r="Q110" i="22"/>
  <c r="S118" i="22"/>
  <c r="Q118" i="22"/>
  <c r="S126" i="22"/>
  <c r="Q126" i="22"/>
  <c r="S134" i="22"/>
  <c r="Q134" i="22"/>
  <c r="S142" i="22"/>
  <c r="Q142" i="22"/>
  <c r="S145" i="22"/>
  <c r="Q145" i="22"/>
  <c r="S153" i="22"/>
  <c r="Q153" i="22"/>
  <c r="S161" i="22"/>
  <c r="Q161" i="22"/>
  <c r="S169" i="22"/>
  <c r="Q169" i="22"/>
  <c r="S177" i="22"/>
  <c r="Q177" i="22"/>
  <c r="S185" i="22"/>
  <c r="Q185" i="22"/>
  <c r="Q190" i="22"/>
  <c r="S190" i="22"/>
  <c r="Q198" i="22"/>
  <c r="S198" i="22"/>
  <c r="Q209" i="22"/>
  <c r="S209" i="22"/>
  <c r="Q53" i="22"/>
  <c r="S53" i="22"/>
  <c r="S62" i="22"/>
  <c r="Q62" i="22"/>
  <c r="Q69" i="22"/>
  <c r="S69" i="22"/>
  <c r="Q77" i="22"/>
  <c r="S77" i="22"/>
  <c r="Q85" i="22"/>
  <c r="S85" i="22"/>
  <c r="Q93" i="22"/>
  <c r="S93" i="22"/>
  <c r="Q101" i="22"/>
  <c r="S101" i="22"/>
  <c r="Q112" i="22"/>
  <c r="S112" i="22"/>
  <c r="Q120" i="22"/>
  <c r="S120" i="22"/>
  <c r="Q128" i="22"/>
  <c r="S128" i="22"/>
  <c r="Q136" i="22"/>
  <c r="S136" i="22"/>
  <c r="Q147" i="22"/>
  <c r="S147" i="22"/>
  <c r="Q155" i="22"/>
  <c r="S155" i="22"/>
  <c r="Q163" i="22"/>
  <c r="S163" i="22"/>
  <c r="Q171" i="22"/>
  <c r="S171" i="22"/>
  <c r="Q179" i="22"/>
  <c r="S179" i="22"/>
  <c r="Q187" i="22"/>
  <c r="S187" i="22"/>
  <c r="S192" i="22"/>
  <c r="Q192" i="22"/>
  <c r="S200" i="22"/>
  <c r="Q200" i="22"/>
  <c r="S203" i="22"/>
  <c r="Q203" i="22"/>
  <c r="S211" i="22"/>
  <c r="Q211" i="22"/>
  <c r="Q216" i="22"/>
  <c r="S216" i="22"/>
  <c r="Q66" i="22"/>
  <c r="S68" i="22"/>
  <c r="Q70" i="22"/>
  <c r="S72" i="22"/>
  <c r="Q74" i="22"/>
  <c r="S76" i="22"/>
  <c r="Q78" i="22"/>
  <c r="S80" i="22"/>
  <c r="Q82" i="22"/>
  <c r="S84" i="22"/>
  <c r="Q86" i="22"/>
  <c r="S88" i="22"/>
  <c r="Q90" i="22"/>
  <c r="S92" i="22"/>
  <c r="Q94" i="22"/>
  <c r="S96" i="22"/>
  <c r="Q98" i="22"/>
  <c r="S100" i="22"/>
  <c r="Q102" i="22"/>
  <c r="S104" i="22"/>
  <c r="Q105" i="22"/>
  <c r="S107" i="22"/>
  <c r="Q109" i="22"/>
  <c r="S111" i="22"/>
  <c r="Q113" i="22"/>
  <c r="S115" i="22"/>
  <c r="Q117" i="22"/>
  <c r="S119" i="22"/>
  <c r="Q121" i="22"/>
  <c r="S123" i="22"/>
  <c r="Q125" i="22"/>
  <c r="S127" i="22"/>
  <c r="Q129" i="22"/>
  <c r="S131" i="22"/>
  <c r="Q133" i="22"/>
  <c r="S135" i="22"/>
  <c r="Q137" i="22"/>
  <c r="S139" i="22"/>
  <c r="Q141" i="22"/>
  <c r="S143" i="22"/>
  <c r="Q144" i="22"/>
  <c r="S146" i="22"/>
  <c r="Q148" i="22"/>
  <c r="S150" i="22"/>
  <c r="Q152" i="22"/>
  <c r="S154" i="22"/>
  <c r="Q156" i="22"/>
  <c r="S158" i="22"/>
  <c r="Q160" i="22"/>
  <c r="S162" i="22"/>
  <c r="Q164" i="22"/>
  <c r="S166" i="22"/>
  <c r="Q168" i="22"/>
  <c r="S170" i="22"/>
  <c r="Q172" i="22"/>
  <c r="S174" i="22"/>
  <c r="Q176" i="22"/>
  <c r="S178" i="22"/>
  <c r="Q180" i="22"/>
  <c r="S182" i="22"/>
  <c r="Q184" i="22"/>
  <c r="S186" i="22"/>
  <c r="S189" i="22"/>
  <c r="Q191" i="22"/>
  <c r="S193" i="22"/>
  <c r="Q195" i="22"/>
  <c r="S197" i="22"/>
  <c r="Q199" i="22"/>
  <c r="S201" i="22"/>
  <c r="Q202" i="22"/>
  <c r="S204" i="22"/>
  <c r="Q206" i="22"/>
  <c r="S208" i="22"/>
  <c r="Q210" i="22"/>
  <c r="S212" i="22"/>
  <c r="Q214" i="22"/>
  <c r="Q217" i="22"/>
  <c r="Q220" i="22"/>
  <c r="S221" i="22"/>
  <c r="Q221" i="22"/>
  <c r="Q230" i="22"/>
  <c r="S230" i="22"/>
  <c r="Q238" i="22"/>
  <c r="S238" i="22"/>
  <c r="Q246" i="22"/>
  <c r="S246" i="22"/>
  <c r="Q254" i="22"/>
  <c r="S254" i="22"/>
  <c r="Q262" i="22"/>
  <c r="S262" i="22"/>
  <c r="Q272" i="22"/>
  <c r="S272" i="22"/>
  <c r="Q280" i="22"/>
  <c r="S280" i="22"/>
  <c r="Q288" i="22"/>
  <c r="S288" i="22"/>
  <c r="Q296" i="22"/>
  <c r="S296" i="22"/>
  <c r="Q304" i="22"/>
  <c r="S304" i="22"/>
  <c r="Q312" i="22"/>
  <c r="S312" i="22"/>
  <c r="S314" i="22"/>
  <c r="Q314" i="22"/>
  <c r="Q321" i="22"/>
  <c r="S321" i="22"/>
  <c r="Q219" i="22"/>
  <c r="S219" i="22"/>
  <c r="S224" i="22"/>
  <c r="Q224" i="22"/>
  <c r="S232" i="22"/>
  <c r="Q232" i="22"/>
  <c r="S240" i="22"/>
  <c r="Q240" i="22"/>
  <c r="S248" i="22"/>
  <c r="Q248" i="22"/>
  <c r="S256" i="22"/>
  <c r="Q256" i="22"/>
  <c r="S264" i="22"/>
  <c r="T264" i="22" s="1"/>
  <c r="Q264" i="22"/>
  <c r="S266" i="22"/>
  <c r="Q266" i="22"/>
  <c r="S274" i="22"/>
  <c r="Q274" i="22"/>
  <c r="S282" i="22"/>
  <c r="Q282" i="22"/>
  <c r="S290" i="22"/>
  <c r="Q290" i="22"/>
  <c r="S298" i="22"/>
  <c r="Q298" i="22"/>
  <c r="S306" i="22"/>
  <c r="Q306" i="22"/>
  <c r="Q316" i="22"/>
  <c r="S316" i="22"/>
  <c r="S318" i="22"/>
  <c r="Q318" i="22"/>
  <c r="Q324" i="22"/>
  <c r="S324" i="22"/>
  <c r="Q226" i="22"/>
  <c r="S226" i="22"/>
  <c r="Q234" i="22"/>
  <c r="S234" i="22"/>
  <c r="Q242" i="22"/>
  <c r="S242" i="22"/>
  <c r="Q250" i="22"/>
  <c r="S250" i="22"/>
  <c r="Q258" i="22"/>
  <c r="S258" i="22"/>
  <c r="Q268" i="22"/>
  <c r="S268" i="22"/>
  <c r="Q276" i="22"/>
  <c r="S276" i="22"/>
  <c r="Q284" i="22"/>
  <c r="S284" i="22"/>
  <c r="Q292" i="22"/>
  <c r="S292" i="22"/>
  <c r="Q300" i="22"/>
  <c r="S300" i="22"/>
  <c r="Q308" i="22"/>
  <c r="S308" i="22"/>
  <c r="Q313" i="22"/>
  <c r="S313" i="22"/>
  <c r="Q320" i="22"/>
  <c r="S320" i="22"/>
  <c r="S228" i="22"/>
  <c r="Q228" i="22"/>
  <c r="S236" i="22"/>
  <c r="Q236" i="22"/>
  <c r="S244" i="22"/>
  <c r="Q244" i="22"/>
  <c r="S252" i="22"/>
  <c r="Q252" i="22"/>
  <c r="S260" i="22"/>
  <c r="Q260" i="22"/>
  <c r="Q265" i="22"/>
  <c r="S265" i="22"/>
  <c r="S270" i="22"/>
  <c r="Q270" i="22"/>
  <c r="S278" i="22"/>
  <c r="Q278" i="22"/>
  <c r="S286" i="22"/>
  <c r="Q286" i="22"/>
  <c r="S294" i="22"/>
  <c r="Q294" i="22"/>
  <c r="S302" i="22"/>
  <c r="Q302" i="22"/>
  <c r="S310" i="22"/>
  <c r="Q310" i="22"/>
  <c r="Q317" i="22"/>
  <c r="S317" i="22"/>
  <c r="S334" i="22"/>
  <c r="Q334" i="22"/>
  <c r="S342" i="22"/>
  <c r="Q342" i="22"/>
  <c r="S350" i="22"/>
  <c r="Q350" i="22"/>
  <c r="S358" i="22"/>
  <c r="Q358" i="22"/>
  <c r="S366" i="22"/>
  <c r="Q366" i="22"/>
  <c r="Q371" i="22"/>
  <c r="S371" i="22"/>
  <c r="Q379" i="22"/>
  <c r="S379" i="22"/>
  <c r="Q385" i="22"/>
  <c r="S385" i="22"/>
  <c r="Q405" i="22"/>
  <c r="S405" i="22"/>
  <c r="Q417" i="22"/>
  <c r="S417" i="22"/>
  <c r="Q429" i="22"/>
  <c r="S429" i="22"/>
  <c r="Q453" i="22"/>
  <c r="S453" i="22"/>
  <c r="Q469" i="22"/>
  <c r="S469" i="22"/>
  <c r="Q477" i="22"/>
  <c r="S477" i="22"/>
  <c r="Q492" i="22"/>
  <c r="S492" i="22"/>
  <c r="S223" i="22"/>
  <c r="Q225" i="22"/>
  <c r="S227" i="22"/>
  <c r="Q229" i="22"/>
  <c r="S231" i="22"/>
  <c r="Q233" i="22"/>
  <c r="S235" i="22"/>
  <c r="Q237" i="22"/>
  <c r="S239" i="22"/>
  <c r="Q241" i="22"/>
  <c r="S243" i="22"/>
  <c r="Q245" i="22"/>
  <c r="S247" i="22"/>
  <c r="Q249" i="22"/>
  <c r="S251" i="22"/>
  <c r="Q253" i="22"/>
  <c r="S255" i="22"/>
  <c r="Q257" i="22"/>
  <c r="S259" i="22"/>
  <c r="Q261" i="22"/>
  <c r="S263" i="22"/>
  <c r="Q267" i="22"/>
  <c r="S269" i="22"/>
  <c r="Q271" i="22"/>
  <c r="S273" i="22"/>
  <c r="Q275" i="22"/>
  <c r="S277" i="22"/>
  <c r="Q279" i="22"/>
  <c r="S281" i="22"/>
  <c r="Q283" i="22"/>
  <c r="S285" i="22"/>
  <c r="Q287" i="22"/>
  <c r="S289" i="22"/>
  <c r="Q291" i="22"/>
  <c r="S293" i="22"/>
  <c r="Q295" i="22"/>
  <c r="S297" i="22"/>
  <c r="Q299" i="22"/>
  <c r="S301" i="22"/>
  <c r="Q303" i="22"/>
  <c r="S305" i="22"/>
  <c r="Q307" i="22"/>
  <c r="S309" i="22"/>
  <c r="Q311" i="22"/>
  <c r="Q315" i="22"/>
  <c r="Q319" i="22"/>
  <c r="Q323" i="22"/>
  <c r="Q327" i="22"/>
  <c r="S327" i="22"/>
  <c r="Q336" i="22"/>
  <c r="S336" i="22"/>
  <c r="Q344" i="22"/>
  <c r="S344" i="22"/>
  <c r="Q352" i="22"/>
  <c r="S352" i="22"/>
  <c r="Q360" i="22"/>
  <c r="S360" i="22"/>
  <c r="Q368" i="22"/>
  <c r="S368" i="22"/>
  <c r="S373" i="22"/>
  <c r="Q373" i="22"/>
  <c r="S381" i="22"/>
  <c r="Q381" i="22"/>
  <c r="Q425" i="22"/>
  <c r="S425" i="22"/>
  <c r="Q437" i="22"/>
  <c r="S437" i="22"/>
  <c r="Q449" i="22"/>
  <c r="S449" i="22"/>
  <c r="Q461" i="22"/>
  <c r="S461" i="22"/>
  <c r="Q496" i="22"/>
  <c r="S496" i="22"/>
  <c r="S325" i="22"/>
  <c r="Q325" i="22"/>
  <c r="S338" i="22"/>
  <c r="Q338" i="22"/>
  <c r="S346" i="22"/>
  <c r="Q346" i="22"/>
  <c r="S354" i="22"/>
  <c r="Q354" i="22"/>
  <c r="S362" i="22"/>
  <c r="Q362" i="22"/>
  <c r="Q375" i="22"/>
  <c r="S375" i="22"/>
  <c r="Q413" i="22"/>
  <c r="S413" i="22"/>
  <c r="Q433" i="22"/>
  <c r="S433" i="22"/>
  <c r="Q465" i="22"/>
  <c r="S465" i="22"/>
  <c r="Q473" i="22"/>
  <c r="S473" i="22"/>
  <c r="Q485" i="22"/>
  <c r="S485" i="22"/>
  <c r="Q500" i="22"/>
  <c r="S500" i="22"/>
  <c r="S329" i="22"/>
  <c r="Q329" i="22"/>
  <c r="S330" i="22"/>
  <c r="Q332" i="22"/>
  <c r="S332" i="22"/>
  <c r="Q340" i="22"/>
  <c r="S340" i="22"/>
  <c r="Q348" i="22"/>
  <c r="S348" i="22"/>
  <c r="Q356" i="22"/>
  <c r="S356" i="22"/>
  <c r="Q364" i="22"/>
  <c r="S364" i="22"/>
  <c r="S369" i="22"/>
  <c r="Q369" i="22"/>
  <c r="S377" i="22"/>
  <c r="Q377" i="22"/>
  <c r="Q390" i="22"/>
  <c r="S390" i="22"/>
  <c r="S393" i="22"/>
  <c r="Q393" i="22"/>
  <c r="Q421" i="22"/>
  <c r="S421" i="22"/>
  <c r="Q441" i="22"/>
  <c r="S441" i="22"/>
  <c r="Q481" i="22"/>
  <c r="S481" i="22"/>
  <c r="S331" i="22"/>
  <c r="Q333" i="22"/>
  <c r="S335" i="22"/>
  <c r="Q337" i="22"/>
  <c r="S339" i="22"/>
  <c r="Q341" i="22"/>
  <c r="S343" i="22"/>
  <c r="Q345" i="22"/>
  <c r="S347" i="22"/>
  <c r="Q349" i="22"/>
  <c r="S351" i="22"/>
  <c r="Q353" i="22"/>
  <c r="S355" i="22"/>
  <c r="Q357" i="22"/>
  <c r="S359" i="22"/>
  <c r="Q361" i="22"/>
  <c r="S363" i="22"/>
  <c r="Q365" i="22"/>
  <c r="S367" i="22"/>
  <c r="S370" i="22"/>
  <c r="Q372" i="22"/>
  <c r="S374" i="22"/>
  <c r="Q376" i="22"/>
  <c r="S378" i="22"/>
  <c r="Q380" i="22"/>
  <c r="S382" i="22"/>
  <c r="S383" i="22"/>
  <c r="Q388" i="22"/>
  <c r="Q389" i="22"/>
  <c r="Q391" i="22"/>
  <c r="Q399" i="22"/>
  <c r="Q400" i="22"/>
  <c r="S402" i="22"/>
  <c r="Q407" i="22"/>
  <c r="Q408" i="22"/>
  <c r="S410" i="22"/>
  <c r="Q415" i="22"/>
  <c r="Q416" i="22"/>
  <c r="S418" i="22"/>
  <c r="Q423" i="22"/>
  <c r="Q424" i="22"/>
  <c r="S426" i="22"/>
  <c r="Q431" i="22"/>
  <c r="Q432" i="22"/>
  <c r="S434" i="22"/>
  <c r="Q439" i="22"/>
  <c r="Q440" i="22"/>
  <c r="S442" i="22"/>
  <c r="S445" i="22"/>
  <c r="Q452" i="22"/>
  <c r="S454" i="22"/>
  <c r="S457" i="22"/>
  <c r="Q487" i="22"/>
  <c r="Q494" i="22"/>
  <c r="Q495" i="22"/>
  <c r="S497" i="22"/>
  <c r="S386" i="22"/>
  <c r="S401" i="22"/>
  <c r="S403" i="22"/>
  <c r="S409" i="22"/>
  <c r="S411" i="22"/>
  <c r="S419" i="22"/>
  <c r="S427" i="22"/>
  <c r="S435" i="22"/>
  <c r="Q447" i="22"/>
  <c r="Q448" i="22"/>
  <c r="S450" i="22"/>
  <c r="Q459" i="22"/>
  <c r="Q460" i="22"/>
  <c r="S462" i="22"/>
  <c r="Q467" i="22"/>
  <c r="Q468" i="22"/>
  <c r="S470" i="22"/>
  <c r="Q475" i="22"/>
  <c r="Q476" i="22"/>
  <c r="S478" i="22"/>
  <c r="S486" i="22"/>
  <c r="Q396" i="22"/>
  <c r="Q490" i="22"/>
  <c r="Q491" i="22"/>
  <c r="S493" i="22"/>
  <c r="Q498" i="22"/>
  <c r="Q499" i="22"/>
  <c r="Q444" i="22"/>
  <c r="Q456" i="22"/>
  <c r="Q463" i="22"/>
  <c r="Q464" i="22"/>
  <c r="Q471" i="22"/>
  <c r="S482" i="22"/>
  <c r="AH24" i="1"/>
  <c r="AG25" i="1"/>
  <c r="Q270" i="21"/>
  <c r="O270" i="21"/>
  <c r="O145" i="21"/>
  <c r="Q145" i="21"/>
  <c r="Q206" i="21"/>
  <c r="O206" i="21"/>
  <c r="Q259" i="21"/>
  <c r="O259" i="21"/>
  <c r="O10" i="21"/>
  <c r="Q10" i="21"/>
  <c r="O24" i="21"/>
  <c r="Q24" i="21"/>
  <c r="Q33" i="21"/>
  <c r="O33" i="21"/>
  <c r="O58" i="21"/>
  <c r="Q58" i="21"/>
  <c r="Q208" i="21"/>
  <c r="O208" i="21"/>
  <c r="O6" i="21"/>
  <c r="Q6" i="21"/>
  <c r="Q29" i="21"/>
  <c r="O29" i="21"/>
  <c r="Q7" i="21"/>
  <c r="O7" i="21"/>
  <c r="Q240" i="21"/>
  <c r="O240" i="21"/>
  <c r="O36" i="21"/>
  <c r="Q36" i="21"/>
  <c r="O99" i="21"/>
  <c r="Q99" i="21"/>
  <c r="Q112" i="21"/>
  <c r="O112" i="21"/>
  <c r="Q257" i="21"/>
  <c r="O257" i="21"/>
  <c r="Q3" i="21"/>
  <c r="O3" i="21"/>
  <c r="O195" i="21"/>
  <c r="Q195" i="21"/>
  <c r="Q70" i="21"/>
  <c r="O70" i="21"/>
  <c r="S1" i="21"/>
  <c r="Q2" i="21"/>
  <c r="O2" i="21"/>
  <c r="Q11" i="21"/>
  <c r="O11" i="21"/>
  <c r="Q25" i="21"/>
  <c r="O25" i="21"/>
  <c r="O59" i="21"/>
  <c r="Q59" i="21"/>
  <c r="Q62" i="21"/>
  <c r="O62" i="21"/>
  <c r="O75" i="21"/>
  <c r="Q75" i="21"/>
  <c r="O14" i="21"/>
  <c r="Q14" i="21"/>
  <c r="Q20" i="21"/>
  <c r="O20" i="21"/>
  <c r="Q28" i="21"/>
  <c r="O28" i="21"/>
  <c r="O37" i="21"/>
  <c r="Q37" i="21"/>
  <c r="Q40" i="21"/>
  <c r="O40" i="21"/>
  <c r="O43" i="21"/>
  <c r="Q43" i="21"/>
  <c r="Q46" i="21"/>
  <c r="O46" i="21"/>
  <c r="O113" i="21"/>
  <c r="Q113" i="21"/>
  <c r="Q129" i="21"/>
  <c r="O129" i="21"/>
  <c r="O66" i="21"/>
  <c r="Q66" i="21"/>
  <c r="Q15" i="21"/>
  <c r="O15" i="21"/>
  <c r="Q18" i="21"/>
  <c r="O18" i="21"/>
  <c r="O32" i="21"/>
  <c r="Q32" i="21"/>
  <c r="O67" i="21"/>
  <c r="Q67" i="21"/>
  <c r="Q193" i="21"/>
  <c r="O193" i="21"/>
  <c r="Q332" i="21"/>
  <c r="O332" i="21"/>
  <c r="Q9" i="21"/>
  <c r="Q17" i="21"/>
  <c r="Q27" i="21"/>
  <c r="Q35" i="21"/>
  <c r="Q49" i="21"/>
  <c r="Q80" i="21"/>
  <c r="Q128" i="21"/>
  <c r="O128" i="21"/>
  <c r="Q136" i="21"/>
  <c r="O136" i="21"/>
  <c r="Q232" i="21"/>
  <c r="O232" i="21"/>
  <c r="Q256" i="21"/>
  <c r="O256" i="21"/>
  <c r="Q265" i="21"/>
  <c r="O265" i="21"/>
  <c r="Q272" i="21"/>
  <c r="O272" i="21"/>
  <c r="Q309" i="21"/>
  <c r="O309" i="21"/>
  <c r="O374" i="21"/>
  <c r="Q374" i="21"/>
  <c r="Q110" i="21"/>
  <c r="O110" i="21"/>
  <c r="Q421" i="21"/>
  <c r="O421" i="21"/>
  <c r="O23" i="21"/>
  <c r="O68" i="21"/>
  <c r="O72" i="21"/>
  <c r="O93" i="21"/>
  <c r="O38" i="21"/>
  <c r="O44" i="21"/>
  <c r="O60" i="21"/>
  <c r="O64" i="21"/>
  <c r="Q74" i="21"/>
  <c r="O89" i="21"/>
  <c r="O91" i="21"/>
  <c r="Q96" i="21"/>
  <c r="O96" i="21"/>
  <c r="Q104" i="21"/>
  <c r="O104" i="21"/>
  <c r="Q106" i="21"/>
  <c r="Q115" i="21"/>
  <c r="O137" i="21"/>
  <c r="O139" i="21"/>
  <c r="Q160" i="21"/>
  <c r="O160" i="21"/>
  <c r="O178" i="21"/>
  <c r="Q178" i="21"/>
  <c r="O189" i="21"/>
  <c r="O198" i="21"/>
  <c r="Q201" i="21"/>
  <c r="O201" i="21"/>
  <c r="Q205" i="21"/>
  <c r="O217" i="21"/>
  <c r="O219" i="21"/>
  <c r="Q254" i="21"/>
  <c r="O254" i="21"/>
  <c r="Q301" i="21"/>
  <c r="O301" i="21"/>
  <c r="O313" i="21"/>
  <c r="Q313" i="21"/>
  <c r="Q316" i="21"/>
  <c r="O316" i="21"/>
  <c r="Q321" i="21"/>
  <c r="Q330" i="21"/>
  <c r="O330" i="21"/>
  <c r="Q333" i="21"/>
  <c r="O333" i="21"/>
  <c r="Q381" i="21"/>
  <c r="O381" i="21"/>
  <c r="Q224" i="21"/>
  <c r="O224" i="21"/>
  <c r="O242" i="21"/>
  <c r="Q242" i="21"/>
  <c r="Q275" i="21"/>
  <c r="O275" i="21"/>
  <c r="Q365" i="21"/>
  <c r="O365" i="21"/>
  <c r="O13" i="21"/>
  <c r="O31" i="21"/>
  <c r="O78" i="21"/>
  <c r="O108" i="21"/>
  <c r="Q126" i="21"/>
  <c r="O126" i="21"/>
  <c r="O134" i="21"/>
  <c r="Q168" i="21"/>
  <c r="O168" i="21"/>
  <c r="Q192" i="21"/>
  <c r="O192" i="21"/>
  <c r="O210" i="21"/>
  <c r="Q210" i="21"/>
  <c r="O221" i="21"/>
  <c r="O230" i="21"/>
  <c r="Q233" i="21"/>
  <c r="O233" i="21"/>
  <c r="O249" i="21"/>
  <c r="O251" i="21"/>
  <c r="Q341" i="21"/>
  <c r="O341" i="21"/>
  <c r="Q389" i="21"/>
  <c r="O389" i="21"/>
  <c r="O425" i="21"/>
  <c r="Q425" i="21"/>
  <c r="Q493" i="21"/>
  <c r="O493" i="21"/>
  <c r="Q5" i="21"/>
  <c r="O122" i="21"/>
  <c r="Q122" i="21"/>
  <c r="Q141" i="21"/>
  <c r="Q144" i="21"/>
  <c r="O144" i="21"/>
  <c r="Q169" i="21"/>
  <c r="O169" i="21"/>
  <c r="Q173" i="21"/>
  <c r="Q176" i="21"/>
  <c r="O176" i="21"/>
  <c r="Q222" i="21"/>
  <c r="O222" i="21"/>
  <c r="Q238" i="21"/>
  <c r="O238" i="21"/>
  <c r="Q384" i="21"/>
  <c r="O384" i="21"/>
  <c r="Q401" i="21"/>
  <c r="Q413" i="21"/>
  <c r="O413" i="21"/>
  <c r="Q461" i="21"/>
  <c r="O461" i="21"/>
  <c r="Q485" i="21"/>
  <c r="O485" i="21"/>
  <c r="O54" i="21"/>
  <c r="O81" i="21"/>
  <c r="O85" i="21"/>
  <c r="Q94" i="21"/>
  <c r="O94" i="21"/>
  <c r="O102" i="21"/>
  <c r="Q111" i="21"/>
  <c r="Q120" i="21"/>
  <c r="O120" i="21"/>
  <c r="Q124" i="21"/>
  <c r="O127" i="21"/>
  <c r="Q146" i="21"/>
  <c r="O153" i="21"/>
  <c r="O155" i="21"/>
  <c r="Q190" i="21"/>
  <c r="O190" i="21"/>
  <c r="O225" i="21"/>
  <c r="Q243" i="21"/>
  <c r="Q266" i="21"/>
  <c r="Q285" i="21"/>
  <c r="O285" i="21"/>
  <c r="Q293" i="21"/>
  <c r="O293" i="21"/>
  <c r="O393" i="21"/>
  <c r="Q393" i="21"/>
  <c r="Q50" i="21"/>
  <c r="Q65" i="21"/>
  <c r="O73" i="21"/>
  <c r="O77" i="21"/>
  <c r="Q83" i="21"/>
  <c r="Q87" i="21"/>
  <c r="Q131" i="21"/>
  <c r="Q142" i="21"/>
  <c r="O142" i="21"/>
  <c r="Q158" i="21"/>
  <c r="O158" i="21"/>
  <c r="Q174" i="21"/>
  <c r="O174" i="21"/>
  <c r="Q211" i="21"/>
  <c r="Q227" i="21"/>
  <c r="Q264" i="21"/>
  <c r="O264" i="21"/>
  <c r="O305" i="21"/>
  <c r="Q305" i="21"/>
  <c r="Q373" i="21"/>
  <c r="O373" i="21"/>
  <c r="Q376" i="21"/>
  <c r="O376" i="21"/>
  <c r="Q445" i="21"/>
  <c r="O445" i="21"/>
  <c r="Q477" i="21"/>
  <c r="O477" i="21"/>
  <c r="Q200" i="21"/>
  <c r="O200" i="21"/>
  <c r="Q368" i="21"/>
  <c r="O368" i="21"/>
  <c r="Q39" i="21"/>
  <c r="Q45" i="21"/>
  <c r="Q57" i="21"/>
  <c r="O65" i="21"/>
  <c r="O69" i="21"/>
  <c r="Q79" i="21"/>
  <c r="O90" i="21"/>
  <c r="Q90" i="21"/>
  <c r="Q109" i="21"/>
  <c r="O161" i="21"/>
  <c r="Q179" i="21"/>
  <c r="O204" i="21"/>
  <c r="O223" i="21"/>
  <c r="Q234" i="21"/>
  <c r="Q241" i="21"/>
  <c r="Q262" i="21"/>
  <c r="O274" i="21"/>
  <c r="Q274" i="21"/>
  <c r="O288" i="21"/>
  <c r="Q346" i="21"/>
  <c r="O346" i="21"/>
  <c r="Q324" i="21"/>
  <c r="O324" i="21"/>
  <c r="Q338" i="21"/>
  <c r="O338" i="21"/>
  <c r="Q349" i="21"/>
  <c r="O349" i="21"/>
  <c r="Q357" i="21"/>
  <c r="O357" i="21"/>
  <c r="O382" i="21"/>
  <c r="Q382" i="21"/>
  <c r="Q407" i="21"/>
  <c r="O407" i="21"/>
  <c r="Q410" i="21"/>
  <c r="O410" i="21"/>
  <c r="O433" i="21"/>
  <c r="Q433" i="21"/>
  <c r="Q498" i="21"/>
  <c r="O498" i="21"/>
  <c r="Q455" i="21"/>
  <c r="O455" i="21"/>
  <c r="Q458" i="21"/>
  <c r="O458" i="21"/>
  <c r="Q490" i="21"/>
  <c r="O490" i="21"/>
  <c r="Q308" i="21"/>
  <c r="O308" i="21"/>
  <c r="Q322" i="21"/>
  <c r="O322" i="21"/>
  <c r="Q363" i="21"/>
  <c r="Q399" i="21"/>
  <c r="O399" i="21"/>
  <c r="Q402" i="21"/>
  <c r="O402" i="21"/>
  <c r="Q482" i="21"/>
  <c r="O482" i="21"/>
  <c r="Q152" i="21"/>
  <c r="O152" i="21"/>
  <c r="Q184" i="21"/>
  <c r="O184" i="21"/>
  <c r="Q216" i="21"/>
  <c r="O216" i="21"/>
  <c r="Q248" i="21"/>
  <c r="O248" i="21"/>
  <c r="O281" i="21"/>
  <c r="Q281" i="21"/>
  <c r="Q300" i="21"/>
  <c r="O300" i="21"/>
  <c r="Q314" i="21"/>
  <c r="O314" i="21"/>
  <c r="Q325" i="21"/>
  <c r="O325" i="21"/>
  <c r="O366" i="21"/>
  <c r="Q366" i="21"/>
  <c r="Q405" i="21"/>
  <c r="O405" i="21"/>
  <c r="Q437" i="21"/>
  <c r="O437" i="21"/>
  <c r="Q449" i="21"/>
  <c r="Q474" i="21"/>
  <c r="O474" i="21"/>
  <c r="Q287" i="21"/>
  <c r="O287" i="21"/>
  <c r="Q292" i="21"/>
  <c r="O292" i="21"/>
  <c r="Q306" i="21"/>
  <c r="O306" i="21"/>
  <c r="Q317" i="21"/>
  <c r="O317" i="21"/>
  <c r="Q386" i="21"/>
  <c r="O386" i="21"/>
  <c r="Q394" i="21"/>
  <c r="O394" i="21"/>
  <c r="Q423" i="21"/>
  <c r="O423" i="21"/>
  <c r="Q426" i="21"/>
  <c r="O426" i="21"/>
  <c r="Q447" i="21"/>
  <c r="O447" i="21"/>
  <c r="Q154" i="21"/>
  <c r="Q186" i="21"/>
  <c r="Q218" i="21"/>
  <c r="Q250" i="21"/>
  <c r="Q279" i="21"/>
  <c r="O279" i="21"/>
  <c r="Q282" i="21"/>
  <c r="O282" i="21"/>
  <c r="Q298" i="21"/>
  <c r="O298" i="21"/>
  <c r="O361" i="21"/>
  <c r="Q361" i="21"/>
  <c r="Q397" i="21"/>
  <c r="O397" i="21"/>
  <c r="Q429" i="21"/>
  <c r="O429" i="21"/>
  <c r="O441" i="21"/>
  <c r="Q441" i="21"/>
  <c r="Q444" i="21"/>
  <c r="O444" i="21"/>
  <c r="Q469" i="21"/>
  <c r="O469" i="21"/>
  <c r="O290" i="21"/>
  <c r="Q340" i="21"/>
  <c r="O340" i="21"/>
  <c r="Q345" i="21"/>
  <c r="Q415" i="21"/>
  <c r="O415" i="21"/>
  <c r="Q418" i="21"/>
  <c r="O418" i="21"/>
  <c r="Q466" i="21"/>
  <c r="O466" i="21"/>
  <c r="Q431" i="21"/>
  <c r="O431" i="21"/>
  <c r="Q439" i="21"/>
  <c r="O439" i="21"/>
  <c r="Q450" i="21"/>
  <c r="O450" i="21"/>
  <c r="Q434" i="21"/>
  <c r="O434" i="21"/>
  <c r="Q442" i="21"/>
  <c r="O442" i="21"/>
  <c r="Q453" i="21"/>
  <c r="O453" i="21"/>
  <c r="Q354" i="21"/>
  <c r="O354" i="21"/>
  <c r="Q372" i="21"/>
  <c r="O372" i="21"/>
  <c r="O456" i="21"/>
  <c r="O459" i="21"/>
  <c r="O464" i="21"/>
  <c r="O467" i="21"/>
  <c r="Q291" i="21"/>
  <c r="O296" i="21"/>
  <c r="Q299" i="21"/>
  <c r="O304" i="21"/>
  <c r="Q307" i="21"/>
  <c r="O312" i="21"/>
  <c r="Q315" i="21"/>
  <c r="O320" i="21"/>
  <c r="Q323" i="21"/>
  <c r="O328" i="21"/>
  <c r="Q331" i="21"/>
  <c r="O336" i="21"/>
  <c r="Q339" i="21"/>
  <c r="O344" i="21"/>
  <c r="Q347" i="21"/>
  <c r="Q362" i="21"/>
  <c r="O362" i="21"/>
  <c r="Q369" i="21"/>
  <c r="Q377" i="21"/>
  <c r="O392" i="21"/>
  <c r="Q395" i="21"/>
  <c r="O400" i="21"/>
  <c r="Q403" i="21"/>
  <c r="O408" i="21"/>
  <c r="Q411" i="21"/>
  <c r="O416" i="21"/>
  <c r="Q419" i="21"/>
  <c r="O424" i="21"/>
  <c r="Q427" i="21"/>
  <c r="O448" i="21"/>
  <c r="O451" i="21"/>
  <c r="Q470" i="21"/>
  <c r="Q476" i="21"/>
  <c r="O476" i="21"/>
  <c r="Q484" i="21"/>
  <c r="O484" i="21"/>
  <c r="Q492" i="21"/>
  <c r="O492" i="21"/>
  <c r="Q500" i="21"/>
  <c r="O500" i="21"/>
  <c r="Q284" i="21"/>
  <c r="Q355" i="21"/>
  <c r="Q370" i="21"/>
  <c r="O370" i="21"/>
  <c r="Q378" i="21"/>
  <c r="O378" i="21"/>
  <c r="Q390" i="21"/>
  <c r="O432" i="21"/>
  <c r="Q435" i="21"/>
  <c r="O440" i="21"/>
  <c r="Q443" i="21"/>
  <c r="Q460" i="21"/>
  <c r="O460" i="21"/>
  <c r="Q468" i="21"/>
  <c r="O468" i="21"/>
  <c r="O295" i="21"/>
  <c r="O303" i="21"/>
  <c r="O311" i="21"/>
  <c r="O319" i="21"/>
  <c r="O327" i="21"/>
  <c r="O335" i="21"/>
  <c r="O343" i="21"/>
  <c r="O367" i="21"/>
  <c r="O375" i="21"/>
  <c r="O463" i="21"/>
  <c r="O471" i="21"/>
  <c r="O479" i="21"/>
  <c r="O487" i="21"/>
  <c r="O495" i="21"/>
  <c r="O348" i="21"/>
  <c r="O356" i="21"/>
  <c r="O364" i="21"/>
  <c r="O380" i="21"/>
  <c r="O388" i="21"/>
  <c r="O396" i="21"/>
  <c r="O404" i="21"/>
  <c r="O412" i="21"/>
  <c r="O420" i="21"/>
  <c r="O428" i="21"/>
  <c r="O436" i="21"/>
  <c r="O452" i="21"/>
  <c r="S55" i="11"/>
  <c r="R55" i="11"/>
  <c r="S213" i="11"/>
  <c r="R213" i="11"/>
  <c r="R150" i="11"/>
  <c r="S150" i="11"/>
  <c r="S201" i="11"/>
  <c r="R201" i="11"/>
  <c r="S175" i="11"/>
  <c r="R175" i="11"/>
  <c r="S246" i="11"/>
  <c r="R246" i="11"/>
  <c r="S294" i="11"/>
  <c r="R294" i="11"/>
  <c r="O1" i="11"/>
  <c r="N11" i="1" s="1"/>
  <c r="Q296" i="11"/>
  <c r="R183" i="11" s="1"/>
  <c r="S252" i="11"/>
  <c r="R252" i="11"/>
  <c r="S285" i="11"/>
  <c r="R285" i="11"/>
  <c r="S183" i="11"/>
  <c r="Q28" i="15"/>
  <c r="Q309" i="15"/>
  <c r="Q143" i="15"/>
  <c r="Q57" i="15"/>
  <c r="Q24" i="15"/>
  <c r="Q104" i="15"/>
  <c r="N1" i="15"/>
  <c r="N13" i="1" s="1"/>
  <c r="P2" i="15"/>
  <c r="Q47" i="15"/>
  <c r="Q232" i="15"/>
  <c r="Q204" i="15"/>
  <c r="Q422" i="15"/>
  <c r="Q803" i="15"/>
  <c r="O1" i="13"/>
  <c r="N14" i="1" s="1"/>
  <c r="Q6" i="13"/>
  <c r="S1" i="13" s="1"/>
  <c r="AC25" i="1"/>
  <c r="T47" i="22" l="1"/>
  <c r="T24" i="22"/>
  <c r="T486" i="22"/>
  <c r="T201" i="22"/>
  <c r="T215" i="22"/>
  <c r="T265" i="22"/>
  <c r="T143" i="22"/>
  <c r="T104" i="22"/>
  <c r="T28" i="22"/>
  <c r="W1" i="22"/>
  <c r="O14" i="1" s="1"/>
  <c r="T2" i="22"/>
  <c r="T368" i="22"/>
  <c r="T187" i="22"/>
  <c r="T57" i="22"/>
  <c r="U1" i="21"/>
  <c r="S1" i="11"/>
  <c r="O11" i="1" s="1"/>
  <c r="P11" i="1" s="1"/>
  <c r="R1" i="15"/>
  <c r="O13" i="1" s="1"/>
  <c r="P13" i="1" s="1"/>
  <c r="AH52" i="1" l="1"/>
  <c r="AH25" i="1" l="1"/>
  <c r="P14" i="1"/>
  <c r="AI34" i="1" l="1"/>
  <c r="K55" i="1"/>
  <c r="K52" i="1"/>
  <c r="K49" i="1"/>
  <c r="K46" i="1"/>
  <c r="K43" i="1"/>
  <c r="K40" i="1"/>
  <c r="K37" i="1"/>
  <c r="K34" i="1"/>
  <c r="K31" i="1"/>
  <c r="K28" i="1"/>
  <c r="K86" i="17"/>
  <c r="M86" i="17" s="1"/>
  <c r="Q86" i="17" s="1"/>
  <c r="M85" i="17"/>
  <c r="Q85" i="17" s="1"/>
  <c r="K85" i="17"/>
  <c r="K84" i="17"/>
  <c r="M84" i="17" s="1"/>
  <c r="Q84" i="17" s="1"/>
  <c r="K83" i="17"/>
  <c r="M83" i="17" s="1"/>
  <c r="Q83" i="17" s="1"/>
  <c r="K82" i="17"/>
  <c r="M82" i="17" s="1"/>
  <c r="Q82" i="17" s="1"/>
  <c r="K81" i="17"/>
  <c r="M81" i="17" s="1"/>
  <c r="Q81" i="17" s="1"/>
  <c r="K80" i="17"/>
  <c r="M80" i="17" s="1"/>
  <c r="Q80" i="17" s="1"/>
  <c r="M79" i="17"/>
  <c r="Q79" i="17" s="1"/>
  <c r="K79" i="17"/>
  <c r="K63" i="17"/>
  <c r="M63" i="17" s="1"/>
  <c r="Q63" i="17" s="1"/>
  <c r="K77" i="17"/>
  <c r="M77" i="17" s="1"/>
  <c r="Q77" i="17" s="1"/>
  <c r="K76" i="17"/>
  <c r="M76" i="17" s="1"/>
  <c r="Q76" i="17" s="1"/>
  <c r="K75" i="17"/>
  <c r="M75" i="17" s="1"/>
  <c r="Q75" i="17" s="1"/>
  <c r="K74" i="17"/>
  <c r="M74" i="17" s="1"/>
  <c r="Q74" i="17" s="1"/>
  <c r="K73" i="17"/>
  <c r="M73" i="17" s="1"/>
  <c r="Q73" i="17" s="1"/>
  <c r="K72" i="17"/>
  <c r="M72" i="17" s="1"/>
  <c r="Q72" i="17" s="1"/>
  <c r="K57" i="17"/>
  <c r="M57" i="17" s="1"/>
  <c r="Q57" i="17" s="1"/>
  <c r="K70" i="17"/>
  <c r="M70" i="17" s="1"/>
  <c r="Q70" i="17" s="1"/>
  <c r="K69" i="17"/>
  <c r="M69" i="17" s="1"/>
  <c r="Q69" i="17" s="1"/>
  <c r="K68" i="17"/>
  <c r="M68" i="17" s="1"/>
  <c r="Q68" i="17" s="1"/>
  <c r="K67" i="17"/>
  <c r="M67" i="17" s="1"/>
  <c r="Q67" i="17" s="1"/>
  <c r="K66" i="17"/>
  <c r="M66" i="17" s="1"/>
  <c r="Q66" i="17" s="1"/>
  <c r="K65" i="17"/>
  <c r="M65" i="17" s="1"/>
  <c r="Q65" i="17" s="1"/>
  <c r="K64" i="17"/>
  <c r="M64" i="17" s="1"/>
  <c r="Q64" i="17" s="1"/>
  <c r="K78" i="17"/>
  <c r="M78" i="17" s="1"/>
  <c r="Q78" i="17" s="1"/>
  <c r="K62" i="17"/>
  <c r="M62" i="17" s="1"/>
  <c r="Q62" i="17" s="1"/>
  <c r="M61" i="17"/>
  <c r="Q61" i="17" s="1"/>
  <c r="K61" i="17"/>
  <c r="K60" i="17"/>
  <c r="M60" i="17" s="1"/>
  <c r="Q60" i="17" s="1"/>
  <c r="K59" i="17"/>
  <c r="M59" i="17" s="1"/>
  <c r="Q59" i="17" s="1"/>
  <c r="K71" i="17"/>
  <c r="M71" i="17" s="1"/>
  <c r="Q71" i="17" s="1"/>
  <c r="K51" i="17"/>
  <c r="M51" i="17" s="1"/>
  <c r="Q51" i="17" s="1"/>
  <c r="K56" i="17"/>
  <c r="M56" i="17" s="1"/>
  <c r="Q56" i="17" s="1"/>
  <c r="K55" i="17"/>
  <c r="M55" i="17" s="1"/>
  <c r="Q55" i="17" s="1"/>
  <c r="K54" i="17"/>
  <c r="M54" i="17" s="1"/>
  <c r="Q54" i="17" s="1"/>
  <c r="K53" i="17"/>
  <c r="M53" i="17" s="1"/>
  <c r="Q53" i="17" s="1"/>
  <c r="K52" i="17"/>
  <c r="M52" i="17" s="1"/>
  <c r="Q52" i="17" s="1"/>
  <c r="K44" i="17"/>
  <c r="M44" i="17" s="1"/>
  <c r="Q44" i="17" s="1"/>
  <c r="K50" i="17"/>
  <c r="M50" i="17" s="1"/>
  <c r="Q50" i="17" s="1"/>
  <c r="K49" i="17"/>
  <c r="M49" i="17" s="1"/>
  <c r="Q49" i="17" s="1"/>
  <c r="K48" i="17"/>
  <c r="M48" i="17" s="1"/>
  <c r="Q48" i="17" s="1"/>
  <c r="M47" i="17"/>
  <c r="Q47" i="17" s="1"/>
  <c r="K47" i="17"/>
  <c r="K46" i="17"/>
  <c r="M46" i="17" s="1"/>
  <c r="Q46" i="17" s="1"/>
  <c r="K45" i="17"/>
  <c r="M45" i="17" s="1"/>
  <c r="Q45" i="17" s="1"/>
  <c r="K43" i="17"/>
  <c r="M43" i="17" s="1"/>
  <c r="Q43" i="17" s="1"/>
  <c r="K24" i="17"/>
  <c r="M24" i="17" s="1"/>
  <c r="Q24" i="17" s="1"/>
  <c r="K42" i="17"/>
  <c r="M42" i="17" s="1"/>
  <c r="Q42" i="17" s="1"/>
  <c r="K41" i="17"/>
  <c r="M41" i="17" s="1"/>
  <c r="Q41" i="17" s="1"/>
  <c r="K40" i="17"/>
  <c r="M40" i="17" s="1"/>
  <c r="Q40" i="17" s="1"/>
  <c r="K39" i="17"/>
  <c r="M39" i="17" s="1"/>
  <c r="Q39" i="17" s="1"/>
  <c r="K38" i="17"/>
  <c r="M38" i="17" s="1"/>
  <c r="Q38" i="17" s="1"/>
  <c r="K37" i="17"/>
  <c r="M37" i="17" s="1"/>
  <c r="Q37" i="17" s="1"/>
  <c r="K36" i="17"/>
  <c r="M36" i="17" s="1"/>
  <c r="Q36" i="17" s="1"/>
  <c r="K35" i="17"/>
  <c r="M35" i="17" s="1"/>
  <c r="Q35" i="17" s="1"/>
  <c r="K34" i="17"/>
  <c r="M34" i="17" s="1"/>
  <c r="Q34" i="17" s="1"/>
  <c r="K33" i="17"/>
  <c r="M33" i="17" s="1"/>
  <c r="Q33" i="17" s="1"/>
  <c r="K32" i="17"/>
  <c r="M32" i="17" s="1"/>
  <c r="Q32" i="17" s="1"/>
  <c r="K31" i="17"/>
  <c r="M31" i="17" s="1"/>
  <c r="Q31" i="17" s="1"/>
  <c r="K30" i="17"/>
  <c r="M30" i="17" s="1"/>
  <c r="Q30" i="17" s="1"/>
  <c r="M29" i="17"/>
  <c r="Q29" i="17" s="1"/>
  <c r="K29" i="17"/>
  <c r="K28" i="17"/>
  <c r="M28" i="17" s="1"/>
  <c r="Q28" i="17" s="1"/>
  <c r="K27" i="17"/>
  <c r="M27" i="17" s="1"/>
  <c r="Q27" i="17" s="1"/>
  <c r="K26" i="17"/>
  <c r="M26" i="17" s="1"/>
  <c r="Q26" i="17" s="1"/>
  <c r="K25" i="17"/>
  <c r="M25" i="17" s="1"/>
  <c r="Q25" i="17" s="1"/>
  <c r="K17" i="17"/>
  <c r="M17" i="17" s="1"/>
  <c r="Q17" i="17" s="1"/>
  <c r="K23" i="17"/>
  <c r="M23" i="17" s="1"/>
  <c r="Q23" i="17" s="1"/>
  <c r="K22" i="17"/>
  <c r="M22" i="17" s="1"/>
  <c r="Q22" i="17" s="1"/>
  <c r="K21" i="17"/>
  <c r="M21" i="17" s="1"/>
  <c r="Q21" i="17" s="1"/>
  <c r="K20" i="17"/>
  <c r="M20" i="17" s="1"/>
  <c r="Q20" i="17" s="1"/>
  <c r="K19" i="17"/>
  <c r="M19" i="17" s="1"/>
  <c r="Q19" i="17" s="1"/>
  <c r="K18" i="17"/>
  <c r="M18" i="17" s="1"/>
  <c r="Q18" i="17" s="1"/>
  <c r="K58" i="17"/>
  <c r="M58" i="17" s="1"/>
  <c r="Q58" i="17" s="1"/>
  <c r="K16" i="17"/>
  <c r="M16" i="17" s="1"/>
  <c r="Q16" i="17" s="1"/>
  <c r="K15" i="17"/>
  <c r="M15" i="17" s="1"/>
  <c r="Q15" i="17" s="1"/>
  <c r="K14" i="17"/>
  <c r="M14" i="17" s="1"/>
  <c r="Q14" i="17" s="1"/>
  <c r="M13" i="17"/>
  <c r="Q13" i="17" s="1"/>
  <c r="K13" i="17"/>
  <c r="K12" i="17"/>
  <c r="M12" i="17" s="1"/>
  <c r="Q12" i="17" s="1"/>
  <c r="K11" i="17"/>
  <c r="M11" i="17" s="1"/>
  <c r="Q11" i="17" s="1"/>
  <c r="K10" i="17"/>
  <c r="M10" i="17" s="1"/>
  <c r="Q10" i="17" s="1"/>
  <c r="K9" i="17"/>
  <c r="M9" i="17" s="1"/>
  <c r="Q9" i="17" s="1"/>
  <c r="K8" i="17"/>
  <c r="M8" i="17" s="1"/>
  <c r="Q8" i="17" s="1"/>
  <c r="K7" i="17"/>
  <c r="M7" i="17" s="1"/>
  <c r="Q7" i="17" s="1"/>
  <c r="K6" i="17"/>
  <c r="M6" i="17" s="1"/>
  <c r="Q6" i="17" s="1"/>
  <c r="K5" i="17"/>
  <c r="M5" i="17" s="1"/>
  <c r="Q5" i="17" s="1"/>
  <c r="K4" i="17"/>
  <c r="M4" i="17" s="1"/>
  <c r="Q4" i="17" s="1"/>
  <c r="K3" i="17"/>
  <c r="M3" i="17" s="1"/>
  <c r="Q3" i="17" s="1"/>
  <c r="K2" i="17"/>
  <c r="M2" i="17" s="1"/>
  <c r="M86" i="16"/>
  <c r="O86" i="16" s="1"/>
  <c r="S86" i="16" s="1"/>
  <c r="O85" i="16"/>
  <c r="S85" i="16" s="1"/>
  <c r="M85" i="16"/>
  <c r="M84" i="16"/>
  <c r="O84" i="16" s="1"/>
  <c r="S84" i="16" s="1"/>
  <c r="M83" i="16"/>
  <c r="O83" i="16" s="1"/>
  <c r="S83" i="16" s="1"/>
  <c r="O82" i="16"/>
  <c r="S82" i="16" s="1"/>
  <c r="M82" i="16"/>
  <c r="O81" i="16"/>
  <c r="S81" i="16" s="1"/>
  <c r="M81" i="16"/>
  <c r="M80" i="16"/>
  <c r="O80" i="16" s="1"/>
  <c r="S80" i="16" s="1"/>
  <c r="M79" i="16"/>
  <c r="O79" i="16" s="1"/>
  <c r="S79" i="16" s="1"/>
  <c r="M78" i="16"/>
  <c r="O78" i="16" s="1"/>
  <c r="S78" i="16" s="1"/>
  <c r="O77" i="16"/>
  <c r="S77" i="16" s="1"/>
  <c r="M76" i="16"/>
  <c r="O76" i="16" s="1"/>
  <c r="S76" i="16" s="1"/>
  <c r="S75" i="16"/>
  <c r="O75" i="16"/>
  <c r="O74" i="16"/>
  <c r="S74" i="16" s="1"/>
  <c r="M74" i="16"/>
  <c r="M73" i="16"/>
  <c r="O73" i="16" s="1"/>
  <c r="S73" i="16" s="1"/>
  <c r="O72" i="16"/>
  <c r="S72" i="16" s="1"/>
  <c r="M72" i="16"/>
  <c r="M71" i="16"/>
  <c r="O71" i="16" s="1"/>
  <c r="S71" i="16" s="1"/>
  <c r="O70" i="16"/>
  <c r="S70" i="16" s="1"/>
  <c r="M70" i="16"/>
  <c r="M69" i="16"/>
  <c r="O69" i="16" s="1"/>
  <c r="S69" i="16" s="1"/>
  <c r="O68" i="16"/>
  <c r="S68" i="16" s="1"/>
  <c r="M68" i="16"/>
  <c r="O67" i="16"/>
  <c r="S67" i="16" s="1"/>
  <c r="M67" i="16"/>
  <c r="O66" i="16"/>
  <c r="S66" i="16" s="1"/>
  <c r="M66" i="16"/>
  <c r="M65" i="16"/>
  <c r="O65" i="16" s="1"/>
  <c r="S65" i="16" s="1"/>
  <c r="O64" i="16"/>
  <c r="S64" i="16" s="1"/>
  <c r="M64" i="16"/>
  <c r="O63" i="16"/>
  <c r="S63" i="16" s="1"/>
  <c r="M63" i="16"/>
  <c r="O62" i="16"/>
  <c r="S62" i="16" s="1"/>
  <c r="M62" i="16"/>
  <c r="M61" i="16"/>
  <c r="O61" i="16" s="1"/>
  <c r="S61" i="16" s="1"/>
  <c r="O60" i="16"/>
  <c r="S60" i="16" s="1"/>
  <c r="M59" i="16"/>
  <c r="O59" i="16" s="1"/>
  <c r="S59" i="16" s="1"/>
  <c r="M58" i="16"/>
  <c r="O58" i="16" s="1"/>
  <c r="S58" i="16" s="1"/>
  <c r="M57" i="16"/>
  <c r="O57" i="16" s="1"/>
  <c r="S57" i="16" s="1"/>
  <c r="M56" i="16"/>
  <c r="O56" i="16" s="1"/>
  <c r="S56" i="16" s="1"/>
  <c r="M55" i="16"/>
  <c r="O55" i="16" s="1"/>
  <c r="S55" i="16" s="1"/>
  <c r="M54" i="16"/>
  <c r="O54" i="16" s="1"/>
  <c r="S54" i="16" s="1"/>
  <c r="M53" i="16"/>
  <c r="O53" i="16" s="1"/>
  <c r="S53" i="16" s="1"/>
  <c r="M52" i="16"/>
  <c r="O52" i="16" s="1"/>
  <c r="S52" i="16" s="1"/>
  <c r="M51" i="16"/>
  <c r="O51" i="16" s="1"/>
  <c r="S51" i="16" s="1"/>
  <c r="M50" i="16"/>
  <c r="O50" i="16" s="1"/>
  <c r="S50" i="16" s="1"/>
  <c r="M49" i="16"/>
  <c r="O49" i="16" s="1"/>
  <c r="S49" i="16" s="1"/>
  <c r="M48" i="16"/>
  <c r="O48" i="16" s="1"/>
  <c r="S48" i="16" s="1"/>
  <c r="M47" i="16"/>
  <c r="O47" i="16" s="1"/>
  <c r="S47" i="16" s="1"/>
  <c r="M46" i="16"/>
  <c r="O46" i="16" s="1"/>
  <c r="S46" i="16" s="1"/>
  <c r="M45" i="16"/>
  <c r="O45" i="16" s="1"/>
  <c r="S45" i="16" s="1"/>
  <c r="M44" i="16"/>
  <c r="O44" i="16" s="1"/>
  <c r="S44" i="16" s="1"/>
  <c r="M43" i="16"/>
  <c r="O43" i="16" s="1"/>
  <c r="S43" i="16" s="1"/>
  <c r="M42" i="16"/>
  <c r="O42" i="16" s="1"/>
  <c r="S42" i="16" s="1"/>
  <c r="M41" i="16"/>
  <c r="O41" i="16" s="1"/>
  <c r="S41" i="16" s="1"/>
  <c r="M40" i="16"/>
  <c r="O40" i="16" s="1"/>
  <c r="S40" i="16" s="1"/>
  <c r="M39" i="16"/>
  <c r="O39" i="16" s="1"/>
  <c r="S39" i="16" s="1"/>
  <c r="M38" i="16"/>
  <c r="O38" i="16" s="1"/>
  <c r="S38" i="16" s="1"/>
  <c r="M37" i="16"/>
  <c r="O37" i="16" s="1"/>
  <c r="S37" i="16" s="1"/>
  <c r="M36" i="16"/>
  <c r="O36" i="16" s="1"/>
  <c r="S36" i="16" s="1"/>
  <c r="M35" i="16"/>
  <c r="O35" i="16" s="1"/>
  <c r="S35" i="16" s="1"/>
  <c r="M34" i="16"/>
  <c r="O34" i="16" s="1"/>
  <c r="S34" i="16" s="1"/>
  <c r="M33" i="16"/>
  <c r="O33" i="16" s="1"/>
  <c r="S33" i="16" s="1"/>
  <c r="M32" i="16"/>
  <c r="O32" i="16" s="1"/>
  <c r="S32" i="16" s="1"/>
  <c r="M31" i="16"/>
  <c r="O31" i="16" s="1"/>
  <c r="S31" i="16" s="1"/>
  <c r="M30" i="16"/>
  <c r="O30" i="16" s="1"/>
  <c r="S30" i="16" s="1"/>
  <c r="M29" i="16"/>
  <c r="O29" i="16" s="1"/>
  <c r="S29" i="16" s="1"/>
  <c r="M28" i="16"/>
  <c r="O28" i="16" s="1"/>
  <c r="S28" i="16" s="1"/>
  <c r="M27" i="16"/>
  <c r="O27" i="16" s="1"/>
  <c r="S27" i="16" s="1"/>
  <c r="M26" i="16"/>
  <c r="O26" i="16" s="1"/>
  <c r="S26" i="16" s="1"/>
  <c r="M25" i="16"/>
  <c r="O25" i="16" s="1"/>
  <c r="S25" i="16" s="1"/>
  <c r="M24" i="16"/>
  <c r="O24" i="16" s="1"/>
  <c r="S24" i="16" s="1"/>
  <c r="M23" i="16"/>
  <c r="O23" i="16" s="1"/>
  <c r="S23" i="16" s="1"/>
  <c r="M22" i="16"/>
  <c r="O22" i="16" s="1"/>
  <c r="S22" i="16" s="1"/>
  <c r="M21" i="16"/>
  <c r="O21" i="16" s="1"/>
  <c r="S21" i="16" s="1"/>
  <c r="M20" i="16"/>
  <c r="O20" i="16" s="1"/>
  <c r="S20" i="16" s="1"/>
  <c r="M19" i="16"/>
  <c r="O19" i="16" s="1"/>
  <c r="S19" i="16" s="1"/>
  <c r="M18" i="16"/>
  <c r="O18" i="16" s="1"/>
  <c r="S18" i="16" s="1"/>
  <c r="M17" i="16"/>
  <c r="O17" i="16" s="1"/>
  <c r="S17" i="16" s="1"/>
  <c r="M16" i="16"/>
  <c r="O16" i="16" s="1"/>
  <c r="S16" i="16" s="1"/>
  <c r="O15" i="16"/>
  <c r="S15" i="16" s="1"/>
  <c r="S14" i="16"/>
  <c r="O14" i="16"/>
  <c r="O13" i="16"/>
  <c r="S13" i="16" s="1"/>
  <c r="M13" i="16"/>
  <c r="M12" i="16"/>
  <c r="O12" i="16" s="1"/>
  <c r="S12" i="16" s="1"/>
  <c r="M11" i="16"/>
  <c r="O11" i="16" s="1"/>
  <c r="S11" i="16" s="1"/>
  <c r="O10" i="16"/>
  <c r="S10" i="16" s="1"/>
  <c r="M10" i="16"/>
  <c r="O9" i="16"/>
  <c r="S9" i="16" s="1"/>
  <c r="M9" i="16"/>
  <c r="M8" i="16"/>
  <c r="O8" i="16" s="1"/>
  <c r="S8" i="16" s="1"/>
  <c r="O7" i="16"/>
  <c r="S7" i="16" s="1"/>
  <c r="M7" i="16"/>
  <c r="O6" i="16"/>
  <c r="S6" i="16" s="1"/>
  <c r="M6" i="16"/>
  <c r="M5" i="16"/>
  <c r="O5" i="16" s="1"/>
  <c r="S5" i="16" s="1"/>
  <c r="M4" i="16"/>
  <c r="O4" i="16" s="1"/>
  <c r="O3" i="16"/>
  <c r="S3" i="16" s="1"/>
  <c r="M3" i="16"/>
  <c r="O2" i="16"/>
  <c r="S2" i="16" s="1"/>
  <c r="M2" i="16"/>
  <c r="K25" i="1" l="1"/>
  <c r="O1" i="17"/>
  <c r="N15" i="1" s="1"/>
  <c r="Q2" i="17"/>
  <c r="S1" i="17" s="1"/>
  <c r="O15" i="1" s="1"/>
  <c r="S4" i="16"/>
  <c r="Q1" i="16"/>
  <c r="D15" i="1" s="1"/>
  <c r="U1" i="16"/>
  <c r="E15" i="1" s="1"/>
  <c r="M688" i="14" l="1"/>
  <c r="O688" i="14" s="1"/>
  <c r="S688" i="14" s="1"/>
  <c r="O687" i="14"/>
  <c r="S687" i="14" s="1"/>
  <c r="M687" i="14"/>
  <c r="M910" i="14"/>
  <c r="O910" i="14" s="1"/>
  <c r="S910" i="14" s="1"/>
  <c r="M909" i="14"/>
  <c r="O909" i="14" s="1"/>
  <c r="S909" i="14" s="1"/>
  <c r="M696" i="14"/>
  <c r="O696" i="14" s="1"/>
  <c r="S696" i="14" s="1"/>
  <c r="O679" i="14"/>
  <c r="S679" i="14" s="1"/>
  <c r="M679" i="14"/>
  <c r="M926" i="14"/>
  <c r="O926" i="14" s="1"/>
  <c r="S926" i="14" s="1"/>
  <c r="O911" i="14"/>
  <c r="S911" i="14" s="1"/>
  <c r="M911" i="14"/>
  <c r="M906" i="14"/>
  <c r="O906" i="14" s="1"/>
  <c r="S906" i="14" s="1"/>
  <c r="M907" i="14"/>
  <c r="O907" i="14" s="1"/>
  <c r="S907" i="14" s="1"/>
  <c r="M680" i="14"/>
  <c r="O680" i="14" s="1"/>
  <c r="S680" i="14" s="1"/>
  <c r="O678" i="14"/>
  <c r="S678" i="14" s="1"/>
  <c r="M678" i="14"/>
  <c r="O604" i="14"/>
  <c r="S604" i="14" s="1"/>
  <c r="M604" i="14"/>
  <c r="M230" i="14"/>
  <c r="O230" i="14" s="1"/>
  <c r="S230" i="14" s="1"/>
  <c r="M839" i="14"/>
  <c r="O839" i="14" s="1"/>
  <c r="S839" i="14" s="1"/>
  <c r="O870" i="14"/>
  <c r="S870" i="14" s="1"/>
  <c r="M870" i="14"/>
  <c r="M880" i="14"/>
  <c r="O880" i="14" s="1"/>
  <c r="S880" i="14" s="1"/>
  <c r="O851" i="14"/>
  <c r="S851" i="14" s="1"/>
  <c r="M851" i="14"/>
  <c r="M921" i="14"/>
  <c r="O921" i="14" s="1"/>
  <c r="S921" i="14" s="1"/>
  <c r="M917" i="14"/>
  <c r="O917" i="14" s="1"/>
  <c r="S917" i="14" s="1"/>
  <c r="M876" i="14"/>
  <c r="O876" i="14" s="1"/>
  <c r="S876" i="14" s="1"/>
  <c r="O877" i="14"/>
  <c r="S877" i="14" s="1"/>
  <c r="M877" i="14"/>
  <c r="M714" i="14"/>
  <c r="O714" i="14" s="1"/>
  <c r="S714" i="14" s="1"/>
  <c r="S925" i="14"/>
  <c r="M919" i="14"/>
  <c r="O919" i="14" s="1"/>
  <c r="S919" i="14" s="1"/>
  <c r="S881" i="14"/>
  <c r="M814" i="14"/>
  <c r="O814" i="14" s="1"/>
  <c r="S814" i="14" s="1"/>
  <c r="M492" i="14"/>
  <c r="O492" i="14" s="1"/>
  <c r="S492" i="14" s="1"/>
  <c r="M95" i="14"/>
  <c r="O95" i="14" s="1"/>
  <c r="S95" i="14" s="1"/>
  <c r="M313" i="14"/>
  <c r="O313" i="14" s="1"/>
  <c r="S313" i="14" s="1"/>
  <c r="M736" i="14"/>
  <c r="O736" i="14" s="1"/>
  <c r="S736" i="14" s="1"/>
  <c r="M737" i="14"/>
  <c r="O737" i="14" s="1"/>
  <c r="S737" i="14" s="1"/>
  <c r="M253" i="14"/>
  <c r="O253" i="14" s="1"/>
  <c r="S253" i="14" s="1"/>
  <c r="M235" i="14"/>
  <c r="O235" i="14" s="1"/>
  <c r="S235" i="14" s="1"/>
  <c r="M385" i="14"/>
  <c r="O385" i="14" s="1"/>
  <c r="S385" i="14" s="1"/>
  <c r="M766" i="14"/>
  <c r="O766" i="14" s="1"/>
  <c r="S766" i="14" s="1"/>
  <c r="M554" i="14"/>
  <c r="O554" i="14" s="1"/>
  <c r="S554" i="14" s="1"/>
  <c r="M301" i="14"/>
  <c r="O301" i="14" s="1"/>
  <c r="S301" i="14" s="1"/>
  <c r="M553" i="14"/>
  <c r="O553" i="14" s="1"/>
  <c r="S553" i="14" s="1"/>
  <c r="M224" i="14"/>
  <c r="O224" i="14" s="1"/>
  <c r="S224" i="14" s="1"/>
  <c r="M189" i="14"/>
  <c r="O189" i="14" s="1"/>
  <c r="S189" i="14" s="1"/>
  <c r="M294" i="14"/>
  <c r="O294" i="14" s="1"/>
  <c r="S294" i="14" s="1"/>
  <c r="M831" i="14"/>
  <c r="O831" i="14" s="1"/>
  <c r="S831" i="14" s="1"/>
  <c r="M185" i="14"/>
  <c r="O185" i="14" s="1"/>
  <c r="S185" i="14" s="1"/>
  <c r="M359" i="14"/>
  <c r="O359" i="14" s="1"/>
  <c r="S359" i="14" s="1"/>
  <c r="M154" i="14"/>
  <c r="O154" i="14" s="1"/>
  <c r="S154" i="14" s="1"/>
  <c r="M153" i="14"/>
  <c r="O153" i="14" s="1"/>
  <c r="S153" i="14" s="1"/>
  <c r="M336" i="14"/>
  <c r="O336" i="14" s="1"/>
  <c r="S336" i="14" s="1"/>
  <c r="M80" i="14"/>
  <c r="O80" i="14" s="1"/>
  <c r="S80" i="14" s="1"/>
  <c r="M81" i="14"/>
  <c r="O81" i="14" s="1"/>
  <c r="S81" i="14" s="1"/>
  <c r="O131" i="14"/>
  <c r="S131" i="14" s="1"/>
  <c r="M131" i="14"/>
  <c r="M922" i="14"/>
  <c r="O922" i="14" s="1"/>
  <c r="S922" i="14" s="1"/>
  <c r="M463" i="14"/>
  <c r="O463" i="14" s="1"/>
  <c r="S463" i="14" s="1"/>
  <c r="M176" i="14"/>
  <c r="O176" i="14" s="1"/>
  <c r="S176" i="14" s="1"/>
  <c r="M94" i="14"/>
  <c r="O94" i="14" s="1"/>
  <c r="S94" i="14" s="1"/>
  <c r="M747" i="14"/>
  <c r="O747" i="14" s="1"/>
  <c r="S747" i="14" s="1"/>
  <c r="S363" i="14"/>
  <c r="M363" i="14"/>
  <c r="O363" i="14" s="1"/>
  <c r="M426" i="14"/>
  <c r="O426" i="14" s="1"/>
  <c r="S426" i="14" s="1"/>
  <c r="M589" i="14"/>
  <c r="O589" i="14" s="1"/>
  <c r="S589" i="14" s="1"/>
  <c r="M535" i="14"/>
  <c r="O535" i="14" s="1"/>
  <c r="S535" i="14" s="1"/>
  <c r="M262" i="14"/>
  <c r="O262" i="14" s="1"/>
  <c r="S262" i="14" s="1"/>
  <c r="O281" i="14"/>
  <c r="S281" i="14" s="1"/>
  <c r="M281" i="14"/>
  <c r="M450" i="14"/>
  <c r="O450" i="14" s="1"/>
  <c r="S450" i="14" s="1"/>
  <c r="M898" i="14"/>
  <c r="O898" i="14" s="1"/>
  <c r="S898" i="14" s="1"/>
  <c r="O923" i="14"/>
  <c r="S923" i="14" s="1"/>
  <c r="M923" i="14"/>
  <c r="M895" i="14"/>
  <c r="O895" i="14" s="1"/>
  <c r="S895" i="14" s="1"/>
  <c r="M816" i="14"/>
  <c r="O816" i="14" s="1"/>
  <c r="S816" i="14" s="1"/>
  <c r="M124" i="14"/>
  <c r="O124" i="14" s="1"/>
  <c r="S124" i="14" s="1"/>
  <c r="M924" i="14"/>
  <c r="O924" i="14" s="1"/>
  <c r="S924" i="14" s="1"/>
  <c r="M896" i="14"/>
  <c r="O896" i="14" s="1"/>
  <c r="S896" i="14" s="1"/>
  <c r="M897" i="14"/>
  <c r="O897" i="14" s="1"/>
  <c r="S897" i="14" s="1"/>
  <c r="M278" i="14"/>
  <c r="O278" i="14" s="1"/>
  <c r="S278" i="14" s="1"/>
  <c r="S724" i="14"/>
  <c r="M724" i="14"/>
  <c r="O724" i="14" s="1"/>
  <c r="M74" i="14"/>
  <c r="O74" i="14" s="1"/>
  <c r="S74" i="14" s="1"/>
  <c r="M70" i="14"/>
  <c r="O70" i="14" s="1"/>
  <c r="S70" i="14" s="1"/>
  <c r="M424" i="14"/>
  <c r="O424" i="14" s="1"/>
  <c r="S424" i="14" s="1"/>
  <c r="M401" i="14"/>
  <c r="O401" i="14" s="1"/>
  <c r="S401" i="14" s="1"/>
  <c r="O399" i="14"/>
  <c r="S399" i="14" s="1"/>
  <c r="M399" i="14"/>
  <c r="O164" i="14"/>
  <c r="S164" i="14" s="1"/>
  <c r="M164" i="14"/>
  <c r="M899" i="14"/>
  <c r="O899" i="14" s="1"/>
  <c r="S899" i="14" s="1"/>
  <c r="M351" i="14"/>
  <c r="O351" i="14" s="1"/>
  <c r="S351" i="14" s="1"/>
  <c r="M607" i="14"/>
  <c r="O607" i="14" s="1"/>
  <c r="S607" i="14" s="1"/>
  <c r="M550" i="14"/>
  <c r="O550" i="14" s="1"/>
  <c r="S550" i="14" s="1"/>
  <c r="M346" i="14"/>
  <c r="O346" i="14" s="1"/>
  <c r="S346" i="14" s="1"/>
  <c r="M847" i="14"/>
  <c r="O847" i="14" s="1"/>
  <c r="S847" i="14" s="1"/>
  <c r="M179" i="14"/>
  <c r="O179" i="14" s="1"/>
  <c r="S179" i="14" s="1"/>
  <c r="M692" i="14"/>
  <c r="O692" i="14" s="1"/>
  <c r="S692" i="14" s="1"/>
  <c r="M428" i="14"/>
  <c r="O428" i="14" s="1"/>
  <c r="S428" i="14" s="1"/>
  <c r="S383" i="14"/>
  <c r="M383" i="14"/>
  <c r="O383" i="14" s="1"/>
  <c r="O387" i="14"/>
  <c r="S387" i="14" s="1"/>
  <c r="M387" i="14"/>
  <c r="M520" i="14"/>
  <c r="O520" i="14" s="1"/>
  <c r="S520" i="14" s="1"/>
  <c r="M515" i="14"/>
  <c r="O515" i="14" s="1"/>
  <c r="S515" i="14" s="1"/>
  <c r="M633" i="14"/>
  <c r="O633" i="14" s="1"/>
  <c r="S633" i="14" s="1"/>
  <c r="M135" i="14"/>
  <c r="O135" i="14" s="1"/>
  <c r="S135" i="14" s="1"/>
  <c r="M927" i="14"/>
  <c r="O927" i="14" s="1"/>
  <c r="S927" i="14" s="1"/>
  <c r="M653" i="14"/>
  <c r="O653" i="14" s="1"/>
  <c r="S653" i="14" s="1"/>
  <c r="M625" i="14"/>
  <c r="O625" i="14" s="1"/>
  <c r="S625" i="14" s="1"/>
  <c r="M151" i="14"/>
  <c r="O151" i="14" s="1"/>
  <c r="S151" i="14" s="1"/>
  <c r="O338" i="14"/>
  <c r="S338" i="14" s="1"/>
  <c r="M338" i="14"/>
  <c r="M184" i="14"/>
  <c r="O184" i="14" s="1"/>
  <c r="S184" i="14" s="1"/>
  <c r="M486" i="14"/>
  <c r="O486" i="14" s="1"/>
  <c r="S486" i="14" s="1"/>
  <c r="O105" i="14"/>
  <c r="S105" i="14" s="1"/>
  <c r="M105" i="14"/>
  <c r="M77" i="14"/>
  <c r="O77" i="14" s="1"/>
  <c r="S77" i="14" s="1"/>
  <c r="M342" i="14"/>
  <c r="O342" i="14" s="1"/>
  <c r="S342" i="14" s="1"/>
  <c r="M764" i="14"/>
  <c r="O764" i="14" s="1"/>
  <c r="S764" i="14" s="1"/>
  <c r="M408" i="14"/>
  <c r="O408" i="14" s="1"/>
  <c r="S408" i="14" s="1"/>
  <c r="O41" i="14"/>
  <c r="S41" i="14" s="1"/>
  <c r="M41" i="14"/>
  <c r="M891" i="14"/>
  <c r="O891" i="14" s="1"/>
  <c r="S891" i="14" s="1"/>
  <c r="M366" i="14"/>
  <c r="O366" i="14" s="1"/>
  <c r="S366" i="14" s="1"/>
  <c r="M328" i="14"/>
  <c r="O328" i="14" s="1"/>
  <c r="S328" i="14" s="1"/>
  <c r="M517" i="14"/>
  <c r="O517" i="14" s="1"/>
  <c r="S517" i="14" s="1"/>
  <c r="M316" i="14"/>
  <c r="O316" i="14" s="1"/>
  <c r="S316" i="14" s="1"/>
  <c r="M162" i="14"/>
  <c r="O162" i="14" s="1"/>
  <c r="S162" i="14" s="1"/>
  <c r="M15" i="14"/>
  <c r="O15" i="14" s="1"/>
  <c r="S15" i="14" s="1"/>
  <c r="O345" i="14"/>
  <c r="S345" i="14" s="1"/>
  <c r="M345" i="14"/>
  <c r="M167" i="14"/>
  <c r="O167" i="14" s="1"/>
  <c r="S167" i="14" s="1"/>
  <c r="M251" i="14"/>
  <c r="O251" i="14" s="1"/>
  <c r="S251" i="14" s="1"/>
  <c r="O732" i="14"/>
  <c r="S732" i="14" s="1"/>
  <c r="M732" i="14"/>
  <c r="M481" i="14"/>
  <c r="O481" i="14" s="1"/>
  <c r="S481" i="14" s="1"/>
  <c r="M600" i="14"/>
  <c r="O600" i="14" s="1"/>
  <c r="S600" i="14" s="1"/>
  <c r="M370" i="14"/>
  <c r="O370" i="14" s="1"/>
  <c r="S370" i="14" s="1"/>
  <c r="M171" i="14"/>
  <c r="O171" i="14" s="1"/>
  <c r="S171" i="14" s="1"/>
  <c r="M13" i="14"/>
  <c r="O13" i="14" s="1"/>
  <c r="S13" i="14" s="1"/>
  <c r="M23" i="14"/>
  <c r="O23" i="14" s="1"/>
  <c r="S23" i="14" s="1"/>
  <c r="M773" i="14"/>
  <c r="O773" i="14" s="1"/>
  <c r="S773" i="14" s="1"/>
  <c r="M396" i="14"/>
  <c r="O396" i="14" s="1"/>
  <c r="S396" i="14" s="1"/>
  <c r="M306" i="14"/>
  <c r="O306" i="14" s="1"/>
  <c r="S306" i="14" s="1"/>
  <c r="M596" i="14"/>
  <c r="O596" i="14" s="1"/>
  <c r="S596" i="14" s="1"/>
  <c r="M822" i="14"/>
  <c r="O822" i="14" s="1"/>
  <c r="S822" i="14" s="1"/>
  <c r="M457" i="14"/>
  <c r="O457" i="14" s="1"/>
  <c r="S457" i="14" s="1"/>
  <c r="O247" i="14"/>
  <c r="S247" i="14" s="1"/>
  <c r="M247" i="14"/>
  <c r="M139" i="14"/>
  <c r="O139" i="14" s="1"/>
  <c r="S139" i="14" s="1"/>
  <c r="M533" i="14"/>
  <c r="O533" i="14" s="1"/>
  <c r="S533" i="14" s="1"/>
  <c r="O104" i="14"/>
  <c r="S104" i="14" s="1"/>
  <c r="M104" i="14"/>
  <c r="M867" i="14"/>
  <c r="O867" i="14" s="1"/>
  <c r="S867" i="14" s="1"/>
  <c r="M829" i="14"/>
  <c r="O829" i="14" s="1"/>
  <c r="S829" i="14" s="1"/>
  <c r="M64" i="14"/>
  <c r="O64" i="14" s="1"/>
  <c r="S64" i="14" s="1"/>
  <c r="M302" i="14"/>
  <c r="O302" i="14" s="1"/>
  <c r="S302" i="14" s="1"/>
  <c r="O212" i="14"/>
  <c r="S212" i="14" s="1"/>
  <c r="M212" i="14"/>
  <c r="M905" i="14"/>
  <c r="O905" i="14" s="1"/>
  <c r="S905" i="14" s="1"/>
  <c r="M797" i="14"/>
  <c r="O797" i="14" s="1"/>
  <c r="S797" i="14" s="1"/>
  <c r="M10" i="14"/>
  <c r="O10" i="14" s="1"/>
  <c r="S10" i="14" s="1"/>
  <c r="M307" i="14"/>
  <c r="O307" i="14" s="1"/>
  <c r="S307" i="14" s="1"/>
  <c r="M505" i="14"/>
  <c r="O505" i="14" s="1"/>
  <c r="S505" i="14" s="1"/>
  <c r="M576" i="14"/>
  <c r="O576" i="14" s="1"/>
  <c r="S576" i="14" s="1"/>
  <c r="M779" i="14"/>
  <c r="O779" i="14" s="1"/>
  <c r="S779" i="14" s="1"/>
  <c r="O530" i="14"/>
  <c r="S530" i="14" s="1"/>
  <c r="M530" i="14"/>
  <c r="M115" i="14"/>
  <c r="O115" i="14" s="1"/>
  <c r="S115" i="14" s="1"/>
  <c r="M348" i="14"/>
  <c r="O348" i="14" s="1"/>
  <c r="S348" i="14" s="1"/>
  <c r="O460" i="14"/>
  <c r="S460" i="14" s="1"/>
  <c r="M460" i="14"/>
  <c r="M476" i="14"/>
  <c r="O476" i="14" s="1"/>
  <c r="S476" i="14" s="1"/>
  <c r="M343" i="14"/>
  <c r="O343" i="14" s="1"/>
  <c r="S343" i="14" s="1"/>
  <c r="M681" i="14"/>
  <c r="O681" i="14" s="1"/>
  <c r="S681" i="14" s="1"/>
  <c r="M699" i="14"/>
  <c r="O699" i="14" s="1"/>
  <c r="S699" i="14" s="1"/>
  <c r="M709" i="14"/>
  <c r="O709" i="14" s="1"/>
  <c r="S709" i="14" s="1"/>
  <c r="M485" i="14"/>
  <c r="O485" i="14" s="1"/>
  <c r="S485" i="14" s="1"/>
  <c r="M178" i="14"/>
  <c r="O178" i="14" s="1"/>
  <c r="S178" i="14" s="1"/>
  <c r="M349" i="14"/>
  <c r="O349" i="14" s="1"/>
  <c r="S349" i="14" s="1"/>
  <c r="M672" i="14"/>
  <c r="O672" i="14" s="1"/>
  <c r="S672" i="14" s="1"/>
  <c r="M261" i="14"/>
  <c r="O261" i="14" s="1"/>
  <c r="S261" i="14" s="1"/>
  <c r="M717" i="14"/>
  <c r="O717" i="14" s="1"/>
  <c r="S717" i="14" s="1"/>
  <c r="M614" i="14"/>
  <c r="O614" i="14" s="1"/>
  <c r="S614" i="14" s="1"/>
  <c r="O233" i="14"/>
  <c r="S233" i="14" s="1"/>
  <c r="M233" i="14"/>
  <c r="M715" i="14"/>
  <c r="O715" i="14" s="1"/>
  <c r="S715" i="14" s="1"/>
  <c r="M229" i="14"/>
  <c r="O229" i="14" s="1"/>
  <c r="S229" i="14" s="1"/>
  <c r="O495" i="14"/>
  <c r="S495" i="14" s="1"/>
  <c r="M495" i="14"/>
  <c r="M236" i="14"/>
  <c r="O236" i="14" s="1"/>
  <c r="S236" i="14" s="1"/>
  <c r="M397" i="14"/>
  <c r="O397" i="14" s="1"/>
  <c r="S397" i="14" s="1"/>
  <c r="M916" i="14"/>
  <c r="O916" i="14" s="1"/>
  <c r="S916" i="14" s="1"/>
  <c r="M339" i="14"/>
  <c r="O339" i="14" s="1"/>
  <c r="S339" i="14" s="1"/>
  <c r="O711" i="14"/>
  <c r="S711" i="14" s="1"/>
  <c r="M711" i="14"/>
  <c r="M206" i="14"/>
  <c r="O206" i="14" s="1"/>
  <c r="S206" i="14" s="1"/>
  <c r="M217" i="14"/>
  <c r="O217" i="14" s="1"/>
  <c r="S217" i="14" s="1"/>
  <c r="M848" i="14"/>
  <c r="O848" i="14" s="1"/>
  <c r="S848" i="14" s="1"/>
  <c r="M276" i="14"/>
  <c r="O276" i="14" s="1"/>
  <c r="S276" i="14" s="1"/>
  <c r="M859" i="14"/>
  <c r="O859" i="14" s="1"/>
  <c r="S859" i="14" s="1"/>
  <c r="M862" i="14"/>
  <c r="O862" i="14" s="1"/>
  <c r="S862" i="14" s="1"/>
  <c r="M112" i="14"/>
  <c r="O112" i="14" s="1"/>
  <c r="S112" i="14" s="1"/>
  <c r="O498" i="14"/>
  <c r="S498" i="14" s="1"/>
  <c r="M498" i="14"/>
  <c r="M758" i="14"/>
  <c r="O758" i="14" s="1"/>
  <c r="S758" i="14" s="1"/>
  <c r="M459" i="14"/>
  <c r="O459" i="14" s="1"/>
  <c r="S459" i="14" s="1"/>
  <c r="O499" i="14"/>
  <c r="S499" i="14" s="1"/>
  <c r="M499" i="14"/>
  <c r="M198" i="14"/>
  <c r="O198" i="14" s="1"/>
  <c r="S198" i="14" s="1"/>
  <c r="M759" i="14"/>
  <c r="O759" i="14" s="1"/>
  <c r="S759" i="14" s="1"/>
  <c r="M69" i="14"/>
  <c r="O69" i="14" s="1"/>
  <c r="S69" i="14" s="1"/>
  <c r="M588" i="14"/>
  <c r="O588" i="14" s="1"/>
  <c r="S588" i="14" s="1"/>
  <c r="M84" i="14"/>
  <c r="O84" i="14" s="1"/>
  <c r="S84" i="14" s="1"/>
  <c r="M66" i="14"/>
  <c r="O66" i="14" s="1"/>
  <c r="S66" i="14" s="1"/>
  <c r="M305" i="14"/>
  <c r="O305" i="14" s="1"/>
  <c r="S305" i="14" s="1"/>
  <c r="M147" i="14"/>
  <c r="O147" i="14" s="1"/>
  <c r="S147" i="14" s="1"/>
  <c r="M146" i="14"/>
  <c r="O146" i="14" s="1"/>
  <c r="S146" i="14" s="1"/>
  <c r="M264" i="14"/>
  <c r="O264" i="14" s="1"/>
  <c r="S264" i="14" s="1"/>
  <c r="M902" i="14"/>
  <c r="O902" i="14" s="1"/>
  <c r="S902" i="14" s="1"/>
  <c r="M134" i="14"/>
  <c r="O134" i="14" s="1"/>
  <c r="S134" i="14" s="1"/>
  <c r="O735" i="14"/>
  <c r="S735" i="14" s="1"/>
  <c r="M735" i="14"/>
  <c r="M141" i="14"/>
  <c r="O141" i="14" s="1"/>
  <c r="S141" i="14" s="1"/>
  <c r="M27" i="14"/>
  <c r="O27" i="14" s="1"/>
  <c r="S27" i="14" s="1"/>
  <c r="O48" i="14"/>
  <c r="S48" i="14" s="1"/>
  <c r="M48" i="14"/>
  <c r="M360" i="14"/>
  <c r="O360" i="14" s="1"/>
  <c r="S360" i="14" s="1"/>
  <c r="M725" i="14"/>
  <c r="O725" i="14" s="1"/>
  <c r="S725" i="14" s="1"/>
  <c r="M14" i="14"/>
  <c r="O14" i="14" s="1"/>
  <c r="S14" i="14" s="1"/>
  <c r="M431" i="14"/>
  <c r="O431" i="14" s="1"/>
  <c r="S431" i="14" s="1"/>
  <c r="O90" i="14"/>
  <c r="S90" i="14" s="1"/>
  <c r="M90" i="14"/>
  <c r="M483" i="14"/>
  <c r="O483" i="14" s="1"/>
  <c r="S483" i="14" s="1"/>
  <c r="M872" i="14"/>
  <c r="O872" i="14" s="1"/>
  <c r="S872" i="14" s="1"/>
  <c r="M218" i="14"/>
  <c r="O218" i="14" s="1"/>
  <c r="S218" i="14" s="1"/>
  <c r="M2" i="14"/>
  <c r="O2" i="14" s="1"/>
  <c r="S2" i="14" s="1"/>
  <c r="M857" i="14"/>
  <c r="O857" i="14" s="1"/>
  <c r="S857" i="14" s="1"/>
  <c r="M191" i="14"/>
  <c r="O191" i="14" s="1"/>
  <c r="S191" i="14" s="1"/>
  <c r="M871" i="14"/>
  <c r="O871" i="14" s="1"/>
  <c r="S871" i="14" s="1"/>
  <c r="O354" i="14"/>
  <c r="S354" i="14" s="1"/>
  <c r="M354" i="14"/>
  <c r="M542" i="14"/>
  <c r="O542" i="14" s="1"/>
  <c r="S542" i="14" s="1"/>
  <c r="M593" i="14"/>
  <c r="O593" i="14" s="1"/>
  <c r="S593" i="14" s="1"/>
  <c r="O108" i="14"/>
  <c r="S108" i="14" s="1"/>
  <c r="M108" i="14"/>
  <c r="M552" i="14"/>
  <c r="O552" i="14" s="1"/>
  <c r="S552" i="14" s="1"/>
  <c r="M227" i="14"/>
  <c r="O227" i="14" s="1"/>
  <c r="S227" i="14" s="1"/>
  <c r="M663" i="14"/>
  <c r="O663" i="14" s="1"/>
  <c r="S663" i="14" s="1"/>
  <c r="M169" i="14"/>
  <c r="O169" i="14" s="1"/>
  <c r="S169" i="14" s="1"/>
  <c r="M163" i="14"/>
  <c r="O163" i="14" s="1"/>
  <c r="S163" i="14" s="1"/>
  <c r="M475" i="14"/>
  <c r="O475" i="14" s="1"/>
  <c r="S475" i="14" s="1"/>
  <c r="M291" i="14"/>
  <c r="O291" i="14" s="1"/>
  <c r="S291" i="14" s="1"/>
  <c r="M435" i="14"/>
  <c r="O435" i="14" s="1"/>
  <c r="S435" i="14" s="1"/>
  <c r="M565" i="14"/>
  <c r="O565" i="14" s="1"/>
  <c r="S565" i="14" s="1"/>
  <c r="M53" i="14"/>
  <c r="O53" i="14" s="1"/>
  <c r="S53" i="14" s="1"/>
  <c r="O834" i="14"/>
  <c r="S834" i="14" s="1"/>
  <c r="M834" i="14"/>
  <c r="M844" i="14"/>
  <c r="O844" i="14" s="1"/>
  <c r="S844" i="14" s="1"/>
  <c r="O638" i="14"/>
  <c r="S638" i="14" s="1"/>
  <c r="M638" i="14"/>
  <c r="M215" i="14"/>
  <c r="O215" i="14" s="1"/>
  <c r="S215" i="14" s="1"/>
  <c r="M116" i="14"/>
  <c r="O116" i="14" s="1"/>
  <c r="S116" i="14" s="1"/>
  <c r="M494" i="14"/>
  <c r="O494" i="14" s="1"/>
  <c r="S494" i="14" s="1"/>
  <c r="M525" i="14"/>
  <c r="O525" i="14" s="1"/>
  <c r="S525" i="14" s="1"/>
  <c r="M516" i="14"/>
  <c r="O516" i="14" s="1"/>
  <c r="S516" i="14" s="1"/>
  <c r="M532" i="14"/>
  <c r="O532" i="14" s="1"/>
  <c r="S532" i="14" s="1"/>
  <c r="M567" i="14"/>
  <c r="O567" i="14" s="1"/>
  <c r="S567" i="14" s="1"/>
  <c r="M563" i="14"/>
  <c r="O563" i="14" s="1"/>
  <c r="S563" i="14" s="1"/>
  <c r="M16" i="14"/>
  <c r="O16" i="14" s="1"/>
  <c r="S16" i="14" s="1"/>
  <c r="M594" i="14"/>
  <c r="O594" i="14" s="1"/>
  <c r="S594" i="14" s="1"/>
  <c r="O292" i="14"/>
  <c r="S292" i="14" s="1"/>
  <c r="M292" i="14"/>
  <c r="O391" i="14"/>
  <c r="S391" i="14" s="1"/>
  <c r="M391" i="14"/>
  <c r="M318" i="14"/>
  <c r="O318" i="14" s="1"/>
  <c r="S318" i="14" s="1"/>
  <c r="O355" i="14"/>
  <c r="S355" i="14" s="1"/>
  <c r="M355" i="14"/>
  <c r="M528" i="14"/>
  <c r="O528" i="14" s="1"/>
  <c r="S528" i="14" s="1"/>
  <c r="M511" i="14"/>
  <c r="O511" i="14" s="1"/>
  <c r="S511" i="14" s="1"/>
  <c r="M650" i="14"/>
  <c r="O650" i="14" s="1"/>
  <c r="S650" i="14" s="1"/>
  <c r="O868" i="14"/>
  <c r="S868" i="14" s="1"/>
  <c r="M868" i="14"/>
  <c r="O177" i="14"/>
  <c r="S177" i="14" s="1"/>
  <c r="M177" i="14"/>
  <c r="M199" i="14"/>
  <c r="O199" i="14" s="1"/>
  <c r="S199" i="14" s="1"/>
  <c r="M449" i="14"/>
  <c r="O449" i="14" s="1"/>
  <c r="S449" i="14" s="1"/>
  <c r="S597" i="14"/>
  <c r="M597" i="14"/>
  <c r="O597" i="14" s="1"/>
  <c r="O508" i="14"/>
  <c r="S508" i="14" s="1"/>
  <c r="M508" i="14"/>
  <c r="M273" i="14"/>
  <c r="O273" i="14" s="1"/>
  <c r="S273" i="14" s="1"/>
  <c r="M894" i="14"/>
  <c r="O894" i="14" s="1"/>
  <c r="S894" i="14" s="1"/>
  <c r="O456" i="14"/>
  <c r="S456" i="14" s="1"/>
  <c r="M456" i="14"/>
  <c r="O628" i="14"/>
  <c r="S628" i="14" s="1"/>
  <c r="M628" i="14"/>
  <c r="M546" i="14"/>
  <c r="O546" i="14" s="1"/>
  <c r="S546" i="14" s="1"/>
  <c r="M652" i="14"/>
  <c r="O652" i="14" s="1"/>
  <c r="S652" i="14" s="1"/>
  <c r="O160" i="14"/>
  <c r="S160" i="14" s="1"/>
  <c r="M160" i="14"/>
  <c r="M649" i="14"/>
  <c r="O649" i="14" s="1"/>
  <c r="S649" i="14" s="1"/>
  <c r="O434" i="14"/>
  <c r="S434" i="14" s="1"/>
  <c r="M434" i="14"/>
  <c r="M323" i="14"/>
  <c r="O323" i="14" s="1"/>
  <c r="S323" i="14" s="1"/>
  <c r="M556" i="14"/>
  <c r="O556" i="14" s="1"/>
  <c r="S556" i="14" s="1"/>
  <c r="M785" i="14"/>
  <c r="O785" i="14" s="1"/>
  <c r="S785" i="14" s="1"/>
  <c r="M767" i="14"/>
  <c r="O767" i="14" s="1"/>
  <c r="S767" i="14" s="1"/>
  <c r="M841" i="14"/>
  <c r="O841" i="14" s="1"/>
  <c r="S841" i="14" s="1"/>
  <c r="M510" i="14"/>
  <c r="O510" i="14" s="1"/>
  <c r="S510" i="14" s="1"/>
  <c r="O91" i="14"/>
  <c r="S91" i="14" s="1"/>
  <c r="M91" i="14"/>
  <c r="O310" i="14"/>
  <c r="S310" i="14" s="1"/>
  <c r="M310" i="14"/>
  <c r="M409" i="14"/>
  <c r="O409" i="14" s="1"/>
  <c r="S409" i="14" s="1"/>
  <c r="M411" i="14"/>
  <c r="O411" i="14" s="1"/>
  <c r="S411" i="14" s="1"/>
  <c r="O674" i="14"/>
  <c r="S674" i="14" s="1"/>
  <c r="M674" i="14"/>
  <c r="M622" i="14"/>
  <c r="O622" i="14" s="1"/>
  <c r="S622" i="14" s="1"/>
  <c r="M462" i="14"/>
  <c r="O462" i="14" s="1"/>
  <c r="S462" i="14" s="1"/>
  <c r="M623" i="14"/>
  <c r="O623" i="14" s="1"/>
  <c r="S623" i="14" s="1"/>
  <c r="M933" i="14"/>
  <c r="O933" i="14" s="1"/>
  <c r="S933" i="14" s="1"/>
  <c r="O8" i="14"/>
  <c r="S8" i="14" s="1"/>
  <c r="M8" i="14"/>
  <c r="M551" i="14"/>
  <c r="O551" i="14" s="1"/>
  <c r="S551" i="14" s="1"/>
  <c r="M223" i="14"/>
  <c r="O223" i="14" s="1"/>
  <c r="S223" i="14" s="1"/>
  <c r="O821" i="14"/>
  <c r="S821" i="14" s="1"/>
  <c r="M821" i="14"/>
  <c r="O690" i="14"/>
  <c r="S690" i="14" s="1"/>
  <c r="M690" i="14"/>
  <c r="M133" i="14"/>
  <c r="O133" i="14" s="1"/>
  <c r="S133" i="14" s="1"/>
  <c r="M106" i="14"/>
  <c r="O106" i="14" s="1"/>
  <c r="S106" i="14" s="1"/>
  <c r="M858" i="14"/>
  <c r="O858" i="14" s="1"/>
  <c r="S858" i="14" s="1"/>
  <c r="M509" i="14"/>
  <c r="O509" i="14" s="1"/>
  <c r="S509" i="14" s="1"/>
  <c r="M55" i="14"/>
  <c r="O55" i="14" s="1"/>
  <c r="S55" i="14" s="1"/>
  <c r="M28" i="14"/>
  <c r="O28" i="14" s="1"/>
  <c r="S28" i="14" s="1"/>
  <c r="M792" i="14"/>
  <c r="O792" i="14" s="1"/>
  <c r="S792" i="14" s="1"/>
  <c r="M752" i="14"/>
  <c r="O752" i="14" s="1"/>
  <c r="S752" i="14" s="1"/>
  <c r="M304" i="14"/>
  <c r="O304" i="14" s="1"/>
  <c r="S304" i="14" s="1"/>
  <c r="M720" i="14"/>
  <c r="O720" i="14" s="1"/>
  <c r="S720" i="14" s="1"/>
  <c r="M289" i="14"/>
  <c r="O289" i="14" s="1"/>
  <c r="S289" i="14" s="1"/>
  <c r="O728" i="14"/>
  <c r="S728" i="14" s="1"/>
  <c r="M728" i="14"/>
  <c r="M461" i="14"/>
  <c r="O461" i="14" s="1"/>
  <c r="S461" i="14" s="1"/>
  <c r="M416" i="14"/>
  <c r="O416" i="14" s="1"/>
  <c r="S416" i="14" s="1"/>
  <c r="M319" i="14"/>
  <c r="O319" i="14" s="1"/>
  <c r="S319" i="14" s="1"/>
  <c r="O425" i="14"/>
  <c r="S425" i="14" s="1"/>
  <c r="M425" i="14"/>
  <c r="M466" i="14"/>
  <c r="O466" i="14" s="1"/>
  <c r="S466" i="14" s="1"/>
  <c r="M541" i="14"/>
  <c r="O541" i="14" s="1"/>
  <c r="S541" i="14" s="1"/>
  <c r="M658" i="14"/>
  <c r="O658" i="14" s="1"/>
  <c r="S658" i="14" s="1"/>
  <c r="M260" i="14"/>
  <c r="O260" i="14" s="1"/>
  <c r="S260" i="14" s="1"/>
  <c r="M873" i="14"/>
  <c r="O873" i="14" s="1"/>
  <c r="S873" i="14" s="1"/>
  <c r="O9" i="14"/>
  <c r="S9" i="14" s="1"/>
  <c r="M9" i="14"/>
  <c r="O783" i="14"/>
  <c r="S783" i="14" s="1"/>
  <c r="M783" i="14"/>
  <c r="M155" i="14"/>
  <c r="O155" i="14" s="1"/>
  <c r="S155" i="14" s="1"/>
  <c r="M33" i="14"/>
  <c r="O33" i="14" s="1"/>
  <c r="S33" i="14" s="1"/>
  <c r="M794" i="14"/>
  <c r="O794" i="14" s="1"/>
  <c r="S794" i="14" s="1"/>
  <c r="M96" i="14"/>
  <c r="O96" i="14" s="1"/>
  <c r="S96" i="14" s="1"/>
  <c r="O299" i="14"/>
  <c r="S299" i="14" s="1"/>
  <c r="M299" i="14"/>
  <c r="M375" i="14"/>
  <c r="O375" i="14" s="1"/>
  <c r="S375" i="14" s="1"/>
  <c r="M392" i="14"/>
  <c r="O392" i="14" s="1"/>
  <c r="S392" i="14" s="1"/>
  <c r="M770" i="14"/>
  <c r="O770" i="14" s="1"/>
  <c r="S770" i="14" s="1"/>
  <c r="M537" i="14"/>
  <c r="O537" i="14" s="1"/>
  <c r="S537" i="14" s="1"/>
  <c r="M676" i="14"/>
  <c r="O676" i="14" s="1"/>
  <c r="S676" i="14" s="1"/>
  <c r="M695" i="14"/>
  <c r="O695" i="14" s="1"/>
  <c r="S695" i="14" s="1"/>
  <c r="M726" i="14"/>
  <c r="O726" i="14" s="1"/>
  <c r="S726" i="14" s="1"/>
  <c r="M138" i="14"/>
  <c r="O138" i="14" s="1"/>
  <c r="S138" i="14" s="1"/>
  <c r="M99" i="14"/>
  <c r="O99" i="14" s="1"/>
  <c r="S99" i="14" s="1"/>
  <c r="M344" i="14"/>
  <c r="O344" i="14" s="1"/>
  <c r="S344" i="14" s="1"/>
  <c r="M544" i="14"/>
  <c r="O544" i="14" s="1"/>
  <c r="S544" i="14" s="1"/>
  <c r="M246" i="14"/>
  <c r="O246" i="14" s="1"/>
  <c r="S246" i="14" s="1"/>
  <c r="M373" i="14"/>
  <c r="O373" i="14" s="1"/>
  <c r="S373" i="14" s="1"/>
  <c r="O309" i="14"/>
  <c r="S309" i="14" s="1"/>
  <c r="M309" i="14"/>
  <c r="O630" i="14"/>
  <c r="S630" i="14" s="1"/>
  <c r="M630" i="14"/>
  <c r="O555" i="14"/>
  <c r="S555" i="14" s="1"/>
  <c r="M555" i="14"/>
  <c r="M615" i="14"/>
  <c r="O615" i="14" s="1"/>
  <c r="S615" i="14" s="1"/>
  <c r="M727" i="14"/>
  <c r="O727" i="14" s="1"/>
  <c r="S727" i="14" s="1"/>
  <c r="O601" i="14"/>
  <c r="S601" i="14" s="1"/>
  <c r="M601" i="14"/>
  <c r="O643" i="14"/>
  <c r="S643" i="14" s="1"/>
  <c r="M643" i="14"/>
  <c r="M45" i="14"/>
  <c r="O45" i="14" s="1"/>
  <c r="S45" i="14" s="1"/>
  <c r="M159" i="14"/>
  <c r="O159" i="14" s="1"/>
  <c r="S159" i="14" s="1"/>
  <c r="M213" i="14"/>
  <c r="O213" i="14" s="1"/>
  <c r="S213" i="14" s="1"/>
  <c r="M455" i="14"/>
  <c r="O455" i="14" s="1"/>
  <c r="S455" i="14" s="1"/>
  <c r="M799" i="14"/>
  <c r="O799" i="14" s="1"/>
  <c r="S799" i="14" s="1"/>
  <c r="M826" i="14"/>
  <c r="O826" i="14" s="1"/>
  <c r="S826" i="14" s="1"/>
  <c r="M197" i="14"/>
  <c r="O197" i="14" s="1"/>
  <c r="S197" i="14" s="1"/>
  <c r="M813" i="14"/>
  <c r="O813" i="14" s="1"/>
  <c r="S813" i="14" s="1"/>
  <c r="M46" i="14"/>
  <c r="O46" i="14" s="1"/>
  <c r="S46" i="14" s="1"/>
  <c r="M527" i="14"/>
  <c r="O527" i="14" s="1"/>
  <c r="S527" i="14" s="1"/>
  <c r="M524" i="14"/>
  <c r="O524" i="14" s="1"/>
  <c r="S524" i="14" s="1"/>
  <c r="M59" i="14"/>
  <c r="O59" i="14" s="1"/>
  <c r="S59" i="14" s="1"/>
  <c r="M275" i="14"/>
  <c r="O275" i="14" s="1"/>
  <c r="S275" i="14" s="1"/>
  <c r="O407" i="14"/>
  <c r="S407" i="14" s="1"/>
  <c r="M407" i="14"/>
  <c r="O54" i="14"/>
  <c r="S54" i="14" s="1"/>
  <c r="M54" i="14"/>
  <c r="O634" i="14"/>
  <c r="S634" i="14" s="1"/>
  <c r="M634" i="14"/>
  <c r="M721" i="14"/>
  <c r="O721" i="14" s="1"/>
  <c r="S721" i="14" s="1"/>
  <c r="M479" i="14"/>
  <c r="O479" i="14" s="1"/>
  <c r="S479" i="14" s="1"/>
  <c r="O400" i="14"/>
  <c r="S400" i="14" s="1"/>
  <c r="M400" i="14"/>
  <c r="M610" i="14"/>
  <c r="O610" i="14" s="1"/>
  <c r="S610" i="14" s="1"/>
  <c r="M609" i="14"/>
  <c r="O609" i="14" s="1"/>
  <c r="S609" i="14" s="1"/>
  <c r="M335" i="14"/>
  <c r="O335" i="14" s="1"/>
  <c r="S335" i="14" s="1"/>
  <c r="O445" i="14"/>
  <c r="S445" i="14" s="1"/>
  <c r="M445" i="14"/>
  <c r="O908" i="14"/>
  <c r="S908" i="14" s="1"/>
  <c r="M908" i="14"/>
  <c r="S605" i="14"/>
  <c r="M605" i="14"/>
  <c r="O605" i="14" s="1"/>
  <c r="M874" i="14"/>
  <c r="O874" i="14" s="1"/>
  <c r="S874" i="14" s="1"/>
  <c r="M284" i="14"/>
  <c r="O284" i="14" s="1"/>
  <c r="S284" i="14" s="1"/>
  <c r="M26" i="14"/>
  <c r="O26" i="14" s="1"/>
  <c r="S26" i="14" s="1"/>
  <c r="M97" i="14"/>
  <c r="O97" i="14" s="1"/>
  <c r="S97" i="14" s="1"/>
  <c r="M655" i="14"/>
  <c r="O655" i="14" s="1"/>
  <c r="S655" i="14" s="1"/>
  <c r="M646" i="14"/>
  <c r="O646" i="14" s="1"/>
  <c r="S646" i="14" s="1"/>
  <c r="M308" i="14"/>
  <c r="O308" i="14" s="1"/>
  <c r="S308" i="14" s="1"/>
  <c r="S329" i="14"/>
  <c r="M329" i="14"/>
  <c r="O329" i="14" s="1"/>
  <c r="M843" i="14"/>
  <c r="O843" i="14" s="1"/>
  <c r="S843" i="14" s="1"/>
  <c r="M500" i="14"/>
  <c r="O500" i="14" s="1"/>
  <c r="S500" i="14" s="1"/>
  <c r="M464" i="14"/>
  <c r="O464" i="14" s="1"/>
  <c r="S464" i="14" s="1"/>
  <c r="M259" i="14"/>
  <c r="O259" i="14" s="1"/>
  <c r="S259" i="14" s="1"/>
  <c r="O627" i="14"/>
  <c r="S627" i="14" s="1"/>
  <c r="M627" i="14"/>
  <c r="O561" i="14"/>
  <c r="S561" i="14" s="1"/>
  <c r="M561" i="14"/>
  <c r="O722" i="14"/>
  <c r="S722" i="14" s="1"/>
  <c r="M722" i="14"/>
  <c r="M448" i="14"/>
  <c r="O448" i="14" s="1"/>
  <c r="S448" i="14" s="1"/>
  <c r="M4" i="14"/>
  <c r="O4" i="14" s="1"/>
  <c r="S4" i="14" s="1"/>
  <c r="M468" i="14"/>
  <c r="O468" i="14" s="1"/>
  <c r="S468" i="14" s="1"/>
  <c r="M860" i="14"/>
  <c r="O860" i="14" s="1"/>
  <c r="S860" i="14" s="1"/>
  <c r="M347" i="14"/>
  <c r="O347" i="14" s="1"/>
  <c r="S347" i="14" s="1"/>
  <c r="M644" i="14"/>
  <c r="O644" i="14" s="1"/>
  <c r="S644" i="14" s="1"/>
  <c r="O286" i="14"/>
  <c r="S286" i="14" s="1"/>
  <c r="M286" i="14"/>
  <c r="O635" i="14"/>
  <c r="S635" i="14" s="1"/>
  <c r="M635" i="14"/>
  <c r="S207" i="14"/>
  <c r="M207" i="14"/>
  <c r="O207" i="14" s="1"/>
  <c r="M458" i="14"/>
  <c r="O458" i="14" s="1"/>
  <c r="S458" i="14" s="1"/>
  <c r="M295" i="14"/>
  <c r="O295" i="14" s="1"/>
  <c r="S295" i="14" s="1"/>
  <c r="M452" i="14"/>
  <c r="O452" i="14" s="1"/>
  <c r="S452" i="14" s="1"/>
  <c r="M793" i="14"/>
  <c r="O793" i="14" s="1"/>
  <c r="S793" i="14" s="1"/>
  <c r="M763" i="14"/>
  <c r="O763" i="14" s="1"/>
  <c r="S763" i="14" s="1"/>
  <c r="M706" i="14"/>
  <c r="O706" i="14" s="1"/>
  <c r="S706" i="14" s="1"/>
  <c r="M538" i="14"/>
  <c r="O538" i="14" s="1"/>
  <c r="S538" i="14" s="1"/>
  <c r="S599" i="14"/>
  <c r="M599" i="14"/>
  <c r="O599" i="14" s="1"/>
  <c r="M364" i="14"/>
  <c r="O364" i="14" s="1"/>
  <c r="S364" i="14" s="1"/>
  <c r="M326" i="14"/>
  <c r="O326" i="14" s="1"/>
  <c r="S326" i="14" s="1"/>
  <c r="O800" i="14"/>
  <c r="S800" i="14" s="1"/>
  <c r="M800" i="14"/>
  <c r="M612" i="14"/>
  <c r="O612" i="14" s="1"/>
  <c r="S612" i="14" s="1"/>
  <c r="M145" i="14"/>
  <c r="O145" i="14" s="1"/>
  <c r="S145" i="14" s="1"/>
  <c r="M239" i="14"/>
  <c r="O239" i="14" s="1"/>
  <c r="S239" i="14" s="1"/>
  <c r="M750" i="14"/>
  <c r="O750" i="14" s="1"/>
  <c r="S750" i="14" s="1"/>
  <c r="M751" i="14"/>
  <c r="O751" i="14" s="1"/>
  <c r="S751" i="14" s="1"/>
  <c r="M242" i="14"/>
  <c r="O242" i="14" s="1"/>
  <c r="S242" i="14" s="1"/>
  <c r="M325" i="14"/>
  <c r="O325" i="14" s="1"/>
  <c r="S325" i="14" s="1"/>
  <c r="M771" i="14"/>
  <c r="O771" i="14" s="1"/>
  <c r="S771" i="14" s="1"/>
  <c r="S557" i="14"/>
  <c r="M557" i="14"/>
  <c r="O557" i="14" s="1"/>
  <c r="O211" i="14"/>
  <c r="S211" i="14" s="1"/>
  <c r="M211" i="14"/>
  <c r="M204" i="14"/>
  <c r="O204" i="14" s="1"/>
  <c r="S204" i="14" s="1"/>
  <c r="M194" i="14"/>
  <c r="O194" i="14" s="1"/>
  <c r="S194" i="14" s="1"/>
  <c r="M203" i="14"/>
  <c r="O203" i="14" s="1"/>
  <c r="S203" i="14" s="1"/>
  <c r="M804" i="14"/>
  <c r="O804" i="14" s="1"/>
  <c r="S804" i="14" s="1"/>
  <c r="O324" i="14"/>
  <c r="S324" i="14" s="1"/>
  <c r="M324" i="14"/>
  <c r="M196" i="14"/>
  <c r="O196" i="14" s="1"/>
  <c r="S196" i="14" s="1"/>
  <c r="M545" i="14"/>
  <c r="O545" i="14" s="1"/>
  <c r="S545" i="14" s="1"/>
  <c r="M165" i="14"/>
  <c r="O165" i="14" s="1"/>
  <c r="S165" i="14" s="1"/>
  <c r="O930" i="14"/>
  <c r="S930" i="14" s="1"/>
  <c r="M930" i="14"/>
  <c r="M642" i="14"/>
  <c r="O642" i="14" s="1"/>
  <c r="S642" i="14" s="1"/>
  <c r="M52" i="14"/>
  <c r="O52" i="14" s="1"/>
  <c r="S52" i="14" s="1"/>
  <c r="O35" i="14"/>
  <c r="S35" i="14" s="1"/>
  <c r="M35" i="14"/>
  <c r="O738" i="14"/>
  <c r="S738" i="14" s="1"/>
  <c r="M738" i="14"/>
  <c r="S694" i="14"/>
  <c r="M694" i="14"/>
  <c r="O694" i="14" s="1"/>
  <c r="M333" i="14"/>
  <c r="O333" i="14" s="1"/>
  <c r="S333" i="14" s="1"/>
  <c r="M584" i="14"/>
  <c r="O584" i="14" s="1"/>
  <c r="S584" i="14" s="1"/>
  <c r="M232" i="14"/>
  <c r="O232" i="14" s="1"/>
  <c r="S232" i="14" s="1"/>
  <c r="M200" i="14"/>
  <c r="O200" i="14" s="1"/>
  <c r="S200" i="14" s="1"/>
  <c r="M202" i="14"/>
  <c r="O202" i="14" s="1"/>
  <c r="S202" i="14" s="1"/>
  <c r="M271" i="14"/>
  <c r="O271" i="14" s="1"/>
  <c r="S271" i="14" s="1"/>
  <c r="O536" i="14"/>
  <c r="S536" i="14" s="1"/>
  <c r="M536" i="14"/>
  <c r="M903" i="14"/>
  <c r="O903" i="14" s="1"/>
  <c r="S903" i="14" s="1"/>
  <c r="M17" i="14"/>
  <c r="O17" i="14" s="1"/>
  <c r="S17" i="14" s="1"/>
  <c r="O853" i="14"/>
  <c r="S853" i="14" s="1"/>
  <c r="M853" i="14"/>
  <c r="M716" i="14"/>
  <c r="O716" i="14" s="1"/>
  <c r="S716" i="14" s="1"/>
  <c r="M753" i="14"/>
  <c r="O753" i="14" s="1"/>
  <c r="S753" i="14" s="1"/>
  <c r="M32" i="14"/>
  <c r="O32" i="14" s="1"/>
  <c r="S32" i="14" s="1"/>
  <c r="M755" i="14"/>
  <c r="O755" i="14" s="1"/>
  <c r="S755" i="14" s="1"/>
  <c r="O322" i="14"/>
  <c r="S322" i="14" s="1"/>
  <c r="M322" i="14"/>
  <c r="M378" i="14"/>
  <c r="O378" i="14" s="1"/>
  <c r="S378" i="14" s="1"/>
  <c r="M832" i="14"/>
  <c r="O832" i="14" s="1"/>
  <c r="S832" i="14" s="1"/>
  <c r="M618" i="14"/>
  <c r="O618" i="14" s="1"/>
  <c r="S618" i="14" s="1"/>
  <c r="O175" i="14"/>
  <c r="S175" i="14" s="1"/>
  <c r="M175" i="14"/>
  <c r="M423" i="14"/>
  <c r="O423" i="14" s="1"/>
  <c r="S423" i="14" s="1"/>
  <c r="M477" i="14"/>
  <c r="O477" i="14" s="1"/>
  <c r="S477" i="14" s="1"/>
  <c r="M441" i="14"/>
  <c r="O441" i="14" s="1"/>
  <c r="S441" i="14" s="1"/>
  <c r="O840" i="14"/>
  <c r="S840" i="14" s="1"/>
  <c r="M840" i="14"/>
  <c r="M142" i="14"/>
  <c r="O142" i="14" s="1"/>
  <c r="S142" i="14" s="1"/>
  <c r="M928" i="14"/>
  <c r="O928" i="14" s="1"/>
  <c r="S928" i="14" s="1"/>
  <c r="O569" i="14"/>
  <c r="S569" i="14" s="1"/>
  <c r="M569" i="14"/>
  <c r="O394" i="14"/>
  <c r="S394" i="14" s="1"/>
  <c r="M394" i="14"/>
  <c r="O473" i="14"/>
  <c r="S473" i="14" s="1"/>
  <c r="M473" i="14"/>
  <c r="M130" i="14"/>
  <c r="O130" i="14" s="1"/>
  <c r="S130" i="14" s="1"/>
  <c r="M320" i="14"/>
  <c r="O320" i="14" s="1"/>
  <c r="S320" i="14" s="1"/>
  <c r="O418" i="14"/>
  <c r="S418" i="14" s="1"/>
  <c r="M418" i="14"/>
  <c r="M285" i="14"/>
  <c r="O285" i="14" s="1"/>
  <c r="S285" i="14" s="1"/>
  <c r="M11" i="14"/>
  <c r="O11" i="14" s="1"/>
  <c r="S11" i="14" s="1"/>
  <c r="M606" i="14"/>
  <c r="O606" i="14" s="1"/>
  <c r="S606" i="14" s="1"/>
  <c r="O274" i="14"/>
  <c r="S274" i="14" s="1"/>
  <c r="M274" i="14"/>
  <c r="O422" i="14"/>
  <c r="S422" i="14" s="1"/>
  <c r="M422" i="14"/>
  <c r="S472" i="14"/>
  <c r="M472" i="14"/>
  <c r="O472" i="14" s="1"/>
  <c r="M519" i="14"/>
  <c r="O519" i="14" s="1"/>
  <c r="S519" i="14" s="1"/>
  <c r="M221" i="14"/>
  <c r="O221" i="14" s="1"/>
  <c r="S221" i="14" s="1"/>
  <c r="M845" i="14"/>
  <c r="O845" i="14" s="1"/>
  <c r="S845" i="14" s="1"/>
  <c r="M900" i="14"/>
  <c r="O900" i="14" s="1"/>
  <c r="S900" i="14" s="1"/>
  <c r="M132" i="14"/>
  <c r="O132" i="14" s="1"/>
  <c r="S132" i="14" s="1"/>
  <c r="M157" i="14"/>
  <c r="O157" i="14" s="1"/>
  <c r="S157" i="14" s="1"/>
  <c r="M220" i="14"/>
  <c r="O220" i="14" s="1"/>
  <c r="S220" i="14" s="1"/>
  <c r="S723" i="14"/>
  <c r="M723" i="14"/>
  <c r="O723" i="14" s="1"/>
  <c r="M371" i="14"/>
  <c r="O371" i="14" s="1"/>
  <c r="S371" i="14" s="1"/>
  <c r="M6" i="14"/>
  <c r="O6" i="14" s="1"/>
  <c r="S6" i="14" s="1"/>
  <c r="M317" i="14"/>
  <c r="O317" i="14" s="1"/>
  <c r="S317" i="14" s="1"/>
  <c r="M782" i="14"/>
  <c r="O782" i="14" s="1"/>
  <c r="S782" i="14" s="1"/>
  <c r="O795" i="14"/>
  <c r="S795" i="14" s="1"/>
  <c r="M795" i="14"/>
  <c r="O566" i="14"/>
  <c r="S566" i="14" s="1"/>
  <c r="M566" i="14"/>
  <c r="O377" i="14"/>
  <c r="S377" i="14" s="1"/>
  <c r="M377" i="14"/>
  <c r="M540" i="14"/>
  <c r="O540" i="14" s="1"/>
  <c r="S540" i="14" s="1"/>
  <c r="M602" i="14"/>
  <c r="O602" i="14" s="1"/>
  <c r="S602" i="14" s="1"/>
  <c r="M548" i="14"/>
  <c r="O548" i="14" s="1"/>
  <c r="S548" i="14" s="1"/>
  <c r="M595" i="14"/>
  <c r="O595" i="14" s="1"/>
  <c r="S595" i="14" s="1"/>
  <c r="M590" i="14"/>
  <c r="O590" i="14" s="1"/>
  <c r="S590" i="14" s="1"/>
  <c r="M438" i="14"/>
  <c r="O438" i="14" s="1"/>
  <c r="S438" i="14" s="1"/>
  <c r="O192" i="14"/>
  <c r="S192" i="14" s="1"/>
  <c r="M192" i="14"/>
  <c r="O863" i="14"/>
  <c r="S863" i="14" s="1"/>
  <c r="M863" i="14"/>
  <c r="S886" i="14"/>
  <c r="M886" i="14"/>
  <c r="O886" i="14" s="1"/>
  <c r="M237" i="14"/>
  <c r="O237" i="14" s="1"/>
  <c r="S237" i="14" s="1"/>
  <c r="M534" i="14"/>
  <c r="O534" i="14" s="1"/>
  <c r="S534" i="14" s="1"/>
  <c r="M330" i="14"/>
  <c r="O330" i="14" s="1"/>
  <c r="S330" i="14" s="1"/>
  <c r="M529" i="14"/>
  <c r="O529" i="14" s="1"/>
  <c r="S529" i="14" s="1"/>
  <c r="M60" i="14"/>
  <c r="O60" i="14" s="1"/>
  <c r="S60" i="14" s="1"/>
  <c r="M683" i="14"/>
  <c r="O683" i="14" s="1"/>
  <c r="S683" i="14" s="1"/>
  <c r="M379" i="14"/>
  <c r="O379" i="14" s="1"/>
  <c r="S379" i="14" s="1"/>
  <c r="S562" i="14"/>
  <c r="M562" i="14"/>
  <c r="O562" i="14" s="1"/>
  <c r="M656" i="14"/>
  <c r="O656" i="14" s="1"/>
  <c r="S656" i="14" s="1"/>
  <c r="M632" i="14"/>
  <c r="O632" i="14" s="1"/>
  <c r="S632" i="14" s="1"/>
  <c r="O790" i="14"/>
  <c r="S790" i="14" s="1"/>
  <c r="M790" i="14"/>
  <c r="M662" i="14"/>
  <c r="O662" i="14" s="1"/>
  <c r="S662" i="14" s="1"/>
  <c r="M698" i="14"/>
  <c r="O698" i="14" s="1"/>
  <c r="S698" i="14" s="1"/>
  <c r="M645" i="14"/>
  <c r="O645" i="14" s="1"/>
  <c r="S645" i="14" s="1"/>
  <c r="M150" i="14"/>
  <c r="O150" i="14" s="1"/>
  <c r="S150" i="14" s="1"/>
  <c r="M861" i="14"/>
  <c r="O861" i="14" s="1"/>
  <c r="S861" i="14" s="1"/>
  <c r="M904" i="14"/>
  <c r="O904" i="14" s="1"/>
  <c r="S904" i="14" s="1"/>
  <c r="M626" i="14"/>
  <c r="O626" i="14" s="1"/>
  <c r="S626" i="14" s="1"/>
  <c r="M531" i="14"/>
  <c r="O531" i="14" s="1"/>
  <c r="S531" i="14" s="1"/>
  <c r="S469" i="14"/>
  <c r="M469" i="14"/>
  <c r="O469" i="14" s="1"/>
  <c r="O598" i="14"/>
  <c r="S598" i="14" s="1"/>
  <c r="M598" i="14"/>
  <c r="M75" i="14"/>
  <c r="O75" i="14" s="1"/>
  <c r="S75" i="14" s="1"/>
  <c r="M892" i="14"/>
  <c r="O892" i="14" s="1"/>
  <c r="S892" i="14" s="1"/>
  <c r="M818" i="14"/>
  <c r="O818" i="14" s="1"/>
  <c r="S818" i="14" s="1"/>
  <c r="M745" i="14"/>
  <c r="O745" i="14" s="1"/>
  <c r="S745" i="14" s="1"/>
  <c r="O733" i="14"/>
  <c r="S733" i="14" s="1"/>
  <c r="M733" i="14"/>
  <c r="M641" i="14"/>
  <c r="O641" i="14" s="1"/>
  <c r="S641" i="14" s="1"/>
  <c r="M705" i="14"/>
  <c r="O705" i="14" s="1"/>
  <c r="S705" i="14" s="1"/>
  <c r="M368" i="14"/>
  <c r="O368" i="14" s="1"/>
  <c r="S368" i="14" s="1"/>
  <c r="O398" i="14"/>
  <c r="S398" i="14" s="1"/>
  <c r="M398" i="14"/>
  <c r="M803" i="14"/>
  <c r="O803" i="14" s="1"/>
  <c r="S803" i="14" s="1"/>
  <c r="M549" i="14"/>
  <c r="O549" i="14" s="1"/>
  <c r="S549" i="14" s="1"/>
  <c r="O195" i="14"/>
  <c r="S195" i="14" s="1"/>
  <c r="M195" i="14"/>
  <c r="O350" i="14"/>
  <c r="S350" i="14" s="1"/>
  <c r="M350" i="14"/>
  <c r="S471" i="14"/>
  <c r="M471" i="14"/>
  <c r="O471" i="14" s="1"/>
  <c r="M621" i="14"/>
  <c r="O621" i="14" s="1"/>
  <c r="S621" i="14" s="1"/>
  <c r="M772" i="14"/>
  <c r="O772" i="14" s="1"/>
  <c r="S772" i="14" s="1"/>
  <c r="M830" i="14"/>
  <c r="O830" i="14" s="1"/>
  <c r="S830" i="14" s="1"/>
  <c r="M704" i="14"/>
  <c r="O704" i="14" s="1"/>
  <c r="S704" i="14" s="1"/>
  <c r="M746" i="14"/>
  <c r="O746" i="14" s="1"/>
  <c r="S746" i="14" s="1"/>
  <c r="M820" i="14"/>
  <c r="O820" i="14" s="1"/>
  <c r="S820" i="14" s="1"/>
  <c r="O543" i="14"/>
  <c r="S543" i="14" s="1"/>
  <c r="M543" i="14"/>
  <c r="M30" i="14"/>
  <c r="O30" i="14" s="1"/>
  <c r="S30" i="14" s="1"/>
  <c r="M616" i="14"/>
  <c r="O616" i="14" s="1"/>
  <c r="S616" i="14" s="1"/>
  <c r="O417" i="14"/>
  <c r="S417" i="14" s="1"/>
  <c r="M417" i="14"/>
  <c r="M842" i="14"/>
  <c r="O842" i="14" s="1"/>
  <c r="S842" i="14" s="1"/>
  <c r="M811" i="14"/>
  <c r="O811" i="14" s="1"/>
  <c r="S811" i="14" s="1"/>
  <c r="M37" i="14"/>
  <c r="O37" i="14" s="1"/>
  <c r="S37" i="14" s="1"/>
  <c r="M707" i="14"/>
  <c r="O707" i="14" s="1"/>
  <c r="S707" i="14" s="1"/>
  <c r="O480" i="14"/>
  <c r="S480" i="14" s="1"/>
  <c r="M480" i="14"/>
  <c r="M559" i="14"/>
  <c r="O559" i="14" s="1"/>
  <c r="S559" i="14" s="1"/>
  <c r="M719" i="14"/>
  <c r="O719" i="14" s="1"/>
  <c r="S719" i="14" s="1"/>
  <c r="M380" i="14"/>
  <c r="O380" i="14" s="1"/>
  <c r="S380" i="14" s="1"/>
  <c r="O129" i="14"/>
  <c r="S129" i="14" s="1"/>
  <c r="M129" i="14"/>
  <c r="M334" i="14"/>
  <c r="O334" i="14" s="1"/>
  <c r="S334" i="14" s="1"/>
  <c r="M68" i="14"/>
  <c r="O68" i="14" s="1"/>
  <c r="S68" i="14" s="1"/>
  <c r="M414" i="14"/>
  <c r="O414" i="14" s="1"/>
  <c r="S414" i="14" s="1"/>
  <c r="O912" i="14"/>
  <c r="S912" i="14" s="1"/>
  <c r="M912" i="14"/>
  <c r="S742" i="14"/>
  <c r="M742" i="14"/>
  <c r="O742" i="14" s="1"/>
  <c r="M88" i="14"/>
  <c r="O88" i="14" s="1"/>
  <c r="S88" i="14" s="1"/>
  <c r="O451" i="14"/>
  <c r="S451" i="14" s="1"/>
  <c r="M451" i="14"/>
  <c r="O835" i="14"/>
  <c r="S835" i="14" s="1"/>
  <c r="M835" i="14"/>
  <c r="O267" i="14"/>
  <c r="S267" i="14" s="1"/>
  <c r="M267" i="14"/>
  <c r="M734" i="14"/>
  <c r="O734" i="14" s="1"/>
  <c r="S734" i="14" s="1"/>
  <c r="M889" i="14"/>
  <c r="O889" i="14" s="1"/>
  <c r="S889" i="14" s="1"/>
  <c r="O279" i="14"/>
  <c r="S279" i="14" s="1"/>
  <c r="M279" i="14"/>
  <c r="M453" i="14"/>
  <c r="O453" i="14" s="1"/>
  <c r="S453" i="14" s="1"/>
  <c r="M245" i="14"/>
  <c r="O245" i="14" s="1"/>
  <c r="S245" i="14" s="1"/>
  <c r="M810" i="14"/>
  <c r="O810" i="14" s="1"/>
  <c r="S810" i="14" s="1"/>
  <c r="O617" i="14"/>
  <c r="S617" i="14" s="1"/>
  <c r="M617" i="14"/>
  <c r="O257" i="14"/>
  <c r="S257" i="14" s="1"/>
  <c r="M257" i="14"/>
  <c r="S743" i="14"/>
  <c r="M743" i="14"/>
  <c r="O743" i="14" s="1"/>
  <c r="M482" i="14"/>
  <c r="O482" i="14" s="1"/>
  <c r="S482" i="14" s="1"/>
  <c r="M384" i="14"/>
  <c r="O384" i="14" s="1"/>
  <c r="S384" i="14" s="1"/>
  <c r="M878" i="14"/>
  <c r="O878" i="14" s="1"/>
  <c r="S878" i="14" s="1"/>
  <c r="M181" i="14"/>
  <c r="O181" i="14" s="1"/>
  <c r="S181" i="14" s="1"/>
  <c r="M691" i="14"/>
  <c r="O691" i="14" s="1"/>
  <c r="S691" i="14" s="1"/>
  <c r="M432" i="14"/>
  <c r="O432" i="14" s="1"/>
  <c r="S432" i="14" s="1"/>
  <c r="M182" i="14"/>
  <c r="O182" i="14" s="1"/>
  <c r="S182" i="14" s="1"/>
  <c r="S190" i="14"/>
  <c r="M190" i="14"/>
  <c r="O190" i="14" s="1"/>
  <c r="S126" i="14"/>
  <c r="M126" i="14"/>
  <c r="O126" i="14" s="1"/>
  <c r="M117" i="14"/>
  <c r="O117" i="14" s="1"/>
  <c r="S117" i="14" s="1"/>
  <c r="M514" i="14"/>
  <c r="O514" i="14" s="1"/>
  <c r="S514" i="14" s="1"/>
  <c r="M440" i="14"/>
  <c r="O440" i="14" s="1"/>
  <c r="S440" i="14" s="1"/>
  <c r="O205" i="14"/>
  <c r="S205" i="14" s="1"/>
  <c r="M205" i="14"/>
  <c r="O805" i="14"/>
  <c r="S805" i="14" s="1"/>
  <c r="M805" i="14"/>
  <c r="O825" i="14"/>
  <c r="S825" i="14" s="1"/>
  <c r="M825" i="14"/>
  <c r="M526" i="14"/>
  <c r="O526" i="14" s="1"/>
  <c r="S526" i="14" s="1"/>
  <c r="M777" i="14"/>
  <c r="O777" i="14" s="1"/>
  <c r="S777" i="14" s="1"/>
  <c r="M136" i="14"/>
  <c r="O136" i="14" s="1"/>
  <c r="S136" i="14" s="1"/>
  <c r="M744" i="14"/>
  <c r="O744" i="14" s="1"/>
  <c r="S744" i="14" s="1"/>
  <c r="M807" i="14"/>
  <c r="O807" i="14" s="1"/>
  <c r="S807" i="14" s="1"/>
  <c r="M208" i="14"/>
  <c r="O208" i="14" s="1"/>
  <c r="S208" i="14" s="1"/>
  <c r="O258" i="14"/>
  <c r="S258" i="14" s="1"/>
  <c r="M258" i="14"/>
  <c r="O491" i="14"/>
  <c r="S491" i="14" s="1"/>
  <c r="M491" i="14"/>
  <c r="S637" i="14"/>
  <c r="M637" i="14"/>
  <c r="O637" i="14" s="1"/>
  <c r="M675" i="14"/>
  <c r="O675" i="14" s="1"/>
  <c r="S675" i="14" s="1"/>
  <c r="M754" i="14"/>
  <c r="O754" i="14" s="1"/>
  <c r="S754" i="14" s="1"/>
  <c r="M243" i="14"/>
  <c r="O243" i="14" s="1"/>
  <c r="S243" i="14" s="1"/>
  <c r="M624" i="14"/>
  <c r="O624" i="14" s="1"/>
  <c r="S624" i="14" s="1"/>
  <c r="M731" i="14"/>
  <c r="O731" i="14" s="1"/>
  <c r="S731" i="14" s="1"/>
  <c r="M608" i="14"/>
  <c r="O608" i="14" s="1"/>
  <c r="S608" i="14" s="1"/>
  <c r="M686" i="14"/>
  <c r="O686" i="14" s="1"/>
  <c r="S686" i="14" s="1"/>
  <c r="S358" i="14"/>
  <c r="M358" i="14"/>
  <c r="O358" i="14" s="1"/>
  <c r="M883" i="14"/>
  <c r="O883" i="14" s="1"/>
  <c r="S883" i="14" s="1"/>
  <c r="M21" i="14"/>
  <c r="O21" i="14" s="1"/>
  <c r="S21" i="14" s="1"/>
  <c r="O22" i="14"/>
  <c r="S22" i="14" s="1"/>
  <c r="M22" i="14"/>
  <c r="M712" i="14"/>
  <c r="O712" i="14" s="1"/>
  <c r="S712" i="14" s="1"/>
  <c r="M729" i="14"/>
  <c r="O729" i="14" s="1"/>
  <c r="S729" i="14" s="1"/>
  <c r="M708" i="14"/>
  <c r="O708" i="14" s="1"/>
  <c r="S708" i="14" s="1"/>
  <c r="M865" i="14"/>
  <c r="O865" i="14" s="1"/>
  <c r="S865" i="14" s="1"/>
  <c r="M587" i="14"/>
  <c r="O587" i="14" s="1"/>
  <c r="S587" i="14" s="1"/>
  <c r="M581" i="14"/>
  <c r="O581" i="14" s="1"/>
  <c r="S581" i="14" s="1"/>
  <c r="M123" i="14"/>
  <c r="O123" i="14" s="1"/>
  <c r="S123" i="14" s="1"/>
  <c r="M293" i="14"/>
  <c r="O293" i="14" s="1"/>
  <c r="S293" i="14" s="1"/>
  <c r="S107" i="14"/>
  <c r="M107" i="14"/>
  <c r="O107" i="14" s="1"/>
  <c r="O58" i="14"/>
  <c r="S58" i="14" s="1"/>
  <c r="M58" i="14"/>
  <c r="S128" i="14"/>
  <c r="M128" i="14"/>
  <c r="O128" i="14" s="1"/>
  <c r="O161" i="14"/>
  <c r="S161" i="14" s="1"/>
  <c r="M161" i="14"/>
  <c r="S582" i="14"/>
  <c r="M582" i="14"/>
  <c r="O582" i="14" s="1"/>
  <c r="M270" i="14"/>
  <c r="O270" i="14" s="1"/>
  <c r="S270" i="14" s="1"/>
  <c r="M776" i="14"/>
  <c r="O776" i="14" s="1"/>
  <c r="S776" i="14" s="1"/>
  <c r="O51" i="14"/>
  <c r="S51" i="14" s="1"/>
  <c r="M51" i="14"/>
  <c r="S73" i="14"/>
  <c r="M73" i="14"/>
  <c r="O73" i="14" s="1"/>
  <c r="M761" i="14"/>
  <c r="O761" i="14" s="1"/>
  <c r="S761" i="14" s="1"/>
  <c r="M682" i="14"/>
  <c r="O682" i="14" s="1"/>
  <c r="S682" i="14" s="1"/>
  <c r="M700" i="14"/>
  <c r="O700" i="14" s="1"/>
  <c r="S700" i="14" s="1"/>
  <c r="M76" i="14"/>
  <c r="O76" i="14" s="1"/>
  <c r="S76" i="14" s="1"/>
  <c r="O701" i="14"/>
  <c r="S701" i="14" s="1"/>
  <c r="M701" i="14"/>
  <c r="M265" i="14"/>
  <c r="O265" i="14" s="1"/>
  <c r="S265" i="14" s="1"/>
  <c r="O487" i="14"/>
  <c r="S487" i="14" s="1"/>
  <c r="M487" i="14"/>
  <c r="O437" i="14"/>
  <c r="S437" i="14" s="1"/>
  <c r="M437" i="14"/>
  <c r="O913" i="14"/>
  <c r="S913" i="14" s="1"/>
  <c r="M913" i="14"/>
  <c r="S484" i="14"/>
  <c r="M484" i="14"/>
  <c r="O484" i="14" s="1"/>
  <c r="O819" i="14"/>
  <c r="S819" i="14" s="1"/>
  <c r="M819" i="14"/>
  <c r="M809" i="14"/>
  <c r="O809" i="14" s="1"/>
  <c r="S809" i="14" s="1"/>
  <c r="M433" i="14"/>
  <c r="O433" i="14" s="1"/>
  <c r="S433" i="14" s="1"/>
  <c r="M209" i="14"/>
  <c r="O209" i="14" s="1"/>
  <c r="S209" i="14" s="1"/>
  <c r="O71" i="14"/>
  <c r="S71" i="14" s="1"/>
  <c r="M71" i="14"/>
  <c r="M341" i="14"/>
  <c r="O341" i="14" s="1"/>
  <c r="S341" i="14" s="1"/>
  <c r="M739" i="14"/>
  <c r="O739" i="14" s="1"/>
  <c r="S739" i="14" s="1"/>
  <c r="M869" i="14"/>
  <c r="O869" i="14" s="1"/>
  <c r="S869" i="14" s="1"/>
  <c r="M403" i="14"/>
  <c r="O403" i="14" s="1"/>
  <c r="S403" i="14" s="1"/>
  <c r="O547" i="14"/>
  <c r="S547" i="14" s="1"/>
  <c r="M547" i="14"/>
  <c r="O193" i="14"/>
  <c r="S193" i="14" s="1"/>
  <c r="M193" i="14"/>
  <c r="M572" i="14"/>
  <c r="O572" i="14" s="1"/>
  <c r="S572" i="14" s="1"/>
  <c r="M225" i="14"/>
  <c r="O225" i="14" s="1"/>
  <c r="S225" i="14" s="1"/>
  <c r="O255" i="14"/>
  <c r="S255" i="14" s="1"/>
  <c r="M255" i="14"/>
  <c r="O523" i="14"/>
  <c r="S523" i="14" s="1"/>
  <c r="M523" i="14"/>
  <c r="S613" i="14"/>
  <c r="M613" i="14"/>
  <c r="O613" i="14" s="1"/>
  <c r="O362" i="14"/>
  <c r="S362" i="14" s="1"/>
  <c r="M362" i="14"/>
  <c r="M241" i="14"/>
  <c r="O241" i="14" s="1"/>
  <c r="S241" i="14" s="1"/>
  <c r="M765" i="14"/>
  <c r="O765" i="14" s="1"/>
  <c r="S765" i="14" s="1"/>
  <c r="M802" i="14"/>
  <c r="O802" i="14" s="1"/>
  <c r="S802" i="14" s="1"/>
  <c r="M127" i="14"/>
  <c r="O127" i="14" s="1"/>
  <c r="S127" i="14" s="1"/>
  <c r="O496" i="14"/>
  <c r="S496" i="14" s="1"/>
  <c r="M496" i="14"/>
  <c r="O741" i="14"/>
  <c r="S741" i="14" s="1"/>
  <c r="M741" i="14"/>
  <c r="S560" i="14"/>
  <c r="M560" i="14"/>
  <c r="O560" i="14" s="1"/>
  <c r="M685" i="14"/>
  <c r="O685" i="14" s="1"/>
  <c r="S685" i="14" s="1"/>
  <c r="O103" i="14"/>
  <c r="S103" i="14" s="1"/>
  <c r="M103" i="14"/>
  <c r="O62" i="14"/>
  <c r="S62" i="14" s="1"/>
  <c r="M62" i="14"/>
  <c r="M315" i="14"/>
  <c r="O315" i="14" s="1"/>
  <c r="S315" i="14" s="1"/>
  <c r="M436" i="14"/>
  <c r="O436" i="14" s="1"/>
  <c r="S436" i="14" s="1"/>
  <c r="O884" i="14"/>
  <c r="S884" i="14" s="1"/>
  <c r="M884" i="14"/>
  <c r="O890" i="14"/>
  <c r="S890" i="14" s="1"/>
  <c r="M890" i="14"/>
  <c r="S148" i="14"/>
  <c r="M148" i="14"/>
  <c r="O148" i="14" s="1"/>
  <c r="O244" i="14"/>
  <c r="S244" i="14" s="1"/>
  <c r="M244" i="14"/>
  <c r="M297" i="14"/>
  <c r="O297" i="14" s="1"/>
  <c r="S297" i="14" s="1"/>
  <c r="M39" i="14"/>
  <c r="O39" i="14" s="1"/>
  <c r="S39" i="14" s="1"/>
  <c r="M849" i="14"/>
  <c r="O849" i="14" s="1"/>
  <c r="S849" i="14" s="1"/>
  <c r="M787" i="14"/>
  <c r="O787" i="14" s="1"/>
  <c r="S787" i="14" s="1"/>
  <c r="O836" i="14"/>
  <c r="S836" i="14" s="1"/>
  <c r="M836" i="14"/>
  <c r="O374" i="14"/>
  <c r="S374" i="14" s="1"/>
  <c r="M374" i="14"/>
  <c r="S269" i="14"/>
  <c r="M269" i="14"/>
  <c r="O269" i="14" s="1"/>
  <c r="M404" i="14"/>
  <c r="O404" i="14" s="1"/>
  <c r="S404" i="14" s="1"/>
  <c r="O757" i="14"/>
  <c r="S757" i="14" s="1"/>
  <c r="M757" i="14"/>
  <c r="O693" i="14"/>
  <c r="S693" i="14" s="1"/>
  <c r="M693" i="14"/>
  <c r="M730" i="14"/>
  <c r="O730" i="14" s="1"/>
  <c r="S730" i="14" s="1"/>
  <c r="M808" i="14"/>
  <c r="O808" i="14" s="1"/>
  <c r="S808" i="14" s="1"/>
  <c r="O444" i="14"/>
  <c r="S444" i="14" s="1"/>
  <c r="M444" i="14"/>
  <c r="O228" i="14"/>
  <c r="S228" i="14" s="1"/>
  <c r="M228" i="14"/>
  <c r="S703" i="14"/>
  <c r="M703" i="14"/>
  <c r="O703" i="14" s="1"/>
  <c r="O49" i="14"/>
  <c r="S49" i="14" s="1"/>
  <c r="M49" i="14"/>
  <c r="M272" i="14"/>
  <c r="O272" i="14" s="1"/>
  <c r="S272" i="14" s="1"/>
  <c r="M796" i="14"/>
  <c r="O796" i="14" s="1"/>
  <c r="S796" i="14" s="1"/>
  <c r="M219" i="14"/>
  <c r="O219" i="14" s="1"/>
  <c r="S219" i="14" s="1"/>
  <c r="M465" i="14"/>
  <c r="O465" i="14" s="1"/>
  <c r="S465" i="14" s="1"/>
  <c r="O332" i="14"/>
  <c r="S332" i="14" s="1"/>
  <c r="M332" i="14"/>
  <c r="O489" i="14"/>
  <c r="S489" i="14" s="1"/>
  <c r="M489" i="14"/>
  <c r="S689" i="14"/>
  <c r="M689" i="14"/>
  <c r="O689" i="14" s="1"/>
  <c r="M98" i="14"/>
  <c r="O98" i="14" s="1"/>
  <c r="S98" i="14" s="1"/>
  <c r="O875" i="14"/>
  <c r="S875" i="14" s="1"/>
  <c r="M875" i="14"/>
  <c r="O592" i="14"/>
  <c r="S592" i="14" s="1"/>
  <c r="M592" i="14"/>
  <c r="M29" i="14"/>
  <c r="O29" i="14" s="1"/>
  <c r="S29" i="14" s="1"/>
  <c r="M331" i="14"/>
  <c r="O331" i="14" s="1"/>
  <c r="S331" i="14" s="1"/>
  <c r="O837" i="14"/>
  <c r="S837" i="14" s="1"/>
  <c r="M837" i="14"/>
  <c r="O268" i="14"/>
  <c r="S268" i="14" s="1"/>
  <c r="M268" i="14"/>
  <c r="S7" i="14"/>
  <c r="M7" i="14"/>
  <c r="O7" i="14" s="1"/>
  <c r="O488" i="14"/>
  <c r="S488" i="14" s="1"/>
  <c r="M488" i="14"/>
  <c r="M152" i="14"/>
  <c r="O152" i="14" s="1"/>
  <c r="S152" i="14" s="1"/>
  <c r="M12" i="14"/>
  <c r="O12" i="14" s="1"/>
  <c r="S12" i="14" s="1"/>
  <c r="M769" i="14"/>
  <c r="O769" i="14" s="1"/>
  <c r="S769" i="14" s="1"/>
  <c r="M210" i="14"/>
  <c r="O210" i="14" s="1"/>
  <c r="S210" i="14" s="1"/>
  <c r="O382" i="14"/>
  <c r="S382" i="14" s="1"/>
  <c r="M382" i="14"/>
  <c r="O579" i="14"/>
  <c r="S579" i="14" s="1"/>
  <c r="M579" i="14"/>
  <c r="S415" i="14"/>
  <c r="M415" i="14"/>
  <c r="O415" i="14" s="1"/>
  <c r="M143" i="14"/>
  <c r="O143" i="14" s="1"/>
  <c r="S143" i="14" s="1"/>
  <c r="O282" i="14"/>
  <c r="S282" i="14" s="1"/>
  <c r="M282" i="14"/>
  <c r="O887" i="14"/>
  <c r="S887" i="14" s="1"/>
  <c r="M887" i="14"/>
  <c r="M852" i="14"/>
  <c r="O852" i="14" s="1"/>
  <c r="S852" i="14" s="1"/>
  <c r="M38" i="14"/>
  <c r="O38" i="14" s="1"/>
  <c r="S38" i="14" s="1"/>
  <c r="O659" i="14"/>
  <c r="S659" i="14" s="1"/>
  <c r="M659" i="14"/>
  <c r="O661" i="14"/>
  <c r="S661" i="14" s="1"/>
  <c r="M661" i="14"/>
  <c r="S266" i="14"/>
  <c r="M266" i="14"/>
  <c r="O266" i="14" s="1"/>
  <c r="O493" i="14"/>
  <c r="S493" i="14" s="1"/>
  <c r="M493" i="14"/>
  <c r="M78" i="14"/>
  <c r="O78" i="14" s="1"/>
  <c r="S78" i="14" s="1"/>
  <c r="M474" i="14"/>
  <c r="O474" i="14" s="1"/>
  <c r="S474" i="14" s="1"/>
  <c r="M502" i="14"/>
  <c r="O502" i="14" s="1"/>
  <c r="S502" i="14" s="1"/>
  <c r="M673" i="14"/>
  <c r="O673" i="14" s="1"/>
  <c r="S673" i="14" s="1"/>
  <c r="O647" i="14"/>
  <c r="S647" i="14" s="1"/>
  <c r="M647" i="14"/>
  <c r="O631" i="14"/>
  <c r="S631" i="14" s="1"/>
  <c r="M631" i="14"/>
  <c r="S114" i="14"/>
  <c r="M114" i="14"/>
  <c r="O114" i="14" s="1"/>
  <c r="M321" i="14"/>
  <c r="O321" i="14" s="1"/>
  <c r="S321" i="14" s="1"/>
  <c r="O312" i="14"/>
  <c r="S312" i="14" s="1"/>
  <c r="M312" i="14"/>
  <c r="O660" i="14"/>
  <c r="S660" i="14" s="1"/>
  <c r="M660" i="14"/>
  <c r="M684" i="14"/>
  <c r="O684" i="14" s="1"/>
  <c r="S684" i="14" s="1"/>
  <c r="M47" i="14"/>
  <c r="O47" i="14" s="1"/>
  <c r="S47" i="14" s="1"/>
  <c r="O856" i="14"/>
  <c r="S856" i="14" s="1"/>
  <c r="M856" i="14"/>
  <c r="O920" i="14"/>
  <c r="S920" i="14" s="1"/>
  <c r="M920" i="14"/>
  <c r="S389" i="14"/>
  <c r="M389" i="14"/>
  <c r="O389" i="14" s="1"/>
  <c r="O393" i="14"/>
  <c r="S393" i="14" s="1"/>
  <c r="M393" i="14"/>
  <c r="M575" i="14"/>
  <c r="O575" i="14" s="1"/>
  <c r="S575" i="14" s="1"/>
  <c r="M636" i="14"/>
  <c r="O636" i="14" s="1"/>
  <c r="S636" i="14" s="1"/>
  <c r="M574" i="14"/>
  <c r="O574" i="14" s="1"/>
  <c r="S574" i="14" s="1"/>
  <c r="M629" i="14"/>
  <c r="O629" i="14" s="1"/>
  <c r="S629" i="14" s="1"/>
  <c r="O85" i="14"/>
  <c r="S85" i="14" s="1"/>
  <c r="M85" i="14"/>
  <c r="O173" i="14"/>
  <c r="S173" i="14" s="1"/>
  <c r="M173" i="14"/>
  <c r="S879" i="14"/>
  <c r="M879" i="14"/>
  <c r="O879" i="14" s="1"/>
  <c r="M749" i="14"/>
  <c r="O749" i="14" s="1"/>
  <c r="S749" i="14" s="1"/>
  <c r="O311" i="14"/>
  <c r="S311" i="14" s="1"/>
  <c r="M311" i="14"/>
  <c r="O586" i="14"/>
  <c r="S586" i="14" s="1"/>
  <c r="M586" i="14"/>
  <c r="M828" i="14"/>
  <c r="O828" i="14" s="1"/>
  <c r="S828" i="14" s="1"/>
  <c r="M186" i="14"/>
  <c r="O186" i="14" s="1"/>
  <c r="S186" i="14" s="1"/>
  <c r="O817" i="14"/>
  <c r="S817" i="14" s="1"/>
  <c r="M817" i="14"/>
  <c r="O412" i="14"/>
  <c r="S412" i="14" s="1"/>
  <c r="M412" i="14"/>
  <c r="S639" i="14"/>
  <c r="M639" i="14"/>
  <c r="O639" i="14" s="1"/>
  <c r="O19" i="14"/>
  <c r="S19" i="14" s="1"/>
  <c r="M19" i="14"/>
  <c r="M580" i="14"/>
  <c r="O580" i="14" s="1"/>
  <c r="S580" i="14" s="1"/>
  <c r="M222" i="14"/>
  <c r="O222" i="14" s="1"/>
  <c r="S222" i="14" s="1"/>
  <c r="M470" i="14"/>
  <c r="O470" i="14" s="1"/>
  <c r="S470" i="14" s="1"/>
  <c r="M620" i="14"/>
  <c r="O620" i="14" s="1"/>
  <c r="S620" i="14" s="1"/>
  <c r="O234" i="14"/>
  <c r="S234" i="14" s="1"/>
  <c r="M234" i="14"/>
  <c r="O101" i="14"/>
  <c r="S101" i="14" s="1"/>
  <c r="M101" i="14"/>
  <c r="S823" i="14"/>
  <c r="M823" i="14"/>
  <c r="O823" i="14" s="1"/>
  <c r="M915" i="14"/>
  <c r="O915" i="14" s="1"/>
  <c r="S915" i="14" s="1"/>
  <c r="O340" i="14"/>
  <c r="S340" i="14" s="1"/>
  <c r="M340" i="14"/>
  <c r="O214" i="14"/>
  <c r="S214" i="14" s="1"/>
  <c r="M214" i="14"/>
  <c r="M122" i="14"/>
  <c r="O122" i="14" s="1"/>
  <c r="S122" i="14" s="1"/>
  <c r="M137" i="14"/>
  <c r="O137" i="14" s="1"/>
  <c r="S137" i="14" s="1"/>
  <c r="O762" i="14"/>
  <c r="S762" i="14" s="1"/>
  <c r="M762" i="14"/>
  <c r="O640" i="14"/>
  <c r="S640" i="14" s="1"/>
  <c r="M640" i="14"/>
  <c r="S56" i="14"/>
  <c r="M56" i="14"/>
  <c r="O56" i="14" s="1"/>
  <c r="O18" i="14"/>
  <c r="S18" i="14" s="1"/>
  <c r="M18" i="14"/>
  <c r="M497" i="14"/>
  <c r="O497" i="14" s="1"/>
  <c r="S497" i="14" s="1"/>
  <c r="M740" i="14"/>
  <c r="O740" i="14" s="1"/>
  <c r="S740" i="14" s="1"/>
  <c r="M298" i="14"/>
  <c r="O298" i="14" s="1"/>
  <c r="S298" i="14" s="1"/>
  <c r="M718" i="14"/>
  <c r="O718" i="14" s="1"/>
  <c r="S718" i="14" s="1"/>
  <c r="O710" i="14"/>
  <c r="S710" i="14" s="1"/>
  <c r="M710" i="14"/>
  <c r="O667" i="14"/>
  <c r="S667" i="14" s="1"/>
  <c r="M667" i="14"/>
  <c r="S420" i="14"/>
  <c r="M420" i="14"/>
  <c r="O420" i="14" s="1"/>
  <c r="M421" i="14"/>
  <c r="O421" i="14" s="1"/>
  <c r="S421" i="14" s="1"/>
  <c r="O490" i="14"/>
  <c r="S490" i="14" s="1"/>
  <c r="M490" i="14"/>
  <c r="O121" i="14"/>
  <c r="S121" i="14" s="1"/>
  <c r="M121" i="14"/>
  <c r="M65" i="14"/>
  <c r="O65" i="14" s="1"/>
  <c r="S65" i="14" s="1"/>
  <c r="M578" i="14"/>
  <c r="O578" i="14" s="1"/>
  <c r="S578" i="14" s="1"/>
  <c r="O369" i="14"/>
  <c r="S369" i="14" s="1"/>
  <c r="M369" i="14"/>
  <c r="O102" i="14"/>
  <c r="S102" i="14" s="1"/>
  <c r="M102" i="14"/>
  <c r="S168" i="14"/>
  <c r="M168" i="14"/>
  <c r="O168" i="14" s="1"/>
  <c r="M670" i="14"/>
  <c r="O670" i="14" s="1"/>
  <c r="S670" i="14" s="1"/>
  <c r="O63" i="14"/>
  <c r="S63" i="14" s="1"/>
  <c r="M63" i="14"/>
  <c r="O585" i="14"/>
  <c r="S585" i="14" s="1"/>
  <c r="M585" i="14"/>
  <c r="S67" i="14"/>
  <c r="M67" i="14"/>
  <c r="O67" i="14" s="1"/>
  <c r="M277" i="14"/>
  <c r="O277" i="14" s="1"/>
  <c r="S277" i="14" s="1"/>
  <c r="O254" i="14"/>
  <c r="S254" i="14" s="1"/>
  <c r="M254" i="14"/>
  <c r="O34" i="14"/>
  <c r="S34" i="14" s="1"/>
  <c r="M34" i="14"/>
  <c r="M327" i="14"/>
  <c r="O327" i="14" s="1"/>
  <c r="S327" i="14" s="1"/>
  <c r="M402" i="14"/>
  <c r="O402" i="14" s="1"/>
  <c r="S402" i="14" s="1"/>
  <c r="M188" i="14"/>
  <c r="O188" i="14" s="1"/>
  <c r="S188" i="14" s="1"/>
  <c r="M768" i="14"/>
  <c r="O768" i="14" s="1"/>
  <c r="S768" i="14" s="1"/>
  <c r="M174" i="14"/>
  <c r="O174" i="14" s="1"/>
  <c r="S174" i="14" s="1"/>
  <c r="M932" i="14"/>
  <c r="O932" i="14" s="1"/>
  <c r="S932" i="14" s="1"/>
  <c r="S571" i="14"/>
  <c r="M571" i="14"/>
  <c r="O571" i="14" s="1"/>
  <c r="M92" i="14"/>
  <c r="O92" i="14" s="1"/>
  <c r="S92" i="14" s="1"/>
  <c r="M83" i="14"/>
  <c r="O83" i="14" s="1"/>
  <c r="S83" i="14" s="1"/>
  <c r="O664" i="14"/>
  <c r="S664" i="14" s="1"/>
  <c r="M664" i="14"/>
  <c r="S248" i="14"/>
  <c r="M248" i="14"/>
  <c r="O248" i="14" s="1"/>
  <c r="M713" i="14"/>
  <c r="O713" i="14" s="1"/>
  <c r="S713" i="14" s="1"/>
  <c r="O518" i="14"/>
  <c r="S518" i="14" s="1"/>
  <c r="M518" i="14"/>
  <c r="M651" i="14"/>
  <c r="O651" i="14" s="1"/>
  <c r="S651" i="14" s="1"/>
  <c r="O172" i="14"/>
  <c r="S172" i="14" s="1"/>
  <c r="M172" i="14"/>
  <c r="O812" i="14"/>
  <c r="S812" i="14" s="1"/>
  <c r="M812" i="14"/>
  <c r="M513" i="14"/>
  <c r="O513" i="14" s="1"/>
  <c r="S513" i="14" s="1"/>
  <c r="O780" i="14"/>
  <c r="S780" i="14" s="1"/>
  <c r="M780" i="14"/>
  <c r="M365" i="14"/>
  <c r="O365" i="14" s="1"/>
  <c r="S365" i="14" s="1"/>
  <c r="O111" i="14"/>
  <c r="S111" i="14" s="1"/>
  <c r="M111" i="14"/>
  <c r="M256" i="14"/>
  <c r="O256" i="14" s="1"/>
  <c r="S256" i="14" s="1"/>
  <c r="O231" i="14"/>
  <c r="S231" i="14" s="1"/>
  <c r="M231" i="14"/>
  <c r="M57" i="14"/>
  <c r="O57" i="14" s="1"/>
  <c r="S57" i="14" s="1"/>
  <c r="O570" i="14"/>
  <c r="S570" i="14" s="1"/>
  <c r="M570" i="14"/>
  <c r="M252" i="14"/>
  <c r="O252" i="14" s="1"/>
  <c r="S252" i="14" s="1"/>
  <c r="O183" i="14"/>
  <c r="S183" i="14" s="1"/>
  <c r="M183" i="14"/>
  <c r="M781" i="14"/>
  <c r="O781" i="14" s="1"/>
  <c r="S781" i="14" s="1"/>
  <c r="O166" i="14"/>
  <c r="S166" i="14" s="1"/>
  <c r="M166" i="14"/>
  <c r="M882" i="14"/>
  <c r="O882" i="14" s="1"/>
  <c r="S882" i="14" s="1"/>
  <c r="O603" i="14"/>
  <c r="S603" i="14" s="1"/>
  <c r="M603" i="14"/>
  <c r="M395" i="14"/>
  <c r="O395" i="14" s="1"/>
  <c r="S395" i="14" s="1"/>
  <c r="O405" i="14"/>
  <c r="S405" i="14" s="1"/>
  <c r="M405" i="14"/>
  <c r="O430" i="14"/>
  <c r="S430" i="14" s="1"/>
  <c r="M430" i="14"/>
  <c r="M748" i="14"/>
  <c r="O748" i="14" s="1"/>
  <c r="S748" i="14" s="1"/>
  <c r="O756" i="14"/>
  <c r="S756" i="14" s="1"/>
  <c r="M756" i="14"/>
  <c r="M113" i="14"/>
  <c r="O113" i="14" s="1"/>
  <c r="S113" i="14" s="1"/>
  <c r="M648" i="14"/>
  <c r="O648" i="14" s="1"/>
  <c r="S648" i="14" s="1"/>
  <c r="O784" i="14"/>
  <c r="S784" i="14" s="1"/>
  <c r="M784" i="14"/>
  <c r="S140" i="14"/>
  <c r="M140" i="14"/>
  <c r="O140" i="14" s="1"/>
  <c r="O263" i="14"/>
  <c r="S263" i="14" s="1"/>
  <c r="M263" i="14"/>
  <c r="O356" i="14"/>
  <c r="S356" i="14" s="1"/>
  <c r="M356" i="14"/>
  <c r="S439" i="14"/>
  <c r="M439" i="14"/>
  <c r="O439" i="14" s="1"/>
  <c r="O657" i="14"/>
  <c r="S657" i="14" s="1"/>
  <c r="M657" i="14"/>
  <c r="S388" i="14"/>
  <c r="M388" i="14"/>
  <c r="O388" i="14" s="1"/>
  <c r="M888" i="14"/>
  <c r="O888" i="14" s="1"/>
  <c r="S888" i="14" s="1"/>
  <c r="O507" i="14"/>
  <c r="S507" i="14" s="1"/>
  <c r="M507" i="14"/>
  <c r="M50" i="14"/>
  <c r="O50" i="14" s="1"/>
  <c r="S50" i="14" s="1"/>
  <c r="O611" i="14"/>
  <c r="S611" i="14" s="1"/>
  <c r="M611" i="14"/>
  <c r="O702" i="14"/>
  <c r="S702" i="14" s="1"/>
  <c r="M702" i="14"/>
  <c r="M521" i="14"/>
  <c r="O521" i="14" s="1"/>
  <c r="S521" i="14" s="1"/>
  <c r="O846" i="14"/>
  <c r="S846" i="14" s="1"/>
  <c r="M846" i="14"/>
  <c r="M376" i="14"/>
  <c r="O376" i="14" s="1"/>
  <c r="S376" i="14" s="1"/>
  <c r="M522" i="14"/>
  <c r="O522" i="14" s="1"/>
  <c r="S522" i="14" s="1"/>
  <c r="O918" i="14"/>
  <c r="S918" i="14" s="1"/>
  <c r="M918" i="14"/>
  <c r="S914" i="14"/>
  <c r="M914" i="14"/>
  <c r="O914" i="14" s="1"/>
  <c r="O386" i="14"/>
  <c r="S386" i="14" s="1"/>
  <c r="M386" i="14"/>
  <c r="O283" i="14"/>
  <c r="S283" i="14" s="1"/>
  <c r="M283" i="14"/>
  <c r="S390" i="14"/>
  <c r="M390" i="14"/>
  <c r="O390" i="14" s="1"/>
  <c r="O61" i="14"/>
  <c r="S61" i="14" s="1"/>
  <c r="M61" i="14"/>
  <c r="S72" i="14"/>
  <c r="M72" i="14"/>
  <c r="O72" i="14" s="1"/>
  <c r="M668" i="14"/>
  <c r="O668" i="14" s="1"/>
  <c r="S668" i="14" s="1"/>
  <c r="M118" i="14"/>
  <c r="O118" i="14" s="1"/>
  <c r="S118" i="14" s="1"/>
  <c r="O40" i="14"/>
  <c r="S40" i="14" s="1"/>
  <c r="M40" i="14"/>
  <c r="M149" i="14"/>
  <c r="O149" i="14" s="1"/>
  <c r="S149" i="14" s="1"/>
  <c r="M854" i="14"/>
  <c r="O854" i="14" s="1"/>
  <c r="S854" i="14" s="1"/>
  <c r="S697" i="14"/>
  <c r="M697" i="14"/>
  <c r="O697" i="14" s="1"/>
  <c r="O671" i="14"/>
  <c r="S671" i="14" s="1"/>
  <c r="M671" i="14"/>
  <c r="S573" i="14"/>
  <c r="M573" i="14"/>
  <c r="O573" i="14" s="1"/>
  <c r="M478" i="14"/>
  <c r="O478" i="14" s="1"/>
  <c r="S478" i="14" s="1"/>
  <c r="M361" i="14"/>
  <c r="O361" i="14" s="1"/>
  <c r="S361" i="14" s="1"/>
  <c r="O512" i="14"/>
  <c r="S512" i="14" s="1"/>
  <c r="M512" i="14"/>
  <c r="M454" i="14"/>
  <c r="O454" i="14" s="1"/>
  <c r="S454" i="14" s="1"/>
  <c r="M109" i="14"/>
  <c r="O109" i="14" s="1"/>
  <c r="S109" i="14" s="1"/>
  <c r="S419" i="14"/>
  <c r="M419" i="14"/>
  <c r="O419" i="14" s="1"/>
  <c r="O778" i="14"/>
  <c r="S778" i="14" s="1"/>
  <c r="M778" i="14"/>
  <c r="S824" i="14"/>
  <c r="M824" i="14"/>
  <c r="O824" i="14" s="1"/>
  <c r="M666" i="14"/>
  <c r="O666" i="14" s="1"/>
  <c r="S666" i="14" s="1"/>
  <c r="M447" i="14"/>
  <c r="O447" i="14" s="1"/>
  <c r="S447" i="14" s="1"/>
  <c r="O25" i="14"/>
  <c r="S25" i="14" s="1"/>
  <c r="M25" i="14"/>
  <c r="M760" i="14"/>
  <c r="O760" i="14" s="1"/>
  <c r="S760" i="14" s="1"/>
  <c r="M287" i="14"/>
  <c r="O287" i="14" s="1"/>
  <c r="S287" i="14" s="1"/>
  <c r="S20" i="14"/>
  <c r="M20" i="14"/>
  <c r="O20" i="14" s="1"/>
  <c r="O120" i="14"/>
  <c r="S120" i="14" s="1"/>
  <c r="M120" i="14"/>
  <c r="S429" i="14"/>
  <c r="M429" i="14"/>
  <c r="O429" i="14" s="1"/>
  <c r="M303" i="14"/>
  <c r="O303" i="14" s="1"/>
  <c r="S303" i="14" s="1"/>
  <c r="M170" i="14"/>
  <c r="O170" i="14" s="1"/>
  <c r="S170" i="14" s="1"/>
  <c r="O619" i="14"/>
  <c r="S619" i="14" s="1"/>
  <c r="M619" i="14"/>
  <c r="M503" i="14"/>
  <c r="O503" i="14" s="1"/>
  <c r="S503" i="14" s="1"/>
  <c r="M501" i="14"/>
  <c r="O501" i="14" s="1"/>
  <c r="S501" i="14" s="1"/>
  <c r="S827" i="14"/>
  <c r="M827" i="14"/>
  <c r="O827" i="14" s="1"/>
  <c r="O300" i="14"/>
  <c r="S300" i="14" s="1"/>
  <c r="M300" i="14"/>
  <c r="S288" i="14"/>
  <c r="M288" i="14"/>
  <c r="O288" i="14" s="1"/>
  <c r="M314" i="14"/>
  <c r="O314" i="14" s="1"/>
  <c r="S314" i="14" s="1"/>
  <c r="M591" i="14"/>
  <c r="O591" i="14" s="1"/>
  <c r="S591" i="14" s="1"/>
  <c r="O467" i="14"/>
  <c r="S467" i="14" s="1"/>
  <c r="M467" i="14"/>
  <c r="M86" i="14"/>
  <c r="O86" i="14" s="1"/>
  <c r="S86" i="14" s="1"/>
  <c r="M413" i="14"/>
  <c r="O413" i="14" s="1"/>
  <c r="S413" i="14" s="1"/>
  <c r="M238" i="14"/>
  <c r="O238" i="14" s="1"/>
  <c r="S238" i="14" s="1"/>
  <c r="M250" i="14"/>
  <c r="O250" i="14" s="1"/>
  <c r="S250" i="14" s="1"/>
  <c r="M427" i="14"/>
  <c r="O427" i="14" s="1"/>
  <c r="S427" i="14" s="1"/>
  <c r="M885" i="14"/>
  <c r="O885" i="14" s="1"/>
  <c r="S885" i="14" s="1"/>
  <c r="S669" i="14"/>
  <c r="M669" i="14"/>
  <c r="O669" i="14" s="1"/>
  <c r="S446" i="14"/>
  <c r="O446" i="14"/>
  <c r="M446" i="14"/>
  <c r="O249" i="14"/>
  <c r="S249" i="14" s="1"/>
  <c r="M249" i="14"/>
  <c r="M789" i="14"/>
  <c r="O789" i="14" s="1"/>
  <c r="S789" i="14" s="1"/>
  <c r="O337" i="14"/>
  <c r="S337" i="14" s="1"/>
  <c r="M337" i="14"/>
  <c r="O93" i="14"/>
  <c r="S93" i="14" s="1"/>
  <c r="M93" i="14"/>
  <c r="M775" i="14"/>
  <c r="O775" i="14" s="1"/>
  <c r="S775" i="14" s="1"/>
  <c r="M654" i="14"/>
  <c r="O654" i="14" s="1"/>
  <c r="S654" i="14" s="1"/>
  <c r="M367" i="14"/>
  <c r="O367" i="14" s="1"/>
  <c r="S367" i="14" s="1"/>
  <c r="O406" i="14"/>
  <c r="S406" i="14" s="1"/>
  <c r="M406" i="14"/>
  <c r="M82" i="14"/>
  <c r="O82" i="14" s="1"/>
  <c r="S82" i="14" s="1"/>
  <c r="M156" i="14"/>
  <c r="O156" i="14" s="1"/>
  <c r="S156" i="14" s="1"/>
  <c r="M791" i="14"/>
  <c r="O791" i="14" s="1"/>
  <c r="S791" i="14" s="1"/>
  <c r="O677" i="14"/>
  <c r="S677" i="14" s="1"/>
  <c r="M677" i="14"/>
  <c r="M352" i="14"/>
  <c r="O352" i="14" s="1"/>
  <c r="S352" i="14" s="1"/>
  <c r="M568" i="14"/>
  <c r="O568" i="14" s="1"/>
  <c r="S568" i="14" s="1"/>
  <c r="M801" i="14"/>
  <c r="O801" i="14" s="1"/>
  <c r="S801" i="14" s="1"/>
  <c r="O442" i="14"/>
  <c r="S442" i="14" s="1"/>
  <c r="M442" i="14"/>
  <c r="M564" i="14"/>
  <c r="O564" i="14" s="1"/>
  <c r="S564" i="14" s="1"/>
  <c r="M353" i="14"/>
  <c r="O353" i="14" s="1"/>
  <c r="S353" i="14" s="1"/>
  <c r="M201" i="14"/>
  <c r="O201" i="14" s="1"/>
  <c r="S201" i="14" s="1"/>
  <c r="O119" i="14"/>
  <c r="S119" i="14" s="1"/>
  <c r="M119" i="14"/>
  <c r="M43" i="14"/>
  <c r="O43" i="14" s="1"/>
  <c r="S43" i="14" s="1"/>
  <c r="M296" i="14"/>
  <c r="O296" i="14" s="1"/>
  <c r="S296" i="14" s="1"/>
  <c r="M372" i="14"/>
  <c r="O372" i="14" s="1"/>
  <c r="S372" i="14" s="1"/>
  <c r="O504" i="14"/>
  <c r="S504" i="14" s="1"/>
  <c r="M504" i="14"/>
  <c r="M815" i="14"/>
  <c r="O815" i="14" s="1"/>
  <c r="S815" i="14" s="1"/>
  <c r="M144" i="14"/>
  <c r="O144" i="14" s="1"/>
  <c r="S144" i="14" s="1"/>
  <c r="M42" i="14"/>
  <c r="O42" i="14" s="1"/>
  <c r="S42" i="14" s="1"/>
  <c r="O443" i="14"/>
  <c r="S443" i="14" s="1"/>
  <c r="M443" i="14"/>
  <c r="M381" i="14"/>
  <c r="O381" i="14" s="1"/>
  <c r="S381" i="14" s="1"/>
  <c r="M31" i="14"/>
  <c r="O31" i="14" s="1"/>
  <c r="S31" i="14" s="1"/>
  <c r="M788" i="14"/>
  <c r="O788" i="14" s="1"/>
  <c r="S788" i="14" s="1"/>
  <c r="O850" i="14"/>
  <c r="S850" i="14" s="1"/>
  <c r="M850" i="14"/>
  <c r="M36" i="14"/>
  <c r="O36" i="14" s="1"/>
  <c r="S36" i="14" s="1"/>
  <c r="M100" i="14"/>
  <c r="O100" i="14" s="1"/>
  <c r="S100" i="14" s="1"/>
  <c r="M89" i="14"/>
  <c r="O89" i="14" s="1"/>
  <c r="S89" i="14" s="1"/>
  <c r="O833" i="14"/>
  <c r="S833" i="14" s="1"/>
  <c r="M833" i="14"/>
  <c r="M187" i="14"/>
  <c r="O187" i="14" s="1"/>
  <c r="S187" i="14" s="1"/>
  <c r="M44" i="14"/>
  <c r="O44" i="14" s="1"/>
  <c r="S44" i="14" s="1"/>
  <c r="M583" i="14"/>
  <c r="O583" i="14" s="1"/>
  <c r="S583" i="14" s="1"/>
  <c r="O357" i="14"/>
  <c r="S357" i="14" s="1"/>
  <c r="M357" i="14"/>
  <c r="M539" i="14"/>
  <c r="O539" i="14" s="1"/>
  <c r="S539" i="14" s="1"/>
  <c r="M806" i="14"/>
  <c r="O806" i="14" s="1"/>
  <c r="S806" i="14" s="1"/>
  <c r="M290" i="14"/>
  <c r="O290" i="14" s="1"/>
  <c r="S290" i="14" s="1"/>
  <c r="O226" i="14"/>
  <c r="S226" i="14" s="1"/>
  <c r="M226" i="14"/>
  <c r="M864" i="14"/>
  <c r="O864" i="14" s="1"/>
  <c r="S864" i="14" s="1"/>
  <c r="M866" i="14"/>
  <c r="O866" i="14" s="1"/>
  <c r="S866" i="14" s="1"/>
  <c r="M3" i="14"/>
  <c r="O3" i="14" s="1"/>
  <c r="S3" i="14" s="1"/>
  <c r="O158" i="14"/>
  <c r="S158" i="14" s="1"/>
  <c r="M158" i="14"/>
  <c r="M180" i="14"/>
  <c r="O180" i="14" s="1"/>
  <c r="S180" i="14" s="1"/>
  <c r="M24" i="14"/>
  <c r="O24" i="14" s="1"/>
  <c r="S24" i="14" s="1"/>
  <c r="M79" i="14"/>
  <c r="O79" i="14" s="1"/>
  <c r="S79" i="14" s="1"/>
  <c r="O110" i="14"/>
  <c r="S110" i="14" s="1"/>
  <c r="M110" i="14"/>
  <c r="M216" i="14"/>
  <c r="O216" i="14" s="1"/>
  <c r="S216" i="14" s="1"/>
  <c r="M901" i="14"/>
  <c r="O901" i="14" s="1"/>
  <c r="S901" i="14" s="1"/>
  <c r="M125" i="14"/>
  <c r="O125" i="14" s="1"/>
  <c r="S125" i="14" s="1"/>
  <c r="O798" i="14"/>
  <c r="S798" i="14" s="1"/>
  <c r="M798" i="14"/>
  <c r="M665" i="14"/>
  <c r="O665" i="14" s="1"/>
  <c r="S665" i="14" s="1"/>
  <c r="M774" i="14"/>
  <c r="O774" i="14" s="1"/>
  <c r="S774" i="14" s="1"/>
  <c r="M558" i="14"/>
  <c r="O558" i="14" s="1"/>
  <c r="S558" i="14" s="1"/>
  <c r="O931" i="14"/>
  <c r="S931" i="14" s="1"/>
  <c r="M931" i="14"/>
  <c r="M929" i="14"/>
  <c r="O929" i="14" s="1"/>
  <c r="S929" i="14" s="1"/>
  <c r="M577" i="14"/>
  <c r="O577" i="14" s="1"/>
  <c r="S577" i="14" s="1"/>
  <c r="M5" i="14"/>
  <c r="O5" i="14" s="1"/>
  <c r="S5" i="14" s="1"/>
  <c r="O280" i="14"/>
  <c r="S280" i="14" s="1"/>
  <c r="M280" i="14"/>
  <c r="O410" i="14"/>
  <c r="S410" i="14" s="1"/>
  <c r="M410" i="14"/>
  <c r="M786" i="14"/>
  <c r="O786" i="14" s="1"/>
  <c r="S786" i="14" s="1"/>
  <c r="O506" i="14"/>
  <c r="S506" i="14" s="1"/>
  <c r="M506" i="14"/>
  <c r="M87" i="14"/>
  <c r="O87" i="14" s="1"/>
  <c r="S87" i="14" s="1"/>
  <c r="M240" i="14"/>
  <c r="O240" i="14" s="1"/>
  <c r="S240" i="14" s="1"/>
  <c r="M893" i="14"/>
  <c r="O893" i="14" s="1"/>
  <c r="M838" i="14"/>
  <c r="O838" i="14" s="1"/>
  <c r="S838" i="14" s="1"/>
  <c r="O855" i="14"/>
  <c r="S855" i="14" s="1"/>
  <c r="M855" i="14"/>
  <c r="Q1" i="14" l="1"/>
  <c r="S893" i="14"/>
  <c r="U1" i="14" s="1"/>
  <c r="O10" i="1" l="1"/>
  <c r="N10" i="1"/>
  <c r="K74" i="3"/>
  <c r="M74" i="3" s="1"/>
  <c r="Q74" i="3" s="1"/>
  <c r="M73" i="3"/>
  <c r="Q73" i="3" s="1"/>
  <c r="K73" i="3"/>
  <c r="K72" i="3"/>
  <c r="M72" i="3" s="1"/>
  <c r="Q72" i="3" s="1"/>
  <c r="M71" i="3"/>
  <c r="Q71" i="3" s="1"/>
  <c r="K71" i="3"/>
  <c r="K70" i="3"/>
  <c r="M70" i="3" s="1"/>
  <c r="Q70" i="3" s="1"/>
  <c r="M69" i="3"/>
  <c r="Q69" i="3" s="1"/>
  <c r="K69" i="3"/>
  <c r="K68" i="3"/>
  <c r="M68" i="3" s="1"/>
  <c r="Q68" i="3" s="1"/>
  <c r="M67" i="3"/>
  <c r="Q67" i="3" s="1"/>
  <c r="K67" i="3"/>
  <c r="K66" i="3"/>
  <c r="M66" i="3" s="1"/>
  <c r="Q66" i="3" s="1"/>
  <c r="M65" i="3"/>
  <c r="Q65" i="3" s="1"/>
  <c r="K65" i="3"/>
  <c r="K64" i="3"/>
  <c r="M64" i="3" s="1"/>
  <c r="Q64" i="3" s="1"/>
  <c r="M63" i="3"/>
  <c r="Q63" i="3" s="1"/>
  <c r="K63" i="3"/>
  <c r="K62" i="3"/>
  <c r="M62" i="3" s="1"/>
  <c r="Q62" i="3" s="1"/>
  <c r="M61" i="3"/>
  <c r="Q61" i="3" s="1"/>
  <c r="K61" i="3"/>
  <c r="K60" i="3"/>
  <c r="M60" i="3" s="1"/>
  <c r="Q60" i="3" s="1"/>
  <c r="M59" i="3"/>
  <c r="Q59" i="3" s="1"/>
  <c r="K59" i="3"/>
  <c r="K58" i="3"/>
  <c r="M58" i="3" s="1"/>
  <c r="Q58" i="3" s="1"/>
  <c r="M57" i="3"/>
  <c r="Q57" i="3" s="1"/>
  <c r="K57" i="3"/>
  <c r="K56" i="3"/>
  <c r="M56" i="3" s="1"/>
  <c r="Q56" i="3" s="1"/>
  <c r="M55" i="3"/>
  <c r="Q55" i="3" s="1"/>
  <c r="K55" i="3"/>
  <c r="K54" i="3"/>
  <c r="M54" i="3" s="1"/>
  <c r="Q54" i="3" s="1"/>
  <c r="M53" i="3"/>
  <c r="Q53" i="3" s="1"/>
  <c r="K53" i="3"/>
  <c r="K52" i="3"/>
  <c r="M52" i="3" s="1"/>
  <c r="Q52" i="3" s="1"/>
  <c r="M51" i="3"/>
  <c r="Q51" i="3" s="1"/>
  <c r="K51" i="3"/>
  <c r="K50" i="3"/>
  <c r="M50" i="3" s="1"/>
  <c r="Q50" i="3" s="1"/>
  <c r="M49" i="3"/>
  <c r="Q49" i="3" s="1"/>
  <c r="K49" i="3"/>
  <c r="K48" i="3"/>
  <c r="M48" i="3" s="1"/>
  <c r="Q48" i="3" s="1"/>
  <c r="M47" i="3"/>
  <c r="Q47" i="3" s="1"/>
  <c r="K47" i="3"/>
  <c r="K46" i="3"/>
  <c r="M46" i="3" s="1"/>
  <c r="Q46" i="3" s="1"/>
  <c r="M45" i="3"/>
  <c r="Q45" i="3" s="1"/>
  <c r="K45" i="3"/>
  <c r="K44" i="3"/>
  <c r="M44" i="3" s="1"/>
  <c r="Q44" i="3" s="1"/>
  <c r="M43" i="3"/>
  <c r="Q43" i="3" s="1"/>
  <c r="K43" i="3"/>
  <c r="K42" i="3"/>
  <c r="M42" i="3" s="1"/>
  <c r="Q42" i="3" s="1"/>
  <c r="M41" i="3"/>
  <c r="Q41" i="3" s="1"/>
  <c r="K41" i="3"/>
  <c r="K40" i="3"/>
  <c r="M40" i="3" s="1"/>
  <c r="Q40" i="3" s="1"/>
  <c r="M39" i="3"/>
  <c r="Q39" i="3" s="1"/>
  <c r="K39" i="3"/>
  <c r="K38" i="3"/>
  <c r="M38" i="3" s="1"/>
  <c r="Q38" i="3" s="1"/>
  <c r="M37" i="3"/>
  <c r="Q37" i="3" s="1"/>
  <c r="K37" i="3"/>
  <c r="K36" i="3"/>
  <c r="M36" i="3" s="1"/>
  <c r="Q36" i="3" s="1"/>
  <c r="M35" i="3"/>
  <c r="Q35" i="3" s="1"/>
  <c r="K35" i="3"/>
  <c r="K34" i="3"/>
  <c r="M34" i="3" s="1"/>
  <c r="Q34" i="3" s="1"/>
  <c r="M33" i="3"/>
  <c r="Q33" i="3" s="1"/>
  <c r="K33" i="3"/>
  <c r="K32" i="3"/>
  <c r="M32" i="3" s="1"/>
  <c r="Q32" i="3" s="1"/>
  <c r="M31" i="3"/>
  <c r="Q31" i="3" s="1"/>
  <c r="K31" i="3"/>
  <c r="K30" i="3"/>
  <c r="M30" i="3" s="1"/>
  <c r="Q30" i="3" s="1"/>
  <c r="M29" i="3"/>
  <c r="Q29" i="3" s="1"/>
  <c r="K29" i="3"/>
  <c r="K28" i="3"/>
  <c r="M28" i="3" s="1"/>
  <c r="Q28" i="3" s="1"/>
  <c r="M27" i="3"/>
  <c r="Q27" i="3" s="1"/>
  <c r="K27" i="3"/>
  <c r="K26" i="3"/>
  <c r="M26" i="3" s="1"/>
  <c r="Q26" i="3" s="1"/>
  <c r="M25" i="3"/>
  <c r="Q25" i="3" s="1"/>
  <c r="K25" i="3"/>
  <c r="K24" i="3"/>
  <c r="M24" i="3" s="1"/>
  <c r="Q24" i="3" s="1"/>
  <c r="M23" i="3"/>
  <c r="Q23" i="3" s="1"/>
  <c r="K23" i="3"/>
  <c r="K22" i="3"/>
  <c r="M22" i="3" s="1"/>
  <c r="Q22" i="3" s="1"/>
  <c r="M21" i="3"/>
  <c r="Q21" i="3" s="1"/>
  <c r="K21" i="3"/>
  <c r="K20" i="3"/>
  <c r="M20" i="3" s="1"/>
  <c r="Q20" i="3" s="1"/>
  <c r="M19" i="3"/>
  <c r="Q19" i="3" s="1"/>
  <c r="K19" i="3"/>
  <c r="K18" i="3"/>
  <c r="M18" i="3" s="1"/>
  <c r="Q18" i="3" s="1"/>
  <c r="M17" i="3"/>
  <c r="Q17" i="3" s="1"/>
  <c r="K17" i="3"/>
  <c r="K16" i="3"/>
  <c r="M16" i="3" s="1"/>
  <c r="Q16" i="3" s="1"/>
  <c r="M15" i="3"/>
  <c r="Q15" i="3" s="1"/>
  <c r="K15" i="3"/>
  <c r="K14" i="3"/>
  <c r="M14" i="3" s="1"/>
  <c r="Q14" i="3" s="1"/>
  <c r="M13" i="3"/>
  <c r="Q13" i="3" s="1"/>
  <c r="K13" i="3"/>
  <c r="K12" i="3"/>
  <c r="M12" i="3" s="1"/>
  <c r="Q12" i="3" s="1"/>
  <c r="M11" i="3"/>
  <c r="Q11" i="3" s="1"/>
  <c r="K11" i="3"/>
  <c r="K10" i="3"/>
  <c r="M10" i="3" s="1"/>
  <c r="Q10" i="3" s="1"/>
  <c r="M9" i="3"/>
  <c r="Q9" i="3" s="1"/>
  <c r="K9" i="3"/>
  <c r="K8" i="3"/>
  <c r="M8" i="3" s="1"/>
  <c r="Q8" i="3" s="1"/>
  <c r="M7" i="3"/>
  <c r="Q7" i="3" s="1"/>
  <c r="K7" i="3"/>
  <c r="K6" i="3"/>
  <c r="M6" i="3" s="1"/>
  <c r="Q6" i="3" s="1"/>
  <c r="M5" i="3"/>
  <c r="Q5" i="3" s="1"/>
  <c r="K5" i="3"/>
  <c r="K4" i="3"/>
  <c r="M4" i="3" s="1"/>
  <c r="Q4" i="3" s="1"/>
  <c r="M3" i="3"/>
  <c r="Q3" i="3" s="1"/>
  <c r="K3" i="3"/>
  <c r="K2" i="3"/>
  <c r="M2" i="3" s="1"/>
  <c r="Q2" i="3" l="1"/>
  <c r="S1" i="3" s="1"/>
  <c r="O1" i="3"/>
  <c r="S378" i="6" l="1"/>
  <c r="S375" i="6"/>
  <c r="M53" i="2" l="1"/>
  <c r="S53" i="2" s="1"/>
  <c r="M52" i="2"/>
  <c r="S52" i="2" s="1"/>
  <c r="M46" i="2"/>
  <c r="S46" i="2" s="1"/>
  <c r="M32" i="2"/>
  <c r="S32" i="2" s="1"/>
  <c r="M64" i="2"/>
  <c r="S64" i="2" s="1"/>
  <c r="M28" i="2"/>
  <c r="S28" i="2" s="1"/>
  <c r="M29" i="2"/>
  <c r="O29" i="2" s="1"/>
  <c r="M66" i="2"/>
  <c r="S66" i="2" s="1"/>
  <c r="M42" i="2"/>
  <c r="S42" i="2" s="1"/>
  <c r="M38" i="2"/>
  <c r="S38" i="2" s="1"/>
  <c r="M5" i="2"/>
  <c r="S5" i="2" s="1"/>
  <c r="M11" i="2"/>
  <c r="S11" i="2" s="1"/>
  <c r="M12" i="2"/>
  <c r="S12" i="2" s="1"/>
  <c r="M31" i="2"/>
  <c r="S31" i="2" s="1"/>
  <c r="M40" i="2"/>
  <c r="S40" i="2" s="1"/>
  <c r="M30" i="2"/>
  <c r="S30" i="2" s="1"/>
  <c r="M2" i="2"/>
  <c r="S2" i="2" s="1"/>
  <c r="M43" i="2"/>
  <c r="S43" i="2" s="1"/>
  <c r="M44" i="2"/>
  <c r="S44" i="2" s="1"/>
  <c r="M45" i="2"/>
  <c r="S45" i="2" s="1"/>
  <c r="M60" i="2"/>
  <c r="S60" i="2" s="1"/>
  <c r="M73" i="2"/>
  <c r="S73" i="2" s="1"/>
  <c r="M25" i="2"/>
  <c r="S25" i="2" s="1"/>
  <c r="M37" i="2"/>
  <c r="S37" i="2" s="1"/>
  <c r="M61" i="2"/>
  <c r="S61" i="2" s="1"/>
  <c r="M17" i="2"/>
  <c r="S17" i="2" s="1"/>
  <c r="M20" i="2"/>
  <c r="S20" i="2" s="1"/>
  <c r="M69" i="2"/>
  <c r="S69" i="2" s="1"/>
  <c r="M15" i="2"/>
  <c r="S15" i="2" s="1"/>
  <c r="M68" i="2"/>
  <c r="S68" i="2" s="1"/>
  <c r="M4" i="2"/>
  <c r="S4" i="2" s="1"/>
  <c r="M57" i="2"/>
  <c r="S57" i="2" s="1"/>
  <c r="M26" i="2"/>
  <c r="S26" i="2" s="1"/>
  <c r="M54" i="2"/>
  <c r="S54" i="2" s="1"/>
  <c r="M51" i="2"/>
  <c r="S51" i="2" s="1"/>
  <c r="M16" i="2"/>
  <c r="S16" i="2" s="1"/>
  <c r="M70" i="2"/>
  <c r="S70" i="2" s="1"/>
  <c r="M9" i="2"/>
  <c r="S9" i="2" s="1"/>
  <c r="M56" i="2"/>
  <c r="S56" i="2" s="1"/>
  <c r="M18" i="2"/>
  <c r="S18" i="2" s="1"/>
  <c r="M48" i="2"/>
  <c r="S48" i="2" s="1"/>
  <c r="M7" i="2"/>
  <c r="S7" i="2" s="1"/>
  <c r="M65" i="2"/>
  <c r="S65" i="2" s="1"/>
  <c r="M74" i="2"/>
  <c r="S74" i="2" s="1"/>
  <c r="M58" i="2"/>
  <c r="S58" i="2" s="1"/>
  <c r="M21" i="2"/>
  <c r="S21" i="2" s="1"/>
  <c r="M19" i="2"/>
  <c r="S19" i="2" s="1"/>
  <c r="M55" i="2"/>
  <c r="S55" i="2" s="1"/>
  <c r="M33" i="2"/>
  <c r="S33" i="2" s="1"/>
  <c r="M6" i="2"/>
  <c r="S6" i="2" s="1"/>
  <c r="M71" i="2"/>
  <c r="O71" i="2" s="1"/>
  <c r="M23" i="2"/>
  <c r="S23" i="2" s="1"/>
  <c r="M34" i="2"/>
  <c r="S34" i="2" s="1"/>
  <c r="M27" i="2"/>
  <c r="S27" i="2" s="1"/>
  <c r="M62" i="2"/>
  <c r="S62" i="2" s="1"/>
  <c r="M10" i="2"/>
  <c r="S10" i="2" s="1"/>
  <c r="M67" i="2"/>
  <c r="S67" i="2" s="1"/>
  <c r="M14" i="2"/>
  <c r="S14" i="2" s="1"/>
  <c r="M41" i="2"/>
  <c r="S41" i="2" s="1"/>
  <c r="M72" i="2"/>
  <c r="S72" i="2" s="1"/>
  <c r="M36" i="2"/>
  <c r="S36" i="2" s="1"/>
  <c r="M3" i="2"/>
  <c r="S3" i="2" s="1"/>
  <c r="M50" i="2"/>
  <c r="S50" i="2" s="1"/>
  <c r="M59" i="2"/>
  <c r="S59" i="2" s="1"/>
  <c r="M39" i="2"/>
  <c r="S39" i="2" s="1"/>
  <c r="M35" i="2"/>
  <c r="S35" i="2" s="1"/>
  <c r="M8" i="2"/>
  <c r="S8" i="2" s="1"/>
  <c r="M63" i="2"/>
  <c r="S63" i="2" s="1"/>
  <c r="M22" i="2"/>
  <c r="S22" i="2" s="1"/>
  <c r="M24" i="2"/>
  <c r="S24" i="2" s="1"/>
  <c r="M49" i="2"/>
  <c r="S49" i="2" s="1"/>
  <c r="M47" i="2"/>
  <c r="S47" i="2" s="1"/>
  <c r="M13" i="2"/>
  <c r="S13" i="2" s="1"/>
  <c r="P12" i="1"/>
  <c r="P10" i="1"/>
  <c r="O47" i="2" l="1"/>
  <c r="O24" i="2"/>
  <c r="O63" i="2"/>
  <c r="O35" i="2"/>
  <c r="O59" i="2"/>
  <c r="O3" i="2"/>
  <c r="O72" i="2"/>
  <c r="O14" i="2"/>
  <c r="O10" i="2"/>
  <c r="O27" i="2"/>
  <c r="O23" i="2"/>
  <c r="O6" i="2"/>
  <c r="O55" i="2"/>
  <c r="O21" i="2"/>
  <c r="O74" i="2"/>
  <c r="O7" i="2"/>
  <c r="O18" i="2"/>
  <c r="O9" i="2"/>
  <c r="O16" i="2"/>
  <c r="O54" i="2"/>
  <c r="O57" i="2"/>
  <c r="O68" i="2"/>
  <c r="O69" i="2"/>
  <c r="O17" i="2"/>
  <c r="O37" i="2"/>
  <c r="O73" i="2"/>
  <c r="O45" i="2"/>
  <c r="O43" i="2"/>
  <c r="O30" i="2"/>
  <c r="O31" i="2"/>
  <c r="O11" i="2"/>
  <c r="O38" i="2"/>
  <c r="O66" i="2"/>
  <c r="O28" i="2"/>
  <c r="O32" i="2"/>
  <c r="O52" i="2"/>
  <c r="O13" i="2"/>
  <c r="O22" i="2"/>
  <c r="O39" i="2"/>
  <c r="O36" i="2"/>
  <c r="O67" i="2"/>
  <c r="O34" i="2"/>
  <c r="O33" i="2"/>
  <c r="O58" i="2"/>
  <c r="O48" i="2"/>
  <c r="O70" i="2"/>
  <c r="O26" i="2"/>
  <c r="O15" i="2"/>
  <c r="O61" i="2"/>
  <c r="O60" i="2"/>
  <c r="O2" i="2"/>
  <c r="O12" i="2"/>
  <c r="O42" i="2"/>
  <c r="O64" i="2"/>
  <c r="O53" i="2"/>
  <c r="O49" i="2"/>
  <c r="O8" i="2"/>
  <c r="O50" i="2"/>
  <c r="O41" i="2"/>
  <c r="O62" i="2"/>
  <c r="O19" i="2"/>
  <c r="O65" i="2"/>
  <c r="O56" i="2"/>
  <c r="O51" i="2"/>
  <c r="O4" i="2"/>
  <c r="O20" i="2"/>
  <c r="O25" i="2"/>
  <c r="O44" i="2"/>
  <c r="O40" i="2"/>
  <c r="O5" i="2"/>
  <c r="O46" i="2"/>
  <c r="S71" i="2"/>
  <c r="S29" i="2"/>
  <c r="U1" i="2" s="1"/>
  <c r="E10" i="1" s="1"/>
  <c r="Q1" i="2" l="1"/>
  <c r="D10" i="1" s="1"/>
  <c r="AI26" i="1" l="1"/>
  <c r="AF26" i="1"/>
  <c r="AD26" i="1"/>
  <c r="AD76" i="1"/>
  <c r="AD73" i="1"/>
  <c r="AF73" i="1"/>
  <c r="AI73" i="1"/>
  <c r="AD70" i="1"/>
  <c r="AF70" i="1"/>
  <c r="AI70" i="1"/>
  <c r="AD67" i="1"/>
  <c r="AF67" i="1"/>
  <c r="AI67" i="1"/>
  <c r="AD64" i="1"/>
  <c r="AF64" i="1"/>
  <c r="AI64" i="1"/>
  <c r="AD61" i="1"/>
  <c r="AF61" i="1"/>
  <c r="AI61" i="1"/>
  <c r="AD58" i="1"/>
  <c r="AF58" i="1"/>
  <c r="AI58" i="1"/>
  <c r="AD55" i="1"/>
  <c r="AF55" i="1"/>
  <c r="AI55" i="1"/>
  <c r="AD52" i="1"/>
  <c r="AF52" i="1"/>
  <c r="AI52" i="1"/>
  <c r="AD49" i="1"/>
  <c r="AF49" i="1"/>
  <c r="AI49" i="1"/>
  <c r="AD46" i="1"/>
  <c r="AF46" i="1"/>
  <c r="AI46" i="1"/>
  <c r="AD43" i="1"/>
  <c r="AF43" i="1"/>
  <c r="AI43" i="1"/>
  <c r="AD40" i="1"/>
  <c r="AF40" i="1"/>
  <c r="AI40" i="1"/>
  <c r="AD37" i="1"/>
  <c r="AF37" i="1"/>
  <c r="AI37" i="1"/>
  <c r="AD34" i="1"/>
  <c r="AF34" i="1"/>
  <c r="AD31" i="1"/>
  <c r="AF31" i="1"/>
  <c r="AI31" i="1"/>
  <c r="AD28" i="1"/>
  <c r="AF28" i="1"/>
  <c r="AI28" i="1"/>
  <c r="AI24" i="1"/>
  <c r="P15" i="1" l="1"/>
  <c r="AD25" i="1"/>
  <c r="AF25" i="1"/>
  <c r="AI25" i="1"/>
  <c r="I73" i="1" l="1"/>
  <c r="I70" i="1"/>
  <c r="I64" i="1"/>
  <c r="I61" i="1"/>
  <c r="I58" i="1"/>
  <c r="I55" i="1"/>
  <c r="I52" i="1"/>
  <c r="I49" i="1"/>
  <c r="I46" i="1"/>
  <c r="I43" i="1"/>
  <c r="I40" i="1"/>
  <c r="I37" i="1"/>
  <c r="I34" i="1"/>
  <c r="I31" i="1"/>
  <c r="I28" i="1"/>
  <c r="H31" i="1"/>
  <c r="F13" i="1"/>
  <c r="G73" i="1" l="1"/>
  <c r="E73" i="1"/>
  <c r="C73" i="1"/>
  <c r="D73" i="1" s="1"/>
  <c r="G70" i="1"/>
  <c r="E70" i="1"/>
  <c r="C70" i="1"/>
  <c r="C67" i="1"/>
  <c r="D67" i="1" s="1"/>
  <c r="J64" i="1"/>
  <c r="G64" i="1"/>
  <c r="F64" i="1"/>
  <c r="E64" i="1"/>
  <c r="C64" i="1"/>
  <c r="J61" i="1"/>
  <c r="G61" i="1"/>
  <c r="E61" i="1"/>
  <c r="C61" i="1"/>
  <c r="D61" i="1" s="1"/>
  <c r="G58" i="1"/>
  <c r="E58" i="1"/>
  <c r="C58" i="1"/>
  <c r="J55" i="1"/>
  <c r="G55" i="1"/>
  <c r="F55" i="1"/>
  <c r="E55" i="1"/>
  <c r="C55" i="1"/>
  <c r="J52" i="1"/>
  <c r="G52" i="1"/>
  <c r="E52" i="1"/>
  <c r="C52" i="1"/>
  <c r="D52" i="1" s="1"/>
  <c r="J49" i="1"/>
  <c r="G49" i="1"/>
  <c r="F49" i="1"/>
  <c r="E49" i="1"/>
  <c r="C49" i="1"/>
  <c r="G46" i="1"/>
  <c r="E46" i="1"/>
  <c r="C46" i="1"/>
  <c r="G43" i="1"/>
  <c r="F43" i="1"/>
  <c r="E43" i="1"/>
  <c r="C43" i="1"/>
  <c r="D43" i="1" s="1"/>
  <c r="G40" i="1"/>
  <c r="F40" i="1"/>
  <c r="E40" i="1"/>
  <c r="C40" i="1"/>
  <c r="G37" i="1"/>
  <c r="F37" i="1"/>
  <c r="E37" i="1"/>
  <c r="C37" i="1"/>
  <c r="H34" i="1"/>
  <c r="H25" i="1" s="1"/>
  <c r="F34" i="1"/>
  <c r="E34" i="1"/>
  <c r="C34" i="1"/>
  <c r="D34" i="1" s="1"/>
  <c r="G31" i="1"/>
  <c r="F31" i="1"/>
  <c r="E31" i="1"/>
  <c r="C31" i="1"/>
  <c r="F28" i="1"/>
  <c r="E28" i="1"/>
  <c r="C28" i="1"/>
  <c r="D28" i="1" s="1"/>
  <c r="I25" i="1"/>
  <c r="M348" i="10"/>
  <c r="O348" i="10" s="1"/>
  <c r="R348" i="10" s="1"/>
  <c r="M347" i="10"/>
  <c r="O347" i="10" s="1"/>
  <c r="R347" i="10" s="1"/>
  <c r="M346" i="10"/>
  <c r="O346" i="10" s="1"/>
  <c r="R346" i="10" s="1"/>
  <c r="M345" i="10"/>
  <c r="O345" i="10" s="1"/>
  <c r="R345" i="10" s="1"/>
  <c r="M344" i="10"/>
  <c r="O344" i="10" s="1"/>
  <c r="R344" i="10" s="1"/>
  <c r="M343" i="10"/>
  <c r="O343" i="10" s="1"/>
  <c r="R343" i="10" s="1"/>
  <c r="M342" i="10"/>
  <c r="O342" i="10" s="1"/>
  <c r="R342" i="10" s="1"/>
  <c r="M341" i="10"/>
  <c r="O341" i="10" s="1"/>
  <c r="R341" i="10" s="1"/>
  <c r="M340" i="10"/>
  <c r="O340" i="10" s="1"/>
  <c r="R340" i="10" s="1"/>
  <c r="M339" i="10"/>
  <c r="O339" i="10" s="1"/>
  <c r="R339" i="10" s="1"/>
  <c r="M338" i="10"/>
  <c r="O338" i="10" s="1"/>
  <c r="R338" i="10" s="1"/>
  <c r="M337" i="10"/>
  <c r="O337" i="10" s="1"/>
  <c r="R337" i="10" s="1"/>
  <c r="M336" i="10"/>
  <c r="O336" i="10" s="1"/>
  <c r="R336" i="10" s="1"/>
  <c r="M335" i="10"/>
  <c r="O335" i="10" s="1"/>
  <c r="R335" i="10" s="1"/>
  <c r="M334" i="10"/>
  <c r="O334" i="10" s="1"/>
  <c r="R334" i="10" s="1"/>
  <c r="M333" i="10"/>
  <c r="O333" i="10" s="1"/>
  <c r="R333" i="10" s="1"/>
  <c r="M332" i="10"/>
  <c r="O332" i="10" s="1"/>
  <c r="R332" i="10" s="1"/>
  <c r="M331" i="10"/>
  <c r="O331" i="10" s="1"/>
  <c r="R331" i="10" s="1"/>
  <c r="M330" i="10"/>
  <c r="O330" i="10" s="1"/>
  <c r="R330" i="10" s="1"/>
  <c r="M329" i="10"/>
  <c r="O329" i="10" s="1"/>
  <c r="R329" i="10" s="1"/>
  <c r="M328" i="10"/>
  <c r="O328" i="10" s="1"/>
  <c r="R328" i="10" s="1"/>
  <c r="M327" i="10"/>
  <c r="O327" i="10" s="1"/>
  <c r="R327" i="10" s="1"/>
  <c r="M326" i="10"/>
  <c r="O326" i="10" s="1"/>
  <c r="R326" i="10" s="1"/>
  <c r="M325" i="10"/>
  <c r="O325" i="10" s="1"/>
  <c r="R325" i="10" s="1"/>
  <c r="M324" i="10"/>
  <c r="O324" i="10" s="1"/>
  <c r="R324" i="10" s="1"/>
  <c r="M323" i="10"/>
  <c r="O323" i="10" s="1"/>
  <c r="R323" i="10" s="1"/>
  <c r="M322" i="10"/>
  <c r="O322" i="10" s="1"/>
  <c r="R322" i="10" s="1"/>
  <c r="M321" i="10"/>
  <c r="O321" i="10" s="1"/>
  <c r="R321" i="10" s="1"/>
  <c r="M320" i="10"/>
  <c r="O320" i="10" s="1"/>
  <c r="R320" i="10" s="1"/>
  <c r="M319" i="10"/>
  <c r="O319" i="10" s="1"/>
  <c r="R319" i="10" s="1"/>
  <c r="M318" i="10"/>
  <c r="O318" i="10" s="1"/>
  <c r="R318" i="10" s="1"/>
  <c r="M317" i="10"/>
  <c r="O317" i="10" s="1"/>
  <c r="R317" i="10" s="1"/>
  <c r="M316" i="10"/>
  <c r="O316" i="10" s="1"/>
  <c r="R316" i="10" s="1"/>
  <c r="M315" i="10"/>
  <c r="O315" i="10" s="1"/>
  <c r="R315" i="10" s="1"/>
  <c r="M314" i="10"/>
  <c r="O314" i="10" s="1"/>
  <c r="R314" i="10" s="1"/>
  <c r="M313" i="10"/>
  <c r="O313" i="10" s="1"/>
  <c r="R313" i="10" s="1"/>
  <c r="M312" i="10"/>
  <c r="O312" i="10" s="1"/>
  <c r="R312" i="10" s="1"/>
  <c r="M311" i="10"/>
  <c r="O311" i="10" s="1"/>
  <c r="R311" i="10" s="1"/>
  <c r="M310" i="10"/>
  <c r="O310" i="10" s="1"/>
  <c r="R310" i="10" s="1"/>
  <c r="M309" i="10"/>
  <c r="O309" i="10" s="1"/>
  <c r="R309" i="10" s="1"/>
  <c r="M308" i="10"/>
  <c r="O308" i="10" s="1"/>
  <c r="R308" i="10" s="1"/>
  <c r="M307" i="10"/>
  <c r="O307" i="10" s="1"/>
  <c r="R307" i="10" s="1"/>
  <c r="M306" i="10"/>
  <c r="O306" i="10" s="1"/>
  <c r="R306" i="10" s="1"/>
  <c r="M305" i="10"/>
  <c r="O305" i="10" s="1"/>
  <c r="R305" i="10" s="1"/>
  <c r="M304" i="10"/>
  <c r="O304" i="10" s="1"/>
  <c r="R304" i="10" s="1"/>
  <c r="M303" i="10"/>
  <c r="O303" i="10" s="1"/>
  <c r="R303" i="10" s="1"/>
  <c r="M302" i="10"/>
  <c r="O302" i="10" s="1"/>
  <c r="R302" i="10" s="1"/>
  <c r="M301" i="10"/>
  <c r="O301" i="10" s="1"/>
  <c r="R301" i="10" s="1"/>
  <c r="M300" i="10"/>
  <c r="O300" i="10" s="1"/>
  <c r="R300" i="10" s="1"/>
  <c r="M299" i="10"/>
  <c r="O299" i="10" s="1"/>
  <c r="R299" i="10" s="1"/>
  <c r="M298" i="10"/>
  <c r="O298" i="10" s="1"/>
  <c r="R298" i="10" s="1"/>
  <c r="M297" i="10"/>
  <c r="O297" i="10" s="1"/>
  <c r="R297" i="10" s="1"/>
  <c r="M296" i="10"/>
  <c r="O296" i="10" s="1"/>
  <c r="R296" i="10" s="1"/>
  <c r="M295" i="10"/>
  <c r="O295" i="10" s="1"/>
  <c r="R295" i="10" s="1"/>
  <c r="M294" i="10"/>
  <c r="O294" i="10" s="1"/>
  <c r="R294" i="10" s="1"/>
  <c r="M293" i="10"/>
  <c r="O293" i="10" s="1"/>
  <c r="R293" i="10" s="1"/>
  <c r="M292" i="10"/>
  <c r="O292" i="10" s="1"/>
  <c r="R292" i="10" s="1"/>
  <c r="M291" i="10"/>
  <c r="O291" i="10" s="1"/>
  <c r="R291" i="10" s="1"/>
  <c r="M290" i="10"/>
  <c r="O290" i="10" s="1"/>
  <c r="R290" i="10" s="1"/>
  <c r="M289" i="10"/>
  <c r="O289" i="10" s="1"/>
  <c r="R289" i="10" s="1"/>
  <c r="M288" i="10"/>
  <c r="O288" i="10" s="1"/>
  <c r="R288" i="10" s="1"/>
  <c r="M287" i="10"/>
  <c r="O287" i="10" s="1"/>
  <c r="R287" i="10" s="1"/>
  <c r="M286" i="10"/>
  <c r="O286" i="10" s="1"/>
  <c r="R286" i="10" s="1"/>
  <c r="M285" i="10"/>
  <c r="O285" i="10" s="1"/>
  <c r="R285" i="10" s="1"/>
  <c r="M284" i="10"/>
  <c r="O284" i="10" s="1"/>
  <c r="R284" i="10" s="1"/>
  <c r="M283" i="10"/>
  <c r="O283" i="10" s="1"/>
  <c r="R283" i="10" s="1"/>
  <c r="M282" i="10"/>
  <c r="O282" i="10" s="1"/>
  <c r="R282" i="10" s="1"/>
  <c r="M281" i="10"/>
  <c r="O281" i="10" s="1"/>
  <c r="R281" i="10" s="1"/>
  <c r="M280" i="10"/>
  <c r="O280" i="10" s="1"/>
  <c r="R280" i="10" s="1"/>
  <c r="M279" i="10"/>
  <c r="O279" i="10" s="1"/>
  <c r="R279" i="10" s="1"/>
  <c r="M278" i="10"/>
  <c r="O278" i="10" s="1"/>
  <c r="R278" i="10" s="1"/>
  <c r="M277" i="10"/>
  <c r="O277" i="10" s="1"/>
  <c r="R277" i="10" s="1"/>
  <c r="M276" i="10"/>
  <c r="O276" i="10" s="1"/>
  <c r="R276" i="10" s="1"/>
  <c r="M275" i="10"/>
  <c r="O275" i="10" s="1"/>
  <c r="R275" i="10" s="1"/>
  <c r="M274" i="10"/>
  <c r="O274" i="10" s="1"/>
  <c r="R274" i="10" s="1"/>
  <c r="M273" i="10"/>
  <c r="O273" i="10" s="1"/>
  <c r="R273" i="10" s="1"/>
  <c r="M272" i="10"/>
  <c r="O272" i="10" s="1"/>
  <c r="R272" i="10" s="1"/>
  <c r="M271" i="10"/>
  <c r="O271" i="10" s="1"/>
  <c r="R271" i="10" s="1"/>
  <c r="M270" i="10"/>
  <c r="O270" i="10" s="1"/>
  <c r="R270" i="10" s="1"/>
  <c r="M269" i="10"/>
  <c r="O269" i="10" s="1"/>
  <c r="R269" i="10" s="1"/>
  <c r="M268" i="10"/>
  <c r="O268" i="10" s="1"/>
  <c r="R268" i="10" s="1"/>
  <c r="M267" i="10"/>
  <c r="O267" i="10" s="1"/>
  <c r="R267" i="10" s="1"/>
  <c r="M266" i="10"/>
  <c r="O266" i="10" s="1"/>
  <c r="R266" i="10" s="1"/>
  <c r="M265" i="10"/>
  <c r="O265" i="10" s="1"/>
  <c r="R265" i="10" s="1"/>
  <c r="M264" i="10"/>
  <c r="O264" i="10" s="1"/>
  <c r="R264" i="10" s="1"/>
  <c r="M263" i="10"/>
  <c r="O263" i="10" s="1"/>
  <c r="R263" i="10" s="1"/>
  <c r="M262" i="10"/>
  <c r="O262" i="10" s="1"/>
  <c r="R262" i="10" s="1"/>
  <c r="M261" i="10"/>
  <c r="O261" i="10" s="1"/>
  <c r="R261" i="10" s="1"/>
  <c r="M260" i="10"/>
  <c r="O260" i="10" s="1"/>
  <c r="R260" i="10" s="1"/>
  <c r="M259" i="10"/>
  <c r="O259" i="10" s="1"/>
  <c r="R259" i="10" s="1"/>
  <c r="M258" i="10"/>
  <c r="O258" i="10" s="1"/>
  <c r="R258" i="10" s="1"/>
  <c r="M257" i="10"/>
  <c r="O257" i="10" s="1"/>
  <c r="R257" i="10" s="1"/>
  <c r="M256" i="10"/>
  <c r="O256" i="10" s="1"/>
  <c r="R256" i="10" s="1"/>
  <c r="M255" i="10"/>
  <c r="O255" i="10" s="1"/>
  <c r="R255" i="10" s="1"/>
  <c r="M254" i="10"/>
  <c r="O254" i="10" s="1"/>
  <c r="R254" i="10" s="1"/>
  <c r="M253" i="10"/>
  <c r="O253" i="10" s="1"/>
  <c r="R253" i="10" s="1"/>
  <c r="M252" i="10"/>
  <c r="O252" i="10" s="1"/>
  <c r="R252" i="10" s="1"/>
  <c r="M251" i="10"/>
  <c r="O251" i="10" s="1"/>
  <c r="R251" i="10" s="1"/>
  <c r="M250" i="10"/>
  <c r="O250" i="10" s="1"/>
  <c r="R250" i="10" s="1"/>
  <c r="M249" i="10"/>
  <c r="O249" i="10" s="1"/>
  <c r="R249" i="10" s="1"/>
  <c r="M248" i="10"/>
  <c r="O248" i="10" s="1"/>
  <c r="R248" i="10" s="1"/>
  <c r="M247" i="10"/>
  <c r="O247" i="10" s="1"/>
  <c r="R247" i="10" s="1"/>
  <c r="M246" i="10"/>
  <c r="O246" i="10" s="1"/>
  <c r="R246" i="10" s="1"/>
  <c r="M245" i="10"/>
  <c r="O245" i="10" s="1"/>
  <c r="R245" i="10" s="1"/>
  <c r="M244" i="10"/>
  <c r="O244" i="10" s="1"/>
  <c r="R244" i="10" s="1"/>
  <c r="M243" i="10"/>
  <c r="O243" i="10" s="1"/>
  <c r="R243" i="10" s="1"/>
  <c r="M242" i="10"/>
  <c r="O242" i="10" s="1"/>
  <c r="R242" i="10" s="1"/>
  <c r="M241" i="10"/>
  <c r="O241" i="10" s="1"/>
  <c r="R241" i="10" s="1"/>
  <c r="M240" i="10"/>
  <c r="O240" i="10" s="1"/>
  <c r="R240" i="10" s="1"/>
  <c r="M239" i="10"/>
  <c r="O239" i="10" s="1"/>
  <c r="R239" i="10" s="1"/>
  <c r="M238" i="10"/>
  <c r="O238" i="10" s="1"/>
  <c r="R238" i="10" s="1"/>
  <c r="M237" i="10"/>
  <c r="O237" i="10" s="1"/>
  <c r="R237" i="10" s="1"/>
  <c r="M236" i="10"/>
  <c r="O236" i="10" s="1"/>
  <c r="R236" i="10" s="1"/>
  <c r="M235" i="10"/>
  <c r="O235" i="10" s="1"/>
  <c r="R235" i="10" s="1"/>
  <c r="M234" i="10"/>
  <c r="O234" i="10" s="1"/>
  <c r="R234" i="10" s="1"/>
  <c r="M233" i="10"/>
  <c r="O233" i="10" s="1"/>
  <c r="R233" i="10" s="1"/>
  <c r="M232" i="10"/>
  <c r="O232" i="10" s="1"/>
  <c r="R232" i="10" s="1"/>
  <c r="M231" i="10"/>
  <c r="O231" i="10" s="1"/>
  <c r="R231" i="10" s="1"/>
  <c r="M230" i="10"/>
  <c r="O230" i="10" s="1"/>
  <c r="R230" i="10" s="1"/>
  <c r="M229" i="10"/>
  <c r="O229" i="10" s="1"/>
  <c r="R229" i="10" s="1"/>
  <c r="M228" i="10"/>
  <c r="O228" i="10" s="1"/>
  <c r="R228" i="10" s="1"/>
  <c r="M227" i="10"/>
  <c r="O227" i="10" s="1"/>
  <c r="R227" i="10" s="1"/>
  <c r="M226" i="10"/>
  <c r="O226" i="10" s="1"/>
  <c r="R226" i="10" s="1"/>
  <c r="M225" i="10"/>
  <c r="O225" i="10" s="1"/>
  <c r="R225" i="10" s="1"/>
  <c r="M224" i="10"/>
  <c r="O224" i="10" s="1"/>
  <c r="R224" i="10" s="1"/>
  <c r="M223" i="10"/>
  <c r="O223" i="10" s="1"/>
  <c r="R223" i="10" s="1"/>
  <c r="M222" i="10"/>
  <c r="O222" i="10" s="1"/>
  <c r="R222" i="10" s="1"/>
  <c r="M221" i="10"/>
  <c r="O221" i="10" s="1"/>
  <c r="R221" i="10" s="1"/>
  <c r="M220" i="10"/>
  <c r="O220" i="10" s="1"/>
  <c r="R220" i="10" s="1"/>
  <c r="M219" i="10"/>
  <c r="O219" i="10" s="1"/>
  <c r="R219" i="10" s="1"/>
  <c r="M218" i="10"/>
  <c r="O218" i="10" s="1"/>
  <c r="R218" i="10" s="1"/>
  <c r="M217" i="10"/>
  <c r="O217" i="10" s="1"/>
  <c r="R217" i="10" s="1"/>
  <c r="M216" i="10"/>
  <c r="O216" i="10" s="1"/>
  <c r="R216" i="10" s="1"/>
  <c r="M215" i="10"/>
  <c r="O215" i="10" s="1"/>
  <c r="R215" i="10" s="1"/>
  <c r="M214" i="10"/>
  <c r="O214" i="10" s="1"/>
  <c r="R214" i="10" s="1"/>
  <c r="M213" i="10"/>
  <c r="O213" i="10" s="1"/>
  <c r="R213" i="10" s="1"/>
  <c r="M212" i="10"/>
  <c r="O212" i="10" s="1"/>
  <c r="R212" i="10" s="1"/>
  <c r="M211" i="10"/>
  <c r="O211" i="10" s="1"/>
  <c r="R211" i="10" s="1"/>
  <c r="M210" i="10"/>
  <c r="O210" i="10" s="1"/>
  <c r="R210" i="10" s="1"/>
  <c r="M209" i="10"/>
  <c r="O209" i="10" s="1"/>
  <c r="R209" i="10" s="1"/>
  <c r="M208" i="10"/>
  <c r="O208" i="10" s="1"/>
  <c r="R208" i="10" s="1"/>
  <c r="M207" i="10"/>
  <c r="O207" i="10" s="1"/>
  <c r="R207" i="10" s="1"/>
  <c r="M206" i="10"/>
  <c r="O206" i="10" s="1"/>
  <c r="R206" i="10" s="1"/>
  <c r="M205" i="10"/>
  <c r="O205" i="10" s="1"/>
  <c r="R205" i="10" s="1"/>
  <c r="M204" i="10"/>
  <c r="O204" i="10" s="1"/>
  <c r="R204" i="10" s="1"/>
  <c r="M203" i="10"/>
  <c r="O203" i="10" s="1"/>
  <c r="R203" i="10" s="1"/>
  <c r="M202" i="10"/>
  <c r="O202" i="10" s="1"/>
  <c r="R202" i="10" s="1"/>
  <c r="M201" i="10"/>
  <c r="O201" i="10" s="1"/>
  <c r="R201" i="10" s="1"/>
  <c r="M200" i="10"/>
  <c r="O200" i="10" s="1"/>
  <c r="R200" i="10" s="1"/>
  <c r="M199" i="10"/>
  <c r="O199" i="10" s="1"/>
  <c r="R199" i="10" s="1"/>
  <c r="M198" i="10"/>
  <c r="O198" i="10" s="1"/>
  <c r="R198" i="10" s="1"/>
  <c r="M197" i="10"/>
  <c r="O197" i="10" s="1"/>
  <c r="R197" i="10" s="1"/>
  <c r="M196" i="10"/>
  <c r="O196" i="10" s="1"/>
  <c r="R196" i="10" s="1"/>
  <c r="M195" i="10"/>
  <c r="O195" i="10" s="1"/>
  <c r="R195" i="10" s="1"/>
  <c r="M194" i="10"/>
  <c r="O194" i="10" s="1"/>
  <c r="R194" i="10" s="1"/>
  <c r="M193" i="10"/>
  <c r="O193" i="10" s="1"/>
  <c r="R193" i="10" s="1"/>
  <c r="M192" i="10"/>
  <c r="O192" i="10" s="1"/>
  <c r="R192" i="10" s="1"/>
  <c r="M191" i="10"/>
  <c r="O191" i="10" s="1"/>
  <c r="R191" i="10" s="1"/>
  <c r="M190" i="10"/>
  <c r="O190" i="10" s="1"/>
  <c r="R190" i="10" s="1"/>
  <c r="M189" i="10"/>
  <c r="O189" i="10" s="1"/>
  <c r="R189" i="10" s="1"/>
  <c r="M188" i="10"/>
  <c r="O188" i="10" s="1"/>
  <c r="R188" i="10" s="1"/>
  <c r="M187" i="10"/>
  <c r="O187" i="10" s="1"/>
  <c r="R187" i="10" s="1"/>
  <c r="M186" i="10"/>
  <c r="O186" i="10" s="1"/>
  <c r="R186" i="10" s="1"/>
  <c r="M185" i="10"/>
  <c r="O185" i="10" s="1"/>
  <c r="R185" i="10" s="1"/>
  <c r="M184" i="10"/>
  <c r="O184" i="10" s="1"/>
  <c r="R184" i="10" s="1"/>
  <c r="M183" i="10"/>
  <c r="O183" i="10" s="1"/>
  <c r="R183" i="10" s="1"/>
  <c r="M182" i="10"/>
  <c r="O182" i="10" s="1"/>
  <c r="R182" i="10" s="1"/>
  <c r="M181" i="10"/>
  <c r="O181" i="10" s="1"/>
  <c r="R181" i="10" s="1"/>
  <c r="M180" i="10"/>
  <c r="O180" i="10" s="1"/>
  <c r="R180" i="10" s="1"/>
  <c r="M179" i="10"/>
  <c r="O179" i="10" s="1"/>
  <c r="R179" i="10" s="1"/>
  <c r="M178" i="10"/>
  <c r="O178" i="10" s="1"/>
  <c r="R178" i="10" s="1"/>
  <c r="M177" i="10"/>
  <c r="O177" i="10" s="1"/>
  <c r="R177" i="10" s="1"/>
  <c r="M176" i="10"/>
  <c r="O176" i="10" s="1"/>
  <c r="R176" i="10" s="1"/>
  <c r="M175" i="10"/>
  <c r="O175" i="10" s="1"/>
  <c r="R175" i="10" s="1"/>
  <c r="M174" i="10"/>
  <c r="O174" i="10" s="1"/>
  <c r="R174" i="10" s="1"/>
  <c r="M173" i="10"/>
  <c r="O173" i="10" s="1"/>
  <c r="R173" i="10" s="1"/>
  <c r="M172" i="10"/>
  <c r="O172" i="10" s="1"/>
  <c r="R172" i="10" s="1"/>
  <c r="M171" i="10"/>
  <c r="O171" i="10" s="1"/>
  <c r="R171" i="10" s="1"/>
  <c r="M170" i="10"/>
  <c r="O170" i="10" s="1"/>
  <c r="R170" i="10" s="1"/>
  <c r="M169" i="10"/>
  <c r="O169" i="10" s="1"/>
  <c r="R169" i="10" s="1"/>
  <c r="M168" i="10"/>
  <c r="O168" i="10" s="1"/>
  <c r="R168" i="10" s="1"/>
  <c r="M167" i="10"/>
  <c r="O167" i="10" s="1"/>
  <c r="R167" i="10" s="1"/>
  <c r="M166" i="10"/>
  <c r="O166" i="10" s="1"/>
  <c r="R166" i="10" s="1"/>
  <c r="M165" i="10"/>
  <c r="O165" i="10" s="1"/>
  <c r="R165" i="10" s="1"/>
  <c r="M164" i="10"/>
  <c r="O164" i="10" s="1"/>
  <c r="R164" i="10" s="1"/>
  <c r="M163" i="10"/>
  <c r="O163" i="10" s="1"/>
  <c r="R163" i="10" s="1"/>
  <c r="M162" i="10"/>
  <c r="O162" i="10" s="1"/>
  <c r="R162" i="10" s="1"/>
  <c r="M161" i="10"/>
  <c r="O161" i="10" s="1"/>
  <c r="R161" i="10" s="1"/>
  <c r="M160" i="10"/>
  <c r="O160" i="10" s="1"/>
  <c r="R160" i="10" s="1"/>
  <c r="M159" i="10"/>
  <c r="O159" i="10" s="1"/>
  <c r="R159" i="10" s="1"/>
  <c r="M158" i="10"/>
  <c r="O158" i="10" s="1"/>
  <c r="R158" i="10" s="1"/>
  <c r="M157" i="10"/>
  <c r="O157" i="10" s="1"/>
  <c r="R157" i="10" s="1"/>
  <c r="M156" i="10"/>
  <c r="O156" i="10" s="1"/>
  <c r="R156" i="10" s="1"/>
  <c r="M155" i="10"/>
  <c r="O155" i="10" s="1"/>
  <c r="R155" i="10" s="1"/>
  <c r="M154" i="10"/>
  <c r="O154" i="10" s="1"/>
  <c r="R154" i="10" s="1"/>
  <c r="M153" i="10"/>
  <c r="O153" i="10" s="1"/>
  <c r="R153" i="10" s="1"/>
  <c r="M152" i="10"/>
  <c r="O152" i="10" s="1"/>
  <c r="R152" i="10" s="1"/>
  <c r="M151" i="10"/>
  <c r="O151" i="10" s="1"/>
  <c r="R151" i="10" s="1"/>
  <c r="M150" i="10"/>
  <c r="O150" i="10" s="1"/>
  <c r="R150" i="10" s="1"/>
  <c r="M149" i="10"/>
  <c r="O149" i="10" s="1"/>
  <c r="R149" i="10" s="1"/>
  <c r="M148" i="10"/>
  <c r="O148" i="10" s="1"/>
  <c r="R148" i="10" s="1"/>
  <c r="M147" i="10"/>
  <c r="O147" i="10" s="1"/>
  <c r="R147" i="10" s="1"/>
  <c r="M146" i="10"/>
  <c r="O146" i="10" s="1"/>
  <c r="R146" i="10" s="1"/>
  <c r="M145" i="10"/>
  <c r="O145" i="10" s="1"/>
  <c r="R145" i="10" s="1"/>
  <c r="M144" i="10"/>
  <c r="O144" i="10" s="1"/>
  <c r="R144" i="10" s="1"/>
  <c r="M143" i="10"/>
  <c r="O143" i="10" s="1"/>
  <c r="R143" i="10" s="1"/>
  <c r="M142" i="10"/>
  <c r="O142" i="10" s="1"/>
  <c r="R142" i="10" s="1"/>
  <c r="M141" i="10"/>
  <c r="O141" i="10" s="1"/>
  <c r="R141" i="10" s="1"/>
  <c r="M140" i="10"/>
  <c r="O140" i="10" s="1"/>
  <c r="R140" i="10" s="1"/>
  <c r="M139" i="10"/>
  <c r="O139" i="10" s="1"/>
  <c r="R139" i="10" s="1"/>
  <c r="M138" i="10"/>
  <c r="O138" i="10" s="1"/>
  <c r="R138" i="10" s="1"/>
  <c r="M137" i="10"/>
  <c r="O137" i="10" s="1"/>
  <c r="R137" i="10" s="1"/>
  <c r="M136" i="10"/>
  <c r="O136" i="10" s="1"/>
  <c r="R136" i="10" s="1"/>
  <c r="M135" i="10"/>
  <c r="O135" i="10" s="1"/>
  <c r="R135" i="10" s="1"/>
  <c r="M134" i="10"/>
  <c r="O134" i="10" s="1"/>
  <c r="R134" i="10" s="1"/>
  <c r="M133" i="10"/>
  <c r="O133" i="10" s="1"/>
  <c r="R133" i="10" s="1"/>
  <c r="M132" i="10"/>
  <c r="O132" i="10" s="1"/>
  <c r="R132" i="10" s="1"/>
  <c r="M131" i="10"/>
  <c r="O131" i="10" s="1"/>
  <c r="R131" i="10" s="1"/>
  <c r="M130" i="10"/>
  <c r="O130" i="10" s="1"/>
  <c r="R130" i="10" s="1"/>
  <c r="M129" i="10"/>
  <c r="O129" i="10" s="1"/>
  <c r="R129" i="10" s="1"/>
  <c r="M128" i="10"/>
  <c r="O128" i="10" s="1"/>
  <c r="R128" i="10" s="1"/>
  <c r="M127" i="10"/>
  <c r="O127" i="10" s="1"/>
  <c r="R127" i="10" s="1"/>
  <c r="M126" i="10"/>
  <c r="O126" i="10" s="1"/>
  <c r="R126" i="10" s="1"/>
  <c r="M125" i="10"/>
  <c r="O125" i="10" s="1"/>
  <c r="R125" i="10" s="1"/>
  <c r="M124" i="10"/>
  <c r="O124" i="10" s="1"/>
  <c r="R124" i="10" s="1"/>
  <c r="M123" i="10"/>
  <c r="O123" i="10" s="1"/>
  <c r="R123" i="10" s="1"/>
  <c r="M122" i="10"/>
  <c r="O122" i="10" s="1"/>
  <c r="R122" i="10" s="1"/>
  <c r="M121" i="10"/>
  <c r="O121" i="10" s="1"/>
  <c r="R121" i="10" s="1"/>
  <c r="M120" i="10"/>
  <c r="O120" i="10" s="1"/>
  <c r="R120" i="10" s="1"/>
  <c r="M119" i="10"/>
  <c r="O119" i="10" s="1"/>
  <c r="R119" i="10" s="1"/>
  <c r="M118" i="10"/>
  <c r="O118" i="10" s="1"/>
  <c r="R118" i="10" s="1"/>
  <c r="M117" i="10"/>
  <c r="O117" i="10" s="1"/>
  <c r="R117" i="10" s="1"/>
  <c r="M116" i="10"/>
  <c r="O116" i="10" s="1"/>
  <c r="R116" i="10" s="1"/>
  <c r="M115" i="10"/>
  <c r="O115" i="10" s="1"/>
  <c r="R115" i="10" s="1"/>
  <c r="M114" i="10"/>
  <c r="O114" i="10" s="1"/>
  <c r="R114" i="10" s="1"/>
  <c r="M113" i="10"/>
  <c r="O113" i="10" s="1"/>
  <c r="R113" i="10" s="1"/>
  <c r="M112" i="10"/>
  <c r="O112" i="10" s="1"/>
  <c r="R112" i="10" s="1"/>
  <c r="M111" i="10"/>
  <c r="O111" i="10" s="1"/>
  <c r="R111" i="10" s="1"/>
  <c r="M110" i="10"/>
  <c r="O110" i="10" s="1"/>
  <c r="R110" i="10" s="1"/>
  <c r="M109" i="10"/>
  <c r="O109" i="10" s="1"/>
  <c r="R109" i="10" s="1"/>
  <c r="M108" i="10"/>
  <c r="O108" i="10" s="1"/>
  <c r="R108" i="10" s="1"/>
  <c r="M107" i="10"/>
  <c r="O107" i="10" s="1"/>
  <c r="R107" i="10" s="1"/>
  <c r="M106" i="10"/>
  <c r="O106" i="10" s="1"/>
  <c r="R106" i="10" s="1"/>
  <c r="M105" i="10"/>
  <c r="O105" i="10" s="1"/>
  <c r="R105" i="10" s="1"/>
  <c r="M104" i="10"/>
  <c r="O104" i="10" s="1"/>
  <c r="R104" i="10" s="1"/>
  <c r="M103" i="10"/>
  <c r="O103" i="10" s="1"/>
  <c r="R103" i="10" s="1"/>
  <c r="M102" i="10"/>
  <c r="O102" i="10" s="1"/>
  <c r="R102" i="10" s="1"/>
  <c r="M101" i="10"/>
  <c r="O101" i="10" s="1"/>
  <c r="R101" i="10" s="1"/>
  <c r="M100" i="10"/>
  <c r="O100" i="10" s="1"/>
  <c r="R100" i="10" s="1"/>
  <c r="M99" i="10"/>
  <c r="O99" i="10" s="1"/>
  <c r="R99" i="10" s="1"/>
  <c r="M98" i="10"/>
  <c r="O98" i="10" s="1"/>
  <c r="R98" i="10" s="1"/>
  <c r="M97" i="10"/>
  <c r="O97" i="10" s="1"/>
  <c r="R97" i="10" s="1"/>
  <c r="M96" i="10"/>
  <c r="O96" i="10" s="1"/>
  <c r="R96" i="10" s="1"/>
  <c r="M95" i="10"/>
  <c r="O95" i="10" s="1"/>
  <c r="R95" i="10" s="1"/>
  <c r="M94" i="10"/>
  <c r="O94" i="10" s="1"/>
  <c r="R94" i="10" s="1"/>
  <c r="M93" i="10"/>
  <c r="O93" i="10" s="1"/>
  <c r="R93" i="10" s="1"/>
  <c r="M92" i="10"/>
  <c r="O92" i="10" s="1"/>
  <c r="R92" i="10" s="1"/>
  <c r="M91" i="10"/>
  <c r="O91" i="10" s="1"/>
  <c r="R91" i="10" s="1"/>
  <c r="M90" i="10"/>
  <c r="O90" i="10" s="1"/>
  <c r="R90" i="10" s="1"/>
  <c r="M89" i="10"/>
  <c r="O89" i="10" s="1"/>
  <c r="R89" i="10" s="1"/>
  <c r="M88" i="10"/>
  <c r="O88" i="10" s="1"/>
  <c r="R88" i="10" s="1"/>
  <c r="M87" i="10"/>
  <c r="O87" i="10" s="1"/>
  <c r="R87" i="10" s="1"/>
  <c r="M86" i="10"/>
  <c r="O86" i="10" s="1"/>
  <c r="R86" i="10" s="1"/>
  <c r="M85" i="10"/>
  <c r="O85" i="10" s="1"/>
  <c r="R85" i="10" s="1"/>
  <c r="M84" i="10"/>
  <c r="O84" i="10" s="1"/>
  <c r="R84" i="10" s="1"/>
  <c r="M83" i="10"/>
  <c r="O83" i="10" s="1"/>
  <c r="R83" i="10" s="1"/>
  <c r="M82" i="10"/>
  <c r="O82" i="10" s="1"/>
  <c r="R82" i="10" s="1"/>
  <c r="M81" i="10"/>
  <c r="O81" i="10" s="1"/>
  <c r="R81" i="10" s="1"/>
  <c r="M80" i="10"/>
  <c r="O80" i="10" s="1"/>
  <c r="R80" i="10" s="1"/>
  <c r="M79" i="10"/>
  <c r="O79" i="10" s="1"/>
  <c r="R79" i="10" s="1"/>
  <c r="M78" i="10"/>
  <c r="O78" i="10" s="1"/>
  <c r="R78" i="10" s="1"/>
  <c r="M77" i="10"/>
  <c r="O77" i="10" s="1"/>
  <c r="R77" i="10" s="1"/>
  <c r="M76" i="10"/>
  <c r="O76" i="10" s="1"/>
  <c r="R76" i="10" s="1"/>
  <c r="M75" i="10"/>
  <c r="O75" i="10" s="1"/>
  <c r="R75" i="10" s="1"/>
  <c r="M74" i="10"/>
  <c r="O74" i="10" s="1"/>
  <c r="R74" i="10" s="1"/>
  <c r="M73" i="10"/>
  <c r="O73" i="10" s="1"/>
  <c r="R73" i="10" s="1"/>
  <c r="M72" i="10"/>
  <c r="O72" i="10" s="1"/>
  <c r="R72" i="10" s="1"/>
  <c r="M71" i="10"/>
  <c r="O71" i="10" s="1"/>
  <c r="R71" i="10" s="1"/>
  <c r="M70" i="10"/>
  <c r="O70" i="10" s="1"/>
  <c r="R70" i="10" s="1"/>
  <c r="M69" i="10"/>
  <c r="O69" i="10" s="1"/>
  <c r="R69" i="10" s="1"/>
  <c r="M68" i="10"/>
  <c r="O68" i="10" s="1"/>
  <c r="R68" i="10" s="1"/>
  <c r="M67" i="10"/>
  <c r="O67" i="10" s="1"/>
  <c r="R67" i="10" s="1"/>
  <c r="M66" i="10"/>
  <c r="O66" i="10" s="1"/>
  <c r="R66" i="10" s="1"/>
  <c r="M65" i="10"/>
  <c r="O65" i="10" s="1"/>
  <c r="R65" i="10" s="1"/>
  <c r="M64" i="10"/>
  <c r="O64" i="10" s="1"/>
  <c r="R64" i="10" s="1"/>
  <c r="M63" i="10"/>
  <c r="O63" i="10" s="1"/>
  <c r="R63" i="10" s="1"/>
  <c r="M62" i="10"/>
  <c r="O62" i="10" s="1"/>
  <c r="R62" i="10" s="1"/>
  <c r="M61" i="10"/>
  <c r="O61" i="10" s="1"/>
  <c r="R61" i="10" s="1"/>
  <c r="M60" i="10"/>
  <c r="O60" i="10" s="1"/>
  <c r="R60" i="10" s="1"/>
  <c r="M59" i="10"/>
  <c r="O59" i="10" s="1"/>
  <c r="R59" i="10" s="1"/>
  <c r="M58" i="10"/>
  <c r="O58" i="10" s="1"/>
  <c r="R58" i="10" s="1"/>
  <c r="M57" i="10"/>
  <c r="O57" i="10" s="1"/>
  <c r="R57" i="10" s="1"/>
  <c r="M56" i="10"/>
  <c r="O56" i="10" s="1"/>
  <c r="R56" i="10" s="1"/>
  <c r="M55" i="10"/>
  <c r="O55" i="10" s="1"/>
  <c r="R55" i="10" s="1"/>
  <c r="M54" i="10"/>
  <c r="O54" i="10" s="1"/>
  <c r="R54" i="10" s="1"/>
  <c r="M53" i="10"/>
  <c r="O53" i="10" s="1"/>
  <c r="R53" i="10" s="1"/>
  <c r="M52" i="10"/>
  <c r="O52" i="10" s="1"/>
  <c r="R52" i="10" s="1"/>
  <c r="M51" i="10"/>
  <c r="O51" i="10" s="1"/>
  <c r="R51" i="10" s="1"/>
  <c r="M50" i="10"/>
  <c r="O50" i="10" s="1"/>
  <c r="R50" i="10" s="1"/>
  <c r="M49" i="10"/>
  <c r="O49" i="10" s="1"/>
  <c r="R49" i="10" s="1"/>
  <c r="M48" i="10"/>
  <c r="O48" i="10" s="1"/>
  <c r="R48" i="10" s="1"/>
  <c r="M47" i="10"/>
  <c r="O47" i="10" s="1"/>
  <c r="R47" i="10" s="1"/>
  <c r="M46" i="10"/>
  <c r="O46" i="10" s="1"/>
  <c r="R46" i="10" s="1"/>
  <c r="M45" i="10"/>
  <c r="O45" i="10" s="1"/>
  <c r="R45" i="10" s="1"/>
  <c r="M44" i="10"/>
  <c r="O44" i="10" s="1"/>
  <c r="R44" i="10" s="1"/>
  <c r="M43" i="10"/>
  <c r="O43" i="10" s="1"/>
  <c r="R43" i="10" s="1"/>
  <c r="M42" i="10"/>
  <c r="O42" i="10" s="1"/>
  <c r="R42" i="10" s="1"/>
  <c r="M41" i="10"/>
  <c r="O41" i="10" s="1"/>
  <c r="R41" i="10" s="1"/>
  <c r="M40" i="10"/>
  <c r="O40" i="10" s="1"/>
  <c r="R40" i="10" s="1"/>
  <c r="M39" i="10"/>
  <c r="O39" i="10" s="1"/>
  <c r="R39" i="10" s="1"/>
  <c r="M38" i="10"/>
  <c r="O38" i="10" s="1"/>
  <c r="R38" i="10" s="1"/>
  <c r="M37" i="10"/>
  <c r="O37" i="10" s="1"/>
  <c r="R37" i="10" s="1"/>
  <c r="M36" i="10"/>
  <c r="O36" i="10" s="1"/>
  <c r="R36" i="10" s="1"/>
  <c r="M35" i="10"/>
  <c r="O35" i="10" s="1"/>
  <c r="R35" i="10" s="1"/>
  <c r="M34" i="10"/>
  <c r="O34" i="10" s="1"/>
  <c r="R34" i="10" s="1"/>
  <c r="M33" i="10"/>
  <c r="O33" i="10" s="1"/>
  <c r="R33" i="10" s="1"/>
  <c r="M32" i="10"/>
  <c r="O32" i="10" s="1"/>
  <c r="R32" i="10" s="1"/>
  <c r="M31" i="10"/>
  <c r="O31" i="10" s="1"/>
  <c r="R31" i="10" s="1"/>
  <c r="M30" i="10"/>
  <c r="O30" i="10" s="1"/>
  <c r="R30" i="10" s="1"/>
  <c r="M29" i="10"/>
  <c r="O29" i="10" s="1"/>
  <c r="R29" i="10" s="1"/>
  <c r="M28" i="10"/>
  <c r="O28" i="10" s="1"/>
  <c r="R28" i="10" s="1"/>
  <c r="M27" i="10"/>
  <c r="O27" i="10" s="1"/>
  <c r="R27" i="10" s="1"/>
  <c r="M26" i="10"/>
  <c r="O26" i="10" s="1"/>
  <c r="R26" i="10" s="1"/>
  <c r="M25" i="10"/>
  <c r="O25" i="10" s="1"/>
  <c r="R25" i="10" s="1"/>
  <c r="M24" i="10"/>
  <c r="O24" i="10" s="1"/>
  <c r="R24" i="10" s="1"/>
  <c r="M23" i="10"/>
  <c r="O23" i="10" s="1"/>
  <c r="R23" i="10" s="1"/>
  <c r="M22" i="10"/>
  <c r="O22" i="10" s="1"/>
  <c r="R22" i="10" s="1"/>
  <c r="M21" i="10"/>
  <c r="O21" i="10" s="1"/>
  <c r="R21" i="10" s="1"/>
  <c r="M20" i="10"/>
  <c r="O20" i="10" s="1"/>
  <c r="R20" i="10" s="1"/>
  <c r="M19" i="10"/>
  <c r="O19" i="10" s="1"/>
  <c r="R19" i="10" s="1"/>
  <c r="M18" i="10"/>
  <c r="O18" i="10" s="1"/>
  <c r="R18" i="10" s="1"/>
  <c r="M17" i="10"/>
  <c r="O17" i="10" s="1"/>
  <c r="R17" i="10" s="1"/>
  <c r="M16" i="10"/>
  <c r="O16" i="10" s="1"/>
  <c r="R16" i="10" s="1"/>
  <c r="M15" i="10"/>
  <c r="O15" i="10" s="1"/>
  <c r="R15" i="10" s="1"/>
  <c r="M14" i="10"/>
  <c r="O14" i="10" s="1"/>
  <c r="R14" i="10" s="1"/>
  <c r="M13" i="10"/>
  <c r="O13" i="10" s="1"/>
  <c r="R13" i="10" s="1"/>
  <c r="M12" i="10"/>
  <c r="O12" i="10" s="1"/>
  <c r="R12" i="10" s="1"/>
  <c r="M11" i="10"/>
  <c r="O11" i="10" s="1"/>
  <c r="R11" i="10" s="1"/>
  <c r="M10" i="10"/>
  <c r="O10" i="10" s="1"/>
  <c r="R10" i="10" s="1"/>
  <c r="M9" i="10"/>
  <c r="O9" i="10" s="1"/>
  <c r="R9" i="10" s="1"/>
  <c r="M8" i="10"/>
  <c r="O8" i="10" s="1"/>
  <c r="R8" i="10" s="1"/>
  <c r="M7" i="10"/>
  <c r="O7" i="10" s="1"/>
  <c r="R7" i="10" s="1"/>
  <c r="M6" i="10"/>
  <c r="O6" i="10" s="1"/>
  <c r="R6" i="10" s="1"/>
  <c r="M5" i="10"/>
  <c r="O5" i="10" s="1"/>
  <c r="R5" i="10" s="1"/>
  <c r="M4" i="10"/>
  <c r="O4" i="10" s="1"/>
  <c r="R4" i="10" s="1"/>
  <c r="M3" i="10"/>
  <c r="O3" i="10" s="1"/>
  <c r="R3" i="10" s="1"/>
  <c r="M2" i="10"/>
  <c r="O2" i="10" s="1"/>
  <c r="D37" i="1" l="1"/>
  <c r="D46" i="1"/>
  <c r="D55" i="1"/>
  <c r="D64" i="1"/>
  <c r="D40" i="1"/>
  <c r="D58" i="1"/>
  <c r="D49" i="1"/>
  <c r="D31" i="1"/>
  <c r="D70" i="1"/>
  <c r="J25" i="1"/>
  <c r="G25" i="1"/>
  <c r="F25" i="1"/>
  <c r="E25" i="1"/>
  <c r="P2" i="10"/>
  <c r="R2" i="10"/>
  <c r="S2" i="10" s="1"/>
  <c r="D25" i="1" l="1"/>
  <c r="M413" i="6"/>
  <c r="O413" i="6" s="1"/>
  <c r="S413" i="6" s="1"/>
  <c r="M412" i="6"/>
  <c r="O412" i="6" s="1"/>
  <c r="S412" i="6" s="1"/>
  <c r="M392" i="6"/>
  <c r="O392" i="6" s="1"/>
  <c r="S392" i="6" s="1"/>
  <c r="M377" i="6"/>
  <c r="O377" i="6" s="1"/>
  <c r="S377" i="6" s="1"/>
  <c r="M337" i="6"/>
  <c r="O337" i="6" s="1"/>
  <c r="S337" i="6" s="1"/>
  <c r="M374" i="6"/>
  <c r="O374" i="6" s="1"/>
  <c r="S374" i="6" s="1"/>
  <c r="M376" i="6"/>
  <c r="O376" i="6" s="1"/>
  <c r="S376" i="6" s="1"/>
  <c r="M416" i="6"/>
  <c r="O416" i="6" s="1"/>
  <c r="S416" i="6" s="1"/>
  <c r="M388" i="6"/>
  <c r="O388" i="6" s="1"/>
  <c r="S388" i="6" s="1"/>
  <c r="M384" i="6"/>
  <c r="O384" i="6" s="1"/>
  <c r="S384" i="6" s="1"/>
  <c r="M357" i="6"/>
  <c r="O357" i="6" s="1"/>
  <c r="S357" i="6" s="1"/>
  <c r="M358" i="6"/>
  <c r="O358" i="6" s="1"/>
  <c r="S358" i="6" s="1"/>
  <c r="M386" i="6"/>
  <c r="O386" i="6" s="1"/>
  <c r="S386" i="6" s="1"/>
  <c r="M245" i="6"/>
  <c r="O245" i="6" s="1"/>
  <c r="S245" i="6" s="1"/>
  <c r="M454" i="6"/>
  <c r="O454" i="6" s="1"/>
  <c r="S454" i="6" s="1"/>
  <c r="M26" i="6"/>
  <c r="O26" i="6" s="1"/>
  <c r="S26" i="6" s="1"/>
  <c r="M168" i="6"/>
  <c r="O168" i="6" s="1"/>
  <c r="S168" i="6" s="1"/>
  <c r="M173" i="6"/>
  <c r="O173" i="6" s="1"/>
  <c r="S173" i="6" s="1"/>
  <c r="M94" i="6"/>
  <c r="O94" i="6" s="1"/>
  <c r="S94" i="6" s="1"/>
  <c r="M104" i="6"/>
  <c r="O104" i="6" s="1"/>
  <c r="S104" i="6" s="1"/>
  <c r="M49" i="6"/>
  <c r="O49" i="6" s="1"/>
  <c r="S49" i="6" s="1"/>
  <c r="M236" i="6"/>
  <c r="O236" i="6" s="1"/>
  <c r="S236" i="6" s="1"/>
  <c r="M332" i="6"/>
  <c r="O332" i="6" s="1"/>
  <c r="S332" i="6" s="1"/>
  <c r="M24" i="6"/>
  <c r="O24" i="6" s="1"/>
  <c r="S24" i="6" s="1"/>
  <c r="M248" i="6"/>
  <c r="O248" i="6" s="1"/>
  <c r="S248" i="6" s="1"/>
  <c r="M298" i="6"/>
  <c r="O298" i="6" s="1"/>
  <c r="S298" i="6" s="1"/>
  <c r="M34" i="6"/>
  <c r="O34" i="6" s="1"/>
  <c r="S34" i="6" s="1"/>
  <c r="M209" i="6"/>
  <c r="O209" i="6" s="1"/>
  <c r="S209" i="6" s="1"/>
  <c r="M233" i="6"/>
  <c r="O233" i="6" s="1"/>
  <c r="S233" i="6" s="1"/>
  <c r="M318" i="6"/>
  <c r="O318" i="6" s="1"/>
  <c r="S318" i="6" s="1"/>
  <c r="M120" i="6"/>
  <c r="O120" i="6" s="1"/>
  <c r="S120" i="6" s="1"/>
  <c r="M389" i="6"/>
  <c r="O389" i="6" s="1"/>
  <c r="S389" i="6" s="1"/>
  <c r="M207" i="6"/>
  <c r="O207" i="6" s="1"/>
  <c r="S207" i="6" s="1"/>
  <c r="M51" i="6"/>
  <c r="O51" i="6" s="1"/>
  <c r="S51" i="6" s="1"/>
  <c r="M130" i="6"/>
  <c r="O130" i="6" s="1"/>
  <c r="S130" i="6" s="1"/>
  <c r="M82" i="6"/>
  <c r="O82" i="6" s="1"/>
  <c r="S82" i="6" s="1"/>
  <c r="M59" i="6"/>
  <c r="O59" i="6" s="1"/>
  <c r="S59" i="6" s="1"/>
  <c r="M390" i="6"/>
  <c r="O390" i="6" s="1"/>
  <c r="S390" i="6" s="1"/>
  <c r="M452" i="6"/>
  <c r="O452" i="6" s="1"/>
  <c r="S452" i="6" s="1"/>
  <c r="M391" i="6"/>
  <c r="O391" i="6" s="1"/>
  <c r="S391" i="6" s="1"/>
  <c r="M97" i="6"/>
  <c r="O97" i="6" s="1"/>
  <c r="S97" i="6" s="1"/>
  <c r="M6" i="6"/>
  <c r="O6" i="6" s="1"/>
  <c r="S6" i="6" s="1"/>
  <c r="M13" i="6"/>
  <c r="O13" i="6" s="1"/>
  <c r="S13" i="6" s="1"/>
  <c r="M346" i="6"/>
  <c r="O346" i="6" s="1"/>
  <c r="S346" i="6" s="1"/>
  <c r="M106" i="6"/>
  <c r="O106" i="6" s="1"/>
  <c r="S106" i="6" s="1"/>
  <c r="M99" i="6"/>
  <c r="O99" i="6" s="1"/>
  <c r="S99" i="6" s="1"/>
  <c r="M112" i="6"/>
  <c r="O112" i="6" s="1"/>
  <c r="S112" i="6" s="1"/>
  <c r="M92" i="6"/>
  <c r="O92" i="6" s="1"/>
  <c r="S92" i="6" s="1"/>
  <c r="M431" i="6"/>
  <c r="O431" i="6" s="1"/>
  <c r="S431" i="6" s="1"/>
  <c r="M41" i="6"/>
  <c r="O41" i="6" s="1"/>
  <c r="S41" i="6" s="1"/>
  <c r="M292" i="6"/>
  <c r="O292" i="6" s="1"/>
  <c r="S292" i="6" s="1"/>
  <c r="M185" i="6"/>
  <c r="O185" i="6" s="1"/>
  <c r="S185" i="6" s="1"/>
  <c r="M262" i="6"/>
  <c r="O262" i="6" s="1"/>
  <c r="S262" i="6" s="1"/>
  <c r="M327" i="6"/>
  <c r="O327" i="6" s="1"/>
  <c r="S327" i="6" s="1"/>
  <c r="M32" i="6"/>
  <c r="O32" i="6" s="1"/>
  <c r="S32" i="6" s="1"/>
  <c r="M179" i="6"/>
  <c r="O179" i="6" s="1"/>
  <c r="S179" i="6" s="1"/>
  <c r="M271" i="6"/>
  <c r="O271" i="6" s="1"/>
  <c r="S271" i="6" s="1"/>
  <c r="M371" i="6"/>
  <c r="O371" i="6" s="1"/>
  <c r="S371" i="6" s="1"/>
  <c r="M235" i="6"/>
  <c r="O235" i="6" s="1"/>
  <c r="S235" i="6" s="1"/>
  <c r="M91" i="6"/>
  <c r="O91" i="6" s="1"/>
  <c r="S91" i="6" s="1"/>
  <c r="M436" i="6"/>
  <c r="O436" i="6" s="1"/>
  <c r="S436" i="6" s="1"/>
  <c r="M272" i="6"/>
  <c r="O272" i="6" s="1"/>
  <c r="S272" i="6" s="1"/>
  <c r="M319" i="6"/>
  <c r="O319" i="6" s="1"/>
  <c r="S319" i="6" s="1"/>
  <c r="M331" i="6"/>
  <c r="O331" i="6" s="1"/>
  <c r="S331" i="6" s="1"/>
  <c r="M33" i="6"/>
  <c r="O33" i="6" s="1"/>
  <c r="S33" i="6" s="1"/>
  <c r="M221" i="6"/>
  <c r="O221" i="6" s="1"/>
  <c r="S221" i="6" s="1"/>
  <c r="M114" i="6"/>
  <c r="O114" i="6" s="1"/>
  <c r="S114" i="6" s="1"/>
  <c r="M249" i="6"/>
  <c r="O249" i="6" s="1"/>
  <c r="S249" i="6" s="1"/>
  <c r="M28" i="6"/>
  <c r="O28" i="6" s="1"/>
  <c r="S28" i="6" s="1"/>
  <c r="M144" i="6"/>
  <c r="O144" i="6" s="1"/>
  <c r="S144" i="6" s="1"/>
  <c r="M312" i="6"/>
  <c r="O312" i="6" s="1"/>
  <c r="S312" i="6" s="1"/>
  <c r="M71" i="6"/>
  <c r="O71" i="6" s="1"/>
  <c r="S71" i="6" s="1"/>
  <c r="M309" i="6"/>
  <c r="O309" i="6" s="1"/>
  <c r="S309" i="6" s="1"/>
  <c r="M241" i="6"/>
  <c r="O241" i="6" s="1"/>
  <c r="S241" i="6" s="1"/>
  <c r="M305" i="6"/>
  <c r="O305" i="6" s="1"/>
  <c r="S305" i="6" s="1"/>
  <c r="M383" i="6"/>
  <c r="O383" i="6" s="1"/>
  <c r="S383" i="6" s="1"/>
  <c r="M17" i="6"/>
  <c r="O17" i="6" s="1"/>
  <c r="S17" i="6" s="1"/>
  <c r="M121" i="6"/>
  <c r="O121" i="6" s="1"/>
  <c r="S121" i="6" s="1"/>
  <c r="M347" i="6"/>
  <c r="O347" i="6" s="1"/>
  <c r="S347" i="6" s="1"/>
  <c r="M363" i="6"/>
  <c r="O363" i="6" s="1"/>
  <c r="S363" i="6" s="1"/>
  <c r="M366" i="6"/>
  <c r="O366" i="6" s="1"/>
  <c r="S366" i="6" s="1"/>
  <c r="M70" i="6"/>
  <c r="O70" i="6" s="1"/>
  <c r="S70" i="6" s="1"/>
  <c r="M108" i="6"/>
  <c r="O108" i="6" s="1"/>
  <c r="S108" i="6" s="1"/>
  <c r="M194" i="6"/>
  <c r="O194" i="6" s="1"/>
  <c r="S194" i="6" s="1"/>
  <c r="M102" i="6"/>
  <c r="O102" i="6" s="1"/>
  <c r="S102" i="6" s="1"/>
  <c r="M183" i="6"/>
  <c r="O183" i="6" s="1"/>
  <c r="S183" i="6" s="1"/>
  <c r="M240" i="6"/>
  <c r="O240" i="6" s="1"/>
  <c r="S240" i="6" s="1"/>
  <c r="M93" i="6"/>
  <c r="O93" i="6" s="1"/>
  <c r="S93" i="6" s="1"/>
  <c r="M324" i="6"/>
  <c r="O324" i="6" s="1"/>
  <c r="S324" i="6" s="1"/>
  <c r="M287" i="6"/>
  <c r="O287" i="6" s="1"/>
  <c r="S287" i="6" s="1"/>
  <c r="M3" i="6"/>
  <c r="O3" i="6" s="1"/>
  <c r="S3" i="6" s="1"/>
  <c r="M400" i="6"/>
  <c r="O400" i="6" s="1"/>
  <c r="S400" i="6" s="1"/>
  <c r="M12" i="6"/>
  <c r="O12" i="6" s="1"/>
  <c r="S12" i="6" s="1"/>
  <c r="M315" i="6"/>
  <c r="O315" i="6" s="1"/>
  <c r="S315" i="6" s="1"/>
  <c r="M423" i="6"/>
  <c r="O423" i="6" s="1"/>
  <c r="S423" i="6" s="1"/>
  <c r="M270" i="6"/>
  <c r="O270" i="6" s="1"/>
  <c r="S270" i="6" s="1"/>
  <c r="M280" i="6"/>
  <c r="O280" i="6" s="1"/>
  <c r="S280" i="6" s="1"/>
  <c r="M269" i="6"/>
  <c r="O269" i="6" s="1"/>
  <c r="S269" i="6" s="1"/>
  <c r="M159" i="6"/>
  <c r="O159" i="6" s="1"/>
  <c r="S159" i="6" s="1"/>
  <c r="M131" i="6"/>
  <c r="O131" i="6" s="1"/>
  <c r="S131" i="6" s="1"/>
  <c r="M361" i="6"/>
  <c r="O361" i="6" s="1"/>
  <c r="S361" i="6" s="1"/>
  <c r="M422" i="6"/>
  <c r="O422" i="6" s="1"/>
  <c r="S422" i="6" s="1"/>
  <c r="M153" i="6"/>
  <c r="O153" i="6" s="1"/>
  <c r="S153" i="6" s="1"/>
  <c r="M230" i="6"/>
  <c r="O230" i="6" s="1"/>
  <c r="S230" i="6" s="1"/>
  <c r="M119" i="6"/>
  <c r="O119" i="6" s="1"/>
  <c r="S119" i="6" s="1"/>
  <c r="M57" i="6"/>
  <c r="O57" i="6" s="1"/>
  <c r="S57" i="6" s="1"/>
  <c r="M343" i="6"/>
  <c r="O343" i="6" s="1"/>
  <c r="S343" i="6" s="1"/>
  <c r="M231" i="6"/>
  <c r="O231" i="6" s="1"/>
  <c r="S231" i="6" s="1"/>
  <c r="M31" i="6"/>
  <c r="O31" i="6" s="1"/>
  <c r="S31" i="6" s="1"/>
  <c r="M278" i="6"/>
  <c r="O278" i="6" s="1"/>
  <c r="S278" i="6" s="1"/>
  <c r="M199" i="6"/>
  <c r="O199" i="6" s="1"/>
  <c r="S199" i="6" s="1"/>
  <c r="M411" i="6"/>
  <c r="O411" i="6" s="1"/>
  <c r="S411" i="6" s="1"/>
  <c r="M56" i="6"/>
  <c r="O56" i="6" s="1"/>
  <c r="S56" i="6" s="1"/>
  <c r="M213" i="6"/>
  <c r="O213" i="6" s="1"/>
  <c r="S213" i="6" s="1"/>
  <c r="M372" i="6"/>
  <c r="O372" i="6" s="1"/>
  <c r="S372" i="6" s="1"/>
  <c r="M98" i="6"/>
  <c r="O98" i="6" s="1"/>
  <c r="S98" i="6" s="1"/>
  <c r="M171" i="6"/>
  <c r="O171" i="6" s="1"/>
  <c r="S171" i="6" s="1"/>
  <c r="M124" i="6"/>
  <c r="O124" i="6" s="1"/>
  <c r="S124" i="6" s="1"/>
  <c r="M282" i="6"/>
  <c r="O282" i="6" s="1"/>
  <c r="S282" i="6" s="1"/>
  <c r="M265" i="6"/>
  <c r="O265" i="6" s="1"/>
  <c r="S265" i="6" s="1"/>
  <c r="M160" i="6"/>
  <c r="O160" i="6" s="1"/>
  <c r="S160" i="6" s="1"/>
  <c r="M395" i="6"/>
  <c r="O395" i="6" s="1"/>
  <c r="S395" i="6" s="1"/>
  <c r="M142" i="6"/>
  <c r="O142" i="6" s="1"/>
  <c r="S142" i="6" s="1"/>
  <c r="M275" i="6"/>
  <c r="O275" i="6" s="1"/>
  <c r="S275" i="6" s="1"/>
  <c r="M201" i="6"/>
  <c r="O201" i="6" s="1"/>
  <c r="S201" i="6" s="1"/>
  <c r="M110" i="6"/>
  <c r="O110" i="6" s="1"/>
  <c r="S110" i="6" s="1"/>
  <c r="M204" i="6"/>
  <c r="O204" i="6" s="1"/>
  <c r="S204" i="6" s="1"/>
  <c r="M205" i="6"/>
  <c r="O205" i="6" s="1"/>
  <c r="S205" i="6" s="1"/>
  <c r="M340" i="6"/>
  <c r="O340" i="6" s="1"/>
  <c r="S340" i="6" s="1"/>
  <c r="M27" i="6"/>
  <c r="O27" i="6" s="1"/>
  <c r="S27" i="6" s="1"/>
  <c r="M75" i="6"/>
  <c r="O75" i="6" s="1"/>
  <c r="S75" i="6" s="1"/>
  <c r="M283" i="6"/>
  <c r="O283" i="6" s="1"/>
  <c r="S283" i="6" s="1"/>
  <c r="M135" i="6"/>
  <c r="O135" i="6" s="1"/>
  <c r="S135" i="6" s="1"/>
  <c r="M137" i="6"/>
  <c r="O137" i="6" s="1"/>
  <c r="S137" i="6" s="1"/>
  <c r="M197" i="6"/>
  <c r="O197" i="6" s="1"/>
  <c r="S197" i="6" s="1"/>
  <c r="M289" i="6"/>
  <c r="O289" i="6" s="1"/>
  <c r="S289" i="6" s="1"/>
  <c r="M64" i="6"/>
  <c r="O64" i="6" s="1"/>
  <c r="S64" i="6" s="1"/>
  <c r="M38" i="6"/>
  <c r="O38" i="6" s="1"/>
  <c r="S38" i="6" s="1"/>
  <c r="M408" i="6"/>
  <c r="O408" i="6" s="1"/>
  <c r="S408" i="6" s="1"/>
  <c r="M228" i="6"/>
  <c r="O228" i="6" s="1"/>
  <c r="S228" i="6" s="1"/>
  <c r="M460" i="6"/>
  <c r="O460" i="6" s="1"/>
  <c r="S460" i="6" s="1"/>
  <c r="M30" i="6"/>
  <c r="O30" i="6" s="1"/>
  <c r="S30" i="6" s="1"/>
  <c r="M362" i="6"/>
  <c r="O362" i="6" s="1"/>
  <c r="S362" i="6" s="1"/>
  <c r="M208" i="6"/>
  <c r="O208" i="6" s="1"/>
  <c r="S208" i="6" s="1"/>
  <c r="M429" i="6"/>
  <c r="O429" i="6" s="1"/>
  <c r="S429" i="6" s="1"/>
  <c r="M118" i="6"/>
  <c r="O118" i="6" s="1"/>
  <c r="S118" i="6" s="1"/>
  <c r="M189" i="6"/>
  <c r="O189" i="6" s="1"/>
  <c r="S189" i="6" s="1"/>
  <c r="M186" i="6"/>
  <c r="O186" i="6" s="1"/>
  <c r="S186" i="6" s="1"/>
  <c r="M424" i="6"/>
  <c r="O424" i="6" s="1"/>
  <c r="S424" i="6" s="1"/>
  <c r="M163" i="6"/>
  <c r="O163" i="6" s="1"/>
  <c r="S163" i="6" s="1"/>
  <c r="M48" i="6"/>
  <c r="O48" i="6" s="1"/>
  <c r="S48" i="6" s="1"/>
  <c r="M266" i="6"/>
  <c r="O266" i="6" s="1"/>
  <c r="S266" i="6" s="1"/>
  <c r="M151" i="6"/>
  <c r="O151" i="6" s="1"/>
  <c r="S151" i="6" s="1"/>
  <c r="M433" i="6"/>
  <c r="O433" i="6" s="1"/>
  <c r="S433" i="6" s="1"/>
  <c r="M259" i="6"/>
  <c r="O259" i="6" s="1"/>
  <c r="S259" i="6" s="1"/>
  <c r="M252" i="6"/>
  <c r="O252" i="6" s="1"/>
  <c r="S252" i="6" s="1"/>
  <c r="M302" i="6"/>
  <c r="O302" i="6" s="1"/>
  <c r="S302" i="6" s="1"/>
  <c r="M314" i="6"/>
  <c r="O314" i="6" s="1"/>
  <c r="S314" i="6" s="1"/>
  <c r="M334" i="6"/>
  <c r="O334" i="6" s="1"/>
  <c r="S334" i="6" s="1"/>
  <c r="M187" i="6"/>
  <c r="O187" i="6" s="1"/>
  <c r="S187" i="6" s="1"/>
  <c r="M323" i="6"/>
  <c r="O323" i="6" s="1"/>
  <c r="S323" i="6" s="1"/>
  <c r="M320" i="6"/>
  <c r="O320" i="6" s="1"/>
  <c r="S320" i="6" s="1"/>
  <c r="M295" i="6"/>
  <c r="O295" i="6" s="1"/>
  <c r="S295" i="6" s="1"/>
  <c r="M438" i="6"/>
  <c r="O438" i="6" s="1"/>
  <c r="S438" i="6" s="1"/>
  <c r="M446" i="6"/>
  <c r="O446" i="6" s="1"/>
  <c r="S446" i="6" s="1"/>
  <c r="M303" i="6"/>
  <c r="O303" i="6" s="1"/>
  <c r="S303" i="6" s="1"/>
  <c r="M206" i="6"/>
  <c r="O206" i="6" s="1"/>
  <c r="S206" i="6" s="1"/>
  <c r="M219" i="6"/>
  <c r="O219" i="6" s="1"/>
  <c r="S219" i="6" s="1"/>
  <c r="M313" i="6"/>
  <c r="O313" i="6" s="1"/>
  <c r="S313" i="6" s="1"/>
  <c r="M227" i="6"/>
  <c r="O227" i="6" s="1"/>
  <c r="S227" i="6" s="1"/>
  <c r="M95" i="6"/>
  <c r="O95" i="6" s="1"/>
  <c r="S95" i="6" s="1"/>
  <c r="M45" i="6"/>
  <c r="O45" i="6" s="1"/>
  <c r="S45" i="6" s="1"/>
  <c r="M355" i="6"/>
  <c r="O355" i="6" s="1"/>
  <c r="S355" i="6" s="1"/>
  <c r="M42" i="6"/>
  <c r="O42" i="6" s="1"/>
  <c r="S42" i="6" s="1"/>
  <c r="M23" i="6"/>
  <c r="O23" i="6" s="1"/>
  <c r="S23" i="6" s="1"/>
  <c r="M35" i="6"/>
  <c r="O35" i="6" s="1"/>
  <c r="S35" i="6" s="1"/>
  <c r="M122" i="6"/>
  <c r="O122" i="6" s="1"/>
  <c r="S122" i="6" s="1"/>
  <c r="M342" i="6"/>
  <c r="O342" i="6" s="1"/>
  <c r="S342" i="6" s="1"/>
  <c r="M170" i="6"/>
  <c r="O170" i="6" s="1"/>
  <c r="S170" i="6" s="1"/>
  <c r="M364" i="6"/>
  <c r="O364" i="6" s="1"/>
  <c r="S364" i="6" s="1"/>
  <c r="M154" i="6"/>
  <c r="O154" i="6" s="1"/>
  <c r="S154" i="6" s="1"/>
  <c r="M76" i="6"/>
  <c r="O76" i="6" s="1"/>
  <c r="S76" i="6" s="1"/>
  <c r="M60" i="6"/>
  <c r="O60" i="6" s="1"/>
  <c r="S60" i="6" s="1"/>
  <c r="M430" i="6"/>
  <c r="O430" i="6" s="1"/>
  <c r="S430" i="6" s="1"/>
  <c r="M281" i="6"/>
  <c r="O281" i="6" s="1"/>
  <c r="S281" i="6" s="1"/>
  <c r="M188" i="6"/>
  <c r="O188" i="6" s="1"/>
  <c r="S188" i="6" s="1"/>
  <c r="M439" i="6"/>
  <c r="O439" i="6" s="1"/>
  <c r="S439" i="6" s="1"/>
  <c r="M421" i="6"/>
  <c r="O421" i="6" s="1"/>
  <c r="S421" i="6" s="1"/>
  <c r="M415" i="6"/>
  <c r="O415" i="6" s="1"/>
  <c r="S415" i="6" s="1"/>
  <c r="M147" i="6"/>
  <c r="O147" i="6" s="1"/>
  <c r="S147" i="6" s="1"/>
  <c r="M442" i="6"/>
  <c r="O442" i="6" s="1"/>
  <c r="S442" i="6" s="1"/>
  <c r="M77" i="6"/>
  <c r="O77" i="6" s="1"/>
  <c r="S77" i="6" s="1"/>
  <c r="M405" i="6"/>
  <c r="O405" i="6" s="1"/>
  <c r="S405" i="6" s="1"/>
  <c r="M399" i="6"/>
  <c r="O399" i="6" s="1"/>
  <c r="S399" i="6" s="1"/>
  <c r="M198" i="6"/>
  <c r="O198" i="6" s="1"/>
  <c r="S198" i="6" s="1"/>
  <c r="M123" i="6"/>
  <c r="O123" i="6" s="1"/>
  <c r="S123" i="6" s="1"/>
  <c r="M115" i="6"/>
  <c r="O115" i="6" s="1"/>
  <c r="S115" i="6" s="1"/>
  <c r="M353" i="6"/>
  <c r="O353" i="6" s="1"/>
  <c r="S353" i="6" s="1"/>
  <c r="M146" i="6"/>
  <c r="O146" i="6" s="1"/>
  <c r="S146" i="6" s="1"/>
  <c r="M4" i="6"/>
  <c r="O4" i="6" s="1"/>
  <c r="S4" i="6" s="1"/>
  <c r="M127" i="6"/>
  <c r="O127" i="6" s="1"/>
  <c r="S127" i="6" s="1"/>
  <c r="M15" i="6"/>
  <c r="O15" i="6" s="1"/>
  <c r="S15" i="6" s="1"/>
  <c r="M203" i="6"/>
  <c r="O203" i="6" s="1"/>
  <c r="S203" i="6" s="1"/>
  <c r="M214" i="6"/>
  <c r="O214" i="6" s="1"/>
  <c r="S214" i="6" s="1"/>
  <c r="M81" i="6"/>
  <c r="O81" i="6" s="1"/>
  <c r="S81" i="6" s="1"/>
  <c r="M67" i="6"/>
  <c r="O67" i="6" s="1"/>
  <c r="S67" i="6" s="1"/>
  <c r="M158" i="6"/>
  <c r="O158" i="6" s="1"/>
  <c r="S158" i="6" s="1"/>
  <c r="M149" i="6"/>
  <c r="O149" i="6" s="1"/>
  <c r="S149" i="6" s="1"/>
  <c r="M148" i="6"/>
  <c r="O148" i="6" s="1"/>
  <c r="S148" i="6" s="1"/>
  <c r="M226" i="6"/>
  <c r="O226" i="6" s="1"/>
  <c r="S226" i="6" s="1"/>
  <c r="M101" i="6"/>
  <c r="O101" i="6" s="1"/>
  <c r="S101" i="6" s="1"/>
  <c r="M338" i="6"/>
  <c r="O338" i="6" s="1"/>
  <c r="S338" i="6" s="1"/>
  <c r="M432" i="6"/>
  <c r="O432" i="6" s="1"/>
  <c r="S432" i="6" s="1"/>
  <c r="M317" i="6"/>
  <c r="O317" i="6" s="1"/>
  <c r="S317" i="6" s="1"/>
  <c r="M344" i="6"/>
  <c r="O344" i="6" s="1"/>
  <c r="S344" i="6" s="1"/>
  <c r="M225" i="6"/>
  <c r="O225" i="6" s="1"/>
  <c r="S225" i="6" s="1"/>
  <c r="M244" i="6"/>
  <c r="O244" i="6" s="1"/>
  <c r="S244" i="6" s="1"/>
  <c r="M79" i="6"/>
  <c r="O79" i="6" s="1"/>
  <c r="S79" i="6" s="1"/>
  <c r="M434" i="6"/>
  <c r="O434" i="6" s="1"/>
  <c r="S434" i="6" s="1"/>
  <c r="M217" i="6"/>
  <c r="O217" i="6" s="1"/>
  <c r="S217" i="6" s="1"/>
  <c r="M325" i="6"/>
  <c r="O325" i="6" s="1"/>
  <c r="S325" i="6" s="1"/>
  <c r="M367" i="6"/>
  <c r="O367" i="6" s="1"/>
  <c r="S367" i="6" s="1"/>
  <c r="M246" i="6"/>
  <c r="O246" i="6" s="1"/>
  <c r="S246" i="6" s="1"/>
  <c r="M5" i="6"/>
  <c r="O5" i="6" s="1"/>
  <c r="S5" i="6" s="1"/>
  <c r="M88" i="6"/>
  <c r="O88" i="6" s="1"/>
  <c r="S88" i="6" s="1"/>
  <c r="M10" i="6"/>
  <c r="O10" i="6" s="1"/>
  <c r="S10" i="6" s="1"/>
  <c r="M229" i="6"/>
  <c r="O229" i="6" s="1"/>
  <c r="S229" i="6" s="1"/>
  <c r="M427" i="6"/>
  <c r="O427" i="6" s="1"/>
  <c r="S427" i="6" s="1"/>
  <c r="M138" i="6"/>
  <c r="O138" i="6" s="1"/>
  <c r="S138" i="6" s="1"/>
  <c r="M58" i="6"/>
  <c r="O58" i="6" s="1"/>
  <c r="S58" i="6" s="1"/>
  <c r="M365" i="6"/>
  <c r="O365" i="6" s="1"/>
  <c r="S365" i="6" s="1"/>
  <c r="M202" i="6"/>
  <c r="O202" i="6" s="1"/>
  <c r="S202" i="6" s="1"/>
  <c r="M87" i="6"/>
  <c r="O87" i="6" s="1"/>
  <c r="S87" i="6" s="1"/>
  <c r="M68" i="6"/>
  <c r="O68" i="6" s="1"/>
  <c r="S68" i="6" s="1"/>
  <c r="M402" i="6"/>
  <c r="O402" i="6" s="1"/>
  <c r="S402" i="6" s="1"/>
  <c r="M457" i="6"/>
  <c r="O457" i="6" s="1"/>
  <c r="S457" i="6" s="1"/>
  <c r="M78" i="6"/>
  <c r="O78" i="6" s="1"/>
  <c r="S78" i="6" s="1"/>
  <c r="M19" i="6"/>
  <c r="O19" i="6" s="1"/>
  <c r="S19" i="6" s="1"/>
  <c r="M444" i="6"/>
  <c r="O444" i="6" s="1"/>
  <c r="S444" i="6" s="1"/>
  <c r="M261" i="6"/>
  <c r="O261" i="6" s="1"/>
  <c r="S261" i="6" s="1"/>
  <c r="M250" i="6"/>
  <c r="O250" i="6" s="1"/>
  <c r="S250" i="6" s="1"/>
  <c r="M459" i="6"/>
  <c r="O459" i="6" s="1"/>
  <c r="S459" i="6" s="1"/>
  <c r="M14" i="6"/>
  <c r="O14" i="6" s="1"/>
  <c r="S14" i="6" s="1"/>
  <c r="M339" i="6"/>
  <c r="O339" i="6" s="1"/>
  <c r="S339" i="6" s="1"/>
  <c r="M341" i="6"/>
  <c r="O341" i="6" s="1"/>
  <c r="S341" i="6" s="1"/>
  <c r="M451" i="6"/>
  <c r="O451" i="6" s="1"/>
  <c r="S451" i="6" s="1"/>
  <c r="M164" i="6"/>
  <c r="O164" i="6" s="1"/>
  <c r="S164" i="6" s="1"/>
  <c r="M268" i="6"/>
  <c r="O268" i="6" s="1"/>
  <c r="S268" i="6" s="1"/>
  <c r="M109" i="6"/>
  <c r="O109" i="6" s="1"/>
  <c r="S109" i="6" s="1"/>
  <c r="M242" i="6"/>
  <c r="O242" i="6" s="1"/>
  <c r="S242" i="6" s="1"/>
  <c r="M396" i="6"/>
  <c r="O396" i="6" s="1"/>
  <c r="S396" i="6" s="1"/>
  <c r="M379" i="6"/>
  <c r="O379" i="6" s="1"/>
  <c r="S379" i="6" s="1"/>
  <c r="M54" i="6"/>
  <c r="O54" i="6" s="1"/>
  <c r="S54" i="6" s="1"/>
  <c r="M448" i="6"/>
  <c r="O448" i="6" s="1"/>
  <c r="S448" i="6" s="1"/>
  <c r="M299" i="6"/>
  <c r="O299" i="6" s="1"/>
  <c r="S299" i="6" s="1"/>
  <c r="M260" i="6"/>
  <c r="O260" i="6" s="1"/>
  <c r="S260" i="6" s="1"/>
  <c r="M425" i="6"/>
  <c r="O425" i="6" s="1"/>
  <c r="S425" i="6" s="1"/>
  <c r="M39" i="6"/>
  <c r="O39" i="6" s="1"/>
  <c r="S39" i="6" s="1"/>
  <c r="M277" i="6"/>
  <c r="O277" i="6" s="1"/>
  <c r="S277" i="6" s="1"/>
  <c r="M256" i="6"/>
  <c r="O256" i="6" s="1"/>
  <c r="S256" i="6" s="1"/>
  <c r="M29" i="6"/>
  <c r="O29" i="6" s="1"/>
  <c r="S29" i="6" s="1"/>
  <c r="M83" i="6"/>
  <c r="O83" i="6" s="1"/>
  <c r="S83" i="6" s="1"/>
  <c r="M84" i="6"/>
  <c r="O84" i="6" s="1"/>
  <c r="S84" i="6" s="1"/>
  <c r="M443" i="6"/>
  <c r="O443" i="6" s="1"/>
  <c r="S443" i="6" s="1"/>
  <c r="M462" i="6"/>
  <c r="O462" i="6" s="1"/>
  <c r="S462" i="6" s="1"/>
  <c r="M450" i="6"/>
  <c r="O450" i="6" s="1"/>
  <c r="S450" i="6" s="1"/>
  <c r="M279" i="6"/>
  <c r="O279" i="6" s="1"/>
  <c r="S279" i="6" s="1"/>
  <c r="M36" i="6"/>
  <c r="O36" i="6" s="1"/>
  <c r="S36" i="6" s="1"/>
  <c r="M301" i="6"/>
  <c r="O301" i="6" s="1"/>
  <c r="S301" i="6" s="1"/>
  <c r="M410" i="6"/>
  <c r="O410" i="6" s="1"/>
  <c r="S410" i="6" s="1"/>
  <c r="M133" i="6"/>
  <c r="O133" i="6" s="1"/>
  <c r="S133" i="6" s="1"/>
  <c r="M7" i="6"/>
  <c r="O7" i="6" s="1"/>
  <c r="S7" i="6" s="1"/>
  <c r="M321" i="6"/>
  <c r="O321" i="6" s="1"/>
  <c r="S321" i="6" s="1"/>
  <c r="M47" i="6"/>
  <c r="O47" i="6" s="1"/>
  <c r="S47" i="6" s="1"/>
  <c r="M369" i="6"/>
  <c r="O369" i="6" s="1"/>
  <c r="S369" i="6" s="1"/>
  <c r="M234" i="6"/>
  <c r="O234" i="6" s="1"/>
  <c r="S234" i="6" s="1"/>
  <c r="M223" i="6"/>
  <c r="O223" i="6" s="1"/>
  <c r="S223" i="6" s="1"/>
  <c r="M20" i="6"/>
  <c r="O20" i="6" s="1"/>
  <c r="S20" i="6" s="1"/>
  <c r="M184" i="6"/>
  <c r="O184" i="6" s="1"/>
  <c r="S184" i="6" s="1"/>
  <c r="M380" i="6"/>
  <c r="O380" i="6" s="1"/>
  <c r="S380" i="6" s="1"/>
  <c r="M44" i="6"/>
  <c r="O44" i="6" s="1"/>
  <c r="S44" i="6" s="1"/>
  <c r="M458" i="6"/>
  <c r="O458" i="6" s="1"/>
  <c r="S458" i="6" s="1"/>
  <c r="M53" i="6"/>
  <c r="O53" i="6" s="1"/>
  <c r="S53" i="6" s="1"/>
  <c r="M103" i="6"/>
  <c r="O103" i="6" s="1"/>
  <c r="S103" i="6" s="1"/>
  <c r="M447" i="6"/>
  <c r="O447" i="6" s="1"/>
  <c r="S447" i="6" s="1"/>
  <c r="M8" i="6"/>
  <c r="O8" i="6" s="1"/>
  <c r="S8" i="6" s="1"/>
  <c r="M172" i="6"/>
  <c r="O172" i="6" s="1"/>
  <c r="S172" i="6" s="1"/>
  <c r="M134" i="6"/>
  <c r="O134" i="6" s="1"/>
  <c r="S134" i="6" s="1"/>
  <c r="M141" i="6"/>
  <c r="O141" i="6" s="1"/>
  <c r="S141" i="6" s="1"/>
  <c r="M150" i="6"/>
  <c r="O150" i="6" s="1"/>
  <c r="S150" i="6" s="1"/>
  <c r="M373" i="6"/>
  <c r="O373" i="6" s="1"/>
  <c r="S373" i="6" s="1"/>
  <c r="M210" i="6"/>
  <c r="O210" i="6" s="1"/>
  <c r="S210" i="6" s="1"/>
  <c r="M25" i="6"/>
  <c r="O25" i="6" s="1"/>
  <c r="S25" i="6" s="1"/>
  <c r="M258" i="6"/>
  <c r="O258" i="6" s="1"/>
  <c r="S258" i="6" s="1"/>
  <c r="M335" i="6"/>
  <c r="O335" i="6" s="1"/>
  <c r="S335" i="6" s="1"/>
  <c r="M218" i="6"/>
  <c r="O218" i="6" s="1"/>
  <c r="S218" i="6" s="1"/>
  <c r="M441" i="6"/>
  <c r="O441" i="6" s="1"/>
  <c r="S441" i="6" s="1"/>
  <c r="M211" i="6"/>
  <c r="O211" i="6" s="1"/>
  <c r="S211" i="6" s="1"/>
  <c r="M178" i="6"/>
  <c r="O178" i="6" s="1"/>
  <c r="S178" i="6" s="1"/>
  <c r="M63" i="6"/>
  <c r="O63" i="6" s="1"/>
  <c r="S63" i="6" s="1"/>
  <c r="M350" i="6"/>
  <c r="O350" i="6" s="1"/>
  <c r="S350" i="6" s="1"/>
  <c r="M182" i="6"/>
  <c r="O182" i="6" s="1"/>
  <c r="S182" i="6" s="1"/>
  <c r="M394" i="6"/>
  <c r="O394" i="6" s="1"/>
  <c r="S394" i="6" s="1"/>
  <c r="M74" i="6"/>
  <c r="O74" i="6" s="1"/>
  <c r="S74" i="6" s="1"/>
  <c r="M105" i="6"/>
  <c r="O105" i="6" s="1"/>
  <c r="S105" i="6" s="1"/>
  <c r="M232" i="6"/>
  <c r="O232" i="6" s="1"/>
  <c r="S232" i="6" s="1"/>
  <c r="M65" i="6"/>
  <c r="O65" i="6" s="1"/>
  <c r="S65" i="6" s="1"/>
  <c r="M348" i="6"/>
  <c r="O348" i="6" s="1"/>
  <c r="S348" i="6" s="1"/>
  <c r="M161" i="6"/>
  <c r="O161" i="6" s="1"/>
  <c r="S161" i="6" s="1"/>
  <c r="M397" i="6"/>
  <c r="O397" i="6" s="1"/>
  <c r="S397" i="6" s="1"/>
  <c r="M191" i="6"/>
  <c r="O191" i="6" s="1"/>
  <c r="S191" i="6" s="1"/>
  <c r="M126" i="6"/>
  <c r="O126" i="6" s="1"/>
  <c r="S126" i="6" s="1"/>
  <c r="M129" i="6"/>
  <c r="O129" i="6" s="1"/>
  <c r="S129" i="6" s="1"/>
  <c r="M100" i="6"/>
  <c r="O100" i="6" s="1"/>
  <c r="S100" i="6" s="1"/>
  <c r="M96" i="6"/>
  <c r="O96" i="6" s="1"/>
  <c r="S96" i="6" s="1"/>
  <c r="M72" i="6"/>
  <c r="O72" i="6" s="1"/>
  <c r="S72" i="6" s="1"/>
  <c r="M107" i="6"/>
  <c r="O107" i="6" s="1"/>
  <c r="S107" i="6" s="1"/>
  <c r="M139" i="6"/>
  <c r="O139" i="6" s="1"/>
  <c r="S139" i="6" s="1"/>
  <c r="M449" i="6"/>
  <c r="O449" i="6" s="1"/>
  <c r="S449" i="6" s="1"/>
  <c r="M310" i="6"/>
  <c r="O310" i="6" s="1"/>
  <c r="S310" i="6" s="1"/>
  <c r="M176" i="6"/>
  <c r="O176" i="6" s="1"/>
  <c r="S176" i="6" s="1"/>
  <c r="M349" i="6"/>
  <c r="O349" i="6" s="1"/>
  <c r="S349" i="6" s="1"/>
  <c r="M267" i="6"/>
  <c r="O267" i="6" s="1"/>
  <c r="S267" i="6" s="1"/>
  <c r="M180" i="6"/>
  <c r="O180" i="6" s="1"/>
  <c r="S180" i="6" s="1"/>
  <c r="M220" i="6"/>
  <c r="O220" i="6" s="1"/>
  <c r="S220" i="6" s="1"/>
  <c r="M330" i="6"/>
  <c r="O330" i="6" s="1"/>
  <c r="S330" i="6" s="1"/>
  <c r="M435" i="6"/>
  <c r="O435" i="6" s="1"/>
  <c r="S435" i="6" s="1"/>
  <c r="M196" i="6"/>
  <c r="O196" i="6" s="1"/>
  <c r="S196" i="6" s="1"/>
  <c r="M356" i="6"/>
  <c r="O356" i="6" s="1"/>
  <c r="S356" i="6" s="1"/>
  <c r="M286" i="6"/>
  <c r="O286" i="6" s="1"/>
  <c r="S286" i="6" s="1"/>
  <c r="M165" i="6"/>
  <c r="O165" i="6" s="1"/>
  <c r="S165" i="6" s="1"/>
  <c r="M69" i="6"/>
  <c r="O69" i="6" s="1"/>
  <c r="S69" i="6" s="1"/>
  <c r="M89" i="6"/>
  <c r="O89" i="6" s="1"/>
  <c r="S89" i="6" s="1"/>
  <c r="M55" i="6"/>
  <c r="O55" i="6" s="1"/>
  <c r="S55" i="6" s="1"/>
  <c r="M224" i="6"/>
  <c r="O224" i="6" s="1"/>
  <c r="S224" i="6" s="1"/>
  <c r="M417" i="6"/>
  <c r="O417" i="6" s="1"/>
  <c r="S417" i="6" s="1"/>
  <c r="M307" i="6"/>
  <c r="O307" i="6" s="1"/>
  <c r="S307" i="6" s="1"/>
  <c r="M308" i="6"/>
  <c r="O308" i="6" s="1"/>
  <c r="S308" i="6" s="1"/>
  <c r="M247" i="6"/>
  <c r="O247" i="6" s="1"/>
  <c r="S247" i="6" s="1"/>
  <c r="M254" i="6"/>
  <c r="O254" i="6" s="1"/>
  <c r="S254" i="6" s="1"/>
  <c r="M136" i="6"/>
  <c r="O136" i="6" s="1"/>
  <c r="S136" i="6" s="1"/>
  <c r="M360" i="6"/>
  <c r="O360" i="6" s="1"/>
  <c r="S360" i="6" s="1"/>
  <c r="M387" i="6"/>
  <c r="O387" i="6" s="1"/>
  <c r="S387" i="6" s="1"/>
  <c r="M426" i="6"/>
  <c r="O426" i="6" s="1"/>
  <c r="S426" i="6" s="1"/>
  <c r="M304" i="6"/>
  <c r="O304" i="6" s="1"/>
  <c r="S304" i="6" s="1"/>
  <c r="M80" i="6"/>
  <c r="O80" i="6" s="1"/>
  <c r="S80" i="6" s="1"/>
  <c r="M456" i="6"/>
  <c r="O456" i="6" s="1"/>
  <c r="S456" i="6" s="1"/>
  <c r="M116" i="6"/>
  <c r="O116" i="6" s="1"/>
  <c r="S116" i="6" s="1"/>
  <c r="M18" i="6"/>
  <c r="O18" i="6" s="1"/>
  <c r="S18" i="6" s="1"/>
  <c r="M128" i="6"/>
  <c r="O128" i="6" s="1"/>
  <c r="S128" i="6" s="1"/>
  <c r="M155" i="6"/>
  <c r="O155" i="6" s="1"/>
  <c r="S155" i="6" s="1"/>
  <c r="M306" i="6"/>
  <c r="O306" i="6" s="1"/>
  <c r="S306" i="6" s="1"/>
  <c r="M145" i="6"/>
  <c r="O145" i="6" s="1"/>
  <c r="S145" i="6" s="1"/>
  <c r="M382" i="6"/>
  <c r="O382" i="6" s="1"/>
  <c r="S382" i="6" s="1"/>
  <c r="M37" i="6"/>
  <c r="O37" i="6" s="1"/>
  <c r="S37" i="6" s="1"/>
  <c r="M52" i="6"/>
  <c r="O52" i="6" s="1"/>
  <c r="S52" i="6" s="1"/>
  <c r="M117" i="6"/>
  <c r="O117" i="6" s="1"/>
  <c r="S117" i="6" s="1"/>
  <c r="M192" i="6"/>
  <c r="O192" i="6" s="1"/>
  <c r="S192" i="6" s="1"/>
  <c r="M333" i="6"/>
  <c r="O333" i="6" s="1"/>
  <c r="S333" i="6" s="1"/>
  <c r="M398" i="6"/>
  <c r="O398" i="6" s="1"/>
  <c r="S398" i="6" s="1"/>
  <c r="M46" i="6"/>
  <c r="O46" i="6" s="1"/>
  <c r="S46" i="6" s="1"/>
  <c r="M284" i="6"/>
  <c r="O284" i="6" s="1"/>
  <c r="S284" i="6" s="1"/>
  <c r="M393" i="6"/>
  <c r="O393" i="6" s="1"/>
  <c r="S393" i="6" s="1"/>
  <c r="M420" i="6"/>
  <c r="O420" i="6" s="1"/>
  <c r="S420" i="6" s="1"/>
  <c r="M409" i="6"/>
  <c r="O409" i="6" s="1"/>
  <c r="S409" i="6" s="1"/>
  <c r="M407" i="6"/>
  <c r="O407" i="6" s="1"/>
  <c r="S407" i="6" s="1"/>
  <c r="M157" i="6"/>
  <c r="O157" i="6" s="1"/>
  <c r="S157" i="6" s="1"/>
  <c r="M300" i="6"/>
  <c r="O300" i="6" s="1"/>
  <c r="S300" i="6" s="1"/>
  <c r="M293" i="6"/>
  <c r="O293" i="6" s="1"/>
  <c r="S293" i="6" s="1"/>
  <c r="M322" i="6"/>
  <c r="O322" i="6" s="1"/>
  <c r="S322" i="6" s="1"/>
  <c r="M243" i="6"/>
  <c r="O243" i="6" s="1"/>
  <c r="S243" i="6" s="1"/>
  <c r="M291" i="6"/>
  <c r="O291" i="6" s="1"/>
  <c r="S291" i="6" s="1"/>
  <c r="M238" i="6"/>
  <c r="O238" i="6" s="1"/>
  <c r="S238" i="6" s="1"/>
  <c r="M453" i="6"/>
  <c r="O453" i="6" s="1"/>
  <c r="S453" i="6" s="1"/>
  <c r="M328" i="6"/>
  <c r="O328" i="6" s="1"/>
  <c r="S328" i="6" s="1"/>
  <c r="M195" i="6"/>
  <c r="O195" i="6" s="1"/>
  <c r="S195" i="6" s="1"/>
  <c r="M257" i="6"/>
  <c r="O257" i="6" s="1"/>
  <c r="S257" i="6" s="1"/>
  <c r="M175" i="6"/>
  <c r="O175" i="6" s="1"/>
  <c r="S175" i="6" s="1"/>
  <c r="M251" i="6"/>
  <c r="O251" i="6" s="1"/>
  <c r="S251" i="6" s="1"/>
  <c r="M212" i="6"/>
  <c r="O212" i="6" s="1"/>
  <c r="S212" i="6" s="1"/>
  <c r="M11" i="6"/>
  <c r="O11" i="6" s="1"/>
  <c r="S11" i="6" s="1"/>
  <c r="M22" i="6"/>
  <c r="O22" i="6" s="1"/>
  <c r="S22" i="6" s="1"/>
  <c r="M273" i="6"/>
  <c r="O273" i="6" s="1"/>
  <c r="S273" i="6" s="1"/>
  <c r="M50" i="6"/>
  <c r="O50" i="6" s="1"/>
  <c r="S50" i="6" s="1"/>
  <c r="M190" i="6"/>
  <c r="O190" i="6" s="1"/>
  <c r="S190" i="6" s="1"/>
  <c r="M274" i="6"/>
  <c r="O274" i="6" s="1"/>
  <c r="S274" i="6" s="1"/>
  <c r="M297" i="6"/>
  <c r="O297" i="6" s="1"/>
  <c r="S297" i="6" s="1"/>
  <c r="M66" i="6"/>
  <c r="O66" i="6" s="1"/>
  <c r="S66" i="6" s="1"/>
  <c r="M167" i="6"/>
  <c r="O167" i="6" s="1"/>
  <c r="S167" i="6" s="1"/>
  <c r="M345" i="6"/>
  <c r="O345" i="6" s="1"/>
  <c r="S345" i="6" s="1"/>
  <c r="M385" i="6"/>
  <c r="O385" i="6" s="1"/>
  <c r="S385" i="6" s="1"/>
  <c r="M381" i="6"/>
  <c r="O381" i="6" s="1"/>
  <c r="S381" i="6" s="1"/>
  <c r="M419" i="6"/>
  <c r="O419" i="6" s="1"/>
  <c r="S419" i="6" s="1"/>
  <c r="M215" i="6"/>
  <c r="O215" i="6" s="1"/>
  <c r="S215" i="6" s="1"/>
  <c r="M237" i="6"/>
  <c r="O237" i="6" s="1"/>
  <c r="S237" i="6" s="1"/>
  <c r="M354" i="6"/>
  <c r="O354" i="6" s="1"/>
  <c r="S354" i="6" s="1"/>
  <c r="M73" i="6"/>
  <c r="O73" i="6" s="1"/>
  <c r="S73" i="6" s="1"/>
  <c r="M61" i="6"/>
  <c r="O61" i="6" s="1"/>
  <c r="S61" i="6" s="1"/>
  <c r="M111" i="6"/>
  <c r="O111" i="6" s="1"/>
  <c r="S111" i="6" s="1"/>
  <c r="M169" i="6"/>
  <c r="O169" i="6" s="1"/>
  <c r="S169" i="6" s="1"/>
  <c r="M253" i="6"/>
  <c r="O253" i="6" s="1"/>
  <c r="S253" i="6" s="1"/>
  <c r="M276" i="6"/>
  <c r="O276" i="6" s="1"/>
  <c r="S276" i="6" s="1"/>
  <c r="M326" i="6"/>
  <c r="O326" i="6" s="1"/>
  <c r="S326" i="6" s="1"/>
  <c r="M461" i="6"/>
  <c r="O461" i="6" s="1"/>
  <c r="S461" i="6" s="1"/>
  <c r="M414" i="6"/>
  <c r="O414" i="6" s="1"/>
  <c r="S414" i="6" s="1"/>
  <c r="M255" i="6"/>
  <c r="O255" i="6" s="1"/>
  <c r="S255" i="6" s="1"/>
  <c r="M329" i="6"/>
  <c r="O329" i="6" s="1"/>
  <c r="S329" i="6" s="1"/>
  <c r="M294" i="6"/>
  <c r="O294" i="6" s="1"/>
  <c r="S294" i="6" s="1"/>
  <c r="M316" i="6"/>
  <c r="O316" i="6" s="1"/>
  <c r="S316" i="6" s="1"/>
  <c r="M62" i="6"/>
  <c r="O62" i="6" s="1"/>
  <c r="S62" i="6" s="1"/>
  <c r="M85" i="6"/>
  <c r="O85" i="6" s="1"/>
  <c r="S85" i="6" s="1"/>
  <c r="M351" i="6"/>
  <c r="O351" i="6" s="1"/>
  <c r="S351" i="6" s="1"/>
  <c r="M200" i="6"/>
  <c r="O200" i="6" s="1"/>
  <c r="S200" i="6" s="1"/>
  <c r="M156" i="6"/>
  <c r="O156" i="6" s="1"/>
  <c r="S156" i="6" s="1"/>
  <c r="M162" i="6"/>
  <c r="O162" i="6" s="1"/>
  <c r="S162" i="6" s="1"/>
  <c r="M285" i="6"/>
  <c r="O285" i="6" s="1"/>
  <c r="S285" i="6" s="1"/>
  <c r="M113" i="6"/>
  <c r="O113" i="6" s="1"/>
  <c r="S113" i="6" s="1"/>
  <c r="M216" i="6"/>
  <c r="O216" i="6" s="1"/>
  <c r="S216" i="6" s="1"/>
  <c r="M263" i="6"/>
  <c r="O263" i="6" s="1"/>
  <c r="S263" i="6" s="1"/>
  <c r="M9" i="6"/>
  <c r="O9" i="6" s="1"/>
  <c r="S9" i="6" s="1"/>
  <c r="M174" i="6"/>
  <c r="O174" i="6" s="1"/>
  <c r="S174" i="6" s="1"/>
  <c r="M401" i="6"/>
  <c r="O401" i="6" s="1"/>
  <c r="S401" i="6" s="1"/>
  <c r="M296" i="6"/>
  <c r="O296" i="6" s="1"/>
  <c r="S296" i="6" s="1"/>
  <c r="M403" i="6"/>
  <c r="O403" i="6" s="1"/>
  <c r="S403" i="6" s="1"/>
  <c r="M428" i="6"/>
  <c r="O428" i="6" s="1"/>
  <c r="S428" i="6" s="1"/>
  <c r="M140" i="6"/>
  <c r="O140" i="6" s="1"/>
  <c r="S140" i="6" s="1"/>
  <c r="M86" i="6"/>
  <c r="O86" i="6" s="1"/>
  <c r="S86" i="6" s="1"/>
  <c r="M125" i="6"/>
  <c r="O125" i="6" s="1"/>
  <c r="S125" i="6" s="1"/>
  <c r="M418" i="6"/>
  <c r="O418" i="6" s="1"/>
  <c r="S418" i="6" s="1"/>
  <c r="M132" i="6"/>
  <c r="O132" i="6" s="1"/>
  <c r="S132" i="6" s="1"/>
  <c r="M166" i="6"/>
  <c r="O166" i="6" s="1"/>
  <c r="S166" i="6" s="1"/>
  <c r="M440" i="6"/>
  <c r="O440" i="6" s="1"/>
  <c r="S440" i="6" s="1"/>
  <c r="M290" i="6"/>
  <c r="O290" i="6" s="1"/>
  <c r="S290" i="6" s="1"/>
  <c r="M181" i="6"/>
  <c r="O181" i="6" s="1"/>
  <c r="S181" i="6" s="1"/>
  <c r="M455" i="6"/>
  <c r="O455" i="6" s="1"/>
  <c r="S455" i="6" s="1"/>
  <c r="M40" i="6"/>
  <c r="O40" i="6" s="1"/>
  <c r="S40" i="6" s="1"/>
  <c r="M352" i="6"/>
  <c r="O352" i="6" s="1"/>
  <c r="S352" i="6" s="1"/>
  <c r="M193" i="6"/>
  <c r="O193" i="6" s="1"/>
  <c r="S193" i="6" s="1"/>
  <c r="M222" i="6"/>
  <c r="O222" i="6" s="1"/>
  <c r="S222" i="6" s="1"/>
  <c r="M16" i="6"/>
  <c r="O16" i="6" s="1"/>
  <c r="S16" i="6" s="1"/>
  <c r="M21" i="6"/>
  <c r="O21" i="6" s="1"/>
  <c r="S21" i="6" s="1"/>
  <c r="M90" i="6"/>
  <c r="O90" i="6" s="1"/>
  <c r="S90" i="6" s="1"/>
  <c r="M445" i="6"/>
  <c r="O445" i="6" s="1"/>
  <c r="S445" i="6" s="1"/>
  <c r="M177" i="6"/>
  <c r="O177" i="6" s="1"/>
  <c r="S177" i="6" s="1"/>
  <c r="M264" i="6"/>
  <c r="O264" i="6" s="1"/>
  <c r="S264" i="6" s="1"/>
  <c r="M288" i="6"/>
  <c r="O288" i="6" s="1"/>
  <c r="S288" i="6" s="1"/>
  <c r="M368" i="6"/>
  <c r="O368" i="6" s="1"/>
  <c r="S368" i="6" s="1"/>
  <c r="M370" i="6"/>
  <c r="O370" i="6" s="1"/>
  <c r="S370" i="6" s="1"/>
  <c r="M311" i="6"/>
  <c r="O311" i="6" s="1"/>
  <c r="S311" i="6" s="1"/>
  <c r="M43" i="6"/>
  <c r="O43" i="6" s="1"/>
  <c r="S43" i="6" s="1"/>
  <c r="M239" i="6"/>
  <c r="O239" i="6" s="1"/>
  <c r="S239" i="6" s="1"/>
  <c r="M437" i="6"/>
  <c r="O437" i="6" s="1"/>
  <c r="S437" i="6" s="1"/>
  <c r="M152" i="6"/>
  <c r="O152" i="6" s="1"/>
  <c r="S152" i="6" s="1"/>
  <c r="M406" i="6"/>
  <c r="O406" i="6" s="1"/>
  <c r="S406" i="6" s="1"/>
  <c r="M404" i="6"/>
  <c r="O404" i="6" s="1"/>
  <c r="S404" i="6" s="1"/>
  <c r="M143" i="6"/>
  <c r="O143" i="6" s="1"/>
  <c r="S143" i="6" s="1"/>
  <c r="M2" i="6"/>
  <c r="O2" i="6" s="1"/>
  <c r="S2" i="6" s="1"/>
  <c r="M336" i="6"/>
  <c r="O336" i="6" s="1"/>
  <c r="S336" i="6" s="1"/>
  <c r="M359" i="6"/>
  <c r="O359" i="6" s="1"/>
  <c r="S359" i="6" l="1"/>
  <c r="Q1" i="6"/>
  <c r="U1" i="6" l="1"/>
  <c r="D9" i="1"/>
  <c r="D12" i="1"/>
  <c r="P2" i="4"/>
  <c r="O3" i="4"/>
  <c r="O4" i="4"/>
  <c r="O5" i="4"/>
  <c r="O6" i="4"/>
  <c r="O7" i="4"/>
  <c r="O8" i="4"/>
  <c r="O2" i="4"/>
  <c r="D11" i="1"/>
  <c r="F9" i="1" l="1"/>
  <c r="M66" i="12"/>
  <c r="M65" i="12"/>
  <c r="M64" i="12"/>
  <c r="O64" i="12" s="1"/>
  <c r="M63" i="12"/>
  <c r="M62" i="12"/>
  <c r="M61" i="12"/>
  <c r="O61" i="12" s="1"/>
  <c r="M60" i="12"/>
  <c r="M59" i="12"/>
  <c r="M58" i="12"/>
  <c r="O58" i="12" s="1"/>
  <c r="M57" i="12"/>
  <c r="M56" i="12"/>
  <c r="M55" i="12"/>
  <c r="O55" i="12" s="1"/>
  <c r="M54" i="12"/>
  <c r="M53" i="12"/>
  <c r="M52" i="12"/>
  <c r="O52" i="12" s="1"/>
  <c r="M51" i="12"/>
  <c r="M50" i="12"/>
  <c r="M49" i="12"/>
  <c r="O49" i="12" s="1"/>
  <c r="M48" i="12"/>
  <c r="M47" i="12"/>
  <c r="M46" i="12"/>
  <c r="O46" i="12" s="1"/>
  <c r="M45" i="12"/>
  <c r="M44" i="12"/>
  <c r="M43" i="12"/>
  <c r="O43" i="12" s="1"/>
  <c r="M42" i="12"/>
  <c r="M41" i="12"/>
  <c r="M40" i="12"/>
  <c r="O40" i="12" s="1"/>
  <c r="M39" i="12"/>
  <c r="M38" i="12"/>
  <c r="M37" i="12"/>
  <c r="O37" i="12" s="1"/>
  <c r="M36" i="12"/>
  <c r="M35" i="12"/>
  <c r="M34" i="12"/>
  <c r="O34" i="12" s="1"/>
  <c r="M33" i="12"/>
  <c r="M32" i="12"/>
  <c r="M31" i="12"/>
  <c r="O31" i="12" s="1"/>
  <c r="M30" i="12"/>
  <c r="M29" i="12"/>
  <c r="M28" i="12"/>
  <c r="O28" i="12" s="1"/>
  <c r="M27" i="12"/>
  <c r="M26" i="12"/>
  <c r="M25" i="12"/>
  <c r="O25" i="12" s="1"/>
  <c r="M24" i="12"/>
  <c r="M23" i="12"/>
  <c r="M22" i="12"/>
  <c r="O22" i="12" s="1"/>
  <c r="M21" i="12"/>
  <c r="M20" i="12"/>
  <c r="M19" i="12"/>
  <c r="O19" i="12" s="1"/>
  <c r="M18" i="12"/>
  <c r="M17" i="12"/>
  <c r="M16" i="12"/>
  <c r="O16" i="12" s="1"/>
  <c r="M15" i="12"/>
  <c r="M14" i="12"/>
  <c r="M13" i="12"/>
  <c r="O13" i="12" s="1"/>
  <c r="M12" i="12"/>
  <c r="M11" i="12"/>
  <c r="M10" i="12"/>
  <c r="O10" i="12" s="1"/>
  <c r="M9" i="12"/>
  <c r="M8" i="12"/>
  <c r="M7" i="12"/>
  <c r="O7" i="12" s="1"/>
  <c r="M6" i="12"/>
  <c r="M5" i="12"/>
  <c r="M4" i="12"/>
  <c r="O4" i="12" s="1"/>
  <c r="M3" i="12"/>
  <c r="M2" i="12"/>
  <c r="S8" i="12" l="1"/>
  <c r="O8" i="12"/>
  <c r="S35" i="12"/>
  <c r="O35" i="12"/>
  <c r="S62" i="12"/>
  <c r="O62" i="12"/>
  <c r="S18" i="12"/>
  <c r="O18" i="12"/>
  <c r="S45" i="12"/>
  <c r="O45" i="12"/>
  <c r="S19" i="12"/>
  <c r="S37" i="12"/>
  <c r="S55" i="12"/>
  <c r="S2" i="12"/>
  <c r="O2" i="12"/>
  <c r="S29" i="12"/>
  <c r="O29" i="12"/>
  <c r="S38" i="12"/>
  <c r="O38" i="12"/>
  <c r="S65" i="12"/>
  <c r="O65" i="12"/>
  <c r="S21" i="12"/>
  <c r="O21" i="12"/>
  <c r="S57" i="12"/>
  <c r="O57" i="12"/>
  <c r="S4" i="12"/>
  <c r="S31" i="12"/>
  <c r="S40" i="12"/>
  <c r="S58" i="12"/>
  <c r="S5" i="12"/>
  <c r="O5" i="12"/>
  <c r="S14" i="12"/>
  <c r="O14" i="12"/>
  <c r="S23" i="12"/>
  <c r="O23" i="12"/>
  <c r="S32" i="12"/>
  <c r="O32" i="12"/>
  <c r="S41" i="12"/>
  <c r="O41" i="12"/>
  <c r="S50" i="12"/>
  <c r="O50" i="12"/>
  <c r="S59" i="12"/>
  <c r="O59" i="12"/>
  <c r="S26" i="12"/>
  <c r="O26" i="12"/>
  <c r="S44" i="12"/>
  <c r="O44" i="12"/>
  <c r="S9" i="12"/>
  <c r="O9" i="12"/>
  <c r="S36" i="12"/>
  <c r="O36" i="12"/>
  <c r="S54" i="12"/>
  <c r="O54" i="12"/>
  <c r="S63" i="12"/>
  <c r="O63" i="12"/>
  <c r="S10" i="12"/>
  <c r="S46" i="12"/>
  <c r="S64" i="12"/>
  <c r="S20" i="12"/>
  <c r="O20" i="12"/>
  <c r="S47" i="12"/>
  <c r="O47" i="12"/>
  <c r="S3" i="12"/>
  <c r="O3" i="12"/>
  <c r="S30" i="12"/>
  <c r="O30" i="12"/>
  <c r="S48" i="12"/>
  <c r="O48" i="12"/>
  <c r="S66" i="12"/>
  <c r="O66" i="12"/>
  <c r="S22" i="12"/>
  <c r="S49" i="12"/>
  <c r="S6" i="12"/>
  <c r="O6" i="12"/>
  <c r="S24" i="12"/>
  <c r="O24" i="12"/>
  <c r="S33" i="12"/>
  <c r="O33" i="12"/>
  <c r="S42" i="12"/>
  <c r="O42" i="12"/>
  <c r="S60" i="12"/>
  <c r="O60" i="12"/>
  <c r="S17" i="12"/>
  <c r="O17" i="12"/>
  <c r="S53" i="12"/>
  <c r="O53" i="12"/>
  <c r="S27" i="12"/>
  <c r="O27" i="12"/>
  <c r="S28" i="12"/>
  <c r="S11" i="12"/>
  <c r="O11" i="12"/>
  <c r="S56" i="12"/>
  <c r="O56" i="12"/>
  <c r="S12" i="12"/>
  <c r="O12" i="12"/>
  <c r="S39" i="12"/>
  <c r="O39" i="12"/>
  <c r="S13" i="12"/>
  <c r="S15" i="12"/>
  <c r="O15" i="12"/>
  <c r="S51" i="12"/>
  <c r="O51" i="12"/>
  <c r="S7" i="12"/>
  <c r="S16" i="12"/>
  <c r="S25" i="12"/>
  <c r="S34" i="12"/>
  <c r="S43" i="12"/>
  <c r="S52" i="12"/>
  <c r="S61" i="12"/>
  <c r="Q1" i="12" l="1"/>
  <c r="D14" i="1" s="1"/>
  <c r="U1" i="12"/>
  <c r="E14" i="1" s="1"/>
  <c r="Q8" i="4"/>
  <c r="R8" i="4" s="1"/>
  <c r="M8" i="4"/>
  <c r="Q7" i="4"/>
  <c r="M7" i="4"/>
  <c r="Q6" i="4"/>
  <c r="M6" i="4"/>
  <c r="Q5" i="4"/>
  <c r="R5" i="4" s="1"/>
  <c r="M5" i="4"/>
  <c r="R4" i="4"/>
  <c r="Q4" i="4"/>
  <c r="M4" i="4"/>
  <c r="Q3" i="4"/>
  <c r="R3" i="4" s="1"/>
  <c r="M3" i="4"/>
  <c r="Q2" i="4"/>
  <c r="M2" i="4"/>
  <c r="R2" i="4" s="1"/>
  <c r="F14" i="1" l="1"/>
  <c r="R6" i="4"/>
  <c r="R7" i="4"/>
  <c r="E11" i="1"/>
  <c r="F11" i="1" s="1"/>
  <c r="S2" i="4"/>
  <c r="E12" i="1" s="1"/>
  <c r="F12" i="1" s="1"/>
  <c r="F15" i="1" l="1"/>
  <c r="L15" i="1" l="1"/>
  <c r="B15" i="1"/>
  <c r="B9" i="1"/>
  <c r="B13" i="1"/>
  <c r="B12" i="1"/>
  <c r="B10" i="1"/>
  <c r="B11" i="1"/>
  <c r="B14" i="1"/>
  <c r="L9" i="1"/>
  <c r="L13" i="1"/>
  <c r="L12" i="1"/>
  <c r="L10" i="1"/>
  <c r="L11" i="1"/>
  <c r="L14" i="1"/>
  <c r="L16" i="1"/>
  <c r="B16" i="1" l="1"/>
  <c r="F10" i="1" l="1"/>
</calcChain>
</file>

<file path=xl/sharedStrings.xml><?xml version="1.0" encoding="utf-8"?>
<sst xmlns="http://schemas.openxmlformats.org/spreadsheetml/2006/main" count="35721" uniqueCount="2298">
  <si>
    <t>BCWA</t>
  </si>
  <si>
    <t>LWC</t>
  </si>
  <si>
    <t>KCWA</t>
  </si>
  <si>
    <t>EP</t>
  </si>
  <si>
    <t xml:space="preserve">WHOLESALER </t>
  </si>
  <si>
    <t>ADD
(gpm)</t>
  </si>
  <si>
    <t>PH DEMAND
(gpm)</t>
  </si>
  <si>
    <t>GREENVILLE</t>
  </si>
  <si>
    <t>SMITHFIELD</t>
  </si>
  <si>
    <t>ADD (MGD)</t>
  </si>
  <si>
    <t>PH (MGD)</t>
  </si>
  <si>
    <t>SUMMARY</t>
  </si>
  <si>
    <t>ID</t>
  </si>
  <si>
    <t>Label</t>
  </si>
  <si>
    <t>Start Node</t>
  </si>
  <si>
    <t>Stop Node</t>
  </si>
  <si>
    <t>Material</t>
  </si>
  <si>
    <t>Hazen-Williams C</t>
  </si>
  <si>
    <t>Flow (gpm)</t>
  </si>
  <si>
    <t>Flow (Absolute) (gpm)</t>
  </si>
  <si>
    <t>Zone</t>
  </si>
  <si>
    <t>Length (ft)</t>
  </si>
  <si>
    <t>Length (miles)</t>
  </si>
  <si>
    <t>Diameter (in)</t>
  </si>
  <si>
    <t>% EP</t>
  </si>
  <si>
    <t>J-29760</t>
  </si>
  <si>
    <t>J-21857</t>
  </si>
  <si>
    <t>PC</t>
  </si>
  <si>
    <t>GRAV</t>
  </si>
  <si>
    <t>J-33668</t>
  </si>
  <si>
    <t>KENT COUNTY WTAER AUTHORITY (KCWA) - CLINTON</t>
  </si>
  <si>
    <t>J-33641</t>
  </si>
  <si>
    <t>J-33660</t>
  </si>
  <si>
    <t>J-33661</t>
  </si>
  <si>
    <t>J-33662</t>
  </si>
  <si>
    <t>J-33658</t>
  </si>
  <si>
    <t>J-33653</t>
  </si>
  <si>
    <t>J-19376</t>
  </si>
  <si>
    <t>J-6268</t>
  </si>
  <si>
    <t>ST</t>
  </si>
  <si>
    <t>J-3528</t>
  </si>
  <si>
    <t>J-3529</t>
  </si>
  <si>
    <t>J-33630</t>
  </si>
  <si>
    <t>Structure E</t>
  </si>
  <si>
    <t>J-33291</t>
  </si>
  <si>
    <t>J-6057</t>
  </si>
  <si>
    <t>J-9470</t>
  </si>
  <si>
    <t>J-9471</t>
  </si>
  <si>
    <t>J-33602</t>
  </si>
  <si>
    <t>J-22822</t>
  </si>
  <si>
    <t>J-17491</t>
  </si>
  <si>
    <t>STRUCTURE D</t>
  </si>
  <si>
    <t>J-28673</t>
  </si>
  <si>
    <t>AQUEDUCT RESERVOIR</t>
  </si>
  <si>
    <t>J-33627</t>
  </si>
  <si>
    <t>J-33290</t>
  </si>
  <si>
    <t>J-33647</t>
  </si>
  <si>
    <t>J-28950</t>
  </si>
  <si>
    <t>J-33670</t>
  </si>
  <si>
    <t>J-8243</t>
  </si>
  <si>
    <t>J-8244</t>
  </si>
  <si>
    <t>PVC</t>
  </si>
  <si>
    <t>J-21937</t>
  </si>
  <si>
    <t>J-8886</t>
  </si>
  <si>
    <t>RC</t>
  </si>
  <si>
    <t>J-33480</t>
  </si>
  <si>
    <t>J-33481</t>
  </si>
  <si>
    <t>J-33636</t>
  </si>
  <si>
    <t>J-24273</t>
  </si>
  <si>
    <t>J-877</t>
  </si>
  <si>
    <t>DI</t>
  </si>
  <si>
    <t>J-33604</t>
  </si>
  <si>
    <t>J-33656</t>
  </si>
  <si>
    <t>J-33657</t>
  </si>
  <si>
    <t>J-33654</t>
  </si>
  <si>
    <t>J-29415</t>
  </si>
  <si>
    <t>J-28700</t>
  </si>
  <si>
    <t>J-1742</t>
  </si>
  <si>
    <t>J-11608</t>
  </si>
  <si>
    <t>J-15785</t>
  </si>
  <si>
    <t>J-33651</t>
  </si>
  <si>
    <t>J-33542</t>
  </si>
  <si>
    <t>J-33652</t>
  </si>
  <si>
    <t>J-33666</t>
  </si>
  <si>
    <t>J-33664</t>
  </si>
  <si>
    <t>J-9641</t>
  </si>
  <si>
    <t>J-9640</t>
  </si>
  <si>
    <t>J-8885</t>
  </si>
  <si>
    <t>J-33467</t>
  </si>
  <si>
    <t>J-23087</t>
  </si>
  <si>
    <t>J-33659</t>
  </si>
  <si>
    <t>J-33667</t>
  </si>
  <si>
    <t>J-33626</t>
  </si>
  <si>
    <t>EAST PROVIDENCE - BUDLONG</t>
  </si>
  <si>
    <t>CI</t>
  </si>
  <si>
    <t>J-878</t>
  </si>
  <si>
    <t>J-31101</t>
  </si>
  <si>
    <t>J-843</t>
  </si>
  <si>
    <t>J-842</t>
  </si>
  <si>
    <t>346919(1)</t>
  </si>
  <si>
    <t>SCITUATE WATER TREATMENT PLANT</t>
  </si>
  <si>
    <t>WTP FCV</t>
  </si>
  <si>
    <t>346919(2)</t>
  </si>
  <si>
    <t>% KCWA</t>
  </si>
  <si>
    <t>J-16997</t>
  </si>
  <si>
    <t>J-2724</t>
  </si>
  <si>
    <t>J-9571</t>
  </si>
  <si>
    <t>J-9252</t>
  </si>
  <si>
    <t>UN</t>
  </si>
  <si>
    <t>BRISTOL COUNTY WATER AUTHORITY</t>
  </si>
  <si>
    <t>WARWICK PETTACONSETT</t>
  </si>
  <si>
    <t>WARWICK NATICK</t>
  </si>
  <si>
    <t>PROVIDENCE WATER</t>
  </si>
  <si>
    <t>Notes</t>
  </si>
  <si>
    <t>WARWICK - PETTACONSETT AVE</t>
  </si>
  <si>
    <t>SMITHFIELD WATER SUPPLY - SMITHFIELD R</t>
  </si>
  <si>
    <t>BSPS</t>
  </si>
  <si>
    <t>GREENVILLE - GEORGE WATERMAN</t>
  </si>
  <si>
    <t>WARWICK - NATICK RD</t>
  </si>
  <si>
    <t>LINCOLN - WOODWARD RD</t>
  </si>
  <si>
    <t>Status</t>
  </si>
  <si>
    <t>Open</t>
  </si>
  <si>
    <t>J-11609</t>
  </si>
  <si>
    <t>J-15879</t>
  </si>
  <si>
    <t>EP KCWA</t>
  </si>
  <si>
    <t>J-6033</t>
  </si>
  <si>
    <t>J-26469</t>
  </si>
  <si>
    <t>G</t>
  </si>
  <si>
    <t>J-21072</t>
  </si>
  <si>
    <t>J-3176</t>
  </si>
  <si>
    <t>J-1945</t>
  </si>
  <si>
    <t>J-11606</t>
  </si>
  <si>
    <t>J-11607</t>
  </si>
  <si>
    <t>J-5672</t>
  </si>
  <si>
    <t>J-5673</t>
  </si>
  <si>
    <t>J-3100</t>
  </si>
  <si>
    <t>J-13258</t>
  </si>
  <si>
    <t>J-21488</t>
  </si>
  <si>
    <t>J-29597</t>
  </si>
  <si>
    <t>J-27839</t>
  </si>
  <si>
    <t>J-27840</t>
  </si>
  <si>
    <t>J-21919</t>
  </si>
  <si>
    <t>J-33671</t>
  </si>
  <si>
    <t>J-31437</t>
  </si>
  <si>
    <t>J-19926</t>
  </si>
  <si>
    <t>J-14751</t>
  </si>
  <si>
    <t>J-11252</t>
  </si>
  <si>
    <t>J-11253</t>
  </si>
  <si>
    <t>J-19308</t>
  </si>
  <si>
    <t>J-19309</t>
  </si>
  <si>
    <t>J-11371</t>
  </si>
  <si>
    <t>J-10540</t>
  </si>
  <si>
    <t>J-16082</t>
  </si>
  <si>
    <t>J-13157</t>
  </si>
  <si>
    <t>J-33487</t>
  </si>
  <si>
    <t>J-31050</t>
  </si>
  <si>
    <t>J-26706</t>
  </si>
  <si>
    <t>J-14717</t>
  </si>
  <si>
    <t>J-8926</t>
  </si>
  <si>
    <t>J-26039</t>
  </si>
  <si>
    <t>J-29648</t>
  </si>
  <si>
    <t>J-28206</t>
  </si>
  <si>
    <t>J-29835</t>
  </si>
  <si>
    <t>J-5364</t>
  </si>
  <si>
    <t>J-29430</t>
  </si>
  <si>
    <t>J-33533</t>
  </si>
  <si>
    <t>J-6787</t>
  </si>
  <si>
    <t>J-10214</t>
  </si>
  <si>
    <t>J-13408</t>
  </si>
  <si>
    <t>J-30800</t>
  </si>
  <si>
    <t>J-15768</t>
  </si>
  <si>
    <t>J-30597</t>
  </si>
  <si>
    <t>J-7573</t>
  </si>
  <si>
    <t>J-6676</t>
  </si>
  <si>
    <t>J-26720</t>
  </si>
  <si>
    <t>J-13973</t>
  </si>
  <si>
    <t>J-110</t>
  </si>
  <si>
    <t>J-5665</t>
  </si>
  <si>
    <t>J-8990</t>
  </si>
  <si>
    <t>J-751</t>
  </si>
  <si>
    <t>J-1146</t>
  </si>
  <si>
    <t>J-9755</t>
  </si>
  <si>
    <t>J-32010</t>
  </si>
  <si>
    <t>J-25319</t>
  </si>
  <si>
    <t>J-20270</t>
  </si>
  <si>
    <t>J-1240</t>
  </si>
  <si>
    <t>J-8475</t>
  </si>
  <si>
    <t>J-6997</t>
  </si>
  <si>
    <t>J-6998</t>
  </si>
  <si>
    <t>J-33355</t>
  </si>
  <si>
    <t>J-5585</t>
  </si>
  <si>
    <t>J-30141</t>
  </si>
  <si>
    <t>J-7896</t>
  </si>
  <si>
    <t>J-15571</t>
  </si>
  <si>
    <t>J-5664</t>
  </si>
  <si>
    <t>J-111</t>
  </si>
  <si>
    <t>J-33640</t>
  </si>
  <si>
    <t>J-6135</t>
  </si>
  <si>
    <t>J-9395</t>
  </si>
  <si>
    <t>J-9396</t>
  </si>
  <si>
    <t>J-20991</t>
  </si>
  <si>
    <t>J-27634</t>
  </si>
  <si>
    <t>J-33611</t>
  </si>
  <si>
    <t>J-32708</t>
  </si>
  <si>
    <t>J-5105</t>
  </si>
  <si>
    <t>J-27812</t>
  </si>
  <si>
    <t>J-21267</t>
  </si>
  <si>
    <t>J-4567</t>
  </si>
  <si>
    <t>J-12724</t>
  </si>
  <si>
    <t>J-31051</t>
  </si>
  <si>
    <t>J-19067</t>
  </si>
  <si>
    <t>J-7774</t>
  </si>
  <si>
    <t>J-20767</t>
  </si>
  <si>
    <t>J-21489</t>
  </si>
  <si>
    <t>J-24656</t>
  </si>
  <si>
    <t>J-13535</t>
  </si>
  <si>
    <t>J-6151</t>
  </si>
  <si>
    <t>J-30777</t>
  </si>
  <si>
    <t>J-27892</t>
  </si>
  <si>
    <t>J-7773</t>
  </si>
  <si>
    <t>J-1241</t>
  </si>
  <si>
    <t>J-32455</t>
  </si>
  <si>
    <t>J-23829</t>
  </si>
  <si>
    <t>J-33225</t>
  </si>
  <si>
    <t>J-15120</t>
  </si>
  <si>
    <t>J-25534</t>
  </si>
  <si>
    <t>J-18705</t>
  </si>
  <si>
    <t>J-33283</t>
  </si>
  <si>
    <t>J-33394</t>
  </si>
  <si>
    <t>J-28474</t>
  </si>
  <si>
    <t>J-21071</t>
  </si>
  <si>
    <t>J-5805</t>
  </si>
  <si>
    <t>J-31084</t>
  </si>
  <si>
    <t>NEUT-1</t>
  </si>
  <si>
    <t>J-1147</t>
  </si>
  <si>
    <t>J-16344</t>
  </si>
  <si>
    <t>J-15570</t>
  </si>
  <si>
    <t>J-25217</t>
  </si>
  <si>
    <t>J-7554</t>
  </si>
  <si>
    <t>AC</t>
  </si>
  <si>
    <t>J-5804</t>
  </si>
  <si>
    <t>J-28980</t>
  </si>
  <si>
    <t>J-28473</t>
  </si>
  <si>
    <t>J-2058</t>
  </si>
  <si>
    <t>J-20245</t>
  </si>
  <si>
    <t>J-17649</t>
  </si>
  <si>
    <t>J-15121</t>
  </si>
  <si>
    <t>J-33613</t>
  </si>
  <si>
    <t>J-28979</t>
  </si>
  <si>
    <t>J-31704</t>
  </si>
  <si>
    <t>J-84</t>
  </si>
  <si>
    <t>J-19066</t>
  </si>
  <si>
    <t>J-9756</t>
  </si>
  <si>
    <t>J-27633</t>
  </si>
  <si>
    <t>J-1531</t>
  </si>
  <si>
    <t>J-8171</t>
  </si>
  <si>
    <t>J-15089</t>
  </si>
  <si>
    <t>J-18758</t>
  </si>
  <si>
    <t>J-83</t>
  </si>
  <si>
    <t>J-28837</t>
  </si>
  <si>
    <t>J-4489</t>
  </si>
  <si>
    <t>J-3225</t>
  </si>
  <si>
    <t>J-15549</t>
  </si>
  <si>
    <t>J-33359</t>
  </si>
  <si>
    <t>J-27815</t>
  </si>
  <si>
    <t>J-16383</t>
  </si>
  <si>
    <t>J-13716</t>
  </si>
  <si>
    <t>J-16382</t>
  </si>
  <si>
    <t>J-7103</t>
  </si>
  <si>
    <t>J-13409</t>
  </si>
  <si>
    <t>J-10539</t>
  </si>
  <si>
    <t>J-8170</t>
  </si>
  <si>
    <t>J-3834</t>
  </si>
  <si>
    <t>J-7547</t>
  </si>
  <si>
    <t>J-6036</t>
  </si>
  <si>
    <t>S</t>
  </si>
  <si>
    <t>J-9664</t>
  </si>
  <si>
    <t>J-6653</t>
  </si>
  <si>
    <t>J-30005</t>
  </si>
  <si>
    <t>J-10479</t>
  </si>
  <si>
    <t>J-33393</t>
  </si>
  <si>
    <t>J-7358</t>
  </si>
  <si>
    <t>J-10480</t>
  </si>
  <si>
    <t>J-3514</t>
  </si>
  <si>
    <t>J-3515</t>
  </si>
  <si>
    <t>J-7234</t>
  </si>
  <si>
    <t>J-5779</t>
  </si>
  <si>
    <t>J-4916</t>
  </si>
  <si>
    <t>J-33534</t>
  </si>
  <si>
    <t>J-10186</t>
  </si>
  <si>
    <t>J-4672</t>
  </si>
  <si>
    <t>J-19788</t>
  </si>
  <si>
    <t>J-3254</t>
  </si>
  <si>
    <t>J-9799</t>
  </si>
  <si>
    <t>J-19787</t>
  </si>
  <si>
    <t>J-33624</t>
  </si>
  <si>
    <t>J-9764</t>
  </si>
  <si>
    <t>J-8067</t>
  </si>
  <si>
    <t>J-4825</t>
  </si>
  <si>
    <t>J-23469</t>
  </si>
  <si>
    <t>J-10661</t>
  </si>
  <si>
    <t>J-2960</t>
  </si>
  <si>
    <t>J-7934</t>
  </si>
  <si>
    <t>J-3140</t>
  </si>
  <si>
    <t>J-18017</t>
  </si>
  <si>
    <t>J-7220</t>
  </si>
  <si>
    <t>J-7062</t>
  </si>
  <si>
    <t>J-2849</t>
  </si>
  <si>
    <t>J-1591</t>
  </si>
  <si>
    <t>J-18422</t>
  </si>
  <si>
    <t>J-9531</t>
  </si>
  <si>
    <t>J-23848</t>
  </si>
  <si>
    <t>J-10662</t>
  </si>
  <si>
    <t>J-30437</t>
  </si>
  <si>
    <t>J-5633</t>
  </si>
  <si>
    <t>J-8665</t>
  </si>
  <si>
    <t>J-4404</t>
  </si>
  <si>
    <t>LONGVIEW RESERVOIR</t>
  </si>
  <si>
    <t>J-9765</t>
  </si>
  <si>
    <t>J-12504</t>
  </si>
  <si>
    <t>J-4346</t>
  </si>
  <si>
    <t>J-30831</t>
  </si>
  <si>
    <t>J-25424</t>
  </si>
  <si>
    <t>J-5037</t>
  </si>
  <si>
    <t>J-975</t>
  </si>
  <si>
    <t>J-6334</t>
  </si>
  <si>
    <t>J-7676</t>
  </si>
  <si>
    <t>J-33500</t>
  </si>
  <si>
    <t>J-25425</t>
  </si>
  <si>
    <t>J-5036</t>
  </si>
  <si>
    <t>J-28022</t>
  </si>
  <si>
    <t>J-2961</t>
  </si>
  <si>
    <t>J-8823</t>
  </si>
  <si>
    <t>J-10232</t>
  </si>
  <si>
    <t>J-21108</t>
  </si>
  <si>
    <t>J-5632</t>
  </si>
  <si>
    <t>J-4826</t>
  </si>
  <si>
    <t>J-4405</t>
  </si>
  <si>
    <t>W</t>
  </si>
  <si>
    <t>EP KCWA W</t>
  </si>
  <si>
    <t>J-16748</t>
  </si>
  <si>
    <t>J-2125</t>
  </si>
  <si>
    <t>EP W</t>
  </si>
  <si>
    <t>J-22050</t>
  </si>
  <si>
    <t>J-22051</t>
  </si>
  <si>
    <t>J-27432</t>
  </si>
  <si>
    <t>J-6055</t>
  </si>
  <si>
    <t>J-19108</t>
  </si>
  <si>
    <t>EP G W</t>
  </si>
  <si>
    <t>J-19298</t>
  </si>
  <si>
    <t>J-4543</t>
  </si>
  <si>
    <t>J-4544</t>
  </si>
  <si>
    <t>J-5568</t>
  </si>
  <si>
    <t>J-8201</t>
  </si>
  <si>
    <t>J-696</t>
  </si>
  <si>
    <t>J-9847</t>
  </si>
  <si>
    <t>J-1665</t>
  </si>
  <si>
    <t>J-3120</t>
  </si>
  <si>
    <t>J-9253</t>
  </si>
  <si>
    <t>J-4828</t>
  </si>
  <si>
    <t>J-33607</t>
  </si>
  <si>
    <t>J-964</t>
  </si>
  <si>
    <t>J-1411</t>
  </si>
  <si>
    <t>J-4570</t>
  </si>
  <si>
    <t>J-6900</t>
  </si>
  <si>
    <t>J-963</t>
  </si>
  <si>
    <t>J-1497</t>
  </si>
  <si>
    <t>J-3230</t>
  </si>
  <si>
    <t>EP KCWA G W</t>
  </si>
  <si>
    <t>% BCWA</t>
  </si>
  <si>
    <t>EP B</t>
  </si>
  <si>
    <t>W B</t>
  </si>
  <si>
    <t>J-2298</t>
  </si>
  <si>
    <t>J-2299</t>
  </si>
  <si>
    <t>B</t>
  </si>
  <si>
    <t>J-8457</t>
  </si>
  <si>
    <t>J-10494</t>
  </si>
  <si>
    <t>EP KCWA W B</t>
  </si>
  <si>
    <t>J-15409</t>
  </si>
  <si>
    <t>J-5199</t>
  </si>
  <si>
    <t>J-1972</t>
  </si>
  <si>
    <t>J-1973</t>
  </si>
  <si>
    <t>J-22001</t>
  </si>
  <si>
    <t>J-10238</t>
  </si>
  <si>
    <t>J-32528</t>
  </si>
  <si>
    <t>J-20994</t>
  </si>
  <si>
    <t>J-30100</t>
  </si>
  <si>
    <t>J-16447</t>
  </si>
  <si>
    <t>J-24559</t>
  </si>
  <si>
    <t>J-32935</t>
  </si>
  <si>
    <t>J-12554</t>
  </si>
  <si>
    <t>J-13477</t>
  </si>
  <si>
    <t>J-15421</t>
  </si>
  <si>
    <t>J-27889</t>
  </si>
  <si>
    <t>J-5154</t>
  </si>
  <si>
    <t>J-6003</t>
  </si>
  <si>
    <t>J-2990</t>
  </si>
  <si>
    <t>J-2903</t>
  </si>
  <si>
    <t>J-9970</t>
  </si>
  <si>
    <t>J-12886</t>
  </si>
  <si>
    <t>J-19270</t>
  </si>
  <si>
    <t>EP W B</t>
  </si>
  <si>
    <t>J-33771</t>
  </si>
  <si>
    <t>J-2526</t>
  </si>
  <si>
    <t>J-7522</t>
  </si>
  <si>
    <t>J-8071</t>
  </si>
  <si>
    <t>J-10955</t>
  </si>
  <si>
    <t>J-10956</t>
  </si>
  <si>
    <t>J-32936</t>
  </si>
  <si>
    <t>J-32242</t>
  </si>
  <si>
    <t>J-6278</t>
  </si>
  <si>
    <t>J-16728</t>
  </si>
  <si>
    <t>J-5200</t>
  </si>
  <si>
    <t>J-5928</t>
  </si>
  <si>
    <t>J-22320</t>
  </si>
  <si>
    <t>J-6249</t>
  </si>
  <si>
    <t>J-11712</t>
  </si>
  <si>
    <t>J-15801</t>
  </si>
  <si>
    <t>J-4977</t>
  </si>
  <si>
    <t>J-18873</t>
  </si>
  <si>
    <t>J-21292</t>
  </si>
  <si>
    <t>J-21293</t>
  </si>
  <si>
    <t>J-1052</t>
  </si>
  <si>
    <t>J-849</t>
  </si>
  <si>
    <t>J-7679</t>
  </si>
  <si>
    <t>J-21691</t>
  </si>
  <si>
    <t>J-24558</t>
  </si>
  <si>
    <t>J-3361</t>
  </si>
  <si>
    <t>J-16083</t>
  </si>
  <si>
    <t>J-6746</t>
  </si>
  <si>
    <t>J-9120</t>
  </si>
  <si>
    <t>J-10454</t>
  </si>
  <si>
    <t>J-25602</t>
  </si>
  <si>
    <t>J-10460</t>
  </si>
  <si>
    <t>J-2983</t>
  </si>
  <si>
    <t>J-14889</t>
  </si>
  <si>
    <t>J-21904</t>
  </si>
  <si>
    <t>J-21905</t>
  </si>
  <si>
    <t>J-6940</t>
  </si>
  <si>
    <t>J-6941</t>
  </si>
  <si>
    <t>J-3917</t>
  </si>
  <si>
    <t>J-9807</t>
  </si>
  <si>
    <t>J-7059</t>
  </si>
  <si>
    <t>J-33617</t>
  </si>
  <si>
    <t>J-5309</t>
  </si>
  <si>
    <t>J-15431</t>
  </si>
  <si>
    <t>J-11388</t>
  </si>
  <si>
    <t>J-12121</t>
  </si>
  <si>
    <t>J-7889</t>
  </si>
  <si>
    <t>J-33311</t>
  </si>
  <si>
    <t>J-4908</t>
  </si>
  <si>
    <t>J-6668</t>
  </si>
  <si>
    <t>J-29001</t>
  </si>
  <si>
    <t>J-26948</t>
  </si>
  <si>
    <t>J-7731</t>
  </si>
  <si>
    <t>J-33422</t>
  </si>
  <si>
    <t>J-8794</t>
  </si>
  <si>
    <t>J-30397</t>
  </si>
  <si>
    <t>J-11850</t>
  </si>
  <si>
    <t>J-7975</t>
  </si>
  <si>
    <t>J-9564</t>
  </si>
  <si>
    <t>J-14863</t>
  </si>
  <si>
    <t>J-14950</t>
  </si>
  <si>
    <t>J-29009</t>
  </si>
  <si>
    <t>J-33144</t>
  </si>
  <si>
    <t>J-32582</t>
  </si>
  <si>
    <t>J-14126</t>
  </si>
  <si>
    <t>J-11723</t>
  </si>
  <si>
    <t>J-953</t>
  </si>
  <si>
    <t>J-20592</t>
  </si>
  <si>
    <t>J-15361</t>
  </si>
  <si>
    <t>J-3394</t>
  </si>
  <si>
    <t>J-15544</t>
  </si>
  <si>
    <t>J-2904</t>
  </si>
  <si>
    <t>J-28083</t>
  </si>
  <si>
    <t>J-8890</t>
  </si>
  <si>
    <t>J-14029</t>
  </si>
  <si>
    <t>J-11288</t>
  </si>
  <si>
    <t>J-8</t>
  </si>
  <si>
    <t>J-6770</t>
  </si>
  <si>
    <t>J-6771</t>
  </si>
  <si>
    <t>J-23296</t>
  </si>
  <si>
    <t>J-16836</t>
  </si>
  <si>
    <t>J-6667</t>
  </si>
  <si>
    <t>J-16345</t>
  </si>
  <si>
    <t>J-32243</t>
  </si>
  <si>
    <t>J-23034</t>
  </si>
  <si>
    <t>J-6127</t>
  </si>
  <si>
    <t>J-24875</t>
  </si>
  <si>
    <t>J-2398</t>
  </si>
  <si>
    <t>J-32769</t>
  </si>
  <si>
    <t>J-14692</t>
  </si>
  <si>
    <t>J-2642</t>
  </si>
  <si>
    <t>J-13444</t>
  </si>
  <si>
    <t>J-8727</t>
  </si>
  <si>
    <t>J-16152</t>
  </si>
  <si>
    <t>J-16153</t>
  </si>
  <si>
    <t>J-21715</t>
  </si>
  <si>
    <t>J-25175</t>
  </si>
  <si>
    <t>J-32146</t>
  </si>
  <si>
    <t>J-8630</t>
  </si>
  <si>
    <t>J-516</t>
  </si>
  <si>
    <t>J-5500</t>
  </si>
  <si>
    <t>J-1026</t>
  </si>
  <si>
    <t>J-3170</t>
  </si>
  <si>
    <t>J-3171</t>
  </si>
  <si>
    <t>J-5144</t>
  </si>
  <si>
    <t>J-22478</t>
  </si>
  <si>
    <t>J-1178</t>
  </si>
  <si>
    <t>J-2177</t>
  </si>
  <si>
    <t>J-12772</t>
  </si>
  <si>
    <t>J-4196</t>
  </si>
  <si>
    <t>J-4197</t>
  </si>
  <si>
    <t>J-7739</t>
  </si>
  <si>
    <t>J-4395</t>
  </si>
  <si>
    <t>J-9311</t>
  </si>
  <si>
    <t>EP G W B</t>
  </si>
  <si>
    <t>J-11164</t>
  </si>
  <si>
    <t>J-2115</t>
  </si>
  <si>
    <t>J-21795</t>
  </si>
  <si>
    <t>J-13048</t>
  </si>
  <si>
    <t>J-13047</t>
  </si>
  <si>
    <t>J-22401</t>
  </si>
  <si>
    <t>J-32616</t>
  </si>
  <si>
    <t>J-25154</t>
  </si>
  <si>
    <t>J-1025</t>
  </si>
  <si>
    <t>J-8208</t>
  </si>
  <si>
    <t>J-8089</t>
  </si>
  <si>
    <t>J-8726</t>
  </si>
  <si>
    <t>J-14870</t>
  </si>
  <si>
    <t>J-7917</t>
  </si>
  <si>
    <t>J-10027</t>
  </si>
  <si>
    <t>J-26236</t>
  </si>
  <si>
    <t>J-501</t>
  </si>
  <si>
    <t>J-7615</t>
  </si>
  <si>
    <t>J-12553</t>
  </si>
  <si>
    <t>J-8349</t>
  </si>
  <si>
    <t>J-7613</t>
  </si>
  <si>
    <t>J-33768</t>
  </si>
  <si>
    <t>J-16448</t>
  </si>
  <si>
    <t>J-2253</t>
  </si>
  <si>
    <t>J-7577</t>
  </si>
  <si>
    <t>J-16445</t>
  </si>
  <si>
    <t>J-9893</t>
  </si>
  <si>
    <t>J-23961</t>
  </si>
  <si>
    <t>J-16137</t>
  </si>
  <si>
    <t>J-4822</t>
  </si>
  <si>
    <t>J-30278</t>
  </si>
  <si>
    <t>J-3185</t>
  </si>
  <si>
    <t>J-11104</t>
  </si>
  <si>
    <t>J-9111</t>
  </si>
  <si>
    <t>J-3073</t>
  </si>
  <si>
    <t>J-15780</t>
  </si>
  <si>
    <t>J-12952</t>
  </si>
  <si>
    <t>J-4691</t>
  </si>
  <si>
    <t>J-33606</t>
  </si>
  <si>
    <t>J-10519</t>
  </si>
  <si>
    <t>J-13014</t>
  </si>
  <si>
    <t>J-10026</t>
  </si>
  <si>
    <t>J-13247</t>
  </si>
  <si>
    <t>J-11958</t>
  </si>
  <si>
    <t>J-1177</t>
  </si>
  <si>
    <t>J-2897</t>
  </si>
  <si>
    <t>J-22444</t>
  </si>
  <si>
    <t>J-21614</t>
  </si>
  <si>
    <t>J-3622</t>
  </si>
  <si>
    <t>J-3517</t>
  </si>
  <si>
    <t>J-28265</t>
  </si>
  <si>
    <t>J-24622</t>
  </si>
  <si>
    <t>J-14881</t>
  </si>
  <si>
    <t>J-10098</t>
  </si>
  <si>
    <t>J-8300</t>
  </si>
  <si>
    <t>J-7693</t>
  </si>
  <si>
    <t>J-18140</t>
  </si>
  <si>
    <t>J-16985</t>
  </si>
  <si>
    <t>J-10983</t>
  </si>
  <si>
    <t>J-3681</t>
  </si>
  <si>
    <t>J-3682</t>
  </si>
  <si>
    <t>J-24874</t>
  </si>
  <si>
    <t>J-3005</t>
  </si>
  <si>
    <t>J-17982</t>
  </si>
  <si>
    <t>J-16270</t>
  </si>
  <si>
    <t>J-19248</t>
  </si>
  <si>
    <t>J-5990</t>
  </si>
  <si>
    <t>J-25787</t>
  </si>
  <si>
    <t>J-3074</t>
  </si>
  <si>
    <t>J-8082</t>
  </si>
  <si>
    <t>J-5551</t>
  </si>
  <si>
    <t>J-4721</t>
  </si>
  <si>
    <t>J-1523</t>
  </si>
  <si>
    <t>J-13485</t>
  </si>
  <si>
    <t>J-13484</t>
  </si>
  <si>
    <t>J-21228</t>
  </si>
  <si>
    <t>J-23901</t>
  </si>
  <si>
    <t>J-5038</t>
  </si>
  <si>
    <t>J-24421</t>
  </si>
  <si>
    <t>J-26990</t>
  </si>
  <si>
    <t>J-7172</t>
  </si>
  <si>
    <t>J-8687</t>
  </si>
  <si>
    <t>J-18165</t>
  </si>
  <si>
    <t>J-3540</t>
  </si>
  <si>
    <t>J-14410</t>
  </si>
  <si>
    <t>J-15680</t>
  </si>
  <si>
    <t>J-6567</t>
  </si>
  <si>
    <t>J-7399</t>
  </si>
  <si>
    <t>J-14821</t>
  </si>
  <si>
    <t>J-9817</t>
  </si>
  <si>
    <t>J-31999</t>
  </si>
  <si>
    <t>J-14638</t>
  </si>
  <si>
    <t>J-10409</t>
  </si>
  <si>
    <t>J-16446</t>
  </si>
  <si>
    <t>J-2723</t>
  </si>
  <si>
    <t>J-5040</t>
  </si>
  <si>
    <t>J-2834</t>
  </si>
  <si>
    <t>J-2833</t>
  </si>
  <si>
    <t>J-26332</t>
  </si>
  <si>
    <t>J-24776</t>
  </si>
  <si>
    <t>J-32851</t>
  </si>
  <si>
    <t>J-23070</t>
  </si>
  <si>
    <t>J-33564</t>
  </si>
  <si>
    <t>J-23960</t>
  </si>
  <si>
    <t>J-33632</t>
  </si>
  <si>
    <t>J-4880</t>
  </si>
  <si>
    <t>J-21236</t>
  </si>
  <si>
    <t>J-21714</t>
  </si>
  <si>
    <t>J-7265</t>
  </si>
  <si>
    <t>J-7264</t>
  </si>
  <si>
    <t>J-16915</t>
  </si>
  <si>
    <t>J-33331</t>
  </si>
  <si>
    <t>J-7202</t>
  </si>
  <si>
    <t>J-14831</t>
  </si>
  <si>
    <t>J-33663</t>
  </si>
  <si>
    <t>J-9076</t>
  </si>
  <si>
    <t>J-31234</t>
  </si>
  <si>
    <t>J-30099</t>
  </si>
  <si>
    <t>J-9312</t>
  </si>
  <si>
    <t>J-8214</t>
  </si>
  <si>
    <t>J-9075</t>
  </si>
  <si>
    <t>J-2425</t>
  </si>
  <si>
    <t>J-12520</t>
  </si>
  <si>
    <t>J-10056</t>
  </si>
  <si>
    <t>J-14820</t>
  </si>
  <si>
    <t>J-2641</t>
  </si>
  <si>
    <t>J-14988</t>
  </si>
  <si>
    <t>J-23902</t>
  </si>
  <si>
    <t>J-5331</t>
  </si>
  <si>
    <t>J-11105</t>
  </si>
  <si>
    <t>J-6250</t>
  </si>
  <si>
    <t>J-33457</t>
  </si>
  <si>
    <t>J-14758</t>
  </si>
  <si>
    <t>J-8090</t>
  </si>
  <si>
    <t>J-13501</t>
  </si>
  <si>
    <t>J-6128</t>
  </si>
  <si>
    <t>J-17840</t>
  </si>
  <si>
    <t>J-32650</t>
  </si>
  <si>
    <t>J-4598</t>
  </si>
  <si>
    <t>J-7</t>
  </si>
  <si>
    <t>EP KCWA G W B</t>
  </si>
  <si>
    <t>Inch Miles</t>
  </si>
  <si>
    <t>Total</t>
  </si>
  <si>
    <t>BCWA Inch Miles</t>
  </si>
  <si>
    <t>Total Inch Miles</t>
  </si>
  <si>
    <t>Wholesale Inch Miles</t>
  </si>
  <si>
    <t>% Total Inch Miles</t>
  </si>
  <si>
    <t>KCWA Inch Miles</t>
  </si>
  <si>
    <t>KCWA Total</t>
  </si>
  <si>
    <t>% Warwick</t>
  </si>
  <si>
    <t>J-12871</t>
  </si>
  <si>
    <t>J-12872</t>
  </si>
  <si>
    <t>J-3344</t>
  </si>
  <si>
    <t>J-3345</t>
  </si>
  <si>
    <t>J-32584</t>
  </si>
  <si>
    <t>J-31622</t>
  </si>
  <si>
    <t>J-6051</t>
  </si>
  <si>
    <t>J-23097</t>
  </si>
  <si>
    <t>J-6052</t>
  </si>
  <si>
    <t>J-11935</t>
  </si>
  <si>
    <t>J-934</t>
  </si>
  <si>
    <t>J-2149</t>
  </si>
  <si>
    <t>J-1340</t>
  </si>
  <si>
    <t>J-3260</t>
  </si>
  <si>
    <t>J-13737</t>
  </si>
  <si>
    <t>J-10099</t>
  </si>
  <si>
    <t>J-10157</t>
  </si>
  <si>
    <t>J-8184</t>
  </si>
  <si>
    <t>J-8260</t>
  </si>
  <si>
    <t>J-8261</t>
  </si>
  <si>
    <t>J-22672</t>
  </si>
  <si>
    <t>J-10860</t>
  </si>
  <si>
    <t>J-8793</t>
  </si>
  <si>
    <t>J-5604</t>
  </si>
  <si>
    <t>J-18627</t>
  </si>
  <si>
    <t>J-12730</t>
  </si>
  <si>
    <t>J-5592</t>
  </si>
  <si>
    <t>J-28581</t>
  </si>
  <si>
    <t>J-25468</t>
  </si>
  <si>
    <t>J-933</t>
  </si>
  <si>
    <t>J-31623</t>
  </si>
  <si>
    <t>J-10861</t>
  </si>
  <si>
    <t>J-19790</t>
  </si>
  <si>
    <t>J-29125</t>
  </si>
  <si>
    <t>J-10158</t>
  </si>
  <si>
    <t>J-13747</t>
  </si>
  <si>
    <t>J-13748</t>
  </si>
  <si>
    <t>J-2143</t>
  </si>
  <si>
    <t>J-18941</t>
  </si>
  <si>
    <t>J-20515</t>
  </si>
  <si>
    <t>J-8781</t>
  </si>
  <si>
    <t>J-26402</t>
  </si>
  <si>
    <t>J-32016</t>
  </si>
  <si>
    <t>J-3409</t>
  </si>
  <si>
    <t>J-7576</t>
  </si>
  <si>
    <t>J-8782</t>
  </si>
  <si>
    <t>J-8185</t>
  </si>
  <si>
    <t>J-6988</t>
  </si>
  <si>
    <t>J-6987</t>
  </si>
  <si>
    <t>J-2142</t>
  </si>
  <si>
    <t>J-20393</t>
  </si>
  <si>
    <t>J-3586</t>
  </si>
  <si>
    <t>J-3587</t>
  </si>
  <si>
    <t>J-3918</t>
  </si>
  <si>
    <t>J-26484</t>
  </si>
  <si>
    <t>J-22671</t>
  </si>
  <si>
    <t>J-25675</t>
  </si>
  <si>
    <t>J-33400</t>
  </si>
  <si>
    <t>J-30317</t>
  </si>
  <si>
    <t>J-13715</t>
  </si>
  <si>
    <t>J-27628</t>
  </si>
  <si>
    <t>J-31514</t>
  </si>
  <si>
    <t>J-25811</t>
  </si>
  <si>
    <t>J-1643</t>
  </si>
  <si>
    <t>J-30403</t>
  </si>
  <si>
    <t>J-500</t>
  </si>
  <si>
    <t>J-15667</t>
  </si>
  <si>
    <t>J-2631</t>
  </si>
  <si>
    <t>J-22495</t>
  </si>
  <si>
    <t>J-9162</t>
  </si>
  <si>
    <t>J-8266</t>
  </si>
  <si>
    <t>J-10100</t>
  </si>
  <si>
    <t>J-17591</t>
  </si>
  <si>
    <t>J-20161</t>
  </si>
  <si>
    <t>J-16202</t>
  </si>
  <si>
    <t>J-16736</t>
  </si>
  <si>
    <t>J-2632</t>
  </si>
  <si>
    <t>J-26483</t>
  </si>
  <si>
    <t>J-16111</t>
  </si>
  <si>
    <t>J-29864</t>
  </si>
  <si>
    <t>J-13516</t>
  </si>
  <si>
    <t>J-8860</t>
  </si>
  <si>
    <t>J-10423</t>
  </si>
  <si>
    <t>J-3321</t>
  </si>
  <si>
    <t>J-21755</t>
  </si>
  <si>
    <t>J-16230</t>
  </si>
  <si>
    <t>J-16201</t>
  </si>
  <si>
    <t>J-10933</t>
  </si>
  <si>
    <t>J-8207</t>
  </si>
  <si>
    <t>J-19453</t>
  </si>
  <si>
    <t>J-25676</t>
  </si>
  <si>
    <t>J-2756</t>
  </si>
  <si>
    <t>J-10426</t>
  </si>
  <si>
    <t>J-22372</t>
  </si>
  <si>
    <t>J-525</t>
  </si>
  <si>
    <t>Y1</t>
  </si>
  <si>
    <t>J-5872</t>
  </si>
  <si>
    <t>J-5873</t>
  </si>
  <si>
    <t>J-22376</t>
  </si>
  <si>
    <t>J-24946</t>
  </si>
  <si>
    <t>J-29277</t>
  </si>
  <si>
    <t>J-1944</t>
  </si>
  <si>
    <t>Y</t>
  </si>
  <si>
    <t>J-3580</t>
  </si>
  <si>
    <t>J-3581</t>
  </si>
  <si>
    <t>J-5104</t>
  </si>
  <si>
    <t>J-9200</t>
  </si>
  <si>
    <t>J-9201</t>
  </si>
  <si>
    <t>J-10129</t>
  </si>
  <si>
    <t>J-10130</t>
  </si>
  <si>
    <t>J-22003</t>
  </si>
  <si>
    <t>J-24210</t>
  </si>
  <si>
    <t>J-24211</t>
  </si>
  <si>
    <t>J-25887</t>
  </si>
  <si>
    <t>J-25888</t>
  </si>
  <si>
    <t>J-26344</t>
  </si>
  <si>
    <t>J-28555</t>
  </si>
  <si>
    <t>J-30601</t>
  </si>
  <si>
    <t>J-29286</t>
  </si>
  <si>
    <t>J-30926</t>
  </si>
  <si>
    <t>J-31226</t>
  </si>
  <si>
    <t>J-31294</t>
  </si>
  <si>
    <t>&lt;None&gt;</t>
  </si>
  <si>
    <t>J-33202</t>
  </si>
  <si>
    <t>Ductile Iron</t>
  </si>
  <si>
    <t>J-53</t>
  </si>
  <si>
    <t>J-54</t>
  </si>
  <si>
    <t>J-88</t>
  </si>
  <si>
    <t>J-129</t>
  </si>
  <si>
    <t>J-137</t>
  </si>
  <si>
    <t>J-138</t>
  </si>
  <si>
    <t>J-151</t>
  </si>
  <si>
    <t>J-167</t>
  </si>
  <si>
    <t>J-183</t>
  </si>
  <si>
    <t>J-184</t>
  </si>
  <si>
    <t>J-191</t>
  </si>
  <si>
    <t>J-192</t>
  </si>
  <si>
    <t>J-205</t>
  </si>
  <si>
    <t>J-209</t>
  </si>
  <si>
    <t>J-210</t>
  </si>
  <si>
    <t>J-237</t>
  </si>
  <si>
    <t>J-249</t>
  </si>
  <si>
    <t>J-251</t>
  </si>
  <si>
    <t>J-259</t>
  </si>
  <si>
    <t>J-305</t>
  </si>
  <si>
    <t>J-306</t>
  </si>
  <si>
    <t>J-327</t>
  </si>
  <si>
    <t>J-399</t>
  </si>
  <si>
    <t>J-400</t>
  </si>
  <si>
    <t>J-508</t>
  </si>
  <si>
    <t>J-567</t>
  </si>
  <si>
    <t>J-656</t>
  </si>
  <si>
    <t>J-668</t>
  </si>
  <si>
    <t>J-688</t>
  </si>
  <si>
    <t>J-699</t>
  </si>
  <si>
    <t>J-700</t>
  </si>
  <si>
    <t>J-718</t>
  </si>
  <si>
    <t>J-719</t>
  </si>
  <si>
    <t>J-726</t>
  </si>
  <si>
    <t>J-727</t>
  </si>
  <si>
    <t>J-783</t>
  </si>
  <si>
    <t>J-787</t>
  </si>
  <si>
    <t>J-801</t>
  </si>
  <si>
    <t>J-802</t>
  </si>
  <si>
    <t>J-803</t>
  </si>
  <si>
    <t>J-806</t>
  </si>
  <si>
    <t>J-809</t>
  </si>
  <si>
    <t>J-810</t>
  </si>
  <si>
    <t>J-857</t>
  </si>
  <si>
    <t>CIR</t>
  </si>
  <si>
    <t>J-983</t>
  </si>
  <si>
    <t>J-984</t>
  </si>
  <si>
    <t>J-995</t>
  </si>
  <si>
    <t>J-997</t>
  </si>
  <si>
    <t>J-998</t>
  </si>
  <si>
    <t>J-1058</t>
  </si>
  <si>
    <t>J-1059</t>
  </si>
  <si>
    <t>J-1103</t>
  </si>
  <si>
    <t>J-1179</t>
  </si>
  <si>
    <t>J-1180</t>
  </si>
  <si>
    <t>J-1203</t>
  </si>
  <si>
    <t>J-1204</t>
  </si>
  <si>
    <t>J-1209</t>
  </si>
  <si>
    <t>J-1220</t>
  </si>
  <si>
    <t>J-1276</t>
  </si>
  <si>
    <t>J-1282</t>
  </si>
  <si>
    <t>J-1283</t>
  </si>
  <si>
    <t>J-1287</t>
  </si>
  <si>
    <t>J-1309</t>
  </si>
  <si>
    <t>J-1311</t>
  </si>
  <si>
    <t>J-1321</t>
  </si>
  <si>
    <t>J-1329</t>
  </si>
  <si>
    <t>J-1363</t>
  </si>
  <si>
    <t>J-1401</t>
  </si>
  <si>
    <t>J-1402</t>
  </si>
  <si>
    <t>J-1447</t>
  </si>
  <si>
    <t>J-1448</t>
  </si>
  <si>
    <t>J-1459</t>
  </si>
  <si>
    <t>J-1505</t>
  </si>
  <si>
    <t>J-1554</t>
  </si>
  <si>
    <t>J-1555</t>
  </si>
  <si>
    <t>J-1589</t>
  </si>
  <si>
    <t>J-1592</t>
  </si>
  <si>
    <t>J-1668</t>
  </si>
  <si>
    <t>J-1669</t>
  </si>
  <si>
    <t>J-1672</t>
  </si>
  <si>
    <t>J-1673</t>
  </si>
  <si>
    <t>J-1674</t>
  </si>
  <si>
    <t>J-1680</t>
  </si>
  <si>
    <t>J-1729</t>
  </si>
  <si>
    <t>J-1730</t>
  </si>
  <si>
    <t>J-1783</t>
  </si>
  <si>
    <t>J-1784</t>
  </si>
  <si>
    <t>J-1807</t>
  </si>
  <si>
    <t>J-1808</t>
  </si>
  <si>
    <t>J-1809</t>
  </si>
  <si>
    <t>J-1810</t>
  </si>
  <si>
    <t>J-1829</t>
  </si>
  <si>
    <t>J-1831</t>
  </si>
  <si>
    <t>J-1903</t>
  </si>
  <si>
    <t>J-1904</t>
  </si>
  <si>
    <t>J-1927</t>
  </si>
  <si>
    <t>J-1931</t>
  </si>
  <si>
    <t>J-1937</t>
  </si>
  <si>
    <t>J-1982</t>
  </si>
  <si>
    <t>J-1983</t>
  </si>
  <si>
    <t>J-2028</t>
  </si>
  <si>
    <t>J-2029</t>
  </si>
  <si>
    <t>J-2060</t>
  </si>
  <si>
    <t>J-2061</t>
  </si>
  <si>
    <t>J-2079</t>
  </si>
  <si>
    <t>J-2099</t>
  </si>
  <si>
    <t>J-2216</t>
  </si>
  <si>
    <t>J-2225</t>
  </si>
  <si>
    <t>J-2226</t>
  </si>
  <si>
    <t>J-2227</t>
  </si>
  <si>
    <t>J-2228</t>
  </si>
  <si>
    <t>J-2327</t>
  </si>
  <si>
    <t>J-2355</t>
  </si>
  <si>
    <t>J-2362</t>
  </si>
  <si>
    <t>J-2363</t>
  </si>
  <si>
    <t>J-2376</t>
  </si>
  <si>
    <t>J-2389</t>
  </si>
  <si>
    <t>J-2390</t>
  </si>
  <si>
    <t>J-2406</t>
  </si>
  <si>
    <t>J-2484</t>
  </si>
  <si>
    <t>J-2485</t>
  </si>
  <si>
    <t>J-2497</t>
  </si>
  <si>
    <t>J-2498</t>
  </si>
  <si>
    <t>J-2567</t>
  </si>
  <si>
    <t>J-2568</t>
  </si>
  <si>
    <t>J-2575</t>
  </si>
  <si>
    <t>J-2576</t>
  </si>
  <si>
    <t>J-2588</t>
  </si>
  <si>
    <t>J-2623</t>
  </si>
  <si>
    <t>J-2633</t>
  </si>
  <si>
    <t>J-2634</t>
  </si>
  <si>
    <t>J-2660</t>
  </si>
  <si>
    <t>J-2661</t>
  </si>
  <si>
    <t>J-2695</t>
  </si>
  <si>
    <t>J-2701</t>
  </si>
  <si>
    <t>J-2705</t>
  </si>
  <si>
    <t>J-2706</t>
  </si>
  <si>
    <t>J-2735</t>
  </si>
  <si>
    <t>J-2747</t>
  </si>
  <si>
    <t>J-2748</t>
  </si>
  <si>
    <t>J-2768</t>
  </si>
  <si>
    <t>J-2769</t>
  </si>
  <si>
    <t>J-2774</t>
  </si>
  <si>
    <t>J-2822</t>
  </si>
  <si>
    <t>J-2857</t>
  </si>
  <si>
    <t>J-2863</t>
  </si>
  <si>
    <t>J-2864</t>
  </si>
  <si>
    <t>J-2887</t>
  </si>
  <si>
    <t>J-2924</t>
  </si>
  <si>
    <t>J-2946</t>
  </si>
  <si>
    <t>J-2949</t>
  </si>
  <si>
    <t>J-2977</t>
  </si>
  <si>
    <t>J-3051</t>
  </si>
  <si>
    <t>J-3055</t>
  </si>
  <si>
    <t>J-3106</t>
  </si>
  <si>
    <t>J-3141</t>
  </si>
  <si>
    <t>J-3226</t>
  </si>
  <si>
    <t>J-3231</t>
  </si>
  <si>
    <t>J-3232</t>
  </si>
  <si>
    <t>J-3247</t>
  </si>
  <si>
    <t>J-3248</t>
  </si>
  <si>
    <t>J-3249</t>
  </si>
  <si>
    <t>J-3250</t>
  </si>
  <si>
    <t>J-3255</t>
  </si>
  <si>
    <t>J-3350</t>
  </si>
  <si>
    <t>J-3417</t>
  </si>
  <si>
    <t>J-3419</t>
  </si>
  <si>
    <t>J-3443</t>
  </si>
  <si>
    <t>J-3444</t>
  </si>
  <si>
    <t>J-3546</t>
  </si>
  <si>
    <t>J-3553</t>
  </si>
  <si>
    <t>J-3556</t>
  </si>
  <si>
    <t>J-3564</t>
  </si>
  <si>
    <t>J-3569</t>
  </si>
  <si>
    <t>J-3570</t>
  </si>
  <si>
    <t>J-3625</t>
  </si>
  <si>
    <t>J-3626</t>
  </si>
  <si>
    <t>J-3631</t>
  </si>
  <si>
    <t>J-3632</t>
  </si>
  <si>
    <t>J-3636</t>
  </si>
  <si>
    <t>J-3637</t>
  </si>
  <si>
    <t>J-3638</t>
  </si>
  <si>
    <t>J-3639</t>
  </si>
  <si>
    <t>J-3656</t>
  </si>
  <si>
    <t>J-3657</t>
  </si>
  <si>
    <t>J-3804</t>
  </si>
  <si>
    <t>J-3808</t>
  </si>
  <si>
    <t>J-3852</t>
  </si>
  <si>
    <t>J-3890</t>
  </si>
  <si>
    <t>J-3891</t>
  </si>
  <si>
    <t>J-3906</t>
  </si>
  <si>
    <t>J-4006</t>
  </si>
  <si>
    <t>J-4022</t>
  </si>
  <si>
    <t>J-4050</t>
  </si>
  <si>
    <t>J-4051</t>
  </si>
  <si>
    <t>J-4081</t>
  </si>
  <si>
    <t>J-4110</t>
  </si>
  <si>
    <t>J-4177</t>
  </si>
  <si>
    <t>J-4211</t>
  </si>
  <si>
    <t>J-4219</t>
  </si>
  <si>
    <t>J-4224</t>
  </si>
  <si>
    <t>J-4254</t>
  </si>
  <si>
    <t>J-4258</t>
  </si>
  <si>
    <t>J-4259</t>
  </si>
  <si>
    <t>J-4260</t>
  </si>
  <si>
    <t>J-4277</t>
  </si>
  <si>
    <t>J-4278</t>
  </si>
  <si>
    <t>J-4298</t>
  </si>
  <si>
    <t>J-4453</t>
  </si>
  <si>
    <t>J-4454</t>
  </si>
  <si>
    <t>J-4455</t>
  </si>
  <si>
    <t>J-4462</t>
  </si>
  <si>
    <t>J-4533</t>
  </si>
  <si>
    <t>J-4547</t>
  </si>
  <si>
    <t>J-4548</t>
  </si>
  <si>
    <t>J-4562</t>
  </si>
  <si>
    <t>J-4585</t>
  </si>
  <si>
    <t>J-4624</t>
  </si>
  <si>
    <t>J-4625</t>
  </si>
  <si>
    <t>J-4640</t>
  </si>
  <si>
    <t>J-4650</t>
  </si>
  <si>
    <t>J-4651</t>
  </si>
  <si>
    <t>J-4663</t>
  </si>
  <si>
    <t>J-4669</t>
  </si>
  <si>
    <t>J-4670</t>
  </si>
  <si>
    <t>J-4677</t>
  </si>
  <si>
    <t>J-4678</t>
  </si>
  <si>
    <t>J-4681</t>
  </si>
  <si>
    <t>J-4682</t>
  </si>
  <si>
    <t>J-4717</t>
  </si>
  <si>
    <t>J-4741</t>
  </si>
  <si>
    <t>J-4745</t>
  </si>
  <si>
    <t>J-4772</t>
  </si>
  <si>
    <t>J-4775</t>
  </si>
  <si>
    <t>J-4777</t>
  </si>
  <si>
    <t>J-4790</t>
  </si>
  <si>
    <t>J-4839</t>
  </si>
  <si>
    <t>J-4850</t>
  </si>
  <si>
    <t>J-4851</t>
  </si>
  <si>
    <t>J-4869</t>
  </si>
  <si>
    <t>J-4897</t>
  </si>
  <si>
    <t>J-4899</t>
  </si>
  <si>
    <t>J-4915</t>
  </si>
  <si>
    <t>J-4949</t>
  </si>
  <si>
    <t>J-4952</t>
  </si>
  <si>
    <t>J-4953</t>
  </si>
  <si>
    <t>J-4969</t>
  </si>
  <si>
    <t>J-4999</t>
  </si>
  <si>
    <t>J-5000</t>
  </si>
  <si>
    <t>J-5066</t>
  </si>
  <si>
    <t>J-5089</t>
  </si>
  <si>
    <t>J-5118</t>
  </si>
  <si>
    <t>J-5161</t>
  </si>
  <si>
    <t>J-5162</t>
  </si>
  <si>
    <t>J-5181</t>
  </si>
  <si>
    <t>J-5236</t>
  </si>
  <si>
    <t>J-5237</t>
  </si>
  <si>
    <t>J-5255</t>
  </si>
  <si>
    <t>J-5259</t>
  </si>
  <si>
    <t>J-5298</t>
  </si>
  <si>
    <t>J-5299</t>
  </si>
  <si>
    <t>J-5321</t>
  </si>
  <si>
    <t>J-5326</t>
  </si>
  <si>
    <t>J-5327</t>
  </si>
  <si>
    <t>J-5386</t>
  </si>
  <si>
    <t>J-5398</t>
  </si>
  <si>
    <t>J-5421</t>
  </si>
  <si>
    <t>J-5428</t>
  </si>
  <si>
    <t>J-5437</t>
  </si>
  <si>
    <t>J-5438</t>
  </si>
  <si>
    <t>J-5494</t>
  </si>
  <si>
    <t>J-5495</t>
  </si>
  <si>
    <t>J-5580</t>
  </si>
  <si>
    <t>J-5581</t>
  </si>
  <si>
    <t>J-5608</t>
  </si>
  <si>
    <t>J-5666</t>
  </si>
  <si>
    <t>J-5691</t>
  </si>
  <si>
    <t>J-5692</t>
  </si>
  <si>
    <t>J-5696</t>
  </si>
  <si>
    <t>J-5697</t>
  </si>
  <si>
    <t>J-5717</t>
  </si>
  <si>
    <t>J-5729</t>
  </si>
  <si>
    <t>J-5730</t>
  </si>
  <si>
    <t>J-5746</t>
  </si>
  <si>
    <t>J-5770</t>
  </si>
  <si>
    <t>J-5780</t>
  </si>
  <si>
    <t>J-5781</t>
  </si>
  <si>
    <t>J-5834</t>
  </si>
  <si>
    <t>J-5835</t>
  </si>
  <si>
    <t>J-5840</t>
  </si>
  <si>
    <t>J-5862</t>
  </si>
  <si>
    <t>J-5863</t>
  </si>
  <si>
    <t>J-5882</t>
  </si>
  <si>
    <t>J-5883</t>
  </si>
  <si>
    <t>J-5888</t>
  </si>
  <si>
    <t>J-5897</t>
  </si>
  <si>
    <t>J-5911</t>
  </si>
  <si>
    <t>J-5912</t>
  </si>
  <si>
    <t>J-5957</t>
  </si>
  <si>
    <t>J-5958</t>
  </si>
  <si>
    <t>J-5963</t>
  </si>
  <si>
    <t>J-5995</t>
  </si>
  <si>
    <t>J-6006</t>
  </si>
  <si>
    <t>J-6017</t>
  </si>
  <si>
    <t>J-6053</t>
  </si>
  <si>
    <t>J-6054</t>
  </si>
  <si>
    <t>J-6067</t>
  </si>
  <si>
    <t>J-6068</t>
  </si>
  <si>
    <t>J-6069</t>
  </si>
  <si>
    <t>J-6087</t>
  </si>
  <si>
    <t>J-6095</t>
  </si>
  <si>
    <t>J-6136</t>
  </si>
  <si>
    <t>J-6137</t>
  </si>
  <si>
    <t>J-6139</t>
  </si>
  <si>
    <t>J-6140</t>
  </si>
  <si>
    <t>J-6157</t>
  </si>
  <si>
    <t>J-6162</t>
  </si>
  <si>
    <t>J-6163</t>
  </si>
  <si>
    <t>J-6234</t>
  </si>
  <si>
    <t>J-6235</t>
  </si>
  <si>
    <t>J-6236</t>
  </si>
  <si>
    <t>J-6261</t>
  </si>
  <si>
    <t>J-6414</t>
  </si>
  <si>
    <t>J-6428</t>
  </si>
  <si>
    <t>J-6457</t>
  </si>
  <si>
    <t>J-6465</t>
  </si>
  <si>
    <t>J-6483</t>
  </si>
  <si>
    <t>J-6497</t>
  </si>
  <si>
    <t>J-6518</t>
  </si>
  <si>
    <t>J-6519</t>
  </si>
  <si>
    <t>J-6526</t>
  </si>
  <si>
    <t>J-6573</t>
  </si>
  <si>
    <t>J-6638</t>
  </si>
  <si>
    <t>J-6652</t>
  </si>
  <si>
    <t>J-6673</t>
  </si>
  <si>
    <t>J-6674</t>
  </si>
  <si>
    <t>J-6699</t>
  </si>
  <si>
    <t>J-6716</t>
  </si>
  <si>
    <t>J-6736</t>
  </si>
  <si>
    <t>J-6807</t>
  </si>
  <si>
    <t>J-6868</t>
  </si>
  <si>
    <t>J-6869</t>
  </si>
  <si>
    <t>J-6907</t>
  </si>
  <si>
    <t>J-6934</t>
  </si>
  <si>
    <t>J-6935</t>
  </si>
  <si>
    <t>J-6936</t>
  </si>
  <si>
    <t>J-6937</t>
  </si>
  <si>
    <t>J-6973</t>
  </si>
  <si>
    <t>J-6974</t>
  </si>
  <si>
    <t>J-6979</t>
  </si>
  <si>
    <t>J-6989</t>
  </si>
  <si>
    <t>J-6994</t>
  </si>
  <si>
    <t>J-6995</t>
  </si>
  <si>
    <t>J-7004</t>
  </si>
  <si>
    <t>J-7005</t>
  </si>
  <si>
    <t>J-7019</t>
  </si>
  <si>
    <t>J-7033</t>
  </si>
  <si>
    <t>J-7034</t>
  </si>
  <si>
    <t>J-7040</t>
  </si>
  <si>
    <t>J-7041</t>
  </si>
  <si>
    <t>J-7053</t>
  </si>
  <si>
    <t>J-7064</t>
  </si>
  <si>
    <t>J-7082</t>
  </si>
  <si>
    <t>J-7083</t>
  </si>
  <si>
    <t>J-7107</t>
  </si>
  <si>
    <t>J-7115</t>
  </si>
  <si>
    <t>J-7174</t>
  </si>
  <si>
    <t>J-7175</t>
  </si>
  <si>
    <t>J-7203</t>
  </si>
  <si>
    <t>J-7238</t>
  </si>
  <si>
    <t>J-7279</t>
  </si>
  <si>
    <t>J-7297</t>
  </si>
  <si>
    <t>J-7298</t>
  </si>
  <si>
    <t>J-7300</t>
  </si>
  <si>
    <t>J-7326</t>
  </si>
  <si>
    <t>J-7341</t>
  </si>
  <si>
    <t>J-7342</t>
  </si>
  <si>
    <t>J-7345</t>
  </si>
  <si>
    <t>J-7346</t>
  </si>
  <si>
    <t>J-7353</t>
  </si>
  <si>
    <t>J-7354</t>
  </si>
  <si>
    <t>J-7433</t>
  </si>
  <si>
    <t>J-7496</t>
  </si>
  <si>
    <t>J-7524</t>
  </si>
  <si>
    <t>J-7525</t>
  </si>
  <si>
    <t>J-7541</t>
  </si>
  <si>
    <t>J-7542</t>
  </si>
  <si>
    <t>J-7543</t>
  </si>
  <si>
    <t>J-7548</t>
  </si>
  <si>
    <t>J-7549</t>
  </si>
  <si>
    <t>J-7574</t>
  </si>
  <si>
    <t>J-7590</t>
  </si>
  <si>
    <t>J-7591</t>
  </si>
  <si>
    <t>J-7602</t>
  </si>
  <si>
    <t>J-7609</t>
  </si>
  <si>
    <t>J-7610</t>
  </si>
  <si>
    <t>J-7649</t>
  </si>
  <si>
    <t>J-7650</t>
  </si>
  <si>
    <t>J-7652</t>
  </si>
  <si>
    <t>J-7653</t>
  </si>
  <si>
    <t>J-7677</t>
  </si>
  <si>
    <t>J-7702</t>
  </si>
  <si>
    <t>J-7722</t>
  </si>
  <si>
    <t>J-7723</t>
  </si>
  <si>
    <t>J-7745</t>
  </si>
  <si>
    <t>J-7746</t>
  </si>
  <si>
    <t>J-7809</t>
  </si>
  <si>
    <t>J-7813</t>
  </si>
  <si>
    <t>J-7864</t>
  </si>
  <si>
    <t>J-7874</t>
  </si>
  <si>
    <t>J-7875</t>
  </si>
  <si>
    <t>J-7881</t>
  </si>
  <si>
    <t>J-7882</t>
  </si>
  <si>
    <t>J-7887</t>
  </si>
  <si>
    <t>J-7894</t>
  </si>
  <si>
    <t>J-7895</t>
  </si>
  <si>
    <t>J-7942</t>
  </si>
  <si>
    <t>J-7968</t>
  </si>
  <si>
    <t>J-8022</t>
  </si>
  <si>
    <t>J-8030</t>
  </si>
  <si>
    <t>J-8114</t>
  </si>
  <si>
    <t>J-8115</t>
  </si>
  <si>
    <t>J-8125</t>
  </si>
  <si>
    <t>J-8126</t>
  </si>
  <si>
    <t>J-8143</t>
  </si>
  <si>
    <t>J-8166</t>
  </si>
  <si>
    <t>J-8167</t>
  </si>
  <si>
    <t>J-8176</t>
  </si>
  <si>
    <t>J-8198</t>
  </si>
  <si>
    <t>J-8204</t>
  </si>
  <si>
    <t>J-8209</t>
  </si>
  <si>
    <t>J-8273</t>
  </si>
  <si>
    <t>J-8285</t>
  </si>
  <si>
    <t>J-8286</t>
  </si>
  <si>
    <t>J-8358</t>
  </si>
  <si>
    <t>J-8359</t>
  </si>
  <si>
    <t>J-8415</t>
  </si>
  <si>
    <t>J-8416</t>
  </si>
  <si>
    <t>J-8490</t>
  </si>
  <si>
    <t>J-8518</t>
  </si>
  <si>
    <t>J-8540</t>
  </si>
  <si>
    <t>J-8541</t>
  </si>
  <si>
    <t>J-8545</t>
  </si>
  <si>
    <t>J-8577</t>
  </si>
  <si>
    <t>J-8578</t>
  </si>
  <si>
    <t>J-8586</t>
  </si>
  <si>
    <t>J-8643</t>
  </si>
  <si>
    <t>J-8650</t>
  </si>
  <si>
    <t>J-8651</t>
  </si>
  <si>
    <t>J-8716</t>
  </si>
  <si>
    <t>J-8745</t>
  </si>
  <si>
    <t>J-8770</t>
  </si>
  <si>
    <t>J-8800</t>
  </si>
  <si>
    <t>J-8817</t>
  </si>
  <si>
    <t>J-8828</t>
  </si>
  <si>
    <t>J-8837</t>
  </si>
  <si>
    <t>J-8838</t>
  </si>
  <si>
    <t>J-8864</t>
  </si>
  <si>
    <t>J-8867</t>
  </si>
  <si>
    <t>J-8868</t>
  </si>
  <si>
    <t>J-8877</t>
  </si>
  <si>
    <t>J-8878</t>
  </si>
  <si>
    <t>J-8904</t>
  </si>
  <si>
    <t>J-8925</t>
  </si>
  <si>
    <t>J-8964</t>
  </si>
  <si>
    <t>J-9022</t>
  </si>
  <si>
    <t>J-9032</t>
  </si>
  <si>
    <t>J-9034</t>
  </si>
  <si>
    <t>J-9090</t>
  </si>
  <si>
    <t>J-9114</t>
  </si>
  <si>
    <t>J-9125</t>
  </si>
  <si>
    <t>J-9127</t>
  </si>
  <si>
    <t>J-9132</t>
  </si>
  <si>
    <t>J-9133</t>
  </si>
  <si>
    <t>J-9171</t>
  </si>
  <si>
    <t>J-9210</t>
  </si>
  <si>
    <t>J-9211</t>
  </si>
  <si>
    <t>J-9257</t>
  </si>
  <si>
    <t>J-9258</t>
  </si>
  <si>
    <t>J-9269</t>
  </si>
  <si>
    <t>J-9270</t>
  </si>
  <si>
    <t>J-9280</t>
  </si>
  <si>
    <t>J-9300</t>
  </si>
  <si>
    <t>J-9301</t>
  </si>
  <si>
    <t>J-9306</t>
  </si>
  <si>
    <t>J-5751</t>
  </si>
  <si>
    <t>J-9435</t>
  </si>
  <si>
    <t>J-9453</t>
  </si>
  <si>
    <t>J-9492</t>
  </si>
  <si>
    <t>J-9493</t>
  </si>
  <si>
    <t>J-9575</t>
  </si>
  <si>
    <t>J-9653</t>
  </si>
  <si>
    <t>J-9669</t>
  </si>
  <si>
    <t>J-9683</t>
  </si>
  <si>
    <t>J-9684</t>
  </si>
  <si>
    <t>J-9721</t>
  </si>
  <si>
    <t>J-9730</t>
  </si>
  <si>
    <t>J-9731</t>
  </si>
  <si>
    <t>J-9771</t>
  </si>
  <si>
    <t>J-9787</t>
  </si>
  <si>
    <t>J-9798</t>
  </si>
  <si>
    <t>J-9813</t>
  </si>
  <si>
    <t>J-9827</t>
  </si>
  <si>
    <t>J-9828</t>
  </si>
  <si>
    <t>J-9829</t>
  </si>
  <si>
    <t>J-9830</t>
  </si>
  <si>
    <t>J-9876</t>
  </si>
  <si>
    <t>J-9925</t>
  </si>
  <si>
    <t>J-9933</t>
  </si>
  <si>
    <t>J-9946</t>
  </si>
  <si>
    <t>J-9964</t>
  </si>
  <si>
    <t>J-9965</t>
  </si>
  <si>
    <t>J-9974</t>
  </si>
  <si>
    <t>J-10040</t>
  </si>
  <si>
    <t>J-10041</t>
  </si>
  <si>
    <t>J-10054</t>
  </si>
  <si>
    <t>J-10055</t>
  </si>
  <si>
    <t>J-10078</t>
  </si>
  <si>
    <t>J-10097</t>
  </si>
  <si>
    <t>J-10114</t>
  </si>
  <si>
    <t>J-10115</t>
  </si>
  <si>
    <t>J-10155</t>
  </si>
  <si>
    <t>J-10156</t>
  </si>
  <si>
    <t>J-10178</t>
  </si>
  <si>
    <t>J-10192</t>
  </si>
  <si>
    <t>J-10197</t>
  </si>
  <si>
    <t>J-10246</t>
  </si>
  <si>
    <t>J-10247</t>
  </si>
  <si>
    <t>J-10322</t>
  </si>
  <si>
    <t>J-10327</t>
  </si>
  <si>
    <t>J-10344</t>
  </si>
  <si>
    <t>J-10427</t>
  </si>
  <si>
    <t>J-10453</t>
  </si>
  <si>
    <t>J-10502</t>
  </si>
  <si>
    <t>J-10503</t>
  </si>
  <si>
    <t>J-10560</t>
  </si>
  <si>
    <t>J-10561</t>
  </si>
  <si>
    <t>J-10581</t>
  </si>
  <si>
    <t>J-10597</t>
  </si>
  <si>
    <t>J-10598</t>
  </si>
  <si>
    <t>J-10600</t>
  </si>
  <si>
    <t>J-10605</t>
  </si>
  <si>
    <t>J-10630</t>
  </si>
  <si>
    <t>J-10643</t>
  </si>
  <si>
    <t>J-10706</t>
  </si>
  <si>
    <t>J-10708</t>
  </si>
  <si>
    <t>J-10713</t>
  </si>
  <si>
    <t>J-10727</t>
  </si>
  <si>
    <t>J-10737</t>
  </si>
  <si>
    <t>J-10738</t>
  </si>
  <si>
    <t>J-10787</t>
  </si>
  <si>
    <t>J-10792</t>
  </si>
  <si>
    <t>J-10803</t>
  </si>
  <si>
    <t>J-10805</t>
  </si>
  <si>
    <t>J-10806</t>
  </si>
  <si>
    <t>J-10819</t>
  </si>
  <si>
    <t>J-10845</t>
  </si>
  <si>
    <t>J-10924</t>
  </si>
  <si>
    <t>J-10925</t>
  </si>
  <si>
    <t>J-10935</t>
  </si>
  <si>
    <t>J-10936</t>
  </si>
  <si>
    <t>J-10967</t>
  </si>
  <si>
    <t>J-10968</t>
  </si>
  <si>
    <t>J-10981</t>
  </si>
  <si>
    <t>J-10982</t>
  </si>
  <si>
    <t>J-10995</t>
  </si>
  <si>
    <t>J-11023</t>
  </si>
  <si>
    <t>J-9474</t>
  </si>
  <si>
    <t>J-11152</t>
  </si>
  <si>
    <t>J-11174</t>
  </si>
  <si>
    <t>J-11175</t>
  </si>
  <si>
    <t>J-11216</t>
  </si>
  <si>
    <t>J-11217</t>
  </si>
  <si>
    <t>J-11255</t>
  </si>
  <si>
    <t>J-11287</t>
  </si>
  <si>
    <t>J-11291</t>
  </si>
  <si>
    <t>J-11300</t>
  </si>
  <si>
    <t>J-11305</t>
  </si>
  <si>
    <t>J-11316</t>
  </si>
  <si>
    <t>J-11317</t>
  </si>
  <si>
    <t>J-11350</t>
  </si>
  <si>
    <t>J-11351</t>
  </si>
  <si>
    <t>J-11364</t>
  </si>
  <si>
    <t>J-11372</t>
  </si>
  <si>
    <t>J-11373</t>
  </si>
  <si>
    <t>J-11389</t>
  </si>
  <si>
    <t>J-11525</t>
  </si>
  <si>
    <t>J-11526</t>
  </si>
  <si>
    <t>J-11544</t>
  </si>
  <si>
    <t>J-11831</t>
  </si>
  <si>
    <t>J-11838</t>
  </si>
  <si>
    <t>J-11839</t>
  </si>
  <si>
    <t>J-11864</t>
  </si>
  <si>
    <t>J-11875</t>
  </si>
  <si>
    <t>J-11939</t>
  </si>
  <si>
    <t>J-11940</t>
  </si>
  <si>
    <t>J-11976</t>
  </si>
  <si>
    <t>J-11986</t>
  </si>
  <si>
    <t>J-11993</t>
  </si>
  <si>
    <t>J-11995</t>
  </si>
  <si>
    <t>J-11996</t>
  </si>
  <si>
    <t>J-12016</t>
  </si>
  <si>
    <t>J-12052</t>
  </si>
  <si>
    <t>J-12062</t>
  </si>
  <si>
    <t>J-12069</t>
  </si>
  <si>
    <t>J-12073</t>
  </si>
  <si>
    <t>J-12085</t>
  </si>
  <si>
    <t>J-12107</t>
  </si>
  <si>
    <t>J-12163</t>
  </si>
  <si>
    <t>J-12164</t>
  </si>
  <si>
    <t>J-12216</t>
  </si>
  <si>
    <t>J-12217</t>
  </si>
  <si>
    <t>J-12227</t>
  </si>
  <si>
    <t>J-12229</t>
  </si>
  <si>
    <t>J-12254</t>
  </si>
  <si>
    <t>J-12255</t>
  </si>
  <si>
    <t>J-12299</t>
  </si>
  <si>
    <t>J-12300</t>
  </si>
  <si>
    <t>J-12367</t>
  </si>
  <si>
    <t>J-12389</t>
  </si>
  <si>
    <t>J-12459</t>
  </si>
  <si>
    <t>J-12472</t>
  </si>
  <si>
    <t>J-12503</t>
  </si>
  <si>
    <t>J-12570</t>
  </si>
  <si>
    <t>J-12601</t>
  </si>
  <si>
    <t>J-12614</t>
  </si>
  <si>
    <t>J-12615</t>
  </si>
  <si>
    <t>J-12634</t>
  </si>
  <si>
    <t>J-12635</t>
  </si>
  <si>
    <t>J-12659</t>
  </si>
  <si>
    <t>J-12674</t>
  </si>
  <si>
    <t>J-12681</t>
  </si>
  <si>
    <t>J-12689</t>
  </si>
  <si>
    <t>J-12753</t>
  </si>
  <si>
    <t>J-12764</t>
  </si>
  <si>
    <t>J-12765</t>
  </si>
  <si>
    <t>J-12783</t>
  </si>
  <si>
    <t>J-12820</t>
  </si>
  <si>
    <t>J-12884</t>
  </si>
  <si>
    <t>J-12885</t>
  </si>
  <si>
    <t>J-12916</t>
  </si>
  <si>
    <t>J-12948</t>
  </si>
  <si>
    <t>J-12962</t>
  </si>
  <si>
    <t>J-12963</t>
  </si>
  <si>
    <t>J-12999</t>
  </si>
  <si>
    <t>J-13042</t>
  </si>
  <si>
    <t>NEUT-2</t>
  </si>
  <si>
    <t>J-13086</t>
  </si>
  <si>
    <t>J-13087</t>
  </si>
  <si>
    <t>NEUT-3</t>
  </si>
  <si>
    <t>J-13094</t>
  </si>
  <si>
    <t>J-13131</t>
  </si>
  <si>
    <t>J-13132</t>
  </si>
  <si>
    <t>J-13181</t>
  </si>
  <si>
    <t>J-13182</t>
  </si>
  <si>
    <t>J-13205</t>
  </si>
  <si>
    <t>J-13206</t>
  </si>
  <si>
    <t>J-13221</t>
  </si>
  <si>
    <t>J-13222</t>
  </si>
  <si>
    <t>J-13261</t>
  </si>
  <si>
    <t>J-13325</t>
  </si>
  <si>
    <t>J-13328</t>
  </si>
  <si>
    <t>J-13499</t>
  </si>
  <si>
    <t>J-13500</t>
  </si>
  <si>
    <t>J-13531</t>
  </si>
  <si>
    <t>J-13568</t>
  </si>
  <si>
    <t>J-13586</t>
  </si>
  <si>
    <t>J-13587</t>
  </si>
  <si>
    <t>J-13588</t>
  </si>
  <si>
    <t>J-13624</t>
  </si>
  <si>
    <t>J-13634</t>
  </si>
  <si>
    <t>J-13640</t>
  </si>
  <si>
    <t>J-13689</t>
  </si>
  <si>
    <t>J-13690</t>
  </si>
  <si>
    <t>J-13772</t>
  </si>
  <si>
    <t>J-13792</t>
  </si>
  <si>
    <t>J-13794</t>
  </si>
  <si>
    <t>J-13809</t>
  </si>
  <si>
    <t>J-13852</t>
  </si>
  <si>
    <t>J-13872</t>
  </si>
  <si>
    <t>J-13873</t>
  </si>
  <si>
    <t>J-13891</t>
  </si>
  <si>
    <t>J-13919</t>
  </si>
  <si>
    <t>J-13950</t>
  </si>
  <si>
    <t>J-14005</t>
  </si>
  <si>
    <t>J-14030</t>
  </si>
  <si>
    <t>J-14031</t>
  </si>
  <si>
    <t>J-14090</t>
  </si>
  <si>
    <t>J-14162</t>
  </si>
  <si>
    <t>J-14217</t>
  </si>
  <si>
    <t>J-14239</t>
  </si>
  <si>
    <t>J-14289</t>
  </si>
  <si>
    <t>J-14298</t>
  </si>
  <si>
    <t>J-14305</t>
  </si>
  <si>
    <t>J-14311</t>
  </si>
  <si>
    <t>J-14312</t>
  </si>
  <si>
    <t>J-14327</t>
  </si>
  <si>
    <t>J-14353</t>
  </si>
  <si>
    <t>J-14401</t>
  </si>
  <si>
    <t>J-14483</t>
  </si>
  <si>
    <t>J-14552</t>
  </si>
  <si>
    <t>J-14577</t>
  </si>
  <si>
    <t>J-14617</t>
  </si>
  <si>
    <t>J-14636</t>
  </si>
  <si>
    <t>J-14637</t>
  </si>
  <si>
    <t>J-14672</t>
  </si>
  <si>
    <t>J-14673</t>
  </si>
  <si>
    <t>J-14722</t>
  </si>
  <si>
    <t>J-14849</t>
  </si>
  <si>
    <t>J-14862</t>
  </si>
  <si>
    <t>J-14878</t>
  </si>
  <si>
    <t>J-15029</t>
  </si>
  <si>
    <t>J-15030</t>
  </si>
  <si>
    <t>J-15064</t>
  </si>
  <si>
    <t>J-15116</t>
  </si>
  <si>
    <t>J-15209</t>
  </si>
  <si>
    <t>J-15210</t>
  </si>
  <si>
    <t>J-15241</t>
  </si>
  <si>
    <t>J-15254</t>
  </si>
  <si>
    <t>J-15255</t>
  </si>
  <si>
    <t>J-15278</t>
  </si>
  <si>
    <t>J-15321</t>
  </si>
  <si>
    <t>J-15325</t>
  </si>
  <si>
    <t>J-15345</t>
  </si>
  <si>
    <t>J-15346</t>
  </si>
  <si>
    <t>J-15482</t>
  </si>
  <si>
    <t>J-15494</t>
  </si>
  <si>
    <t>J-15508</t>
  </si>
  <si>
    <t>J-15547</t>
  </si>
  <si>
    <t>J-15568</t>
  </si>
  <si>
    <t>J-15616</t>
  </si>
  <si>
    <t>J-15655</t>
  </si>
  <si>
    <t>J-15690</t>
  </si>
  <si>
    <t>J-15767</t>
  </si>
  <si>
    <t>J-15781</t>
  </si>
  <si>
    <t>J-15800</t>
  </si>
  <si>
    <t>J-15849</t>
  </si>
  <si>
    <t>J-15865</t>
  </si>
  <si>
    <t>J-15889</t>
  </si>
  <si>
    <t>J-15890</t>
  </si>
  <si>
    <t>J-15893</t>
  </si>
  <si>
    <t>J-15897</t>
  </si>
  <si>
    <t>J-15900</t>
  </si>
  <si>
    <t>J-15901</t>
  </si>
  <si>
    <t>J-15921</t>
  </si>
  <si>
    <t>J-15922</t>
  </si>
  <si>
    <t>J-15965</t>
  </si>
  <si>
    <t>J-15967</t>
  </si>
  <si>
    <t>J-15995</t>
  </si>
  <si>
    <t>J-16005</t>
  </si>
  <si>
    <t>J-16013</t>
  </si>
  <si>
    <t>J-16072</t>
  </si>
  <si>
    <t>J-16073</t>
  </si>
  <si>
    <t>J-16249</t>
  </si>
  <si>
    <t>J-9845</t>
  </si>
  <si>
    <t>J-16251</t>
  </si>
  <si>
    <t>J-16266</t>
  </si>
  <si>
    <t>J-16267</t>
  </si>
  <si>
    <t>J-16268</t>
  </si>
  <si>
    <t>J-16269</t>
  </si>
  <si>
    <t>J-16309</t>
  </si>
  <si>
    <t>J-16336</t>
  </si>
  <si>
    <t>J-16338</t>
  </si>
  <si>
    <t>J-16339</t>
  </si>
  <si>
    <t>J-16359</t>
  </si>
  <si>
    <t>J-16398</t>
  </si>
  <si>
    <t>J-16399</t>
  </si>
  <si>
    <t>J-16403</t>
  </si>
  <si>
    <t>J-16411</t>
  </si>
  <si>
    <t>J-16452</t>
  </si>
  <si>
    <t>J-16461</t>
  </si>
  <si>
    <t>J-16485</t>
  </si>
  <si>
    <t>J-16615</t>
  </si>
  <si>
    <t>J-16647</t>
  </si>
  <si>
    <t>J-16648</t>
  </si>
  <si>
    <t>J-16675</t>
  </si>
  <si>
    <t>NEUTACONKANUT RESERVOIR</t>
  </si>
  <si>
    <t>J-16694</t>
  </si>
  <si>
    <t>J-16733</t>
  </si>
  <si>
    <t>J-16734</t>
  </si>
  <si>
    <t>J-16757</t>
  </si>
  <si>
    <t>J-16758</t>
  </si>
  <si>
    <t>J-16798</t>
  </si>
  <si>
    <t>J-16799</t>
  </si>
  <si>
    <t>J-16879</t>
  </si>
  <si>
    <t>J-16922</t>
  </si>
  <si>
    <t>J-16961</t>
  </si>
  <si>
    <t>J-16962</t>
  </si>
  <si>
    <t>J-17014</t>
  </si>
  <si>
    <t>J-17015</t>
  </si>
  <si>
    <t>J-17097</t>
  </si>
  <si>
    <t>J-17119</t>
  </si>
  <si>
    <t>J-17122</t>
  </si>
  <si>
    <t>J-17123</t>
  </si>
  <si>
    <t>J-17173</t>
  </si>
  <si>
    <t>J-17270</t>
  </si>
  <si>
    <t>J-17402</t>
  </si>
  <si>
    <t>J-17403</t>
  </si>
  <si>
    <t>J-17412</t>
  </si>
  <si>
    <t>J-17461</t>
  </si>
  <si>
    <t>J-17462</t>
  </si>
  <si>
    <t>J-17551</t>
  </si>
  <si>
    <t>J-17690</t>
  </si>
  <si>
    <t>J-17705</t>
  </si>
  <si>
    <t>J-17713</t>
  </si>
  <si>
    <t>J-17849</t>
  </si>
  <si>
    <t>J-17850</t>
  </si>
  <si>
    <t>J-17874</t>
  </si>
  <si>
    <t>J-17875</t>
  </si>
  <si>
    <t>J-17934</t>
  </si>
  <si>
    <t>J-17964</t>
  </si>
  <si>
    <t>J-17965</t>
  </si>
  <si>
    <t>J-17975</t>
  </si>
  <si>
    <t>J-17976</t>
  </si>
  <si>
    <t>J-17979</t>
  </si>
  <si>
    <t>J-18003</t>
  </si>
  <si>
    <t>J-18004</t>
  </si>
  <si>
    <t>J-18063</t>
  </si>
  <si>
    <t>J-18074</t>
  </si>
  <si>
    <t>J-18080</t>
  </si>
  <si>
    <t>J-18095</t>
  </si>
  <si>
    <t>J-18118</t>
  </si>
  <si>
    <t>J-18230</t>
  </si>
  <si>
    <t>J-18252</t>
  </si>
  <si>
    <t>J-18278</t>
  </si>
  <si>
    <t>J-18279</t>
  </si>
  <si>
    <t>J-18296</t>
  </si>
  <si>
    <t>J-18320</t>
  </si>
  <si>
    <t>J-18369</t>
  </si>
  <si>
    <t>J-18404</t>
  </si>
  <si>
    <t>J-18412</t>
  </si>
  <si>
    <t>J-18443</t>
  </si>
  <si>
    <t>J-18486</t>
  </si>
  <si>
    <t>J-18487</t>
  </si>
  <si>
    <t>J-18556</t>
  </si>
  <si>
    <t>J-18557</t>
  </si>
  <si>
    <t>J-18566</t>
  </si>
  <si>
    <t>J-18571</t>
  </si>
  <si>
    <t>J-18598</t>
  </si>
  <si>
    <t>J-18706</t>
  </si>
  <si>
    <t>J-18756</t>
  </si>
  <si>
    <t>J-18785</t>
  </si>
  <si>
    <t>J-18794</t>
  </si>
  <si>
    <t>J-18813</t>
  </si>
  <si>
    <t>J-18850</t>
  </si>
  <si>
    <t>J-18854</t>
  </si>
  <si>
    <t>J-18914</t>
  </si>
  <si>
    <t>J-18945</t>
  </si>
  <si>
    <t>J-18948</t>
  </si>
  <si>
    <t>J-18962</t>
  </si>
  <si>
    <t>J-19014</t>
  </si>
  <si>
    <t>J-19030</t>
  </si>
  <si>
    <t>J-19063</t>
  </si>
  <si>
    <t>J-19076</t>
  </si>
  <si>
    <t>J-19198</t>
  </si>
  <si>
    <t>J-19242</t>
  </si>
  <si>
    <t>J-19243</t>
  </si>
  <si>
    <t>J-19247</t>
  </si>
  <si>
    <t>J-19259</t>
  </si>
  <si>
    <t>J-19325</t>
  </si>
  <si>
    <t>J-19328</t>
  </si>
  <si>
    <t>J-19329</t>
  </si>
  <si>
    <t>J-19412</t>
  </si>
  <si>
    <t>J-19508</t>
  </si>
  <si>
    <t>J-19593</t>
  </si>
  <si>
    <t>J-19606</t>
  </si>
  <si>
    <t>J-19621</t>
  </si>
  <si>
    <t>J-19622</t>
  </si>
  <si>
    <t>J-19652</t>
  </si>
  <si>
    <t>J-19666</t>
  </si>
  <si>
    <t>J-5374</t>
  </si>
  <si>
    <t>J-19791</t>
  </si>
  <si>
    <t>J-19825</t>
  </si>
  <si>
    <t>J-19833</t>
  </si>
  <si>
    <t>J-19911</t>
  </si>
  <si>
    <t>J-19913</t>
  </si>
  <si>
    <t>J-19916</t>
  </si>
  <si>
    <t>J-19985</t>
  </si>
  <si>
    <t>J-20009</t>
  </si>
  <si>
    <t>J-20018</t>
  </si>
  <si>
    <t>J-20028</t>
  </si>
  <si>
    <t>J-20037</t>
  </si>
  <si>
    <t>J-20060</t>
  </si>
  <si>
    <t>J-20113</t>
  </si>
  <si>
    <t>J-20120</t>
  </si>
  <si>
    <t>J-20121</t>
  </si>
  <si>
    <t>J-20124</t>
  </si>
  <si>
    <t>J-20159</t>
  </si>
  <si>
    <t>J-20165</t>
  </si>
  <si>
    <t>J-20176</t>
  </si>
  <si>
    <t>J-20218</t>
  </si>
  <si>
    <t>J-20271</t>
  </si>
  <si>
    <t>J-20272</t>
  </si>
  <si>
    <t>J-20280</t>
  </si>
  <si>
    <t>J-20281</t>
  </si>
  <si>
    <t>J-20298</t>
  </si>
  <si>
    <t>J-20315</t>
  </si>
  <si>
    <t>J-20338</t>
  </si>
  <si>
    <t>J-20349</t>
  </si>
  <si>
    <t>J-20355</t>
  </si>
  <si>
    <t>J-20413</t>
  </si>
  <si>
    <t>J-20431</t>
  </si>
  <si>
    <t>J-20441</t>
  </si>
  <si>
    <t>J-20580</t>
  </si>
  <si>
    <t>J-20603</t>
  </si>
  <si>
    <t>J-20612</t>
  </si>
  <si>
    <t>J-20623</t>
  </si>
  <si>
    <t>J-9444</t>
  </si>
  <si>
    <t>J-20798</t>
  </si>
  <si>
    <t>J-20799</t>
  </si>
  <si>
    <t>J-20856</t>
  </si>
  <si>
    <t>J-20914</t>
  </si>
  <si>
    <t>J-20961</t>
  </si>
  <si>
    <t>J-20983</t>
  </si>
  <si>
    <t>J-21005</t>
  </si>
  <si>
    <t>J-21022</t>
  </si>
  <si>
    <t>J-21064</t>
  </si>
  <si>
    <t>J-21127</t>
  </si>
  <si>
    <t>J-21128</t>
  </si>
  <si>
    <t>J-21266</t>
  </si>
  <si>
    <t>J-7421</t>
  </si>
  <si>
    <t>J-21288</t>
  </si>
  <si>
    <t>J-21470</t>
  </si>
  <si>
    <t>J-21588</t>
  </si>
  <si>
    <t>J-21593</t>
  </si>
  <si>
    <t>J-21594</t>
  </si>
  <si>
    <t>J-21601</t>
  </si>
  <si>
    <t>J-21639</t>
  </si>
  <si>
    <t>J-21644</t>
  </si>
  <si>
    <t>J-21651</t>
  </si>
  <si>
    <t>J-21674</t>
  </si>
  <si>
    <t>J-21675</t>
  </si>
  <si>
    <t>J-21724</t>
  </si>
  <si>
    <t>J-21752</t>
  </si>
  <si>
    <t>J-21753</t>
  </si>
  <si>
    <t>J-21821</t>
  </si>
  <si>
    <t>J-21841</t>
  </si>
  <si>
    <t>J-21842</t>
  </si>
  <si>
    <t>J-21863</t>
  </si>
  <si>
    <t>J-21909</t>
  </si>
  <si>
    <t>J-21910</t>
  </si>
  <si>
    <t>J-21927</t>
  </si>
  <si>
    <t>J-21977</t>
  </si>
  <si>
    <t>J-22046</t>
  </si>
  <si>
    <t>J-22069</t>
  </si>
  <si>
    <t>J-22070</t>
  </si>
  <si>
    <t>J-22089</t>
  </si>
  <si>
    <t>J-22117</t>
  </si>
  <si>
    <t>J-22127</t>
  </si>
  <si>
    <t>J-22150</t>
  </si>
  <si>
    <t>J-22194</t>
  </si>
  <si>
    <t>J-22288</t>
  </si>
  <si>
    <t>J-22306</t>
  </si>
  <si>
    <t>J-22307</t>
  </si>
  <si>
    <t>J-22402</t>
  </si>
  <si>
    <t>J-22403</t>
  </si>
  <si>
    <t>J-22528</t>
  </si>
  <si>
    <t>J-22696</t>
  </si>
  <si>
    <t>J-22707</t>
  </si>
  <si>
    <t>J-22732</t>
  </si>
  <si>
    <t>J-22735</t>
  </si>
  <si>
    <t>J-22738</t>
  </si>
  <si>
    <t>J-22846</t>
  </si>
  <si>
    <t>J-22847</t>
  </si>
  <si>
    <t>J-22874</t>
  </si>
  <si>
    <t>J-22923</t>
  </si>
  <si>
    <t>J-22992</t>
  </si>
  <si>
    <t>J-23005</t>
  </si>
  <si>
    <t>J-23016</t>
  </si>
  <si>
    <t>J-23022</t>
  </si>
  <si>
    <t>J-23028</t>
  </si>
  <si>
    <t>J-23056</t>
  </si>
  <si>
    <t>J-23057</t>
  </si>
  <si>
    <t>J-23133</t>
  </si>
  <si>
    <t>J-23145</t>
  </si>
  <si>
    <t>J-23150</t>
  </si>
  <si>
    <t>J-23278</t>
  </si>
  <si>
    <t>J-23308</t>
  </si>
  <si>
    <t>J-23317</t>
  </si>
  <si>
    <t>J-23330</t>
  </si>
  <si>
    <t>J-23331</t>
  </si>
  <si>
    <t>J-23350</t>
  </si>
  <si>
    <t>J-23373</t>
  </si>
  <si>
    <t>J-23374</t>
  </si>
  <si>
    <t>J-23415</t>
  </si>
  <si>
    <t>J-23420</t>
  </si>
  <si>
    <t>J-23481</t>
  </si>
  <si>
    <t>J-23482</t>
  </si>
  <si>
    <t>J-23483</t>
  </si>
  <si>
    <t>J-23513</t>
  </si>
  <si>
    <t>J-23532</t>
  </si>
  <si>
    <t>J-23534</t>
  </si>
  <si>
    <t>J-23577</t>
  </si>
  <si>
    <t>J-23595</t>
  </si>
  <si>
    <t>J-23617</t>
  </si>
  <si>
    <t>J-23682</t>
  </si>
  <si>
    <t>J-23689</t>
  </si>
  <si>
    <t>J-23742</t>
  </si>
  <si>
    <t>J-23746</t>
  </si>
  <si>
    <t>J-23837</t>
  </si>
  <si>
    <t>J-23874</t>
  </si>
  <si>
    <t>J-23891</t>
  </si>
  <si>
    <t>J-24028</t>
  </si>
  <si>
    <t>J-24119</t>
  </si>
  <si>
    <t>J-24171</t>
  </si>
  <si>
    <t>J-24214</t>
  </si>
  <si>
    <t>J-24228</t>
  </si>
  <si>
    <t>J-24396</t>
  </si>
  <si>
    <t>J-24397</t>
  </si>
  <si>
    <t>J-24398</t>
  </si>
  <si>
    <t>J-24441</t>
  </si>
  <si>
    <t>J-24509</t>
  </si>
  <si>
    <t>J-24510</t>
  </si>
  <si>
    <t>J-24602</t>
  </si>
  <si>
    <t>J-24618</t>
  </si>
  <si>
    <t>J-24648</t>
  </si>
  <si>
    <t>J-24684</t>
  </si>
  <si>
    <t>J-24685</t>
  </si>
  <si>
    <t>J-24692</t>
  </si>
  <si>
    <t>J-24710</t>
  </si>
  <si>
    <t>J-24714</t>
  </si>
  <si>
    <t>J-24715</t>
  </si>
  <si>
    <t>J-24733</t>
  </si>
  <si>
    <t>J-24788</t>
  </si>
  <si>
    <t>J-24789</t>
  </si>
  <si>
    <t>J-24807</t>
  </si>
  <si>
    <t>J-24861</t>
  </si>
  <si>
    <t>J-24862</t>
  </si>
  <si>
    <t>J-24974</t>
  </si>
  <si>
    <t>J-24975</t>
  </si>
  <si>
    <t>J-24998</t>
  </si>
  <si>
    <t>J-25031</t>
  </si>
  <si>
    <t>J-25032</t>
  </si>
  <si>
    <t>J-25049</t>
  </si>
  <si>
    <t>J-25071</t>
  </si>
  <si>
    <t>J-25082</t>
  </si>
  <si>
    <t>J-25117</t>
  </si>
  <si>
    <t>J-25184</t>
  </si>
  <si>
    <t>J-25200</t>
  </si>
  <si>
    <t>J-25201</t>
  </si>
  <si>
    <t>J-25342</t>
  </si>
  <si>
    <t>J-25343</t>
  </si>
  <si>
    <t>J-25345</t>
  </si>
  <si>
    <t>J-25346</t>
  </si>
  <si>
    <t>J-25357</t>
  </si>
  <si>
    <t>J-25407</t>
  </si>
  <si>
    <t>J-25413</t>
  </si>
  <si>
    <t>J-25546</t>
  </si>
  <si>
    <t>J-25547</t>
  </si>
  <si>
    <t>J-25577</t>
  </si>
  <si>
    <t>J-25578</t>
  </si>
  <si>
    <t>J-25598</t>
  </si>
  <si>
    <t>J-25717</t>
  </si>
  <si>
    <t>J-25726</t>
  </si>
  <si>
    <t>J-25766</t>
  </si>
  <si>
    <t>J-25767</t>
  </si>
  <si>
    <t>J-25790</t>
  </si>
  <si>
    <t>J-25833</t>
  </si>
  <si>
    <t>J-25856</t>
  </si>
  <si>
    <t>J-25876</t>
  </si>
  <si>
    <t>J-25877</t>
  </si>
  <si>
    <t>J-25962</t>
  </si>
  <si>
    <t>J-25963</t>
  </si>
  <si>
    <t>J-26047</t>
  </si>
  <si>
    <t>J-26056</t>
  </si>
  <si>
    <t>J-26062</t>
  </si>
  <si>
    <t>J-26077</t>
  </si>
  <si>
    <t>J-26078</t>
  </si>
  <si>
    <t>J-26087</t>
  </si>
  <si>
    <t>J-26088</t>
  </si>
  <si>
    <t>J-26156</t>
  </si>
  <si>
    <t>J-26181</t>
  </si>
  <si>
    <t>J-5383</t>
  </si>
  <si>
    <t>J-26185</t>
  </si>
  <si>
    <t>J-26206</t>
  </si>
  <si>
    <t>J-26227</t>
  </si>
  <si>
    <t>J-26499</t>
  </si>
  <si>
    <t>J-26620</t>
  </si>
  <si>
    <t>J-26675</t>
  </si>
  <si>
    <t>J-26704</t>
  </si>
  <si>
    <t>J-26705</t>
  </si>
  <si>
    <t>J-26722</t>
  </si>
  <si>
    <t>J-26734</t>
  </si>
  <si>
    <t>J-26743</t>
  </si>
  <si>
    <t>J-26744</t>
  </si>
  <si>
    <t>J-26748</t>
  </si>
  <si>
    <t>J-26749</t>
  </si>
  <si>
    <t>J-26762</t>
  </si>
  <si>
    <t>J-26779</t>
  </si>
  <si>
    <t>J-26853</t>
  </si>
  <si>
    <t>J-26854</t>
  </si>
  <si>
    <t>J-26884</t>
  </si>
  <si>
    <t>J-26902</t>
  </si>
  <si>
    <t>J-26989</t>
  </si>
  <si>
    <t>J-26991</t>
  </si>
  <si>
    <t>J-26992</t>
  </si>
  <si>
    <t>J-27012</t>
  </si>
  <si>
    <t>J-27123</t>
  </si>
  <si>
    <t>J-27129</t>
  </si>
  <si>
    <t>J-5959</t>
  </si>
  <si>
    <t>J-27138</t>
  </si>
  <si>
    <t>J-27299</t>
  </si>
  <si>
    <t>J-27300</t>
  </si>
  <si>
    <t>J-27311</t>
  </si>
  <si>
    <t>J-27318</t>
  </si>
  <si>
    <t>J-27342</t>
  </si>
  <si>
    <t>J-27392</t>
  </si>
  <si>
    <t>J-27414</t>
  </si>
  <si>
    <t>J-27454</t>
  </si>
  <si>
    <t>J-27525</t>
  </si>
  <si>
    <t>J-27572</t>
  </si>
  <si>
    <t>J-27573</t>
  </si>
  <si>
    <t>J-27674</t>
  </si>
  <si>
    <t>J-27876</t>
  </si>
  <si>
    <t>J-27941</t>
  </si>
  <si>
    <t>J-28051</t>
  </si>
  <si>
    <t>J-28052</t>
  </si>
  <si>
    <t>J-28078</t>
  </si>
  <si>
    <t>J-28079</t>
  </si>
  <si>
    <t>J-28115</t>
  </si>
  <si>
    <t>J-28124</t>
  </si>
  <si>
    <t>J-28150</t>
  </si>
  <si>
    <t>J-28194</t>
  </si>
  <si>
    <t>J-28195</t>
  </si>
  <si>
    <t>J-28232</t>
  </si>
  <si>
    <t>J-28288</t>
  </si>
  <si>
    <t>J-28325</t>
  </si>
  <si>
    <t>J-28335</t>
  </si>
  <si>
    <t>J-28342</t>
  </si>
  <si>
    <t>J-28348</t>
  </si>
  <si>
    <t>J-28355</t>
  </si>
  <si>
    <t>J-28372</t>
  </si>
  <si>
    <t>J-28454</t>
  </si>
  <si>
    <t>J-28482</t>
  </si>
  <si>
    <t>J-28548</t>
  </si>
  <si>
    <t>J-28563</t>
  </si>
  <si>
    <t>J-28587</t>
  </si>
  <si>
    <t>J-28734</t>
  </si>
  <si>
    <t>J-28770</t>
  </si>
  <si>
    <t>J-28784</t>
  </si>
  <si>
    <t>J-28848</t>
  </si>
  <si>
    <t>J-28889</t>
  </si>
  <si>
    <t>J-28954</t>
  </si>
  <si>
    <t>J-28978</t>
  </si>
  <si>
    <t>J-28985</t>
  </si>
  <si>
    <t>J-29054</t>
  </si>
  <si>
    <t>J-29098</t>
  </si>
  <si>
    <t>J-29130</t>
  </si>
  <si>
    <t>J-29131</t>
  </si>
  <si>
    <t>J-29200</t>
  </si>
  <si>
    <t>J-29202</t>
  </si>
  <si>
    <t>J-29213</t>
  </si>
  <si>
    <t>J-29257</t>
  </si>
  <si>
    <t>J-29262</t>
  </si>
  <si>
    <t>J-29301</t>
  </si>
  <si>
    <t>J-29302</t>
  </si>
  <si>
    <t>J-29351</t>
  </si>
  <si>
    <t>J-29354</t>
  </si>
  <si>
    <t>J-29433</t>
  </si>
  <si>
    <t>J-29523</t>
  </si>
  <si>
    <t>J-29524</t>
  </si>
  <si>
    <t>J-29541</t>
  </si>
  <si>
    <t>J-29544</t>
  </si>
  <si>
    <t>J-29547</t>
  </si>
  <si>
    <t>J-29590</t>
  </si>
  <si>
    <t>J-29593</t>
  </si>
  <si>
    <t>J-29602</t>
  </si>
  <si>
    <t>J-29603</t>
  </si>
  <si>
    <t>J-29605</t>
  </si>
  <si>
    <t>J-29902</t>
  </si>
  <si>
    <t>J-29991</t>
  </si>
  <si>
    <t>J-30144</t>
  </si>
  <si>
    <t>J-30160</t>
  </si>
  <si>
    <t>J-30161</t>
  </si>
  <si>
    <t>J-30238</t>
  </si>
  <si>
    <t>J-30246</t>
  </si>
  <si>
    <t>J-30305</t>
  </si>
  <si>
    <t>J-30374</t>
  </si>
  <si>
    <t>J-30421</t>
  </si>
  <si>
    <t>J-30473</t>
  </si>
  <si>
    <t>J-30478</t>
  </si>
  <si>
    <t>J-30511</t>
  </si>
  <si>
    <t>J-30514</t>
  </si>
  <si>
    <t>J-30605</t>
  </si>
  <si>
    <t>J-30635</t>
  </si>
  <si>
    <t>J-30712</t>
  </si>
  <si>
    <t>J-30739</t>
  </si>
  <si>
    <t>J-30740</t>
  </si>
  <si>
    <t>J-30775</t>
  </si>
  <si>
    <t>J-30780</t>
  </si>
  <si>
    <t>J-30806</t>
  </si>
  <si>
    <t>J-30850</t>
  </si>
  <si>
    <t>J-30851</t>
  </si>
  <si>
    <t>J-30923</t>
  </si>
  <si>
    <t>J-30924</t>
  </si>
  <si>
    <t>J-30957</t>
  </si>
  <si>
    <t>J-3025</t>
  </si>
  <si>
    <t>J-31119</t>
  </si>
  <si>
    <t>J-31246</t>
  </si>
  <si>
    <t>J-31282</t>
  </si>
  <si>
    <t>J-31379</t>
  </si>
  <si>
    <t>J-31385</t>
  </si>
  <si>
    <t>J-31453</t>
  </si>
  <si>
    <t>J-31481</t>
  </si>
  <si>
    <t>J-31518</t>
  </si>
  <si>
    <t>J-31521</t>
  </si>
  <si>
    <t>J-31524</t>
  </si>
  <si>
    <t>J-31589</t>
  </si>
  <si>
    <t>J-31611</t>
  </si>
  <si>
    <t>J-31612</t>
  </si>
  <si>
    <t>J-31638</t>
  </si>
  <si>
    <t>J-31676</t>
  </si>
  <si>
    <t>J-31685</t>
  </si>
  <si>
    <t>J-31702</t>
  </si>
  <si>
    <t>J-31740</t>
  </si>
  <si>
    <t>J-31762</t>
  </si>
  <si>
    <t>J-31782</t>
  </si>
  <si>
    <t>J-31813</t>
  </si>
  <si>
    <t>J-31845</t>
  </si>
  <si>
    <t>J-31850</t>
  </si>
  <si>
    <t>J-31966</t>
  </si>
  <si>
    <t>J-31986</t>
  </si>
  <si>
    <t>J-32024</t>
  </si>
  <si>
    <t>J-32025</t>
  </si>
  <si>
    <t>J-32085</t>
  </si>
  <si>
    <t>J-32088</t>
  </si>
  <si>
    <t>J-32101</t>
  </si>
  <si>
    <t>J-32110</t>
  </si>
  <si>
    <t>J-32114</t>
  </si>
  <si>
    <t>J-32149</t>
  </si>
  <si>
    <t>J-32150</t>
  </si>
  <si>
    <t>J-32165</t>
  </si>
  <si>
    <t>J-32253</t>
  </si>
  <si>
    <t>J-32285</t>
  </si>
  <si>
    <t>J-32326</t>
  </si>
  <si>
    <t>J-32333</t>
  </si>
  <si>
    <t>J-32353</t>
  </si>
  <si>
    <t>J-32443</t>
  </si>
  <si>
    <t>J-32444</t>
  </si>
  <si>
    <t>J-32488</t>
  </si>
  <si>
    <t>J-32505</t>
  </si>
  <si>
    <t>J-32507</t>
  </si>
  <si>
    <t>J-32541</t>
  </si>
  <si>
    <t>J-32577</t>
  </si>
  <si>
    <t>J-32592</t>
  </si>
  <si>
    <t>J-32606</t>
  </si>
  <si>
    <t>J-32607</t>
  </si>
  <si>
    <t>J-32645</t>
  </si>
  <si>
    <t>J-32680</t>
  </si>
  <si>
    <t>J-32739</t>
  </si>
  <si>
    <t>J-32740</t>
  </si>
  <si>
    <t>J-32821</t>
  </si>
  <si>
    <t>J-32836</t>
  </si>
  <si>
    <t>J-32850</t>
  </si>
  <si>
    <t>J-32871</t>
  </si>
  <si>
    <t>J-32926</t>
  </si>
  <si>
    <t>J-32946</t>
  </si>
  <si>
    <t>J-32951</t>
  </si>
  <si>
    <t>J-33003</t>
  </si>
  <si>
    <t>J-33035</t>
  </si>
  <si>
    <t>J-33043</t>
  </si>
  <si>
    <t>J-33136</t>
  </si>
  <si>
    <t>J-33188</t>
  </si>
  <si>
    <t>J-33231</t>
  </si>
  <si>
    <t>J-33267</t>
  </si>
  <si>
    <t>J-33271</t>
  </si>
  <si>
    <t>J-33288</t>
  </si>
  <si>
    <t>J-33294</t>
  </si>
  <si>
    <t>J-33344</t>
  </si>
  <si>
    <t>J-4448</t>
  </si>
  <si>
    <t>J-9302</t>
  </si>
  <si>
    <t>J-33415</t>
  </si>
  <si>
    <t>J-33447</t>
  </si>
  <si>
    <t>J-33448</t>
  </si>
  <si>
    <t>J-33523</t>
  </si>
  <si>
    <t>J-33527</t>
  </si>
  <si>
    <t>J-33541</t>
  </si>
  <si>
    <t>J-33573</t>
  </si>
  <si>
    <t>J-33583</t>
  </si>
  <si>
    <t>J-33609</t>
  </si>
  <si>
    <t>J-33793</t>
  </si>
  <si>
    <t>3427(1)</t>
  </si>
  <si>
    <t>3427(2)</t>
  </si>
  <si>
    <t>BSPS-2</t>
  </si>
  <si>
    <t>P-68(1)</t>
  </si>
  <si>
    <t>P-68(2)</t>
  </si>
  <si>
    <t>TOTAL</t>
  </si>
  <si>
    <t>6"</t>
  </si>
  <si>
    <t>8"</t>
  </si>
  <si>
    <t>10"</t>
  </si>
  <si>
    <t>16"</t>
  </si>
  <si>
    <t>20"</t>
  </si>
  <si>
    <t>24"</t>
  </si>
  <si>
    <t>30"</t>
  </si>
  <si>
    <t>36"</t>
  </si>
  <si>
    <t>42"</t>
  </si>
  <si>
    <t>48"</t>
  </si>
  <si>
    <t>60"</t>
  </si>
  <si>
    <t>66"</t>
  </si>
  <si>
    <t>78"</t>
  </si>
  <si>
    <t>90"</t>
  </si>
  <si>
    <t>102"</t>
  </si>
  <si>
    <t>% SWSB</t>
  </si>
  <si>
    <t>SWSB Inch Miles</t>
  </si>
  <si>
    <t>SWSB Total</t>
  </si>
  <si>
    <t xml:space="preserve">Total </t>
  </si>
  <si>
    <t>&lt;6"</t>
  </si>
  <si>
    <t>12"</t>
  </si>
  <si>
    <t xml:space="preserve">Providence </t>
  </si>
  <si>
    <t>Greenville</t>
  </si>
  <si>
    <t>Smithfield</t>
  </si>
  <si>
    <t>Warwick</t>
  </si>
  <si>
    <t>Pipe Segments</t>
  </si>
  <si>
    <t>Miles</t>
  </si>
  <si>
    <t>INCH MILES</t>
  </si>
  <si>
    <t>% GREENVILLE</t>
  </si>
  <si>
    <t>GREENVILLE 
INCH MILES</t>
  </si>
  <si>
    <t>Y2</t>
  </si>
  <si>
    <t>Y9</t>
  </si>
  <si>
    <t>Y4</t>
  </si>
  <si>
    <t>Y8</t>
  </si>
  <si>
    <t>Y5</t>
  </si>
  <si>
    <t>Y7</t>
  </si>
  <si>
    <t>Y3</t>
  </si>
  <si>
    <t>S Y9</t>
  </si>
  <si>
    <t>WHOLESALE EVAL</t>
  </si>
  <si>
    <t>AVERAGE DAY DEMAND</t>
  </si>
  <si>
    <t>PEAK HOUR</t>
  </si>
  <si>
    <t>% LWC</t>
  </si>
  <si>
    <t>LWC Inch Miles</t>
  </si>
  <si>
    <t>EP B L</t>
  </si>
  <si>
    <t>W B L</t>
  </si>
  <si>
    <t>G L</t>
  </si>
  <si>
    <t>L</t>
  </si>
  <si>
    <t>S L</t>
  </si>
  <si>
    <t>EP KCWA W B L</t>
  </si>
  <si>
    <t>B L</t>
  </si>
  <si>
    <t>EP W B L</t>
  </si>
  <si>
    <t>EP G W B L</t>
  </si>
  <si>
    <t>EP KCWA G W B L</t>
  </si>
  <si>
    <t>Total KCWA Inch Miles</t>
  </si>
  <si>
    <t>EP KCWAP W B L</t>
  </si>
  <si>
    <t>EP KCWAP G W B L</t>
  </si>
  <si>
    <t>Length (Scaled) (ft)</t>
  </si>
  <si>
    <t>EPP W B L</t>
  </si>
  <si>
    <t>EPP W</t>
  </si>
  <si>
    <t>EPP KCWAP W B L</t>
  </si>
  <si>
    <t>EPP KCWAP G W B L</t>
  </si>
  <si>
    <t>EPP G W B L</t>
  </si>
  <si>
    <t>EPP B L</t>
  </si>
  <si>
    <t>EPP B</t>
  </si>
  <si>
    <t>EPP</t>
  </si>
  <si>
    <t>WP B L</t>
  </si>
  <si>
    <t>EPP KCWAP WP B L</t>
  </si>
  <si>
    <t>WP</t>
  </si>
  <si>
    <t>EPP WP B L</t>
  </si>
  <si>
    <t>EPP G WP B L</t>
  </si>
  <si>
    <t>EPP WP</t>
  </si>
  <si>
    <t>EPP KCWAP G WP B L</t>
  </si>
  <si>
    <t>MDD
(gpm)</t>
  </si>
  <si>
    <t>MDD (MGD)</t>
  </si>
  <si>
    <t>EP INCH MILES</t>
  </si>
  <si>
    <t>% WARWICK</t>
  </si>
  <si>
    <t>WARWICK  INCH MILES</t>
  </si>
  <si>
    <t>EPP BP L</t>
  </si>
  <si>
    <t>EPP WP BP L</t>
  </si>
  <si>
    <t>EPP G WP BP L</t>
  </si>
  <si>
    <t>EPP KCWAP G WP BP L</t>
  </si>
  <si>
    <t>EPP KCWAP WP BP L</t>
  </si>
  <si>
    <t>EPP WP BP</t>
  </si>
  <si>
    <t>WP BP L</t>
  </si>
  <si>
    <t>BP</t>
  </si>
  <si>
    <t>EPP BP</t>
  </si>
  <si>
    <t>BP L</t>
  </si>
  <si>
    <t>Bp L</t>
  </si>
  <si>
    <t>WP BP</t>
  </si>
  <si>
    <t>SP2</t>
  </si>
  <si>
    <t>SP2 Y9</t>
  </si>
  <si>
    <t>Length  (ft)</t>
  </si>
  <si>
    <t>Total LWC Inch Miles</t>
  </si>
  <si>
    <t>% Greenville</t>
  </si>
  <si>
    <t>Greeville Inch Miles</t>
  </si>
  <si>
    <t>Total Greenville Inch Miles</t>
  </si>
  <si>
    <t>EPP GP WP BP LP2</t>
  </si>
  <si>
    <t>EPP KCWAP GP WP B LP2</t>
  </si>
  <si>
    <t>EPP KCWAP GP WP BP LP2</t>
  </si>
  <si>
    <t>GP SP LP</t>
  </si>
  <si>
    <t>GP LP2</t>
  </si>
  <si>
    <t>GP LP2 SP</t>
  </si>
  <si>
    <t>GP SP</t>
  </si>
  <si>
    <t>GP LP</t>
  </si>
  <si>
    <t>GP</t>
  </si>
  <si>
    <t xml:space="preserve">GP LP </t>
  </si>
  <si>
    <t>Y2 GP</t>
  </si>
  <si>
    <t>Y GP</t>
  </si>
  <si>
    <t>Y4 GP</t>
  </si>
  <si>
    <t>Y5 GP</t>
  </si>
  <si>
    <t>Y1 GP</t>
  </si>
  <si>
    <t>Y3 GP</t>
  </si>
  <si>
    <t>% LONGVIEW</t>
  </si>
  <si>
    <t>LONGVIEW Inch Miles</t>
  </si>
  <si>
    <t>SWSB INCH MILES</t>
  </si>
  <si>
    <t>Total SWSB INCH MILES</t>
  </si>
  <si>
    <t>LP2 LV</t>
  </si>
  <si>
    <t>S LP2 LV</t>
  </si>
  <si>
    <t>SP2 Y9 LP2 LV</t>
  </si>
  <si>
    <t>L LV</t>
  </si>
  <si>
    <t>LV</t>
  </si>
  <si>
    <t>LP LV</t>
  </si>
  <si>
    <t>MAX DAY DEMAND</t>
  </si>
  <si>
    <t>EPP KCWAPM WP BP LP2</t>
  </si>
  <si>
    <t>KENT COUNTY WATER AUTHORITY (KCWA) - CLINTON</t>
  </si>
  <si>
    <t>EPP KCWAPM GP WP BP LP2</t>
  </si>
  <si>
    <t>EPP KCWAPM GP WP B LP2</t>
  </si>
  <si>
    <t>EPPM BP LP2</t>
  </si>
  <si>
    <t>EPPM KCWAPM WP BP LP2</t>
  </si>
  <si>
    <t>EPPM WP BP LP2</t>
  </si>
  <si>
    <t>EPPM BP</t>
  </si>
  <si>
    <t>EPPM KCWAPM GP WP B LP2</t>
  </si>
  <si>
    <t>EPPM KCWAPM GP WP BP LP2</t>
  </si>
  <si>
    <t>WPM BP LP2</t>
  </si>
  <si>
    <t>EPPM KCWAPM WPM BP LP2</t>
  </si>
  <si>
    <t>WPM</t>
  </si>
  <si>
    <t>EPP WPM BP LP2</t>
  </si>
  <si>
    <t>EPPM WPM BP LP2</t>
  </si>
  <si>
    <t>EPP GP WPM BP LP2</t>
  </si>
  <si>
    <t>EPPM KCWAPM GP WPM B LP2</t>
  </si>
  <si>
    <t>EPPM KCWAPM GP WPM BP LP2</t>
  </si>
  <si>
    <t>Total BCWA Inch Miles</t>
  </si>
  <si>
    <t>BPM</t>
  </si>
  <si>
    <t>EPPM BPM LP2</t>
  </si>
  <si>
    <t>WPM BPM LP2</t>
  </si>
  <si>
    <t>EPPM KCWAPM WPM BPM LP2</t>
  </si>
  <si>
    <t>BPM LP2</t>
  </si>
  <si>
    <t>EPP WPM BPM LP2</t>
  </si>
  <si>
    <t>EPPM WPM BPM LP2</t>
  </si>
  <si>
    <t>EPPM BPM</t>
  </si>
  <si>
    <t>EPP GP WPM BPM LP2</t>
  </si>
  <si>
    <t>EPPM KCWAPM GP WPM BPM LP2</t>
  </si>
  <si>
    <t>GP SPM</t>
  </si>
  <si>
    <t>GP LP2 SM</t>
  </si>
  <si>
    <t>LP2 SM</t>
  </si>
  <si>
    <t>SM LP2 LV</t>
  </si>
  <si>
    <t>GP SPM LP</t>
  </si>
  <si>
    <t>SP2M</t>
  </si>
  <si>
    <t>EPP WP BP LP2 SM</t>
  </si>
  <si>
    <t>SPM</t>
  </si>
  <si>
    <t>GP LP2 SPM</t>
  </si>
  <si>
    <t>SP2M Y9</t>
  </si>
  <si>
    <t>Y9 SPM</t>
  </si>
  <si>
    <t>EPP GP WP BP LP2 SM</t>
  </si>
  <si>
    <t>EPP GP WPM BPM LP2 SM</t>
  </si>
  <si>
    <t>SP2M Y9 LP2 LV</t>
  </si>
  <si>
    <t xml:space="preserve">SM LP2 LV </t>
  </si>
  <si>
    <t>EPP WPM BPM LP2 SM</t>
  </si>
  <si>
    <t>SM LP2</t>
  </si>
  <si>
    <t>SP2M Y9 LP2</t>
  </si>
  <si>
    <t>EPPM KCWAPM GP WPM BPM LP2 SM</t>
  </si>
  <si>
    <t>GREENVILLE Inch Miles</t>
  </si>
  <si>
    <t>GPM SPM</t>
  </si>
  <si>
    <t>GPM LP2 SM</t>
  </si>
  <si>
    <t>Y2 GPM</t>
  </si>
  <si>
    <t>Y9 GM</t>
  </si>
  <si>
    <t>GM</t>
  </si>
  <si>
    <t>GPM LP</t>
  </si>
  <si>
    <t>GPM SPM LP</t>
  </si>
  <si>
    <t>GPM</t>
  </si>
  <si>
    <t>Y4 GPM</t>
  </si>
  <si>
    <t>Y GPM</t>
  </si>
  <si>
    <t xml:space="preserve">GPM LP </t>
  </si>
  <si>
    <t>Y8 GM</t>
  </si>
  <si>
    <t>EPP WP BP LP2 SM GM</t>
  </si>
  <si>
    <t>SPM GM</t>
  </si>
  <si>
    <t>GPM LP2 SPM</t>
  </si>
  <si>
    <t>Y3 GPM</t>
  </si>
  <si>
    <t>Y1 GPM</t>
  </si>
  <si>
    <t>EPP GPM WP BP LP2 SM</t>
  </si>
  <si>
    <t>EPP GPM WPM BPM LP2 SM</t>
  </si>
  <si>
    <t>EPP WPM BPM LP2 SM GM</t>
  </si>
  <si>
    <t>GPM SP LP</t>
  </si>
  <si>
    <t>EPPM KCWAPM GPM WPM BPM LP2 SM</t>
  </si>
  <si>
    <t>GPM LP2M SM</t>
  </si>
  <si>
    <t>LP2M</t>
  </si>
  <si>
    <t>LP2M SM</t>
  </si>
  <si>
    <t>SM LP2M LV</t>
  </si>
  <si>
    <t>LM</t>
  </si>
  <si>
    <t>LP2,</t>
  </si>
  <si>
    <t>EPP WP BP LP2M SM GM</t>
  </si>
  <si>
    <t>GPM LP2M SPM</t>
  </si>
  <si>
    <t>EPP GPM WP BP LP2M SM</t>
  </si>
  <si>
    <t>EPP GPM WPM BPM LP2M SM</t>
  </si>
  <si>
    <t>LM LV</t>
  </si>
  <si>
    <t>S LP2M LV</t>
  </si>
  <si>
    <t>SP2M Y9 LP2M LV</t>
  </si>
  <si>
    <t>EPP WPM BPM LP2M SM GM</t>
  </si>
  <si>
    <t>LPM</t>
  </si>
  <si>
    <t>SM LP2M</t>
  </si>
  <si>
    <t>SP2M Y9 LP2M</t>
  </si>
  <si>
    <t>EPPM KCWAPM GPM WPM BPM LP2M SM</t>
  </si>
  <si>
    <t>ADJUSTED % LONGVIEW</t>
  </si>
  <si>
    <t>CORRECTED LONGVIEW %</t>
  </si>
  <si>
    <t>Total SWSB Inch Miles</t>
  </si>
  <si>
    <t>Retail</t>
  </si>
  <si>
    <t>Total Warwick</t>
  </si>
  <si>
    <t>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</si>
</sst>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0.000000"/>
    <numFmt numFmtId="166" formatCode="0.0000"/>
    <numFmt numFmtId="167" formatCode="0.000"/>
    <numFmt numFmtId="168" formatCode="0.0000000"/>
    <numFmt numFmtId="169" formatCode="0.00000"/>
    <numFmt numFmtId="170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5" borderId="0" applyNumberFormat="0" applyBorder="0" applyAlignment="0" applyProtection="0"/>
  </cellStyleXfs>
  <cellXfs count="139">
    <xf numFmtId="0" fontId="0" fillId="0" borderId="0" xfId="0"/>
    <xf numFmtId="0" fontId="0" fillId="4" borderId="1" xfId="0" applyFill="1" applyBorder="1" applyAlignment="1">
      <alignment horizontal="center" vertical="center" wrapText="1"/>
    </xf>
    <xf numFmtId="4" fontId="0" fillId="4" borderId="1" xfId="0" applyNumberFormat="1" applyFill="1" applyBorder="1" applyAlignment="1">
      <alignment horizontal="center" vertical="center" wrapText="1"/>
    </xf>
    <xf numFmtId="4" fontId="0" fillId="0" borderId="0" xfId="0" applyNumberFormat="1" applyAlignment="1">
      <alignment horizontal="center"/>
    </xf>
    <xf numFmtId="9" fontId="0" fillId="0" borderId="0" xfId="1" applyFont="1" applyAlignment="1">
      <alignment horizontal="center"/>
    </xf>
    <xf numFmtId="3" fontId="0" fillId="0" borderId="0" xfId="0" applyNumberFormat="1" applyAlignment="1">
      <alignment horizontal="center"/>
    </xf>
    <xf numFmtId="4" fontId="0" fillId="0" borderId="0" xfId="0" applyNumberFormat="1"/>
    <xf numFmtId="9" fontId="0" fillId="0" borderId="0" xfId="1" applyFont="1"/>
    <xf numFmtId="3" fontId="0" fillId="0" borderId="0" xfId="0" applyNumberFormat="1"/>
    <xf numFmtId="0" fontId="0" fillId="0" borderId="0" xfId="0" applyAlignment="1">
      <alignment horizontal="center"/>
    </xf>
    <xf numFmtId="0" fontId="0" fillId="2" borderId="13" xfId="0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/>
    </xf>
    <xf numFmtId="9" fontId="0" fillId="0" borderId="0" xfId="1" applyFont="1" applyBorder="1" applyAlignment="1">
      <alignment horizontal="center"/>
    </xf>
    <xf numFmtId="164" fontId="0" fillId="0" borderId="0" xfId="1" applyNumberFormat="1" applyFont="1"/>
    <xf numFmtId="0" fontId="0" fillId="0" borderId="9" xfId="0" applyBorder="1" applyAlignment="1">
      <alignment horizontal="center"/>
    </xf>
    <xf numFmtId="9" fontId="0" fillId="4" borderId="19" xfId="1" applyFont="1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9" fontId="0" fillId="4" borderId="20" xfId="1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3" borderId="2" xfId="0" applyFill="1" applyBorder="1"/>
    <xf numFmtId="0" fontId="0" fillId="0" borderId="1" xfId="0" applyBorder="1"/>
    <xf numFmtId="0" fontId="0" fillId="3" borderId="0" xfId="0" applyFill="1"/>
    <xf numFmtId="0" fontId="0" fillId="3" borderId="22" xfId="0" applyFill="1" applyBorder="1" applyAlignment="1">
      <alignment horizontal="center" vertical="center"/>
    </xf>
    <xf numFmtId="4" fontId="0" fillId="3" borderId="2" xfId="0" applyNumberForma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2" fontId="0" fillId="0" borderId="17" xfId="0" applyNumberFormat="1" applyBorder="1" applyAlignment="1">
      <alignment horizontal="center"/>
    </xf>
    <xf numFmtId="9" fontId="0" fillId="0" borderId="0" xfId="1" applyFont="1" applyFill="1"/>
    <xf numFmtId="0" fontId="0" fillId="3" borderId="1" xfId="0" applyFill="1" applyBorder="1"/>
    <xf numFmtId="9" fontId="0" fillId="4" borderId="1" xfId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65" fontId="0" fillId="0" borderId="0" xfId="1" applyNumberFormat="1" applyFont="1" applyAlignment="1">
      <alignment horizontal="center"/>
    </xf>
    <xf numFmtId="168" fontId="0" fillId="0" borderId="0" xfId="1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0" fontId="0" fillId="0" borderId="0" xfId="0" applyAlignment="1">
      <alignment wrapText="1"/>
    </xf>
    <xf numFmtId="0" fontId="0" fillId="4" borderId="20" xfId="0" applyFill="1" applyBorder="1" applyAlignment="1">
      <alignment horizontal="center" vertical="center" wrapText="1"/>
    </xf>
    <xf numFmtId="0" fontId="0" fillId="3" borderId="2" xfId="0" applyFill="1" applyBorder="1" applyAlignment="1">
      <alignment wrapText="1"/>
    </xf>
    <xf numFmtId="2" fontId="0" fillId="0" borderId="0" xfId="1" applyNumberFormat="1" applyFont="1"/>
    <xf numFmtId="167" fontId="0" fillId="3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/>
    </xf>
    <xf numFmtId="166" fontId="0" fillId="0" borderId="0" xfId="0" applyNumberFormat="1"/>
    <xf numFmtId="166" fontId="0" fillId="0" borderId="0" xfId="1" applyNumberFormat="1" applyFont="1"/>
    <xf numFmtId="168" fontId="0" fillId="0" borderId="0" xfId="1" applyNumberFormat="1" applyFont="1"/>
    <xf numFmtId="10" fontId="0" fillId="0" borderId="0" xfId="1" applyNumberFormat="1" applyFont="1"/>
    <xf numFmtId="167" fontId="0" fillId="3" borderId="1" xfId="0" applyNumberFormat="1" applyFill="1" applyBorder="1"/>
    <xf numFmtId="167" fontId="0" fillId="0" borderId="0" xfId="0" applyNumberFormat="1"/>
    <xf numFmtId="0" fontId="0" fillId="3" borderId="1" xfId="0" applyFill="1" applyBorder="1" applyAlignment="1">
      <alignment horizontal="center" vertical="center" wrapText="1"/>
    </xf>
    <xf numFmtId="0" fontId="0" fillId="3" borderId="29" xfId="0" applyFill="1" applyBorder="1" applyAlignment="1">
      <alignment wrapText="1"/>
    </xf>
    <xf numFmtId="0" fontId="0" fillId="3" borderId="18" xfId="0" applyFill="1" applyBorder="1" applyAlignment="1">
      <alignment wrapText="1"/>
    </xf>
    <xf numFmtId="14" fontId="0" fillId="0" borderId="0" xfId="0" applyNumberFormat="1"/>
    <xf numFmtId="0" fontId="0" fillId="3" borderId="18" xfId="0" applyFill="1" applyBorder="1"/>
    <xf numFmtId="9" fontId="0" fillId="4" borderId="31" xfId="1" applyFont="1" applyFill="1" applyBorder="1" applyAlignment="1">
      <alignment horizontal="center" vertical="center" wrapText="1"/>
    </xf>
    <xf numFmtId="0" fontId="0" fillId="4" borderId="30" xfId="0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0" xfId="2" applyFill="1"/>
    <xf numFmtId="0" fontId="6" fillId="0" borderId="0" xfId="2" applyFont="1" applyFill="1"/>
    <xf numFmtId="4" fontId="6" fillId="0" borderId="0" xfId="2" applyNumberFormat="1" applyFont="1" applyFill="1"/>
    <xf numFmtId="0" fontId="6" fillId="0" borderId="0" xfId="0" applyFont="1"/>
    <xf numFmtId="2" fontId="0" fillId="0" borderId="1" xfId="0" applyNumberFormat="1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9" fontId="0" fillId="0" borderId="10" xfId="1" applyFont="1" applyBorder="1" applyAlignment="1">
      <alignment horizontal="center"/>
    </xf>
    <xf numFmtId="164" fontId="0" fillId="4" borderId="20" xfId="1" applyNumberFormat="1" applyFont="1" applyFill="1" applyBorder="1" applyAlignment="1">
      <alignment horizontal="center" vertical="center" wrapText="1"/>
    </xf>
    <xf numFmtId="164" fontId="0" fillId="0" borderId="0" xfId="1" applyNumberFormat="1" applyFont="1" applyFill="1"/>
    <xf numFmtId="0" fontId="0" fillId="4" borderId="0" xfId="0" applyFill="1" applyAlignment="1">
      <alignment horizontal="center" vertical="center" wrapText="1"/>
    </xf>
    <xf numFmtId="164" fontId="0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10" fontId="0" fillId="0" borderId="0" xfId="1" applyNumberFormat="1" applyFont="1" applyFill="1"/>
    <xf numFmtId="2" fontId="0" fillId="0" borderId="0" xfId="0" applyNumberFormat="1"/>
    <xf numFmtId="10" fontId="0" fillId="0" borderId="0" xfId="1" applyNumberFormat="1" applyFont="1" applyFill="1" applyBorder="1"/>
    <xf numFmtId="9" fontId="7" fillId="0" borderId="0" xfId="0" applyNumberFormat="1" applyFont="1"/>
    <xf numFmtId="164" fontId="7" fillId="0" borderId="0" xfId="0" applyNumberFormat="1" applyFont="1"/>
    <xf numFmtId="10" fontId="7" fillId="0" borderId="0" xfId="0" applyNumberFormat="1" applyFont="1"/>
    <xf numFmtId="169" fontId="0" fillId="3" borderId="1" xfId="0" applyNumberFormat="1" applyFill="1" applyBorder="1"/>
    <xf numFmtId="169" fontId="0" fillId="0" borderId="0" xfId="0" applyNumberFormat="1"/>
    <xf numFmtId="9" fontId="0" fillId="0" borderId="0" xfId="1" applyFont="1" applyFill="1" applyAlignment="1"/>
    <xf numFmtId="2" fontId="0" fillId="0" borderId="1" xfId="0" applyNumberFormat="1" applyBorder="1"/>
    <xf numFmtId="2" fontId="0" fillId="0" borderId="17" xfId="0" applyNumberFormat="1" applyBorder="1"/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0" fillId="0" borderId="15" xfId="0" applyBorder="1"/>
    <xf numFmtId="2" fontId="0" fillId="0" borderId="15" xfId="0" applyNumberFormat="1" applyBorder="1"/>
    <xf numFmtId="2" fontId="0" fillId="0" borderId="32" xfId="0" applyNumberFormat="1" applyBorder="1"/>
    <xf numFmtId="2" fontId="0" fillId="0" borderId="13" xfId="0" applyNumberFormat="1" applyBorder="1"/>
    <xf numFmtId="2" fontId="0" fillId="0" borderId="10" xfId="0" applyNumberFormat="1" applyBorder="1"/>
    <xf numFmtId="0" fontId="0" fillId="0" borderId="17" xfId="0" applyBorder="1"/>
    <xf numFmtId="1" fontId="0" fillId="0" borderId="1" xfId="0" applyNumberFormat="1" applyBorder="1"/>
    <xf numFmtId="0" fontId="0" fillId="0" borderId="11" xfId="0" applyBorder="1"/>
    <xf numFmtId="1" fontId="0" fillId="0" borderId="15" xfId="0" applyNumberFormat="1" applyBorder="1"/>
    <xf numFmtId="1" fontId="0" fillId="0" borderId="17" xfId="0" applyNumberFormat="1" applyBorder="1"/>
    <xf numFmtId="167" fontId="0" fillId="0" borderId="1" xfId="0" applyNumberFormat="1" applyBorder="1"/>
    <xf numFmtId="170" fontId="0" fillId="0" borderId="13" xfId="0" applyNumberFormat="1" applyBorder="1"/>
    <xf numFmtId="166" fontId="0" fillId="0" borderId="1" xfId="0" applyNumberFormat="1" applyBorder="1"/>
    <xf numFmtId="167" fontId="0" fillId="0" borderId="10" xfId="0" applyNumberFormat="1" applyBorder="1"/>
    <xf numFmtId="0" fontId="0" fillId="0" borderId="13" xfId="0" applyBorder="1"/>
    <xf numFmtId="0" fontId="0" fillId="0" borderId="10" xfId="0" applyBorder="1"/>
    <xf numFmtId="167" fontId="0" fillId="0" borderId="15" xfId="0" applyNumberFormat="1" applyBorder="1"/>
    <xf numFmtId="169" fontId="0" fillId="0" borderId="1" xfId="0" applyNumberFormat="1" applyBorder="1"/>
    <xf numFmtId="1" fontId="0" fillId="0" borderId="11" xfId="0" applyNumberFormat="1" applyBorder="1"/>
    <xf numFmtId="0" fontId="0" fillId="3" borderId="18" xfId="0" applyFill="1" applyBorder="1" applyAlignment="1">
      <alignment horizontal="center"/>
    </xf>
    <xf numFmtId="1" fontId="0" fillId="0" borderId="13" xfId="0" applyNumberFormat="1" applyBorder="1"/>
    <xf numFmtId="1" fontId="0" fillId="0" borderId="10" xfId="0" applyNumberFormat="1" applyBorder="1"/>
    <xf numFmtId="0" fontId="0" fillId="4" borderId="33" xfId="0" applyFill="1" applyBorder="1" applyAlignment="1">
      <alignment horizontal="center" vertical="center" wrapText="1"/>
    </xf>
    <xf numFmtId="3" fontId="6" fillId="0" borderId="0" xfId="2" applyNumberFormat="1" applyFont="1" applyFill="1"/>
    <xf numFmtId="0" fontId="4" fillId="0" borderId="0" xfId="0" applyFont="1" applyAlignment="1">
      <alignment vertical="center"/>
    </xf>
    <xf numFmtId="2" fontId="0" fillId="0" borderId="34" xfId="0" applyNumberFormat="1" applyBorder="1"/>
    <xf numFmtId="9" fontId="0" fillId="4" borderId="1" xfId="1" applyFont="1" applyFill="1" applyBorder="1"/>
    <xf numFmtId="10" fontId="0" fillId="4" borderId="0" xfId="1" applyNumberFormat="1" applyFont="1" applyFill="1" applyAlignment="1">
      <alignment wrapText="1"/>
    </xf>
    <xf numFmtId="10" fontId="7" fillId="0" borderId="0" xfId="1" applyNumberFormat="1" applyFont="1"/>
    <xf numFmtId="1" fontId="0" fillId="0" borderId="0" xfId="0" applyNumberFormat="1"/>
    <xf numFmtId="2" fontId="0" fillId="0" borderId="14" xfId="0" applyNumberFormat="1" applyBorder="1"/>
    <xf numFmtId="0" fontId="0" fillId="0" borderId="1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9" fontId="0" fillId="0" borderId="17" xfId="1" applyFont="1" applyBorder="1" applyAlignment="1">
      <alignment horizontal="center" vertical="center"/>
    </xf>
    <xf numFmtId="9" fontId="0" fillId="0" borderId="11" xfId="1" applyFont="1" applyBorder="1" applyAlignment="1">
      <alignment horizontal="center" vertical="center"/>
    </xf>
    <xf numFmtId="9" fontId="0" fillId="0" borderId="1" xfId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9" fontId="0" fillId="0" borderId="1" xfId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0" fillId="0" borderId="10" xfId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</cellXfs>
  <cellStyles count="3">
    <cellStyle name="Neutral" xfId="2" builtinId="28"/>
    <cellStyle name="Normal" xfId="0" builtinId="0"/>
    <cellStyle name="Percent" xfId="1" builtinId="5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33264-50F7-451F-92A0-7A2758E86B89}">
  <sheetPr>
    <pageSetUpPr fitToPage="1"/>
  </sheetPr>
  <dimension ref="A1:AI77"/>
  <sheetViews>
    <sheetView tabSelected="1" showWhiteSpace="0" zoomScale="80" zoomScaleNormal="80" zoomScalePageLayoutView="40" workbookViewId="0">
      <selection activeCell="T63" sqref="T63"/>
    </sheetView>
  </sheetViews>
  <sheetFormatPr defaultRowHeight="15" x14ac:dyDescent="0.25"/>
  <cols>
    <col min="1" max="1" width="23" bestFit="1" customWidth="1"/>
    <col min="2" max="2" width="12.5703125" bestFit="1" customWidth="1"/>
    <col min="3" max="4" width="12.5703125" customWidth="1"/>
    <col min="5" max="5" width="10.7109375" bestFit="1" customWidth="1"/>
    <col min="6" max="6" width="11.42578125" bestFit="1" customWidth="1"/>
    <col min="7" max="7" width="9.85546875" customWidth="1"/>
    <col min="8" max="8" width="9.5703125" bestFit="1" customWidth="1"/>
    <col min="9" max="9" width="11.5703125" customWidth="1"/>
    <col min="10" max="10" width="11.42578125" customWidth="1"/>
    <col min="11" max="11" width="12" customWidth="1"/>
    <col min="12" max="12" width="10.140625" customWidth="1"/>
    <col min="14" max="14" width="12.7109375" bestFit="1" customWidth="1"/>
    <col min="15" max="15" width="13.7109375" bestFit="1" customWidth="1"/>
    <col min="16" max="16" width="13.7109375" customWidth="1"/>
    <col min="17" max="17" width="12.140625" customWidth="1"/>
    <col min="18" max="18" width="9.7109375" customWidth="1"/>
    <col min="19" max="19" width="10.42578125" bestFit="1" customWidth="1"/>
    <col min="20" max="20" width="9.5703125" bestFit="1" customWidth="1"/>
    <col min="22" max="22" width="10.28515625" bestFit="1" customWidth="1"/>
    <col min="27" max="28" width="16.140625" customWidth="1"/>
    <col min="29" max="29" width="11.140625" bestFit="1" customWidth="1"/>
    <col min="32" max="32" width="10" bestFit="1" customWidth="1"/>
    <col min="34" max="35" width="10" bestFit="1" customWidth="1"/>
  </cols>
  <sheetData>
    <row r="1" spans="1:18" x14ac:dyDescent="0.25">
      <c r="R1" s="51"/>
    </row>
    <row r="2" spans="1:18" ht="21" x14ac:dyDescent="0.35">
      <c r="A2" s="128" t="s">
        <v>112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</row>
    <row r="4" spans="1:18" x14ac:dyDescent="0.25">
      <c r="A4" s="129" t="s">
        <v>2118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</row>
    <row r="5" spans="1:18" ht="15.75" thickBot="1" x14ac:dyDescent="0.3"/>
    <row r="6" spans="1:18" ht="14.45" customHeight="1" x14ac:dyDescent="0.25">
      <c r="A6" s="131" t="s">
        <v>11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3"/>
      <c r="Q6" s="105"/>
      <c r="R6" s="105"/>
    </row>
    <row r="7" spans="1:18" ht="15" customHeight="1" thickBot="1" x14ac:dyDescent="0.3">
      <c r="A7" s="134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6"/>
      <c r="Q7" s="105"/>
      <c r="R7" s="105"/>
    </row>
    <row r="8" spans="1:18" ht="45" x14ac:dyDescent="0.25">
      <c r="A8" s="25" t="s">
        <v>4</v>
      </c>
      <c r="B8" s="26" t="s">
        <v>5</v>
      </c>
      <c r="C8" s="26" t="s">
        <v>9</v>
      </c>
      <c r="D8" s="26" t="s">
        <v>661</v>
      </c>
      <c r="E8" s="26" t="s">
        <v>662</v>
      </c>
      <c r="F8" s="26" t="s">
        <v>663</v>
      </c>
      <c r="G8" s="26" t="s">
        <v>2152</v>
      </c>
      <c r="H8" s="26" t="s">
        <v>2153</v>
      </c>
      <c r="I8" s="26" t="s">
        <v>661</v>
      </c>
      <c r="J8" s="26" t="s">
        <v>662</v>
      </c>
      <c r="K8" s="26" t="s">
        <v>663</v>
      </c>
      <c r="L8" s="26" t="s">
        <v>6</v>
      </c>
      <c r="M8" s="26" t="s">
        <v>10</v>
      </c>
      <c r="N8" s="26" t="s">
        <v>661</v>
      </c>
      <c r="O8" s="26" t="s">
        <v>662</v>
      </c>
      <c r="P8" s="10" t="s">
        <v>663</v>
      </c>
    </row>
    <row r="9" spans="1:18" x14ac:dyDescent="0.25">
      <c r="A9" s="14" t="s">
        <v>0</v>
      </c>
      <c r="B9" s="11">
        <f t="shared" ref="B9:B16" si="0">C9/1440*1000000</f>
        <v>2229.1666666666674</v>
      </c>
      <c r="C9" s="11">
        <v>3.2100000000000013</v>
      </c>
      <c r="D9" s="60">
        <f>'BCWA ADD'!Q1</f>
        <v>1998.9590909090921</v>
      </c>
      <c r="E9" s="60">
        <v>284.01243671897805</v>
      </c>
      <c r="F9" s="61">
        <f>E9/D9</f>
        <v>0.142080164626988</v>
      </c>
      <c r="G9" s="112">
        <v>3843.7</v>
      </c>
      <c r="H9" s="77">
        <f>G9*1440/1000000</f>
        <v>5.5349279999999998</v>
      </c>
      <c r="I9" s="77">
        <v>1966.0681818181822</v>
      </c>
      <c r="J9" s="77">
        <v>341.52649322456051</v>
      </c>
      <c r="K9" s="61">
        <f>J9/I9</f>
        <v>0.1737104014921412</v>
      </c>
      <c r="L9" s="11">
        <f t="shared" ref="L9:L16" si="1">M9/1440*1000000</f>
        <v>4444.4444444444443</v>
      </c>
      <c r="M9" s="11">
        <v>6.4</v>
      </c>
      <c r="N9" s="11">
        <v>1994.1231060606062</v>
      </c>
      <c r="O9" s="11">
        <v>327.31591562089113</v>
      </c>
      <c r="P9" s="62">
        <f t="shared" ref="P9:P17" si="2">O9/N9</f>
        <v>0.16414027530502082</v>
      </c>
    </row>
    <row r="10" spans="1:18" x14ac:dyDescent="0.25">
      <c r="A10" s="14" t="s">
        <v>3</v>
      </c>
      <c r="B10" s="11">
        <f t="shared" si="0"/>
        <v>6458.3333333333339</v>
      </c>
      <c r="C10" s="11">
        <v>9.3000000000000007</v>
      </c>
      <c r="D10" s="60">
        <f>'EP ADD'!Q1</f>
        <v>1410.0102272727272</v>
      </c>
      <c r="E10" s="60">
        <f>'EP ADD'!U1</f>
        <v>357.58385570701091</v>
      </c>
      <c r="F10" s="61">
        <f t="shared" ref="F10:F12" si="3">E10/D10</f>
        <v>0.2536037319379289</v>
      </c>
      <c r="G10" s="11">
        <f>H10/1440*1000000</f>
        <v>6458.3333333333339</v>
      </c>
      <c r="H10" s="77">
        <v>9.3000000000000007</v>
      </c>
      <c r="I10" s="77">
        <v>871.9556818181818</v>
      </c>
      <c r="J10" s="77">
        <v>251.419907942793</v>
      </c>
      <c r="K10" s="61">
        <f>J10/I10</f>
        <v>0.28834023699293759</v>
      </c>
      <c r="L10" s="11">
        <f t="shared" si="1"/>
        <v>6458.3333333333339</v>
      </c>
      <c r="M10" s="11">
        <v>9.3000000000000007</v>
      </c>
      <c r="N10" s="11">
        <f>'EP PH'!O1</f>
        <v>1410.0102272727279</v>
      </c>
      <c r="O10" s="11">
        <f>'EP PH'!S1</f>
        <v>241.73306195053664</v>
      </c>
      <c r="P10" s="62">
        <f t="shared" si="2"/>
        <v>0.1714406443831985</v>
      </c>
    </row>
    <row r="11" spans="1:18" x14ac:dyDescent="0.25">
      <c r="A11" s="14" t="s">
        <v>7</v>
      </c>
      <c r="B11" s="11">
        <f t="shared" si="0"/>
        <v>1166.6666666666665</v>
      </c>
      <c r="C11" s="11">
        <v>1.68</v>
      </c>
      <c r="D11" s="60">
        <f>'GWD ADD'!P2</f>
        <v>833.22007575757527</v>
      </c>
      <c r="E11" s="60">
        <f>'GWD ADD'!S2</f>
        <v>114.5410507476038</v>
      </c>
      <c r="F11" s="61">
        <f t="shared" si="3"/>
        <v>0.13746794404042834</v>
      </c>
      <c r="G11" s="11">
        <f>H11/1440*1000000</f>
        <v>1875.0000000000002</v>
      </c>
      <c r="H11" s="77">
        <v>2.7</v>
      </c>
      <c r="I11" s="77">
        <v>873.11401515151454</v>
      </c>
      <c r="J11" s="77">
        <v>111.66202819490411</v>
      </c>
      <c r="K11" s="61">
        <f t="shared" ref="K11:K15" si="4">J11/I11</f>
        <v>0.12788940076231281</v>
      </c>
      <c r="L11" s="11">
        <f t="shared" si="1"/>
        <v>1875.0000000000002</v>
      </c>
      <c r="M11" s="11">
        <v>2.7</v>
      </c>
      <c r="N11" s="11">
        <f>'GWD PH'!O1</f>
        <v>822.79924242424283</v>
      </c>
      <c r="O11" s="11">
        <f>'GWD PH'!S1</f>
        <v>55.093411303896467</v>
      </c>
      <c r="P11" s="62">
        <f t="shared" si="2"/>
        <v>6.6958510002479807E-2</v>
      </c>
    </row>
    <row r="12" spans="1:18" x14ac:dyDescent="0.25">
      <c r="A12" s="14" t="s">
        <v>2</v>
      </c>
      <c r="B12" s="11">
        <f t="shared" si="0"/>
        <v>4722.2222222222226</v>
      </c>
      <c r="C12" s="11">
        <v>6.8</v>
      </c>
      <c r="D12" s="60">
        <f>'KCWA ADD'!P2</f>
        <v>134.17500000000001</v>
      </c>
      <c r="E12" s="60">
        <f>'KCWA ADD'!S2</f>
        <v>29.1007464232305</v>
      </c>
      <c r="F12" s="61">
        <f t="shared" si="3"/>
        <v>0.21688650212953603</v>
      </c>
      <c r="G12" s="11">
        <f>H12/1440*1000000</f>
        <v>5902.7777777777774</v>
      </c>
      <c r="H12" s="21">
        <v>8.5</v>
      </c>
      <c r="I12" s="77">
        <v>134.17500000000001</v>
      </c>
      <c r="J12" s="77">
        <v>24.669612746036957</v>
      </c>
      <c r="K12" s="61">
        <f t="shared" si="4"/>
        <v>0.18386147006548878</v>
      </c>
      <c r="L12" s="11">
        <f t="shared" si="1"/>
        <v>8194.4444444444453</v>
      </c>
      <c r="M12" s="11">
        <v>11.8</v>
      </c>
      <c r="N12" s="11">
        <v>134.17500000000001</v>
      </c>
      <c r="O12" s="11">
        <v>30.379044980527993</v>
      </c>
      <c r="P12" s="62">
        <f t="shared" si="2"/>
        <v>0.22641360149452575</v>
      </c>
    </row>
    <row r="13" spans="1:18" x14ac:dyDescent="0.25">
      <c r="A13" s="14" t="s">
        <v>1</v>
      </c>
      <c r="B13" s="11">
        <f t="shared" si="0"/>
        <v>2166.6666666666665</v>
      </c>
      <c r="C13" s="11">
        <v>3.12</v>
      </c>
      <c r="D13" s="60">
        <v>2206.4757575757549</v>
      </c>
      <c r="E13" s="60">
        <v>304.87298953855634</v>
      </c>
      <c r="F13" s="61">
        <f>E13/D13</f>
        <v>0.13817191894893915</v>
      </c>
      <c r="G13" s="11">
        <f t="shared" ref="G13:G14" si="5">H13/1440*1000000</f>
        <v>3166.6666666666665</v>
      </c>
      <c r="H13" s="21">
        <v>4.5599999999999996</v>
      </c>
      <c r="I13" s="77">
        <v>1099.9109848484829</v>
      </c>
      <c r="J13" s="77">
        <v>239.35588975049296</v>
      </c>
      <c r="K13" s="61">
        <f t="shared" si="4"/>
        <v>0.21761387334763746</v>
      </c>
      <c r="L13" s="11">
        <f t="shared" si="1"/>
        <v>3166.6666666666665</v>
      </c>
      <c r="M13" s="11">
        <v>4.5599999999999996</v>
      </c>
      <c r="N13" s="11">
        <f>'LWC PH'!N1</f>
        <v>2178.0681818181929</v>
      </c>
      <c r="O13" s="11">
        <f>'LWC PH'!R1</f>
        <v>137.96319192993965</v>
      </c>
      <c r="P13" s="62">
        <f t="shared" si="2"/>
        <v>6.3341998694812066E-2</v>
      </c>
    </row>
    <row r="14" spans="1:18" x14ac:dyDescent="0.25">
      <c r="A14" s="14" t="s">
        <v>8</v>
      </c>
      <c r="B14" s="11">
        <f t="shared" si="0"/>
        <v>937.50000000000011</v>
      </c>
      <c r="C14" s="11">
        <v>1.35</v>
      </c>
      <c r="D14" s="60">
        <f>'SWSB ADD'!Q1+'SWSB ADD LONGVIEW'!S1</f>
        <v>2147.0185606060631</v>
      </c>
      <c r="E14" s="60">
        <f>'SWSB ADD'!U1+'SWSB ADD LONGVIEW'!U1</f>
        <v>134.65410728286767</v>
      </c>
      <c r="F14" s="61">
        <f t="shared" ref="F14:F15" si="6">E14/D14</f>
        <v>6.2716787713682984E-2</v>
      </c>
      <c r="G14" s="11">
        <f t="shared" si="5"/>
        <v>1388.8888888888889</v>
      </c>
      <c r="H14" s="77">
        <v>2</v>
      </c>
      <c r="I14" s="77">
        <f>'SWSB MDD LONGVIEW'!U1+'SWSB MDD'!Q1</f>
        <v>3135.8465909090928</v>
      </c>
      <c r="J14" s="77">
        <f>'SWSB MDD LONGVIEW'!W1+'SWSB MDD'!U1</f>
        <v>187.91461694377836</v>
      </c>
      <c r="K14" s="117">
        <f t="shared" si="4"/>
        <v>5.9924684290535164E-2</v>
      </c>
      <c r="L14" s="11">
        <f t="shared" si="1"/>
        <v>1388.8888888888889</v>
      </c>
      <c r="M14" s="11">
        <v>2</v>
      </c>
      <c r="N14" s="11">
        <f>'SWSB PH'!O1+'SWSB PH LONGVIEW '!U1</f>
        <v>2068.9662878787904</v>
      </c>
      <c r="O14" s="11">
        <f>'SWSB PH'!S1+'SWSB PH LONGVIEW '!W1</f>
        <v>199.48119624039813</v>
      </c>
      <c r="P14" s="62">
        <f t="shared" si="2"/>
        <v>9.6415875603713397E-2</v>
      </c>
    </row>
    <row r="15" spans="1:18" x14ac:dyDescent="0.25">
      <c r="A15" s="14" t="s">
        <v>111</v>
      </c>
      <c r="B15" s="11">
        <f t="shared" si="0"/>
        <v>4134.2592592592573</v>
      </c>
      <c r="C15" s="11">
        <v>5.9533333333333314</v>
      </c>
      <c r="D15" s="124">
        <f>'WAR ADD'!Q1</f>
        <v>1033.3306818181816</v>
      </c>
      <c r="E15" s="124">
        <f>'WAR ADD'!U1</f>
        <v>184.89576533048239</v>
      </c>
      <c r="F15" s="123">
        <f t="shared" si="6"/>
        <v>0.17893184493965844</v>
      </c>
      <c r="G15" s="11">
        <v>6857.8</v>
      </c>
      <c r="H15" s="77">
        <f>G15*1440/1000000</f>
        <v>9.8752320000000005</v>
      </c>
      <c r="I15" s="124">
        <v>1002.870454545454</v>
      </c>
      <c r="J15" s="124">
        <v>208.03296114149452</v>
      </c>
      <c r="K15" s="123">
        <f t="shared" si="4"/>
        <v>0.20743752116596598</v>
      </c>
      <c r="L15" s="11">
        <f t="shared" si="1"/>
        <v>9166.6666666666661</v>
      </c>
      <c r="M15" s="11">
        <v>13.2</v>
      </c>
      <c r="N15" s="137">
        <f>'WAR PH'!O1</f>
        <v>1033.3306818181816</v>
      </c>
      <c r="O15" s="137">
        <f>'WAR PH'!S1</f>
        <v>252.96635840752788</v>
      </c>
      <c r="P15" s="130">
        <f t="shared" si="2"/>
        <v>0.24480678146750148</v>
      </c>
    </row>
    <row r="16" spans="1:18" x14ac:dyDescent="0.25">
      <c r="A16" s="14" t="s">
        <v>110</v>
      </c>
      <c r="B16" s="11">
        <f t="shared" si="0"/>
        <v>1916.6666666666667</v>
      </c>
      <c r="C16" s="11">
        <v>2.7600000000000002</v>
      </c>
      <c r="D16" s="124"/>
      <c r="E16" s="124"/>
      <c r="F16" s="123"/>
      <c r="G16" s="11">
        <v>2978.4</v>
      </c>
      <c r="H16" s="77">
        <f>G16*1440/1000000</f>
        <v>4.2888960000000003</v>
      </c>
      <c r="I16" s="124"/>
      <c r="J16" s="124"/>
      <c r="K16" s="123"/>
      <c r="L16" s="11">
        <f t="shared" si="1"/>
        <v>4861.1111111111113</v>
      </c>
      <c r="M16" s="11">
        <v>7</v>
      </c>
      <c r="N16" s="138"/>
      <c r="O16" s="138"/>
      <c r="P16" s="130"/>
    </row>
    <row r="17" spans="1:35" ht="15.75" thickBot="1" x14ac:dyDescent="0.3">
      <c r="A17" s="27" t="s">
        <v>2297</v>
      </c>
      <c r="B17" s="28">
        <f>C17*1000000/1440</f>
        <v>22229.166666666668</v>
      </c>
      <c r="C17" s="113">
        <f>56.52-3.26-3.74-0.91-5.16-2.23-0.88-8.33</f>
        <v>32.010000000000005</v>
      </c>
      <c r="D17" s="28">
        <f>C24-('BCWA ADD'!W2+'GWD ADD'!U202+'SWSB ADD'!W47+'WAR ADD'!W5)</f>
        <v>10736.750200266293</v>
      </c>
      <c r="E17" s="114">
        <f>D24</f>
        <v>9363.5102556570637</v>
      </c>
      <c r="F17" s="115">
        <f t="shared" ref="F17" si="7">E17/D17</f>
        <v>0.87209910643397759</v>
      </c>
      <c r="G17" s="28">
        <f>H17*1000000/1440</f>
        <v>41576.388888888891</v>
      </c>
      <c r="H17" s="86">
        <f>101.54-5.54-6.36-1.54-8.77-3.8-1.5-14.16</f>
        <v>59.870000000000005</v>
      </c>
      <c r="I17" s="78">
        <f>O24-('BCWA MDD'!W4+'GWD MDD'!W206+'WAR MDD'!W5)</f>
        <v>10736.646677408422</v>
      </c>
      <c r="J17" s="78">
        <f>P24</f>
        <v>9444.4782481649981</v>
      </c>
      <c r="K17" s="115">
        <f t="shared" ref="K17" si="8">J17/I17</f>
        <v>0.87964878904301214</v>
      </c>
      <c r="L17" s="28">
        <f>M17*1000000/1440</f>
        <v>58577.361111111124</v>
      </c>
      <c r="M17" s="28">
        <f>(101.54*1.41)-7.82-8.97-2.18-12.38-5.36-2.11-20</f>
        <v>84.351400000000012</v>
      </c>
      <c r="N17" s="78">
        <f>AA24-('BCWA PH'!U2+'LWC PH'!T313+'SWSB PH'!U2+'WAR PH'!U5)</f>
        <v>10737.458803270731</v>
      </c>
      <c r="O17" s="28">
        <f>AB24</f>
        <v>9528.5394258593242</v>
      </c>
      <c r="P17" s="116">
        <f t="shared" si="2"/>
        <v>0.88741103462551507</v>
      </c>
    </row>
    <row r="21" spans="1:35" ht="15.75" thickBot="1" x14ac:dyDescent="0.3"/>
    <row r="22" spans="1:35" ht="19.5" thickBot="1" x14ac:dyDescent="0.35">
      <c r="A22" s="125" t="s">
        <v>2119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7"/>
      <c r="M22" s="125" t="s">
        <v>2202</v>
      </c>
      <c r="N22" s="126"/>
      <c r="O22" s="126"/>
      <c r="P22" s="126"/>
      <c r="Q22" s="126"/>
      <c r="R22" s="126"/>
      <c r="S22" s="126"/>
      <c r="T22" s="126"/>
      <c r="U22" s="126"/>
      <c r="V22" s="126"/>
      <c r="W22" s="127"/>
      <c r="Y22" s="125" t="s">
        <v>2120</v>
      </c>
      <c r="Z22" s="126"/>
      <c r="AA22" s="126"/>
      <c r="AB22" s="126"/>
      <c r="AC22" s="126"/>
      <c r="AD22" s="126"/>
      <c r="AE22" s="126"/>
      <c r="AF22" s="126"/>
      <c r="AG22" s="126"/>
      <c r="AH22" s="126"/>
      <c r="AI22" s="127"/>
    </row>
    <row r="23" spans="1:35" ht="15.75" thickBot="1" x14ac:dyDescent="0.3">
      <c r="A23" s="121"/>
      <c r="B23" s="122"/>
      <c r="C23" s="79" t="s">
        <v>2101</v>
      </c>
      <c r="D23" s="79" t="s">
        <v>2295</v>
      </c>
      <c r="E23" s="79" t="s">
        <v>0</v>
      </c>
      <c r="F23" s="79" t="s">
        <v>3</v>
      </c>
      <c r="G23" s="79" t="s">
        <v>2102</v>
      </c>
      <c r="H23" s="79" t="s">
        <v>2</v>
      </c>
      <c r="I23" s="79" t="s">
        <v>1</v>
      </c>
      <c r="J23" s="79" t="s">
        <v>2103</v>
      </c>
      <c r="K23" s="80" t="s">
        <v>2104</v>
      </c>
      <c r="M23" s="121"/>
      <c r="N23" s="122"/>
      <c r="O23" s="79" t="s">
        <v>2101</v>
      </c>
      <c r="P23" s="79" t="s">
        <v>2295</v>
      </c>
      <c r="Q23" s="79" t="s">
        <v>0</v>
      </c>
      <c r="R23" s="79" t="s">
        <v>3</v>
      </c>
      <c r="S23" s="79" t="s">
        <v>2102</v>
      </c>
      <c r="T23" s="79" t="s">
        <v>2</v>
      </c>
      <c r="U23" s="79" t="s">
        <v>1</v>
      </c>
      <c r="V23" s="79" t="s">
        <v>2103</v>
      </c>
      <c r="W23" s="80" t="s">
        <v>2104</v>
      </c>
      <c r="Y23" s="121"/>
      <c r="Z23" s="122"/>
      <c r="AA23" s="79" t="s">
        <v>2101</v>
      </c>
      <c r="AB23" s="79" t="s">
        <v>2295</v>
      </c>
      <c r="AC23" s="79" t="s">
        <v>0</v>
      </c>
      <c r="AD23" s="79" t="s">
        <v>3</v>
      </c>
      <c r="AE23" s="79" t="s">
        <v>2102</v>
      </c>
      <c r="AF23" s="79" t="s">
        <v>2</v>
      </c>
      <c r="AG23" s="79" t="s">
        <v>1</v>
      </c>
      <c r="AH23" s="79" t="s">
        <v>2103</v>
      </c>
      <c r="AI23" s="80" t="s">
        <v>2104</v>
      </c>
    </row>
    <row r="24" spans="1:35" ht="15.75" thickBot="1" x14ac:dyDescent="0.3">
      <c r="A24" s="118" t="s">
        <v>2098</v>
      </c>
      <c r="B24" s="81" t="s">
        <v>658</v>
      </c>
      <c r="C24" s="82">
        <v>10773.471306818808</v>
      </c>
      <c r="D24" s="82">
        <f>C24-SUM(E24:K24)</f>
        <v>9363.5102556570637</v>
      </c>
      <c r="E24" s="82">
        <v>284.01243671897805</v>
      </c>
      <c r="F24" s="82">
        <v>357.88397307016021</v>
      </c>
      <c r="G24" s="82">
        <v>114.5410507476038</v>
      </c>
      <c r="H24" s="82">
        <v>29.1007464232305</v>
      </c>
      <c r="I24" s="82">
        <v>304.87298953855634</v>
      </c>
      <c r="J24" s="77">
        <f>J27+J30+J33+J36+J39+J42+J45+J48+J51++J54+J57+J60+J63+J66+J69+J72+J75</f>
        <v>134.65408933273295</v>
      </c>
      <c r="K24" s="84">
        <v>184.89576533048239</v>
      </c>
      <c r="M24" s="118" t="s">
        <v>2098</v>
      </c>
      <c r="N24" s="81" t="s">
        <v>658</v>
      </c>
      <c r="O24" s="82">
        <v>10773.471306818808</v>
      </c>
      <c r="P24" s="82">
        <f>O24-SUM(Q24:W24)</f>
        <v>9444.4782481649981</v>
      </c>
      <c r="Q24" s="83">
        <f>J9</f>
        <v>341.52649322456051</v>
      </c>
      <c r="R24" s="82">
        <f>J10</f>
        <v>251.419907942793</v>
      </c>
      <c r="S24" s="77">
        <f>J11</f>
        <v>111.66202819490411</v>
      </c>
      <c r="T24" s="82">
        <f>J12</f>
        <v>24.669612746036957</v>
      </c>
      <c r="U24" s="77">
        <f>J13</f>
        <v>239.35588975049296</v>
      </c>
      <c r="V24" s="77">
        <f>V27+V30+V33+V36+V39+V42+V45+V48+V51++V54+V57+V60+V63+V66+V69+V72+V75</f>
        <v>152.3261656535276</v>
      </c>
      <c r="W24" s="84">
        <f>J15</f>
        <v>208.03296114149452</v>
      </c>
      <c r="Y24" s="118" t="s">
        <v>2098</v>
      </c>
      <c r="Z24" s="81" t="s">
        <v>658</v>
      </c>
      <c r="AA24" s="82">
        <v>10773.471306818808</v>
      </c>
      <c r="AB24" s="83">
        <f>AA24-SUM(AC24:AI24)</f>
        <v>9528.5394258593242</v>
      </c>
      <c r="AC24" s="83">
        <f>O9</f>
        <v>327.31591562089113</v>
      </c>
      <c r="AD24" s="82">
        <v>241.73306195053664</v>
      </c>
      <c r="AE24" s="77">
        <f t="shared" ref="AE24" si="9">AE27+AE30+AE33+AE36+AE39+AE42+AE45+AE48+AE51++AE54+AE57+AE60+AE63+AE66+AE69+AE72+AE75</f>
        <v>55.092999999999996</v>
      </c>
      <c r="AF24" s="82">
        <v>30.379044980528001</v>
      </c>
      <c r="AG24" s="77">
        <f t="shared" ref="AD24:AI26" si="10">AG27+AG30+AG33+AG36+AG39+AG42+AG45+AG48+AG51++AG54+AG57+AG60+AG63+AG66+AG69+AG72+AG75</f>
        <v>137.96899999999999</v>
      </c>
      <c r="AH24" s="77">
        <f>AH27+AH30+AH33+AH36+AH39+AH42+AH45+AH48+AH51++AH54+AH57+AH60+AH63+AH66+AH69+AH72+AH75</f>
        <v>199.47550000000001</v>
      </c>
      <c r="AI24" s="84">
        <f>O15</f>
        <v>252.96635840752788</v>
      </c>
    </row>
    <row r="25" spans="1:35" ht="15.75" thickBot="1" x14ac:dyDescent="0.3">
      <c r="A25" s="119"/>
      <c r="B25" s="21" t="s">
        <v>2106</v>
      </c>
      <c r="C25" s="77">
        <v>1024.3195074545499</v>
      </c>
      <c r="D25" s="82">
        <f>C25-SUM(E25:K25)</f>
        <v>983.13144968437223</v>
      </c>
      <c r="E25" s="77">
        <f>E28+E31+E34+E37+E40+E43+E46+E49+E52+E55+E58+E61+E64+E67+E70+E73+E76</f>
        <v>8.6654863951048267</v>
      </c>
      <c r="F25" s="77">
        <f>F28+F31+F34+F37+F40+F43+F46+F49+F52+F55+F58+F61+F64+F67+F70+F73+F76</f>
        <v>3.8864399857875149</v>
      </c>
      <c r="G25" s="77">
        <f t="shared" ref="G25:K25" si="11">G28+G31+G34+G37+G40+G43+G46+G49+G52+G55+G58+G61+G64+G67+G70+G73+G76</f>
        <v>5.3471438517791396</v>
      </c>
      <c r="H25" s="77">
        <f t="shared" si="11"/>
        <v>0.37265959895002942</v>
      </c>
      <c r="I25" s="77">
        <f t="shared" si="11"/>
        <v>15.770186294262714</v>
      </c>
      <c r="J25" s="77">
        <f t="shared" ref="J25" si="12">J28+J31+J34+J37+J40+J43+J46+J49+J52++J55+J58+J61+J64+J67+J70+J73+J76</f>
        <v>4.1860983542501691</v>
      </c>
      <c r="K25" s="85">
        <f t="shared" si="11"/>
        <v>2.9600432900432905</v>
      </c>
      <c r="M25" s="119"/>
      <c r="N25" s="21" t="s">
        <v>2106</v>
      </c>
      <c r="O25" s="77">
        <v>1024.3195074545499</v>
      </c>
      <c r="P25" s="106">
        <f>O25-SUM(Q25:W25)</f>
        <v>986.2780804188202</v>
      </c>
      <c r="Q25" s="77">
        <f>Q28+Q31+Q34+Q37+Q40+Q43+Q46+Q49+Q52+Q55+Q58+Q61+Q64+Q67+Q70+Q73+Q76</f>
        <v>9.1757344346829637</v>
      </c>
      <c r="R25" s="77">
        <f t="shared" ref="R25:W25" si="13">R28+R31+R34+R37+R40+R43+R46+R49+R52+R55+R58+R61+R64+R67+R70+R73+R76</f>
        <v>2.7092357968828558</v>
      </c>
      <c r="S25" s="77">
        <f t="shared" si="13"/>
        <v>4.8329004329004324</v>
      </c>
      <c r="T25" s="77">
        <f t="shared" si="13"/>
        <v>0.31597435897435894</v>
      </c>
      <c r="U25" s="77">
        <f t="shared" si="13"/>
        <v>13.066537518037517</v>
      </c>
      <c r="V25" s="77">
        <f t="shared" ref="V25" si="14">V28+V31+V34+V37+V40+V43+V46+V49+V52++V55+V58+V61+V64+V67+V70+V73+V76</f>
        <v>4.7170929105411368</v>
      </c>
      <c r="W25" s="77">
        <f t="shared" si="13"/>
        <v>3.2239515837104067</v>
      </c>
      <c r="Y25" s="119"/>
      <c r="Z25" s="21" t="s">
        <v>2106</v>
      </c>
      <c r="AA25" s="77">
        <v>1024.3195074545499</v>
      </c>
      <c r="AB25" s="77">
        <f>AA25-SUM(AC25:AI25)</f>
        <v>991.49706496495196</v>
      </c>
      <c r="AC25" s="77">
        <f>AC28+AC31+AC34+AC37+AC40+AC43+AC46+AC49+AC52++AC55+AC58+AC61+AC64+AC67+AC70+AC73+AC76</f>
        <v>8.5615566043433713</v>
      </c>
      <c r="AD25" s="77">
        <f t="shared" si="10"/>
        <v>2.6021056199316686</v>
      </c>
      <c r="AE25" s="77">
        <f t="shared" ref="AE25" si="15">AE28+AE31+AE34+AE37+AE40+AE43+AE46+AE49+AE52++AE55+AE58+AE61+AE64+AE67+AE70+AE73+AE76</f>
        <v>2.7981396103896103</v>
      </c>
      <c r="AF25" s="77">
        <f t="shared" si="10"/>
        <v>0.38905982905982905</v>
      </c>
      <c r="AG25" s="77">
        <f t="shared" si="10"/>
        <v>8.4548838016558605</v>
      </c>
      <c r="AH25" s="77">
        <f t="shared" si="10"/>
        <v>6.1865799491358322</v>
      </c>
      <c r="AI25" s="85">
        <f t="shared" si="10"/>
        <v>3.8301170750817808</v>
      </c>
    </row>
    <row r="26" spans="1:35" ht="15.75" thickBot="1" x14ac:dyDescent="0.3">
      <c r="A26" s="120"/>
      <c r="B26" s="86" t="s">
        <v>2105</v>
      </c>
      <c r="C26" s="86">
        <v>37344</v>
      </c>
      <c r="D26" s="89">
        <f>C26-23</f>
        <v>37321</v>
      </c>
      <c r="E26" s="86">
        <v>461</v>
      </c>
      <c r="F26" s="86">
        <v>73</v>
      </c>
      <c r="G26" s="86">
        <v>347</v>
      </c>
      <c r="H26" s="86">
        <v>7</v>
      </c>
      <c r="I26" s="86">
        <v>932</v>
      </c>
      <c r="J26" s="87">
        <f t="shared" ref="J26" si="16">J29+J32+J35+J38+J41+J44+J47+J50+J53++J56+J59+J62+J65+J68+J71+J74+J77</f>
        <v>564</v>
      </c>
      <c r="K26" s="88">
        <v>85</v>
      </c>
      <c r="M26" s="120"/>
      <c r="N26" s="86" t="s">
        <v>2105</v>
      </c>
      <c r="O26" s="86">
        <v>37344</v>
      </c>
      <c r="P26" s="86">
        <f>O26-26</f>
        <v>37318</v>
      </c>
      <c r="Q26" s="86">
        <v>380</v>
      </c>
      <c r="R26" s="86">
        <v>47</v>
      </c>
      <c r="S26" s="87">
        <v>371</v>
      </c>
      <c r="T26" s="86">
        <v>7</v>
      </c>
      <c r="U26" s="87">
        <v>751</v>
      </c>
      <c r="V26" s="87">
        <f t="shared" ref="V26" si="17">V29+V32+V35+V38+V41+V44+V47+V50+V53++V56+V59+V62+V65+V68+V71+V74+V77</f>
        <v>740</v>
      </c>
      <c r="W26" s="88">
        <v>70</v>
      </c>
      <c r="Y26" s="120"/>
      <c r="Z26" s="86" t="s">
        <v>2105</v>
      </c>
      <c r="AA26" s="86">
        <v>37344</v>
      </c>
      <c r="AB26" s="86">
        <f>AA26-23</f>
        <v>37321</v>
      </c>
      <c r="AC26" s="86">
        <v>401</v>
      </c>
      <c r="AD26" s="86">
        <f>SUM(AD29+AD32+AD35+AD38+AD41+AD44+AD47+AD50+AD53+AD56+AD59+AD62+AD65+AD68+AD74+AD77+AD74)</f>
        <v>73</v>
      </c>
      <c r="AE26" s="87">
        <f>AE29+AE32+AE35+AE38+AE41+AE44+AE47+AE50+AE53++AE56+AE59+AE62+AE65+AE68+AE71+AE74+AE77</f>
        <v>307</v>
      </c>
      <c r="AF26" s="86">
        <f>SUM(AF29+AF32+AF35+AF38+AF41+AF44+AF47+AF50+AF53+AF56+AF59+AF62+AF65+AF68+AF74+AF77+AF74)</f>
        <v>7</v>
      </c>
      <c r="AG26" s="87">
        <f t="shared" si="10"/>
        <v>888</v>
      </c>
      <c r="AH26" s="87">
        <f t="shared" si="10"/>
        <v>510</v>
      </c>
      <c r="AI26" s="88">
        <f>SUM(AI29+AI32+AI35+AI38+AI41+AI44+AI47+AI50+AI53+AI56+AI59+AI62+AI65+AI68+AI74+AI77+AI74)</f>
        <v>85</v>
      </c>
    </row>
    <row r="27" spans="1:35" ht="15.75" thickBot="1" x14ac:dyDescent="0.3">
      <c r="A27" s="118" t="s">
        <v>2094</v>
      </c>
      <c r="B27" s="81" t="s">
        <v>658</v>
      </c>
      <c r="C27" s="82">
        <v>525.68636363636358</v>
      </c>
      <c r="D27" s="82">
        <f>C27-SUM(E27:K27)</f>
        <v>210.61826305957408</v>
      </c>
      <c r="E27" s="82">
        <v>33.600126146789485</v>
      </c>
      <c r="F27" s="82">
        <v>234.99</v>
      </c>
      <c r="G27" s="89">
        <v>0</v>
      </c>
      <c r="H27" s="89">
        <v>0</v>
      </c>
      <c r="I27" s="82">
        <v>18.607974429999999</v>
      </c>
      <c r="J27" s="82">
        <v>12.06</v>
      </c>
      <c r="K27" s="84">
        <v>15.81</v>
      </c>
      <c r="M27" s="118" t="s">
        <v>2094</v>
      </c>
      <c r="N27" s="81" t="s">
        <v>658</v>
      </c>
      <c r="O27" s="82">
        <v>525.68636363636358</v>
      </c>
      <c r="P27" s="82">
        <f>O27-SUM(Q27:W27)</f>
        <v>272.31550641949741</v>
      </c>
      <c r="Q27" s="82">
        <v>50.9</v>
      </c>
      <c r="R27" s="82">
        <v>171.5</v>
      </c>
      <c r="S27" s="81">
        <v>0</v>
      </c>
      <c r="T27" s="81">
        <v>0</v>
      </c>
      <c r="U27" s="81">
        <v>0</v>
      </c>
      <c r="V27" s="82">
        <f>'SWSB MDD LONGVIEW'!T2</f>
        <v>13.880857216866175</v>
      </c>
      <c r="W27" s="84">
        <v>17.09</v>
      </c>
      <c r="Y27" s="118" t="s">
        <v>2094</v>
      </c>
      <c r="Z27" s="81" t="s">
        <v>658</v>
      </c>
      <c r="AA27" s="82">
        <v>525.68636363636358</v>
      </c>
      <c r="AB27" s="82">
        <f>AA27-SUM(AC27:AI27)</f>
        <v>258.71636363636361</v>
      </c>
      <c r="AC27" s="82">
        <v>57.75</v>
      </c>
      <c r="AD27" s="82">
        <v>166.71</v>
      </c>
      <c r="AE27" s="81">
        <v>0</v>
      </c>
      <c r="AF27" s="81">
        <v>0</v>
      </c>
      <c r="AG27" s="81">
        <v>3.03</v>
      </c>
      <c r="AH27" s="82">
        <v>18.079999999999998</v>
      </c>
      <c r="AI27" s="84">
        <v>21.4</v>
      </c>
    </row>
    <row r="28" spans="1:35" x14ac:dyDescent="0.25">
      <c r="A28" s="119"/>
      <c r="B28" s="21" t="s">
        <v>2106</v>
      </c>
      <c r="C28" s="77">
        <f>C27/102</f>
        <v>5.1537878787878784</v>
      </c>
      <c r="D28" s="82">
        <f>C28-SUM(E28:K28)</f>
        <v>2.0648849319566094</v>
      </c>
      <c r="E28" s="77">
        <f>E27/102</f>
        <v>0.32941300143911262</v>
      </c>
      <c r="F28" s="77">
        <f>F27/102</f>
        <v>2.3038235294117646</v>
      </c>
      <c r="G28" s="87">
        <v>0</v>
      </c>
      <c r="H28" s="87">
        <v>0</v>
      </c>
      <c r="I28" s="77">
        <f>I27/102</f>
        <v>0.1824311218627451</v>
      </c>
      <c r="J28" s="77">
        <f>J27/102</f>
        <v>0.11823529411764706</v>
      </c>
      <c r="K28" s="85">
        <f>K27/102</f>
        <v>0.155</v>
      </c>
      <c r="M28" s="119"/>
      <c r="N28" s="21" t="s">
        <v>2106</v>
      </c>
      <c r="O28" s="77">
        <v>5.1537878787878784</v>
      </c>
      <c r="P28" s="111">
        <f>O28-SUM(Q28:W28)</f>
        <v>2.6697598668578175</v>
      </c>
      <c r="Q28" s="77">
        <f>Q27/102</f>
        <v>0.49901960784313726</v>
      </c>
      <c r="R28" s="77">
        <f t="shared" ref="R28:W28" si="18">R27/102</f>
        <v>1.6813725490196079</v>
      </c>
      <c r="S28" s="87">
        <f t="shared" si="18"/>
        <v>0</v>
      </c>
      <c r="T28" s="87">
        <f t="shared" si="18"/>
        <v>0</v>
      </c>
      <c r="U28" s="87">
        <f t="shared" si="18"/>
        <v>0</v>
      </c>
      <c r="V28" s="87">
        <f t="shared" si="18"/>
        <v>0.13608683545947231</v>
      </c>
      <c r="W28" s="77">
        <f t="shared" si="18"/>
        <v>0.16754901960784313</v>
      </c>
      <c r="Y28" s="119"/>
      <c r="Z28" s="21" t="s">
        <v>2106</v>
      </c>
      <c r="AA28" s="77">
        <v>5.1537878787878784</v>
      </c>
      <c r="AB28" s="77">
        <f>AA28-SUM(AC28:AI28)</f>
        <v>2.5364349376114075</v>
      </c>
      <c r="AC28" s="77">
        <f>AC27/102</f>
        <v>0.56617647058823528</v>
      </c>
      <c r="AD28" s="77">
        <f t="shared" ref="AD28:AI28" si="19">AD27/102</f>
        <v>1.6344117647058825</v>
      </c>
      <c r="AE28" s="87">
        <f>AE27/102</f>
        <v>0</v>
      </c>
      <c r="AF28" s="21">
        <f t="shared" si="19"/>
        <v>0</v>
      </c>
      <c r="AG28" s="77">
        <f>AG27/102</f>
        <v>2.9705882352941176E-2</v>
      </c>
      <c r="AH28" s="77">
        <f>AH27/102</f>
        <v>0.17725490196078431</v>
      </c>
      <c r="AI28" s="85">
        <f t="shared" si="19"/>
        <v>0.20980392156862743</v>
      </c>
    </row>
    <row r="29" spans="1:35" ht="15.75" thickBot="1" x14ac:dyDescent="0.3">
      <c r="A29" s="120"/>
      <c r="B29" s="86" t="s">
        <v>2105</v>
      </c>
      <c r="C29" s="86">
        <v>22</v>
      </c>
      <c r="D29" s="86">
        <v>22</v>
      </c>
      <c r="E29" s="86">
        <v>22</v>
      </c>
      <c r="F29" s="86">
        <v>22</v>
      </c>
      <c r="G29" s="86">
        <v>0</v>
      </c>
      <c r="H29" s="86">
        <v>0</v>
      </c>
      <c r="I29" s="86">
        <v>22</v>
      </c>
      <c r="J29" s="86">
        <v>22</v>
      </c>
      <c r="K29" s="88">
        <v>4</v>
      </c>
      <c r="M29" s="120"/>
      <c r="N29" s="86" t="s">
        <v>2105</v>
      </c>
      <c r="O29" s="86">
        <v>22</v>
      </c>
      <c r="P29" s="86">
        <v>22</v>
      </c>
      <c r="Q29" s="86">
        <v>22</v>
      </c>
      <c r="R29" s="86">
        <v>22</v>
      </c>
      <c r="S29" s="86">
        <v>0</v>
      </c>
      <c r="T29" s="86">
        <v>0</v>
      </c>
      <c r="U29" s="86">
        <v>0</v>
      </c>
      <c r="V29" s="90">
        <f>'SWSB MDD LONGVIEW'!U2</f>
        <v>22</v>
      </c>
      <c r="W29" s="88">
        <v>4</v>
      </c>
      <c r="Y29" s="120"/>
      <c r="Z29" s="86" t="s">
        <v>2105</v>
      </c>
      <c r="AA29" s="86">
        <v>22</v>
      </c>
      <c r="AB29" s="86">
        <v>22</v>
      </c>
      <c r="AC29" s="86">
        <v>22</v>
      </c>
      <c r="AD29" s="86">
        <v>22</v>
      </c>
      <c r="AE29" s="86">
        <v>0</v>
      </c>
      <c r="AF29" s="86">
        <v>0</v>
      </c>
      <c r="AG29" s="86">
        <v>22</v>
      </c>
      <c r="AH29" s="86">
        <v>22</v>
      </c>
      <c r="AI29" s="88">
        <v>4</v>
      </c>
    </row>
    <row r="30" spans="1:35" ht="15.75" thickBot="1" x14ac:dyDescent="0.3">
      <c r="A30" s="118" t="s">
        <v>2093</v>
      </c>
      <c r="B30" s="81" t="s">
        <v>658</v>
      </c>
      <c r="C30" s="82">
        <v>406.02272727272725</v>
      </c>
      <c r="D30" s="82">
        <f>C30-SUM(E30:K30)</f>
        <v>323.11753374831358</v>
      </c>
      <c r="E30" s="82">
        <v>14.007652037679456</v>
      </c>
      <c r="F30" s="82">
        <v>7.6938970041279333</v>
      </c>
      <c r="G30" s="82">
        <v>9.6460891641447262</v>
      </c>
      <c r="H30" s="82">
        <v>0.24973278846153846</v>
      </c>
      <c r="I30" s="82">
        <v>16.047822530000001</v>
      </c>
      <c r="J30" s="81">
        <v>10.48</v>
      </c>
      <c r="K30" s="84">
        <v>24.78</v>
      </c>
      <c r="M30" s="118" t="s">
        <v>2093</v>
      </c>
      <c r="N30" s="81" t="s">
        <v>658</v>
      </c>
      <c r="O30" s="82">
        <v>406.02272727272725</v>
      </c>
      <c r="P30" s="82">
        <f>O30-SUM(Q30:W30)</f>
        <v>300.60317938795981</v>
      </c>
      <c r="Q30" s="82">
        <v>20.43</v>
      </c>
      <c r="R30" s="82">
        <v>0.2</v>
      </c>
      <c r="S30" s="82">
        <v>14.57</v>
      </c>
      <c r="T30" s="82">
        <v>0.18</v>
      </c>
      <c r="U30" s="81">
        <v>23.11</v>
      </c>
      <c r="V30" s="82">
        <f>'SWSB MDD LONGVIEW'!T24+'SWSB MDD'!T2</f>
        <v>12.069547884767445</v>
      </c>
      <c r="W30" s="84">
        <v>34.86</v>
      </c>
      <c r="Y30" s="118" t="s">
        <v>2093</v>
      </c>
      <c r="Z30" s="81" t="s">
        <v>658</v>
      </c>
      <c r="AA30" s="82">
        <v>406.02272727272725</v>
      </c>
      <c r="AB30" s="82">
        <f>AA30-SUM(AC30:AI30)</f>
        <v>311.90272727272725</v>
      </c>
      <c r="AC30" s="82">
        <v>18.46</v>
      </c>
      <c r="AD30" s="82">
        <v>3.31</v>
      </c>
      <c r="AE30" s="82">
        <v>1.7</v>
      </c>
      <c r="AF30" s="82">
        <v>0.25</v>
      </c>
      <c r="AG30" s="81">
        <v>7.13</v>
      </c>
      <c r="AH30" s="81">
        <v>15.72</v>
      </c>
      <c r="AI30" s="84">
        <v>47.55</v>
      </c>
    </row>
    <row r="31" spans="1:35" x14ac:dyDescent="0.25">
      <c r="A31" s="119"/>
      <c r="B31" s="21" t="s">
        <v>2106</v>
      </c>
      <c r="C31" s="77">
        <f t="shared" ref="C31:J31" si="20">C30/90</f>
        <v>4.5113636363636358</v>
      </c>
      <c r="D31" s="82">
        <f>C31-SUM(E31:K31)</f>
        <v>3.5901948194257063</v>
      </c>
      <c r="E31" s="77">
        <f t="shared" si="20"/>
        <v>0.15564057819643839</v>
      </c>
      <c r="F31" s="77">
        <f t="shared" si="20"/>
        <v>8.5487744490310366E-2</v>
      </c>
      <c r="G31" s="77">
        <f t="shared" si="20"/>
        <v>0.10717876849049696</v>
      </c>
      <c r="H31" s="91">
        <f t="shared" si="20"/>
        <v>2.7748087606837605E-3</v>
      </c>
      <c r="I31" s="77">
        <f t="shared" si="20"/>
        <v>0.17830913922222225</v>
      </c>
      <c r="J31" s="77">
        <f t="shared" si="20"/>
        <v>0.11644444444444445</v>
      </c>
      <c r="K31" s="85">
        <f>K30/90</f>
        <v>0.27533333333333332</v>
      </c>
      <c r="M31" s="119"/>
      <c r="N31" s="21" t="s">
        <v>2106</v>
      </c>
      <c r="O31" s="77">
        <v>4.5113636363636358</v>
      </c>
      <c r="P31" s="111">
        <f>O31-SUM(Q31:W31)</f>
        <v>3.3400353265328864</v>
      </c>
      <c r="Q31" s="77">
        <f>Q30/90</f>
        <v>0.22700000000000001</v>
      </c>
      <c r="R31" s="77">
        <f t="shared" ref="R31:W31" si="21">R30/90</f>
        <v>2.2222222222222222E-3</v>
      </c>
      <c r="S31" s="77">
        <f t="shared" si="21"/>
        <v>0.16188888888888889</v>
      </c>
      <c r="T31" s="91">
        <f t="shared" si="21"/>
        <v>2E-3</v>
      </c>
      <c r="U31" s="77">
        <f t="shared" si="21"/>
        <v>0.25677777777777777</v>
      </c>
      <c r="V31" s="77">
        <f t="shared" si="21"/>
        <v>0.13410608760852716</v>
      </c>
      <c r="W31" s="77">
        <f t="shared" si="21"/>
        <v>0.38733333333333331</v>
      </c>
      <c r="Y31" s="119"/>
      <c r="Z31" s="21" t="s">
        <v>2106</v>
      </c>
      <c r="AA31" s="77">
        <v>4.5113636363636358</v>
      </c>
      <c r="AB31" s="77">
        <f>AA31-SUM(AC31:AI31)</f>
        <v>3.4655858585858583</v>
      </c>
      <c r="AC31" s="77">
        <f>AC30/90</f>
        <v>0.20511111111111113</v>
      </c>
      <c r="AD31" s="77">
        <f t="shared" ref="AD31:AI31" si="22">AD30/90</f>
        <v>3.6777777777777777E-2</v>
      </c>
      <c r="AE31" s="77">
        <f>AE30/90</f>
        <v>1.8888888888888889E-2</v>
      </c>
      <c r="AF31" s="91">
        <f t="shared" si="22"/>
        <v>2.7777777777777779E-3</v>
      </c>
      <c r="AG31" s="77">
        <f>AG30/90</f>
        <v>7.9222222222222222E-2</v>
      </c>
      <c r="AH31" s="77">
        <f>AH30/90</f>
        <v>0.17466666666666666</v>
      </c>
      <c r="AI31" s="85">
        <f t="shared" si="22"/>
        <v>0.52833333333333332</v>
      </c>
    </row>
    <row r="32" spans="1:35" ht="15.75" thickBot="1" x14ac:dyDescent="0.3">
      <c r="A32" s="120"/>
      <c r="B32" s="86" t="s">
        <v>2105</v>
      </c>
      <c r="C32" s="86">
        <v>4</v>
      </c>
      <c r="D32" s="86">
        <v>4</v>
      </c>
      <c r="E32" s="86">
        <v>4</v>
      </c>
      <c r="F32" s="86">
        <v>4</v>
      </c>
      <c r="G32" s="86">
        <v>4</v>
      </c>
      <c r="H32" s="86">
        <v>4</v>
      </c>
      <c r="I32" s="86">
        <v>4</v>
      </c>
      <c r="J32" s="86">
        <v>4</v>
      </c>
      <c r="K32" s="88">
        <v>4</v>
      </c>
      <c r="M32" s="120"/>
      <c r="N32" s="86" t="s">
        <v>2105</v>
      </c>
      <c r="O32" s="86">
        <v>4</v>
      </c>
      <c r="P32" s="86">
        <v>4</v>
      </c>
      <c r="Q32" s="86">
        <v>4</v>
      </c>
      <c r="R32" s="86">
        <v>2</v>
      </c>
      <c r="S32" s="86">
        <v>4</v>
      </c>
      <c r="T32" s="86">
        <v>2</v>
      </c>
      <c r="U32" s="86">
        <v>4</v>
      </c>
      <c r="V32" s="90">
        <f>'SWSB MDD LONGVIEW'!U24+'SWSB MDD'!U2</f>
        <v>4</v>
      </c>
      <c r="W32" s="88">
        <v>4</v>
      </c>
      <c r="Y32" s="120"/>
      <c r="Z32" s="86" t="s">
        <v>2105</v>
      </c>
      <c r="AA32" s="86">
        <v>4</v>
      </c>
      <c r="AB32" s="86">
        <v>4</v>
      </c>
      <c r="AC32" s="86">
        <v>4</v>
      </c>
      <c r="AD32" s="86">
        <v>4</v>
      </c>
      <c r="AE32" s="86">
        <v>4</v>
      </c>
      <c r="AF32" s="86">
        <v>2</v>
      </c>
      <c r="AG32" s="86">
        <v>4</v>
      </c>
      <c r="AH32" s="86">
        <v>4</v>
      </c>
      <c r="AI32" s="88">
        <v>4</v>
      </c>
    </row>
    <row r="33" spans="1:35" ht="15.75" thickBot="1" x14ac:dyDescent="0.3">
      <c r="A33" s="118" t="s">
        <v>2092</v>
      </c>
      <c r="B33" s="81" t="s">
        <v>658</v>
      </c>
      <c r="C33" s="82">
        <v>345.04659090909087</v>
      </c>
      <c r="D33" s="82">
        <f>C33-SUM(E33:K33)</f>
        <v>100.48485398632192</v>
      </c>
      <c r="E33" s="82">
        <v>15.61</v>
      </c>
      <c r="F33" s="82">
        <v>109.13</v>
      </c>
      <c r="G33" s="81">
        <v>0</v>
      </c>
      <c r="H33" s="82">
        <v>28.851013634768961</v>
      </c>
      <c r="I33" s="82">
        <v>8.6417232879999997</v>
      </c>
      <c r="J33" s="82">
        <v>5.6289999999999996</v>
      </c>
      <c r="K33" s="84">
        <v>76.7</v>
      </c>
      <c r="M33" s="118" t="s">
        <v>2092</v>
      </c>
      <c r="N33" s="81" t="s">
        <v>658</v>
      </c>
      <c r="O33" s="82">
        <v>345.04659090909087</v>
      </c>
      <c r="P33" s="82">
        <f>O33-SUM(Q33:W33)</f>
        <v>127.80633439880972</v>
      </c>
      <c r="Q33" s="82">
        <v>23.4</v>
      </c>
      <c r="R33" s="82">
        <v>78.83</v>
      </c>
      <c r="S33" s="89">
        <v>0</v>
      </c>
      <c r="T33" s="82">
        <v>24.49</v>
      </c>
      <c r="U33" s="81">
        <v>0</v>
      </c>
      <c r="V33" s="82">
        <f>'SWSB MDD LONGVIEW'!T28</f>
        <v>6.4802565102811318</v>
      </c>
      <c r="W33" s="84">
        <v>84.04</v>
      </c>
      <c r="Y33" s="118" t="s">
        <v>2092</v>
      </c>
      <c r="Z33" s="81" t="s">
        <v>658</v>
      </c>
      <c r="AA33" s="82">
        <v>345.04659090909087</v>
      </c>
      <c r="AB33" s="82">
        <f>AA33-SUM(AC33:AI33)</f>
        <v>109.31359090909086</v>
      </c>
      <c r="AC33" s="82">
        <v>23.64</v>
      </c>
      <c r="AD33" s="82">
        <v>69.099999999999994</v>
      </c>
      <c r="AE33" s="89">
        <v>0</v>
      </c>
      <c r="AF33" s="82">
        <v>30.13</v>
      </c>
      <c r="AG33" s="81">
        <v>1.24</v>
      </c>
      <c r="AH33" s="82">
        <v>8.4429999999999996</v>
      </c>
      <c r="AI33" s="84">
        <v>103.18</v>
      </c>
    </row>
    <row r="34" spans="1:35" x14ac:dyDescent="0.25">
      <c r="A34" s="119"/>
      <c r="B34" s="21" t="s">
        <v>2106</v>
      </c>
      <c r="C34" s="77">
        <f>C33/78</f>
        <v>4.4236742424242417</v>
      </c>
      <c r="D34" s="82">
        <f>C34-SUM(E34:K34)</f>
        <v>1.2882673587989988</v>
      </c>
      <c r="E34" s="77">
        <f>E33/78</f>
        <v>0.20012820512820512</v>
      </c>
      <c r="F34" s="77">
        <f>F33/78</f>
        <v>1.3991025641025641</v>
      </c>
      <c r="G34" s="21">
        <v>0</v>
      </c>
      <c r="H34" s="77">
        <f>H33/78</f>
        <v>0.36988479018934567</v>
      </c>
      <c r="I34" s="77">
        <f>I33/78</f>
        <v>0.1107913242051282</v>
      </c>
      <c r="J34" s="77">
        <f>J33/78</f>
        <v>7.2166666666666657E-2</v>
      </c>
      <c r="K34" s="85">
        <f>K33/78</f>
        <v>0.98333333333333339</v>
      </c>
      <c r="M34" s="119"/>
      <c r="N34" s="21" t="s">
        <v>2106</v>
      </c>
      <c r="O34" s="77">
        <v>4.4236742424242417</v>
      </c>
      <c r="P34" s="111">
        <f>O34-SUM(Q34:W34)</f>
        <v>1.6385427487026885</v>
      </c>
      <c r="Q34" s="77">
        <f>Q33/78</f>
        <v>0.3</v>
      </c>
      <c r="R34" s="77">
        <f t="shared" ref="R34:W34" si="23">R33/78</f>
        <v>1.0106410256410256</v>
      </c>
      <c r="S34" s="87">
        <f t="shared" si="23"/>
        <v>0</v>
      </c>
      <c r="T34" s="77">
        <f t="shared" si="23"/>
        <v>0.31397435897435894</v>
      </c>
      <c r="U34" s="87">
        <f t="shared" si="23"/>
        <v>0</v>
      </c>
      <c r="V34" s="77">
        <f t="shared" si="23"/>
        <v>8.3080211670270923E-2</v>
      </c>
      <c r="W34" s="77">
        <f t="shared" si="23"/>
        <v>1.0774358974358975</v>
      </c>
      <c r="Y34" s="119"/>
      <c r="Z34" s="21" t="s">
        <v>2106</v>
      </c>
      <c r="AA34" s="77">
        <v>4.4236742424242417</v>
      </c>
      <c r="AB34" s="77">
        <f>AA34-SUM(AC34:AI34)</f>
        <v>1.4014562937062927</v>
      </c>
      <c r="AC34" s="77">
        <f>AC33/78</f>
        <v>0.30307692307692308</v>
      </c>
      <c r="AD34" s="77">
        <f t="shared" ref="AD34:AF34" si="24">AD33/78</f>
        <v>0.88589743589743586</v>
      </c>
      <c r="AE34" s="87">
        <f>AE33/78</f>
        <v>0</v>
      </c>
      <c r="AF34" s="77">
        <f t="shared" si="24"/>
        <v>0.38628205128205129</v>
      </c>
      <c r="AG34" s="77">
        <f>AG33/78</f>
        <v>1.5897435897435898E-2</v>
      </c>
      <c r="AH34" s="77">
        <f>AH33/78</f>
        <v>0.10824358974358973</v>
      </c>
      <c r="AI34" s="85">
        <f>AI33/78</f>
        <v>1.3228205128205128</v>
      </c>
    </row>
    <row r="35" spans="1:35" ht="15.75" thickBot="1" x14ac:dyDescent="0.3">
      <c r="A35" s="120"/>
      <c r="B35" s="86" t="s">
        <v>2105</v>
      </c>
      <c r="C35" s="86">
        <v>23</v>
      </c>
      <c r="D35" s="86">
        <v>23</v>
      </c>
      <c r="E35" s="86">
        <v>19</v>
      </c>
      <c r="F35" s="86">
        <v>19</v>
      </c>
      <c r="G35" s="86">
        <v>0</v>
      </c>
      <c r="H35" s="86">
        <v>5</v>
      </c>
      <c r="I35" s="86">
        <v>19</v>
      </c>
      <c r="J35" s="86">
        <v>19</v>
      </c>
      <c r="K35" s="88">
        <v>19</v>
      </c>
      <c r="M35" s="120"/>
      <c r="N35" s="86" t="s">
        <v>2105</v>
      </c>
      <c r="O35" s="86">
        <v>23</v>
      </c>
      <c r="P35" s="86">
        <v>23</v>
      </c>
      <c r="Q35" s="86">
        <v>19</v>
      </c>
      <c r="R35" s="86">
        <v>19</v>
      </c>
      <c r="S35" s="86">
        <v>0</v>
      </c>
      <c r="T35" s="86">
        <v>5</v>
      </c>
      <c r="U35" s="86">
        <v>0</v>
      </c>
      <c r="V35" s="90">
        <f>'SWSB MDD LONGVIEW'!U28</f>
        <v>19</v>
      </c>
      <c r="W35" s="88">
        <v>19</v>
      </c>
      <c r="Y35" s="120"/>
      <c r="Z35" s="86" t="s">
        <v>2105</v>
      </c>
      <c r="AA35" s="86">
        <v>23</v>
      </c>
      <c r="AB35" s="86">
        <v>23</v>
      </c>
      <c r="AC35" s="86">
        <v>19</v>
      </c>
      <c r="AD35" s="86">
        <v>19</v>
      </c>
      <c r="AE35" s="86">
        <v>0</v>
      </c>
      <c r="AF35" s="86">
        <v>5</v>
      </c>
      <c r="AG35" s="86">
        <v>19</v>
      </c>
      <c r="AH35" s="86">
        <v>19</v>
      </c>
      <c r="AI35" s="88">
        <v>19</v>
      </c>
    </row>
    <row r="36" spans="1:35" ht="15.75" thickBot="1" x14ac:dyDescent="0.3">
      <c r="A36" s="118" t="s">
        <v>2091</v>
      </c>
      <c r="B36" s="81" t="s">
        <v>658</v>
      </c>
      <c r="C36" s="82">
        <v>106.03749999999999</v>
      </c>
      <c r="D36" s="82">
        <f>C36-SUM(E36:K36)</f>
        <v>70.879222197312728</v>
      </c>
      <c r="E36" s="82">
        <v>7.9933003440451467</v>
      </c>
      <c r="F36" s="82">
        <v>4.1711237948714874</v>
      </c>
      <c r="G36" s="97">
        <v>1.3928177706308174E-3</v>
      </c>
      <c r="H36" s="81">
        <v>0</v>
      </c>
      <c r="I36" s="82">
        <v>5.4224608459999999</v>
      </c>
      <c r="J36" s="81">
        <v>3.55</v>
      </c>
      <c r="K36" s="84">
        <v>14.02</v>
      </c>
      <c r="M36" s="118" t="s">
        <v>2091</v>
      </c>
      <c r="N36" s="81" t="s">
        <v>658</v>
      </c>
      <c r="O36" s="82">
        <v>106.03749999999999</v>
      </c>
      <c r="P36" s="82">
        <f>O36-SUM(Q36:W36)</f>
        <v>67.19030773951495</v>
      </c>
      <c r="Q36" s="82">
        <v>12.85</v>
      </c>
      <c r="R36" s="89">
        <v>0</v>
      </c>
      <c r="S36" s="81">
        <v>0.16</v>
      </c>
      <c r="T36" s="89">
        <v>0</v>
      </c>
      <c r="U36" s="82">
        <v>0.19</v>
      </c>
      <c r="V36" s="82">
        <f>'SWSB MDD LONGVIEW'!T47+'SWSB MDD'!T6</f>
        <v>4.0871922604850495</v>
      </c>
      <c r="W36" s="84">
        <v>21.56</v>
      </c>
      <c r="Y36" s="118" t="s">
        <v>2091</v>
      </c>
      <c r="Z36" s="81" t="s">
        <v>658</v>
      </c>
      <c r="AA36" s="82">
        <v>106.03749999999999</v>
      </c>
      <c r="AB36" s="82">
        <f>AA36-SUM(AC36:AI36)</f>
        <v>65.077500000000001</v>
      </c>
      <c r="AC36" s="82">
        <v>9.2899999999999991</v>
      </c>
      <c r="AD36" s="82">
        <v>1.44</v>
      </c>
      <c r="AE36" s="81">
        <v>0.12</v>
      </c>
      <c r="AF36" s="81">
        <v>0</v>
      </c>
      <c r="AG36" s="82">
        <v>1</v>
      </c>
      <c r="AH36" s="81">
        <v>5.32</v>
      </c>
      <c r="AI36" s="84">
        <v>23.79</v>
      </c>
    </row>
    <row r="37" spans="1:35" x14ac:dyDescent="0.25">
      <c r="A37" s="119"/>
      <c r="B37" s="21" t="s">
        <v>2106</v>
      </c>
      <c r="C37" s="77">
        <f>C36/66</f>
        <v>1.6066287878787877</v>
      </c>
      <c r="D37" s="82">
        <f>C37-SUM(E37:K37)</f>
        <v>1.0739276090501928</v>
      </c>
      <c r="E37" s="77">
        <f>E36/66</f>
        <v>0.12111061127341131</v>
      </c>
      <c r="F37" s="77">
        <f>F36/66</f>
        <v>6.3198845376840715E-2</v>
      </c>
      <c r="G37" s="98">
        <f>G36/66</f>
        <v>2.1103299555012385E-5</v>
      </c>
      <c r="H37" s="21">
        <v>0</v>
      </c>
      <c r="I37" s="77">
        <f>I36/66</f>
        <v>8.2158497666666663E-2</v>
      </c>
      <c r="J37" s="77">
        <f>J36/66</f>
        <v>5.3787878787878787E-2</v>
      </c>
      <c r="K37" s="85">
        <f>K36/66</f>
        <v>0.2124242424242424</v>
      </c>
      <c r="M37" s="119"/>
      <c r="N37" s="21" t="s">
        <v>2106</v>
      </c>
      <c r="O37" s="77">
        <v>1.6066287878787877</v>
      </c>
      <c r="P37" s="77">
        <f>O37-SUM(Q37:W37)</f>
        <v>1.0180349657502263</v>
      </c>
      <c r="Q37" s="77">
        <f>Q36/66</f>
        <v>0.1946969696969697</v>
      </c>
      <c r="R37" s="87">
        <f t="shared" ref="R37:W37" si="25">R36/66</f>
        <v>0</v>
      </c>
      <c r="S37" s="91">
        <f t="shared" si="25"/>
        <v>2.4242424242424242E-3</v>
      </c>
      <c r="T37" s="87">
        <v>0</v>
      </c>
      <c r="U37" s="91">
        <f t="shared" si="25"/>
        <v>2.8787878787878787E-3</v>
      </c>
      <c r="V37" s="77">
        <f t="shared" si="25"/>
        <v>6.1927155461894687E-2</v>
      </c>
      <c r="W37" s="77">
        <f t="shared" si="25"/>
        <v>0.32666666666666666</v>
      </c>
      <c r="Y37" s="119"/>
      <c r="Z37" s="21" t="s">
        <v>2106</v>
      </c>
      <c r="AA37" s="77">
        <v>1.6066287878787877</v>
      </c>
      <c r="AB37" s="77">
        <f>AA37-SUM(AC37:AI37)</f>
        <v>0.98602272727272711</v>
      </c>
      <c r="AC37" s="77">
        <f>AC36/66</f>
        <v>0.14075757575757575</v>
      </c>
      <c r="AD37" s="77">
        <f t="shared" ref="AD37:AI37" si="26">AD36/66</f>
        <v>2.1818181818181816E-2</v>
      </c>
      <c r="AE37" s="91">
        <f>AE36/66</f>
        <v>1.8181818181818182E-3</v>
      </c>
      <c r="AF37" s="21">
        <f t="shared" si="26"/>
        <v>0</v>
      </c>
      <c r="AG37" s="77">
        <f>AG36/66</f>
        <v>1.5151515151515152E-2</v>
      </c>
      <c r="AH37" s="77">
        <f>AH36/66</f>
        <v>8.0606060606060612E-2</v>
      </c>
      <c r="AI37" s="85">
        <f t="shared" si="26"/>
        <v>0.36045454545454542</v>
      </c>
    </row>
    <row r="38" spans="1:35" ht="15.75" thickBot="1" x14ac:dyDescent="0.3">
      <c r="A38" s="120"/>
      <c r="B38" s="86" t="s">
        <v>2105</v>
      </c>
      <c r="C38" s="86">
        <v>14</v>
      </c>
      <c r="D38" s="86">
        <v>14</v>
      </c>
      <c r="E38" s="86">
        <v>11</v>
      </c>
      <c r="F38" s="86">
        <v>8</v>
      </c>
      <c r="G38" s="86">
        <v>1</v>
      </c>
      <c r="H38" s="86">
        <v>0</v>
      </c>
      <c r="I38" s="86">
        <v>10</v>
      </c>
      <c r="J38" s="86">
        <v>10</v>
      </c>
      <c r="K38" s="88">
        <v>10</v>
      </c>
      <c r="M38" s="120"/>
      <c r="N38" s="86" t="s">
        <v>2105</v>
      </c>
      <c r="O38" s="86">
        <v>14</v>
      </c>
      <c r="P38" s="86">
        <v>14</v>
      </c>
      <c r="Q38" s="86">
        <v>11</v>
      </c>
      <c r="R38" s="90">
        <v>0</v>
      </c>
      <c r="S38" s="86">
        <v>2</v>
      </c>
      <c r="T38" s="90">
        <v>0</v>
      </c>
      <c r="U38" s="86">
        <v>1</v>
      </c>
      <c r="V38" s="90">
        <f>'SWSB MDD LONGVIEW'!U47+'SWSB MDD'!U6</f>
        <v>10</v>
      </c>
      <c r="W38" s="88">
        <v>10</v>
      </c>
      <c r="Y38" s="120"/>
      <c r="Z38" s="86" t="s">
        <v>2105</v>
      </c>
      <c r="AA38" s="86">
        <v>14</v>
      </c>
      <c r="AB38" s="86">
        <v>14</v>
      </c>
      <c r="AC38" s="86">
        <v>11</v>
      </c>
      <c r="AD38" s="86">
        <v>8</v>
      </c>
      <c r="AE38" s="86">
        <v>3</v>
      </c>
      <c r="AF38" s="86">
        <v>0</v>
      </c>
      <c r="AG38" s="86">
        <v>10</v>
      </c>
      <c r="AH38" s="86">
        <v>10</v>
      </c>
      <c r="AI38" s="88">
        <v>10</v>
      </c>
    </row>
    <row r="39" spans="1:35" ht="15.75" thickBot="1" x14ac:dyDescent="0.3">
      <c r="A39" s="118" t="s">
        <v>2090</v>
      </c>
      <c r="B39" s="81" t="s">
        <v>658</v>
      </c>
      <c r="C39" s="82">
        <v>263.96590909090907</v>
      </c>
      <c r="D39" s="82">
        <f>C39-SUM(E39:K39)</f>
        <v>222.15279968860108</v>
      </c>
      <c r="E39" s="82">
        <v>0.90755443883787457</v>
      </c>
      <c r="F39" s="82">
        <v>1.5673816474701081</v>
      </c>
      <c r="G39" s="82">
        <v>8.6232509159999999</v>
      </c>
      <c r="H39" s="81">
        <v>0</v>
      </c>
      <c r="I39" s="82">
        <v>18.304922399999999</v>
      </c>
      <c r="J39" s="81">
        <v>11.07</v>
      </c>
      <c r="K39" s="84">
        <v>1.34</v>
      </c>
      <c r="M39" s="118" t="s">
        <v>2090</v>
      </c>
      <c r="N39" s="81" t="s">
        <v>658</v>
      </c>
      <c r="O39" s="82">
        <v>263.96590909090907</v>
      </c>
      <c r="P39" s="82">
        <f>O39-SUM(Q39:W39)</f>
        <v>206.30303300248931</v>
      </c>
      <c r="Q39" s="82">
        <v>0.35</v>
      </c>
      <c r="R39" s="82">
        <v>0.9</v>
      </c>
      <c r="S39" s="81">
        <v>12.58</v>
      </c>
      <c r="T39" s="89">
        <v>0</v>
      </c>
      <c r="U39" s="81">
        <v>31.03</v>
      </c>
      <c r="V39" s="82">
        <f>'SWSB MDD LONGVIEW'!T57+'SWSB MDD'!T7</f>
        <v>12.744876088419762</v>
      </c>
      <c r="W39" s="84">
        <v>5.8000000000000003E-2</v>
      </c>
      <c r="Y39" s="118" t="s">
        <v>2090</v>
      </c>
      <c r="Z39" s="81" t="s">
        <v>658</v>
      </c>
      <c r="AA39" s="82">
        <v>263.96590909090907</v>
      </c>
      <c r="AB39" s="82">
        <f>AA39-SUM(AC39:AI39)</f>
        <v>232.13290909090907</v>
      </c>
      <c r="AC39" s="82">
        <v>1.35</v>
      </c>
      <c r="AD39" s="82">
        <v>1.05</v>
      </c>
      <c r="AE39" s="81">
        <v>1.71</v>
      </c>
      <c r="AF39" s="81">
        <v>0</v>
      </c>
      <c r="AG39" s="81">
        <v>8.25</v>
      </c>
      <c r="AH39" s="81">
        <v>16.600000000000001</v>
      </c>
      <c r="AI39" s="84">
        <v>2.8730000000000002</v>
      </c>
    </row>
    <row r="40" spans="1:35" x14ac:dyDescent="0.25">
      <c r="A40" s="119"/>
      <c r="B40" s="21" t="s">
        <v>2106</v>
      </c>
      <c r="C40" s="77">
        <f>C39/60</f>
        <v>4.3994318181818182</v>
      </c>
      <c r="D40" s="82">
        <f>C40-SUM(E40:K40)</f>
        <v>3.7025466614766849</v>
      </c>
      <c r="E40" s="77">
        <f>E39/60</f>
        <v>1.5125907313964576E-2</v>
      </c>
      <c r="F40" s="77">
        <f>F39/60</f>
        <v>2.6123027457835134E-2</v>
      </c>
      <c r="G40" s="77">
        <f>G39/60</f>
        <v>0.14372084860000001</v>
      </c>
      <c r="H40" s="21">
        <v>0</v>
      </c>
      <c r="I40" s="77">
        <f>I39/60</f>
        <v>0.30508204</v>
      </c>
      <c r="J40" s="77">
        <f>J39/60</f>
        <v>0.1845</v>
      </c>
      <c r="K40" s="85">
        <f>K39/60</f>
        <v>2.2333333333333334E-2</v>
      </c>
      <c r="M40" s="119"/>
      <c r="N40" s="21" t="s">
        <v>2106</v>
      </c>
      <c r="O40" s="77">
        <v>4.3994318181818182</v>
      </c>
      <c r="P40" s="77">
        <f>O40-SUM(Q40:W40)</f>
        <v>3.4383838833748221</v>
      </c>
      <c r="Q40" s="77">
        <f>Q39/60</f>
        <v>5.8333333333333327E-3</v>
      </c>
      <c r="R40" s="77">
        <f t="shared" ref="R40:W40" si="27">R39/60</f>
        <v>1.5000000000000001E-2</v>
      </c>
      <c r="S40" s="77">
        <f t="shared" si="27"/>
        <v>0.20966666666666667</v>
      </c>
      <c r="T40" s="87">
        <f t="shared" si="27"/>
        <v>0</v>
      </c>
      <c r="U40" s="77">
        <f t="shared" si="27"/>
        <v>0.51716666666666666</v>
      </c>
      <c r="V40" s="77">
        <f t="shared" si="27"/>
        <v>0.2124146014736627</v>
      </c>
      <c r="W40" s="91">
        <f t="shared" si="27"/>
        <v>9.6666666666666667E-4</v>
      </c>
      <c r="Y40" s="119"/>
      <c r="Z40" s="21" t="s">
        <v>2106</v>
      </c>
      <c r="AA40" s="77">
        <v>4.3994318181818182</v>
      </c>
      <c r="AB40" s="77">
        <f>AA40-SUM(AC40:AI40)</f>
        <v>3.8688818181818183</v>
      </c>
      <c r="AC40" s="77">
        <f>AC39/60</f>
        <v>2.2500000000000003E-2</v>
      </c>
      <c r="AD40" s="77">
        <f t="shared" ref="AD40:AI40" si="28">AD39/60</f>
        <v>1.7500000000000002E-2</v>
      </c>
      <c r="AE40" s="77">
        <f>AE39/60</f>
        <v>2.8500000000000001E-2</v>
      </c>
      <c r="AF40" s="21">
        <f t="shared" si="28"/>
        <v>0</v>
      </c>
      <c r="AG40" s="77">
        <f>AG39/60</f>
        <v>0.13750000000000001</v>
      </c>
      <c r="AH40" s="77">
        <f>AH39/60</f>
        <v>0.27666666666666667</v>
      </c>
      <c r="AI40" s="85">
        <f t="shared" si="28"/>
        <v>4.788333333333334E-2</v>
      </c>
    </row>
    <row r="41" spans="1:35" ht="15.75" thickBot="1" x14ac:dyDescent="0.3">
      <c r="A41" s="120"/>
      <c r="B41" s="86" t="s">
        <v>2105</v>
      </c>
      <c r="C41" s="86">
        <v>50</v>
      </c>
      <c r="D41" s="86">
        <v>50</v>
      </c>
      <c r="E41" s="86">
        <v>14</v>
      </c>
      <c r="F41" s="86">
        <v>12</v>
      </c>
      <c r="G41" s="86">
        <v>30</v>
      </c>
      <c r="H41" s="86">
        <v>0</v>
      </c>
      <c r="I41" s="86">
        <v>47</v>
      </c>
      <c r="J41" s="86">
        <v>47</v>
      </c>
      <c r="K41" s="88">
        <v>8</v>
      </c>
      <c r="M41" s="120"/>
      <c r="N41" s="86" t="s">
        <v>2105</v>
      </c>
      <c r="O41" s="86">
        <v>50</v>
      </c>
      <c r="P41" s="86">
        <v>50</v>
      </c>
      <c r="Q41" s="86">
        <v>6</v>
      </c>
      <c r="R41" s="86">
        <v>4</v>
      </c>
      <c r="S41" s="86">
        <v>27</v>
      </c>
      <c r="T41" s="90">
        <v>0</v>
      </c>
      <c r="U41" s="86">
        <v>37</v>
      </c>
      <c r="V41" s="90">
        <f>'SWSB MDD LONGVIEW'!U57+'SWSB MDD'!U7</f>
        <v>47</v>
      </c>
      <c r="W41" s="88">
        <v>2</v>
      </c>
      <c r="Y41" s="120"/>
      <c r="Z41" s="86" t="s">
        <v>2105</v>
      </c>
      <c r="AA41" s="86">
        <v>50</v>
      </c>
      <c r="AB41" s="86">
        <v>50</v>
      </c>
      <c r="AC41" s="86">
        <v>14</v>
      </c>
      <c r="AD41" s="86">
        <v>12</v>
      </c>
      <c r="AE41" s="86">
        <v>30</v>
      </c>
      <c r="AF41" s="86">
        <v>0</v>
      </c>
      <c r="AG41" s="86">
        <v>47</v>
      </c>
      <c r="AH41" s="86">
        <v>47</v>
      </c>
      <c r="AI41" s="88">
        <v>8</v>
      </c>
    </row>
    <row r="42" spans="1:35" ht="15.75" thickBot="1" x14ac:dyDescent="0.3">
      <c r="A42" s="118" t="s">
        <v>2089</v>
      </c>
      <c r="B42" s="81" t="s">
        <v>658</v>
      </c>
      <c r="C42" s="82">
        <v>154.80909090909088</v>
      </c>
      <c r="D42" s="82">
        <f>C42-SUM(E42:K42)</f>
        <v>91.647603034905217</v>
      </c>
      <c r="E42" s="82">
        <v>2.9334599190297723</v>
      </c>
      <c r="F42" s="82">
        <v>3.5806084155910224E-2</v>
      </c>
      <c r="G42" s="82">
        <v>1.0069320509999999</v>
      </c>
      <c r="H42" s="81">
        <v>0</v>
      </c>
      <c r="I42" s="82">
        <v>35.695289819999999</v>
      </c>
      <c r="J42" s="81">
        <v>23.37</v>
      </c>
      <c r="K42" s="84">
        <v>0.12</v>
      </c>
      <c r="M42" s="118" t="s">
        <v>2089</v>
      </c>
      <c r="N42" s="81" t="s">
        <v>658</v>
      </c>
      <c r="O42" s="82">
        <v>154.80909090909088</v>
      </c>
      <c r="P42" s="82">
        <f>O42-SUM(Q42:W42)</f>
        <v>95.529769455124182</v>
      </c>
      <c r="Q42" s="82">
        <v>3.43</v>
      </c>
      <c r="R42" s="89">
        <v>0</v>
      </c>
      <c r="S42" s="81">
        <v>2.88</v>
      </c>
      <c r="T42" s="89">
        <v>0</v>
      </c>
      <c r="U42" s="81">
        <v>26.07</v>
      </c>
      <c r="V42" s="82">
        <f>'SWSB MDD LONGVIEW'!T104+'SWSB MDD'!T44</f>
        <v>26.899321453966692</v>
      </c>
      <c r="W42" s="101">
        <v>0</v>
      </c>
      <c r="Y42" s="118" t="s">
        <v>2089</v>
      </c>
      <c r="Z42" s="81" t="s">
        <v>658</v>
      </c>
      <c r="AA42" s="82">
        <v>154.80909090909088</v>
      </c>
      <c r="AB42" s="82">
        <f>AA42-SUM(AC42:AI42)</f>
        <v>107.69609090909088</v>
      </c>
      <c r="AC42" s="82">
        <v>2.77</v>
      </c>
      <c r="AD42" s="82">
        <v>1.2999999999999999E-2</v>
      </c>
      <c r="AE42" s="81">
        <v>0.84</v>
      </c>
      <c r="AF42" s="81">
        <v>0</v>
      </c>
      <c r="AG42" s="81">
        <v>8.25</v>
      </c>
      <c r="AH42" s="81">
        <v>35.04</v>
      </c>
      <c r="AI42" s="92">
        <v>0.2</v>
      </c>
    </row>
    <row r="43" spans="1:35" x14ac:dyDescent="0.25">
      <c r="A43" s="119"/>
      <c r="B43" s="21" t="s">
        <v>2106</v>
      </c>
      <c r="C43" s="77">
        <f>C42/48</f>
        <v>3.2251893939393934</v>
      </c>
      <c r="D43" s="82">
        <f>C43-SUM(E43:K43)</f>
        <v>1.9093250632271919</v>
      </c>
      <c r="E43" s="77">
        <f>E42/48</f>
        <v>6.1113748313120254E-2</v>
      </c>
      <c r="F43" s="77">
        <f>F42/48</f>
        <v>7.4596008658146297E-4</v>
      </c>
      <c r="G43" s="77">
        <f>G42/48</f>
        <v>2.0977751062499998E-2</v>
      </c>
      <c r="H43" s="21">
        <v>0</v>
      </c>
      <c r="I43" s="77">
        <f>I42/48</f>
        <v>0.74365187124999999</v>
      </c>
      <c r="J43" s="77">
        <f>J42/48</f>
        <v>0.486875</v>
      </c>
      <c r="K43" s="94">
        <f>K42/48</f>
        <v>2.5000000000000001E-3</v>
      </c>
      <c r="M43" s="119"/>
      <c r="N43" s="21" t="s">
        <v>2106</v>
      </c>
      <c r="O43" s="77">
        <v>3.2251893939393934</v>
      </c>
      <c r="P43" s="77">
        <f>O43-SUM(Q43:W43)</f>
        <v>1.9902035303150873</v>
      </c>
      <c r="Q43" s="77">
        <f>Q42/48</f>
        <v>7.1458333333333332E-2</v>
      </c>
      <c r="R43" s="87">
        <f t="shared" ref="R43:W43" si="29">R42/48</f>
        <v>0</v>
      </c>
      <c r="S43" s="77">
        <f t="shared" si="29"/>
        <v>0.06</v>
      </c>
      <c r="T43" s="87">
        <v>0</v>
      </c>
      <c r="U43" s="77">
        <f t="shared" si="29"/>
        <v>0.54312499999999997</v>
      </c>
      <c r="V43" s="77">
        <f t="shared" si="29"/>
        <v>0.56040253029097276</v>
      </c>
      <c r="W43" s="87">
        <f t="shared" si="29"/>
        <v>0</v>
      </c>
      <c r="Y43" s="119"/>
      <c r="Z43" s="21" t="s">
        <v>2106</v>
      </c>
      <c r="AA43" s="77">
        <v>3.2251893939393934</v>
      </c>
      <c r="AB43" s="77">
        <f>AA43-SUM(AC43:AI43)</f>
        <v>2.2436685606060602</v>
      </c>
      <c r="AC43" s="77">
        <f>AC42/48</f>
        <v>5.7708333333333334E-2</v>
      </c>
      <c r="AD43" s="93">
        <f t="shared" ref="AD43:AI43" si="30">AD42/48</f>
        <v>2.7083333333333332E-4</v>
      </c>
      <c r="AE43" s="77">
        <f>AE42/48</f>
        <v>1.7499999999999998E-2</v>
      </c>
      <c r="AF43" s="21">
        <f t="shared" si="30"/>
        <v>0</v>
      </c>
      <c r="AG43" s="77">
        <f>AG42/48</f>
        <v>0.171875</v>
      </c>
      <c r="AH43" s="77">
        <f>AH42/48</f>
        <v>0.73</v>
      </c>
      <c r="AI43" s="94">
        <f t="shared" si="30"/>
        <v>4.1666666666666666E-3</v>
      </c>
    </row>
    <row r="44" spans="1:35" ht="15.75" thickBot="1" x14ac:dyDescent="0.3">
      <c r="A44" s="120"/>
      <c r="B44" s="86" t="s">
        <v>2105</v>
      </c>
      <c r="C44" s="86">
        <v>51</v>
      </c>
      <c r="D44" s="86">
        <v>51</v>
      </c>
      <c r="E44" s="86">
        <v>7</v>
      </c>
      <c r="F44" s="86">
        <v>3</v>
      </c>
      <c r="G44" s="86">
        <v>6</v>
      </c>
      <c r="H44" s="86">
        <v>0</v>
      </c>
      <c r="I44" s="86">
        <v>39</v>
      </c>
      <c r="J44" s="86">
        <v>39</v>
      </c>
      <c r="K44" s="88">
        <v>3</v>
      </c>
      <c r="M44" s="120"/>
      <c r="N44" s="86" t="s">
        <v>2105</v>
      </c>
      <c r="O44" s="86">
        <v>51</v>
      </c>
      <c r="P44" s="86">
        <v>51</v>
      </c>
      <c r="Q44" s="86">
        <v>4</v>
      </c>
      <c r="R44" s="90">
        <v>0</v>
      </c>
      <c r="S44" s="86">
        <v>9</v>
      </c>
      <c r="T44" s="90">
        <v>0</v>
      </c>
      <c r="U44" s="86">
        <v>39</v>
      </c>
      <c r="V44" s="90">
        <f>'SWSB MDD LONGVIEW'!U104+'SWSB MDD'!U44</f>
        <v>84</v>
      </c>
      <c r="W44" s="99">
        <v>0</v>
      </c>
      <c r="Y44" s="120"/>
      <c r="Z44" s="86" t="s">
        <v>2105</v>
      </c>
      <c r="AA44" s="86">
        <v>51</v>
      </c>
      <c r="AB44" s="86">
        <v>51</v>
      </c>
      <c r="AC44" s="86">
        <v>7</v>
      </c>
      <c r="AD44" s="86">
        <v>3</v>
      </c>
      <c r="AE44" s="86">
        <v>6</v>
      </c>
      <c r="AF44" s="86">
        <v>0</v>
      </c>
      <c r="AG44" s="86">
        <v>39</v>
      </c>
      <c r="AH44" s="86">
        <v>39</v>
      </c>
      <c r="AI44" s="88">
        <v>3</v>
      </c>
    </row>
    <row r="45" spans="1:35" ht="15.75" thickBot="1" x14ac:dyDescent="0.3">
      <c r="A45" s="118" t="s">
        <v>2088</v>
      </c>
      <c r="B45" s="81" t="s">
        <v>658</v>
      </c>
      <c r="C45" s="82">
        <v>205.59318181818185</v>
      </c>
      <c r="D45" s="82">
        <f>C45-SUM(E45:K45)</f>
        <v>124.91350450415237</v>
      </c>
      <c r="E45" s="82">
        <v>1.6355343040294739</v>
      </c>
      <c r="F45" s="81">
        <v>0</v>
      </c>
      <c r="G45" s="82">
        <v>1.4069E-2</v>
      </c>
      <c r="H45" s="81">
        <v>0</v>
      </c>
      <c r="I45" s="82">
        <v>20.730074009999999</v>
      </c>
      <c r="J45" s="81">
        <v>13.46</v>
      </c>
      <c r="K45" s="84">
        <v>44.84</v>
      </c>
      <c r="M45" s="118" t="s">
        <v>2088</v>
      </c>
      <c r="N45" s="81" t="s">
        <v>658</v>
      </c>
      <c r="O45" s="82">
        <v>205.59318181818185</v>
      </c>
      <c r="P45" s="82">
        <f>O45-SUM(Q45:W45)</f>
        <v>137.73632705125445</v>
      </c>
      <c r="Q45" s="81">
        <v>8.77</v>
      </c>
      <c r="R45" s="89">
        <v>0</v>
      </c>
      <c r="S45" s="81">
        <v>0.02</v>
      </c>
      <c r="T45" s="89">
        <v>0</v>
      </c>
      <c r="U45" s="81">
        <v>0.03</v>
      </c>
      <c r="V45" s="82">
        <f>'SWSB MDD LONGVIEW'!T143+'SWSB MDD'!T89</f>
        <v>15.496854766927408</v>
      </c>
      <c r="W45" s="95">
        <v>43.54</v>
      </c>
      <c r="Y45" s="118" t="s">
        <v>2088</v>
      </c>
      <c r="Z45" s="81" t="s">
        <v>658</v>
      </c>
      <c r="AA45" s="82">
        <v>205.59318181818185</v>
      </c>
      <c r="AB45" s="82">
        <f>AA45-SUM(AC45:AI45)</f>
        <v>122.28018181818184</v>
      </c>
      <c r="AC45" s="81">
        <v>12.62</v>
      </c>
      <c r="AD45" s="81">
        <v>0</v>
      </c>
      <c r="AE45" s="81">
        <v>3.0000000000000001E-3</v>
      </c>
      <c r="AF45" s="81">
        <v>0</v>
      </c>
      <c r="AG45" s="81">
        <v>4.1500000000000004</v>
      </c>
      <c r="AH45" s="81">
        <v>20.190000000000001</v>
      </c>
      <c r="AI45" s="95">
        <v>46.35</v>
      </c>
    </row>
    <row r="46" spans="1:35" x14ac:dyDescent="0.25">
      <c r="A46" s="119"/>
      <c r="B46" s="21" t="s">
        <v>2106</v>
      </c>
      <c r="C46" s="77">
        <f>C45/42</f>
        <v>4.895075757575758</v>
      </c>
      <c r="D46" s="82">
        <f>C46-SUM(E46:K46)</f>
        <v>2.9741310596226751</v>
      </c>
      <c r="E46" s="77">
        <f>E45/42</f>
        <v>3.8941292953082712E-2</v>
      </c>
      <c r="F46" s="21">
        <v>0</v>
      </c>
      <c r="G46" s="93">
        <f>G45/42</f>
        <v>3.349761904761905E-4</v>
      </c>
      <c r="H46" s="21">
        <v>0</v>
      </c>
      <c r="I46" s="77">
        <f>I45/42</f>
        <v>0.49357319071428568</v>
      </c>
      <c r="J46" s="77">
        <f>J45/42</f>
        <v>0.32047619047619047</v>
      </c>
      <c r="K46" s="85">
        <f>K45/42</f>
        <v>1.0676190476190477</v>
      </c>
      <c r="M46" s="119"/>
      <c r="N46" s="21" t="s">
        <v>2106</v>
      </c>
      <c r="O46" s="77">
        <v>4.895075757575758</v>
      </c>
      <c r="P46" s="77">
        <f>O46-SUM(Q46:W46)</f>
        <v>3.2794363583632009</v>
      </c>
      <c r="Q46" s="77">
        <f>Q45/42</f>
        <v>0.20880952380952381</v>
      </c>
      <c r="R46" s="87">
        <f t="shared" ref="R46:W46" si="31">R45/42</f>
        <v>0</v>
      </c>
      <c r="S46" s="93">
        <f t="shared" si="31"/>
        <v>4.7619047619047619E-4</v>
      </c>
      <c r="T46" s="87">
        <v>0</v>
      </c>
      <c r="U46" s="91">
        <f t="shared" si="31"/>
        <v>7.1428571428571429E-4</v>
      </c>
      <c r="V46" s="77">
        <f t="shared" si="31"/>
        <v>0.36897273254589064</v>
      </c>
      <c r="W46" s="77">
        <f t="shared" si="31"/>
        <v>1.0366666666666666</v>
      </c>
      <c r="Y46" s="119"/>
      <c r="Z46" s="21" t="s">
        <v>2106</v>
      </c>
      <c r="AA46" s="77">
        <v>4.895075757575758</v>
      </c>
      <c r="AB46" s="77">
        <f>AA46-SUM(AC46:AI46)</f>
        <v>2.9114329004329007</v>
      </c>
      <c r="AC46" s="77">
        <f>AC45/42</f>
        <v>0.30047619047619045</v>
      </c>
      <c r="AD46" s="21">
        <f t="shared" ref="AD46:AI46" si="32">AD45/42</f>
        <v>0</v>
      </c>
      <c r="AE46" s="93">
        <f>AE45/42</f>
        <v>7.1428571428571434E-5</v>
      </c>
      <c r="AF46" s="21">
        <f t="shared" si="32"/>
        <v>0</v>
      </c>
      <c r="AG46" s="77">
        <f>AG45/42</f>
        <v>9.8809523809523819E-2</v>
      </c>
      <c r="AH46" s="77">
        <f>AH45/42</f>
        <v>0.48071428571428576</v>
      </c>
      <c r="AI46" s="85">
        <f t="shared" si="32"/>
        <v>1.1035714285714286</v>
      </c>
    </row>
    <row r="47" spans="1:35" ht="15.75" thickBot="1" x14ac:dyDescent="0.3">
      <c r="A47" s="120"/>
      <c r="B47" s="86" t="s">
        <v>2105</v>
      </c>
      <c r="C47" s="86">
        <v>72</v>
      </c>
      <c r="D47" s="86">
        <v>70</v>
      </c>
      <c r="E47" s="86">
        <v>35</v>
      </c>
      <c r="F47" s="86">
        <v>0</v>
      </c>
      <c r="G47" s="86">
        <v>2</v>
      </c>
      <c r="H47" s="86">
        <v>0</v>
      </c>
      <c r="I47" s="86">
        <v>44</v>
      </c>
      <c r="J47" s="86">
        <v>44</v>
      </c>
      <c r="K47" s="88">
        <v>16</v>
      </c>
      <c r="M47" s="120"/>
      <c r="N47" s="86" t="s">
        <v>2105</v>
      </c>
      <c r="O47" s="86">
        <v>72</v>
      </c>
      <c r="P47" s="86">
        <v>70</v>
      </c>
      <c r="Q47" s="86">
        <v>35</v>
      </c>
      <c r="R47" s="90">
        <v>0</v>
      </c>
      <c r="S47" s="86">
        <v>2</v>
      </c>
      <c r="T47" s="90">
        <v>0</v>
      </c>
      <c r="U47" s="86">
        <v>2</v>
      </c>
      <c r="V47" s="90">
        <f>'SWSB MDD LONGVIEW'!U143+'SWSB MDD'!U89</f>
        <v>46</v>
      </c>
      <c r="W47" s="88">
        <v>16</v>
      </c>
      <c r="Y47" s="120"/>
      <c r="Z47" s="86" t="s">
        <v>2105</v>
      </c>
      <c r="AA47" s="86">
        <v>72</v>
      </c>
      <c r="AB47" s="86">
        <v>70</v>
      </c>
      <c r="AC47" s="86">
        <v>35</v>
      </c>
      <c r="AD47" s="86">
        <v>0</v>
      </c>
      <c r="AE47" s="86">
        <v>2</v>
      </c>
      <c r="AF47" s="86">
        <v>0</v>
      </c>
      <c r="AG47" s="86">
        <v>47</v>
      </c>
      <c r="AH47" s="86">
        <v>44</v>
      </c>
      <c r="AI47" s="88">
        <v>16</v>
      </c>
    </row>
    <row r="48" spans="1:35" ht="15.75" thickBot="1" x14ac:dyDescent="0.3">
      <c r="A48" s="118" t="s">
        <v>2087</v>
      </c>
      <c r="B48" s="81" t="s">
        <v>658</v>
      </c>
      <c r="C48" s="82">
        <v>68.693181818181827</v>
      </c>
      <c r="D48" s="82">
        <f>C48-SUM(E48:K48)</f>
        <v>51.739332564629123</v>
      </c>
      <c r="E48" s="82">
        <v>12.516710375541049</v>
      </c>
      <c r="F48" s="82">
        <v>1.8462876638836279E-2</v>
      </c>
      <c r="G48" s="82">
        <v>5.4269599600000003E-2</v>
      </c>
      <c r="H48" s="81">
        <v>0</v>
      </c>
      <c r="I48" s="82">
        <v>1.8409432889999999</v>
      </c>
      <c r="J48" s="82">
        <f>0.373463112772815+1.73</f>
        <v>2.1034631127728152</v>
      </c>
      <c r="K48" s="84">
        <v>0.42</v>
      </c>
      <c r="M48" s="118" t="s">
        <v>2087</v>
      </c>
      <c r="N48" s="81" t="s">
        <v>658</v>
      </c>
      <c r="O48" s="82">
        <v>68.693181818181827</v>
      </c>
      <c r="P48" s="82">
        <f>O48-SUM(Q48:W48)</f>
        <v>46.953563260143625</v>
      </c>
      <c r="Q48" s="81">
        <v>17.55</v>
      </c>
      <c r="R48" s="89">
        <v>0</v>
      </c>
      <c r="S48" s="82">
        <v>9.7000000000000003E-2</v>
      </c>
      <c r="T48" s="89">
        <v>0</v>
      </c>
      <c r="U48" s="82">
        <v>1.74</v>
      </c>
      <c r="V48" s="82">
        <f>'SWSB MDD LONGVIEW'!T187+'SWSB MDD'!T91</f>
        <v>1.9926185580382028</v>
      </c>
      <c r="W48" s="95">
        <v>0.36</v>
      </c>
      <c r="Y48" s="118" t="s">
        <v>2087</v>
      </c>
      <c r="Z48" s="81" t="s">
        <v>658</v>
      </c>
      <c r="AA48" s="82">
        <v>68.693181818181827</v>
      </c>
      <c r="AB48" s="82">
        <f>AA48-SUM(AC48:AI48)</f>
        <v>48.968025259844261</v>
      </c>
      <c r="AC48" s="81">
        <v>15.66</v>
      </c>
      <c r="AD48" s="82">
        <v>9.3565583375628519E-3</v>
      </c>
      <c r="AE48" s="81">
        <v>0.01</v>
      </c>
      <c r="AF48" s="81">
        <v>0</v>
      </c>
      <c r="AG48" s="82">
        <v>0.8</v>
      </c>
      <c r="AH48" s="82">
        <f>2.6+0.1358</f>
        <v>2.7358000000000002</v>
      </c>
      <c r="AI48" s="95">
        <v>0.51</v>
      </c>
    </row>
    <row r="49" spans="1:35" x14ac:dyDescent="0.25">
      <c r="A49" s="119"/>
      <c r="B49" s="21" t="s">
        <v>2106</v>
      </c>
      <c r="C49" s="77">
        <f>C48/36</f>
        <v>1.9081439393939397</v>
      </c>
      <c r="D49" s="82">
        <f>C49-SUM(E49:K49)</f>
        <v>1.437203682350809</v>
      </c>
      <c r="E49" s="77">
        <f>E48/36</f>
        <v>0.3476863993205847</v>
      </c>
      <c r="F49" s="91">
        <f>F48/36</f>
        <v>5.128576844121188E-4</v>
      </c>
      <c r="G49" s="91">
        <f>G48/36</f>
        <v>1.507488877777778E-3</v>
      </c>
      <c r="H49" s="21">
        <v>0</v>
      </c>
      <c r="I49" s="77">
        <f>I48/36</f>
        <v>5.113731358333333E-2</v>
      </c>
      <c r="J49" s="77">
        <f>J48/36</f>
        <v>5.8429530910355978E-2</v>
      </c>
      <c r="K49" s="85">
        <f>K48/36</f>
        <v>1.1666666666666665E-2</v>
      </c>
      <c r="M49" s="119"/>
      <c r="N49" s="21" t="s">
        <v>2106</v>
      </c>
      <c r="O49" s="77">
        <v>1.9081439393939397</v>
      </c>
      <c r="P49" s="77">
        <f>O49-SUM(Q49:W49)</f>
        <v>1.3042656461151005</v>
      </c>
      <c r="Q49" s="77">
        <f>Q48/36</f>
        <v>0.48750000000000004</v>
      </c>
      <c r="R49" s="87">
        <f t="shared" ref="R49:W49" si="33">R48/36</f>
        <v>0</v>
      </c>
      <c r="S49" s="91">
        <f t="shared" si="33"/>
        <v>2.6944444444444446E-3</v>
      </c>
      <c r="T49" s="87">
        <v>0</v>
      </c>
      <c r="U49" s="77">
        <f t="shared" si="33"/>
        <v>4.8333333333333332E-2</v>
      </c>
      <c r="V49" s="77">
        <f t="shared" si="33"/>
        <v>5.5350515501061189E-2</v>
      </c>
      <c r="W49" s="77">
        <f t="shared" si="33"/>
        <v>0.01</v>
      </c>
      <c r="Y49" s="119"/>
      <c r="Z49" s="21" t="s">
        <v>2106</v>
      </c>
      <c r="AA49" s="77">
        <v>1.9081439393939397</v>
      </c>
      <c r="AB49" s="77">
        <f>AA49-SUM(AC49:AI49)</f>
        <v>1.3602229238845629</v>
      </c>
      <c r="AC49" s="77">
        <f>AC48/36</f>
        <v>0.435</v>
      </c>
      <c r="AD49" s="93">
        <f t="shared" ref="AD49:AI49" si="34">AD48/36</f>
        <v>2.5990439826563476E-4</v>
      </c>
      <c r="AE49" s="93">
        <f>AE48/36</f>
        <v>2.7777777777777778E-4</v>
      </c>
      <c r="AF49" s="21">
        <f t="shared" si="34"/>
        <v>0</v>
      </c>
      <c r="AG49" s="77">
        <f>AG48/36</f>
        <v>2.2222222222222223E-2</v>
      </c>
      <c r="AH49" s="91">
        <f t="shared" si="34"/>
        <v>7.5994444444444448E-2</v>
      </c>
      <c r="AI49" s="85">
        <f t="shared" si="34"/>
        <v>1.4166666666666668E-2</v>
      </c>
    </row>
    <row r="50" spans="1:35" ht="15.75" thickBot="1" x14ac:dyDescent="0.3">
      <c r="A50" s="120"/>
      <c r="B50" s="86" t="s">
        <v>2105</v>
      </c>
      <c r="C50" s="86">
        <v>61</v>
      </c>
      <c r="D50" s="86">
        <v>60</v>
      </c>
      <c r="E50" s="86">
        <v>42</v>
      </c>
      <c r="F50" s="86">
        <v>2</v>
      </c>
      <c r="G50" s="86">
        <v>3</v>
      </c>
      <c r="H50" s="86">
        <v>0</v>
      </c>
      <c r="I50" s="86">
        <v>11</v>
      </c>
      <c r="J50" s="86">
        <f>14+3</f>
        <v>17</v>
      </c>
      <c r="K50" s="88">
        <v>4</v>
      </c>
      <c r="M50" s="120"/>
      <c r="N50" s="86" t="s">
        <v>2105</v>
      </c>
      <c r="O50" s="86">
        <v>61</v>
      </c>
      <c r="P50" s="86">
        <v>59</v>
      </c>
      <c r="Q50" s="86">
        <v>40</v>
      </c>
      <c r="R50" s="90">
        <v>0</v>
      </c>
      <c r="S50" s="86">
        <v>2</v>
      </c>
      <c r="T50" s="90">
        <v>0</v>
      </c>
      <c r="U50" s="86">
        <v>12</v>
      </c>
      <c r="V50" s="86">
        <f>'SWSB MDD LONGVIEW'!U187+'SWSB MDD'!U91</f>
        <v>28</v>
      </c>
      <c r="W50" s="88">
        <v>2</v>
      </c>
      <c r="Y50" s="120"/>
      <c r="Z50" s="86" t="s">
        <v>2105</v>
      </c>
      <c r="AA50" s="86">
        <v>61</v>
      </c>
      <c r="AB50" s="86">
        <v>59</v>
      </c>
      <c r="AC50" s="86">
        <v>42</v>
      </c>
      <c r="AD50" s="86">
        <v>2</v>
      </c>
      <c r="AE50" s="86">
        <v>2</v>
      </c>
      <c r="AF50" s="86">
        <v>0</v>
      </c>
      <c r="AG50" s="86">
        <v>14</v>
      </c>
      <c r="AH50" s="86">
        <f>14+1</f>
        <v>15</v>
      </c>
      <c r="AI50" s="88">
        <v>4</v>
      </c>
    </row>
    <row r="51" spans="1:35" ht="15.75" thickBot="1" x14ac:dyDescent="0.3">
      <c r="A51" s="118" t="s">
        <v>2086</v>
      </c>
      <c r="B51" s="81" t="s">
        <v>658</v>
      </c>
      <c r="C51" s="82">
        <v>507.75000000000006</v>
      </c>
      <c r="D51" s="82">
        <f>C51-SUM(E51:K51)</f>
        <v>302.26191224984484</v>
      </c>
      <c r="E51" s="82">
        <v>170.45142606082456</v>
      </c>
      <c r="F51" s="81">
        <v>0</v>
      </c>
      <c r="G51" s="82">
        <v>0.12763406999999999</v>
      </c>
      <c r="H51" s="81">
        <v>0</v>
      </c>
      <c r="I51" s="82">
        <v>16.862071400000001</v>
      </c>
      <c r="J51" s="82">
        <f>10.19+1.13695621933063</f>
        <v>11.326956219330629</v>
      </c>
      <c r="K51" s="84">
        <v>6.72</v>
      </c>
      <c r="M51" s="118" t="s">
        <v>2086</v>
      </c>
      <c r="N51" s="81" t="s">
        <v>658</v>
      </c>
      <c r="O51" s="82">
        <v>507.75000000000006</v>
      </c>
      <c r="P51" s="82">
        <f>O51-SUM(Q51:W51)</f>
        <v>288.44004062897591</v>
      </c>
      <c r="Q51" s="82">
        <v>186.04</v>
      </c>
      <c r="R51" s="89">
        <v>0</v>
      </c>
      <c r="S51" s="81">
        <v>7.0000000000000007E-2</v>
      </c>
      <c r="T51" s="89">
        <v>0</v>
      </c>
      <c r="U51" s="81">
        <v>14.95</v>
      </c>
      <c r="V51" s="82">
        <f>'SWSB MDD LONGVIEW'!T201+'SWSB MDD'!T105</f>
        <v>11.729959371024123</v>
      </c>
      <c r="W51" s="84">
        <v>6.52</v>
      </c>
      <c r="Y51" s="118" t="s">
        <v>2086</v>
      </c>
      <c r="Z51" s="81" t="s">
        <v>658</v>
      </c>
      <c r="AA51" s="82">
        <v>507.75000000000006</v>
      </c>
      <c r="AB51" s="82">
        <f>AA51-SUM(AC51:AI51)</f>
        <v>297.86700000000008</v>
      </c>
      <c r="AC51" s="82">
        <v>171.63</v>
      </c>
      <c r="AD51" s="81">
        <v>0</v>
      </c>
      <c r="AE51" s="81">
        <v>0.04</v>
      </c>
      <c r="AF51" s="81">
        <v>0</v>
      </c>
      <c r="AG51" s="81">
        <v>15.42</v>
      </c>
      <c r="AH51" s="82">
        <f>15.28+0.583</f>
        <v>15.863</v>
      </c>
      <c r="AI51" s="84">
        <v>6.93</v>
      </c>
    </row>
    <row r="52" spans="1:35" x14ac:dyDescent="0.25">
      <c r="A52" s="119"/>
      <c r="B52" s="21" t="s">
        <v>2106</v>
      </c>
      <c r="C52" s="77">
        <f>C51/30</f>
        <v>16.925000000000001</v>
      </c>
      <c r="D52" s="82">
        <f>C52-SUM(E52:K52)</f>
        <v>10.075397074994829</v>
      </c>
      <c r="E52" s="77">
        <f>E51/30</f>
        <v>5.6817142020274849</v>
      </c>
      <c r="F52" s="21">
        <v>0</v>
      </c>
      <c r="G52" s="91">
        <f>G51/30</f>
        <v>4.2544689999999994E-3</v>
      </c>
      <c r="H52" s="21">
        <v>0</v>
      </c>
      <c r="I52" s="77">
        <f>I51/30</f>
        <v>0.56206904666666668</v>
      </c>
      <c r="J52" s="77">
        <f>J51/30</f>
        <v>0.377565207311021</v>
      </c>
      <c r="K52" s="85">
        <f>K51/30</f>
        <v>0.224</v>
      </c>
      <c r="M52" s="119"/>
      <c r="N52" s="21" t="s">
        <v>2106</v>
      </c>
      <c r="O52" s="77">
        <v>16.925000000000001</v>
      </c>
      <c r="P52" s="77">
        <f>O52-SUM(Q52:W52)</f>
        <v>9.6146680209658637</v>
      </c>
      <c r="Q52" s="21">
        <f>Q51/30</f>
        <v>6.2013333333333334</v>
      </c>
      <c r="R52" s="87">
        <f t="shared" ref="R52:W52" si="35">R51/30</f>
        <v>0</v>
      </c>
      <c r="S52" s="91">
        <f t="shared" si="35"/>
        <v>2.3333333333333335E-3</v>
      </c>
      <c r="T52" s="87">
        <v>0</v>
      </c>
      <c r="U52" s="77">
        <f t="shared" si="35"/>
        <v>0.49833333333333329</v>
      </c>
      <c r="V52" s="77">
        <f t="shared" si="35"/>
        <v>0.39099864570080406</v>
      </c>
      <c r="W52" s="77">
        <f t="shared" si="35"/>
        <v>0.21733333333333332</v>
      </c>
      <c r="Y52" s="119"/>
      <c r="Z52" s="21" t="s">
        <v>2106</v>
      </c>
      <c r="AA52" s="77">
        <v>16.925000000000001</v>
      </c>
      <c r="AB52" s="77">
        <f>AA52-SUM(AC52:AI52)</f>
        <v>9.9289000000000005</v>
      </c>
      <c r="AC52" s="77">
        <f>AC51/30</f>
        <v>5.7210000000000001</v>
      </c>
      <c r="AD52" s="21">
        <f t="shared" ref="AD52:AI52" si="36">AD51/30</f>
        <v>0</v>
      </c>
      <c r="AE52" s="91">
        <f>AE51/30</f>
        <v>1.3333333333333333E-3</v>
      </c>
      <c r="AF52" s="21">
        <f t="shared" si="36"/>
        <v>0</v>
      </c>
      <c r="AG52" s="77">
        <f>AG51/30</f>
        <v>0.51400000000000001</v>
      </c>
      <c r="AH52" s="77">
        <f>AH51/30</f>
        <v>0.52876666666666661</v>
      </c>
      <c r="AI52" s="85">
        <f t="shared" si="36"/>
        <v>0.23099999999999998</v>
      </c>
    </row>
    <row r="53" spans="1:35" ht="15.75" thickBot="1" x14ac:dyDescent="0.3">
      <c r="A53" s="120"/>
      <c r="B53" s="86" t="s">
        <v>2105</v>
      </c>
      <c r="C53" s="86">
        <v>298</v>
      </c>
      <c r="D53" s="86">
        <v>282</v>
      </c>
      <c r="E53" s="86">
        <v>133</v>
      </c>
      <c r="F53" s="86">
        <v>0</v>
      </c>
      <c r="G53" s="86">
        <v>3</v>
      </c>
      <c r="H53" s="86">
        <v>0</v>
      </c>
      <c r="I53" s="86">
        <v>13</v>
      </c>
      <c r="J53" s="86">
        <f>14+10</f>
        <v>24</v>
      </c>
      <c r="K53" s="88">
        <v>14</v>
      </c>
      <c r="M53" s="120"/>
      <c r="N53" s="86" t="s">
        <v>2105</v>
      </c>
      <c r="O53" s="86">
        <v>298</v>
      </c>
      <c r="P53" s="86">
        <v>283</v>
      </c>
      <c r="Q53" s="86">
        <v>133</v>
      </c>
      <c r="R53" s="90">
        <v>0</v>
      </c>
      <c r="S53" s="86">
        <v>1</v>
      </c>
      <c r="T53" s="90">
        <v>0</v>
      </c>
      <c r="U53" s="86">
        <v>13</v>
      </c>
      <c r="V53" s="86">
        <f>'SWSB MDD LONGVIEW'!U201+'SWSB MDD'!U105</f>
        <v>31</v>
      </c>
      <c r="W53" s="88">
        <v>13</v>
      </c>
      <c r="Y53" s="120"/>
      <c r="Z53" s="86" t="s">
        <v>2105</v>
      </c>
      <c r="AA53" s="86">
        <v>298</v>
      </c>
      <c r="AB53" s="86">
        <v>283</v>
      </c>
      <c r="AC53" s="86">
        <v>134</v>
      </c>
      <c r="AD53" s="86">
        <v>0</v>
      </c>
      <c r="AE53" s="86">
        <v>1</v>
      </c>
      <c r="AF53" s="86">
        <v>0</v>
      </c>
      <c r="AG53" s="86">
        <v>28</v>
      </c>
      <c r="AH53" s="86">
        <f>14+2</f>
        <v>16</v>
      </c>
      <c r="AI53" s="88">
        <v>14</v>
      </c>
    </row>
    <row r="54" spans="1:35" ht="15.75" thickBot="1" x14ac:dyDescent="0.3">
      <c r="A54" s="118" t="s">
        <v>2085</v>
      </c>
      <c r="B54" s="81" t="s">
        <v>658</v>
      </c>
      <c r="C54" s="82">
        <v>647.27272727272691</v>
      </c>
      <c r="D54" s="82">
        <f>C54-SUM(E54:K54)</f>
        <v>498.84422984597887</v>
      </c>
      <c r="E54" s="82">
        <v>13.984290405825769</v>
      </c>
      <c r="F54" s="82">
        <v>9.3424110645893621E-2</v>
      </c>
      <c r="G54" s="82">
        <v>79.599753449999994</v>
      </c>
      <c r="H54" s="81">
        <v>0</v>
      </c>
      <c r="I54" s="82">
        <v>32.191535143000003</v>
      </c>
      <c r="J54" s="82">
        <f>21.76+0.659494317276386</f>
        <v>22.419494317276389</v>
      </c>
      <c r="K54" s="95">
        <v>0.14000000000000001</v>
      </c>
      <c r="M54" s="118" t="s">
        <v>2085</v>
      </c>
      <c r="N54" s="81" t="s">
        <v>658</v>
      </c>
      <c r="O54" s="82">
        <v>647.27272727272691</v>
      </c>
      <c r="P54" s="82">
        <f>O54-SUM(Q54:W54)</f>
        <v>514.43791549029515</v>
      </c>
      <c r="Q54" s="82">
        <v>11.96</v>
      </c>
      <c r="R54" s="89">
        <v>0</v>
      </c>
      <c r="S54" s="81">
        <v>66.97</v>
      </c>
      <c r="T54" s="89">
        <v>0</v>
      </c>
      <c r="U54" s="81">
        <v>28.86</v>
      </c>
      <c r="V54" s="82">
        <f>'SWSB MDD LONGVIEW'!T215+'SWSB MDD'!T122</f>
        <v>25.044811782431697</v>
      </c>
      <c r="W54" s="101">
        <v>0</v>
      </c>
      <c r="Y54" s="118" t="s">
        <v>2085</v>
      </c>
      <c r="Z54" s="81" t="s">
        <v>658</v>
      </c>
      <c r="AA54" s="82">
        <v>647.27272727272691</v>
      </c>
      <c r="AB54" s="82">
        <f>AA54-SUM(AC54:AI54)</f>
        <v>547.47322638863932</v>
      </c>
      <c r="AC54" s="82">
        <v>8.82</v>
      </c>
      <c r="AD54" s="82">
        <v>6.4900884087619196E-2</v>
      </c>
      <c r="AE54" s="81">
        <v>42.98</v>
      </c>
      <c r="AF54" s="81">
        <v>0</v>
      </c>
      <c r="AG54" s="81">
        <v>14.91</v>
      </c>
      <c r="AH54" s="82">
        <f>32.63+0.2046</f>
        <v>32.834600000000002</v>
      </c>
      <c r="AI54" s="95">
        <v>0.19</v>
      </c>
    </row>
    <row r="55" spans="1:35" x14ac:dyDescent="0.25">
      <c r="A55" s="119"/>
      <c r="B55" s="21" t="s">
        <v>2106</v>
      </c>
      <c r="C55" s="77">
        <f>C54/24</f>
        <v>26.969696969696955</v>
      </c>
      <c r="D55" s="82">
        <f>C55-SUM(E55:K55)</f>
        <v>20.785176243582452</v>
      </c>
      <c r="E55" s="77">
        <f>E54/24</f>
        <v>0.58267876690940701</v>
      </c>
      <c r="F55" s="91">
        <f>F54/24</f>
        <v>3.8926712769122344E-3</v>
      </c>
      <c r="G55" s="77">
        <f>G54/24</f>
        <v>3.3166563937499998</v>
      </c>
      <c r="H55" s="21">
        <v>0</v>
      </c>
      <c r="I55" s="77">
        <f>I54/24</f>
        <v>1.3413139642916667</v>
      </c>
      <c r="J55" s="77">
        <f>J54/24</f>
        <v>0.93414559655318286</v>
      </c>
      <c r="K55" s="94">
        <f>K54/24</f>
        <v>5.8333333333333336E-3</v>
      </c>
      <c r="M55" s="119"/>
      <c r="N55" s="21" t="s">
        <v>2106</v>
      </c>
      <c r="O55" s="77">
        <v>26.969696969696955</v>
      </c>
      <c r="P55" s="77">
        <f>O55-SUM(Q55:W55)</f>
        <v>21.434913145428968</v>
      </c>
      <c r="Q55" s="77">
        <f>Q54/24</f>
        <v>0.49833333333333335</v>
      </c>
      <c r="R55" s="87">
        <f t="shared" ref="R55:W55" si="37">R54/24</f>
        <v>0</v>
      </c>
      <c r="S55" s="77">
        <f t="shared" si="37"/>
        <v>2.7904166666666668</v>
      </c>
      <c r="T55" s="87">
        <v>0</v>
      </c>
      <c r="U55" s="77">
        <f t="shared" si="37"/>
        <v>1.2024999999999999</v>
      </c>
      <c r="V55" s="77">
        <f t="shared" si="37"/>
        <v>1.0435338242679875</v>
      </c>
      <c r="W55" s="87">
        <f t="shared" si="37"/>
        <v>0</v>
      </c>
      <c r="Y55" s="119"/>
      <c r="Z55" s="21" t="s">
        <v>2106</v>
      </c>
      <c r="AA55" s="77">
        <v>26.969696969696955</v>
      </c>
      <c r="AB55" s="77">
        <f>AA55-SUM(AC55:AI55)</f>
        <v>22.81138443285997</v>
      </c>
      <c r="AC55" s="77">
        <f>AC54/24</f>
        <v>0.36749999999999999</v>
      </c>
      <c r="AD55" s="77">
        <f t="shared" ref="AD55:AI55" si="38">AD54/24</f>
        <v>2.7042035036508E-3</v>
      </c>
      <c r="AE55" s="77">
        <f>AE54/24</f>
        <v>1.7908333333333333</v>
      </c>
      <c r="AF55" s="21">
        <f t="shared" si="38"/>
        <v>0</v>
      </c>
      <c r="AG55" s="77">
        <f>AG54/24</f>
        <v>0.62124999999999997</v>
      </c>
      <c r="AH55" s="77">
        <f>AH54/24</f>
        <v>1.3681083333333335</v>
      </c>
      <c r="AI55" s="94">
        <f t="shared" si="38"/>
        <v>7.9166666666666673E-3</v>
      </c>
    </row>
    <row r="56" spans="1:35" ht="15.75" thickBot="1" x14ac:dyDescent="0.3">
      <c r="A56" s="120"/>
      <c r="B56" s="86" t="s">
        <v>2105</v>
      </c>
      <c r="C56" s="86">
        <v>583</v>
      </c>
      <c r="D56" s="86">
        <v>582</v>
      </c>
      <c r="E56" s="86">
        <v>30</v>
      </c>
      <c r="F56" s="86">
        <v>1</v>
      </c>
      <c r="G56" s="86">
        <v>103</v>
      </c>
      <c r="H56" s="86">
        <v>0</v>
      </c>
      <c r="I56" s="86">
        <v>66</v>
      </c>
      <c r="J56" s="86">
        <f>49+43</f>
        <v>92</v>
      </c>
      <c r="K56" s="99">
        <v>3</v>
      </c>
      <c r="M56" s="120"/>
      <c r="N56" s="86" t="s">
        <v>2105</v>
      </c>
      <c r="O56" s="86">
        <v>583</v>
      </c>
      <c r="P56" s="86">
        <v>583</v>
      </c>
      <c r="Q56" s="86">
        <v>30</v>
      </c>
      <c r="R56" s="90">
        <v>0</v>
      </c>
      <c r="S56" s="86">
        <v>109</v>
      </c>
      <c r="T56" s="90">
        <v>0</v>
      </c>
      <c r="U56" s="86">
        <v>68</v>
      </c>
      <c r="V56" s="86">
        <f>'SWSB MDD LONGVIEW'!U215+'SWSB MDD'!U122</f>
        <v>200</v>
      </c>
      <c r="W56" s="99">
        <v>0</v>
      </c>
      <c r="Y56" s="120"/>
      <c r="Z56" s="86" t="s">
        <v>2105</v>
      </c>
      <c r="AA56" s="86">
        <v>583</v>
      </c>
      <c r="AB56" s="86">
        <v>583</v>
      </c>
      <c r="AC56" s="86">
        <v>33</v>
      </c>
      <c r="AD56" s="86">
        <v>1</v>
      </c>
      <c r="AE56" s="86">
        <v>106</v>
      </c>
      <c r="AF56" s="86">
        <v>0</v>
      </c>
      <c r="AG56" s="86">
        <v>73</v>
      </c>
      <c r="AH56" s="86">
        <f>49+3</f>
        <v>52</v>
      </c>
      <c r="AI56" s="88">
        <v>3</v>
      </c>
    </row>
    <row r="57" spans="1:35" ht="15.75" thickBot="1" x14ac:dyDescent="0.3">
      <c r="A57" s="118" t="s">
        <v>2084</v>
      </c>
      <c r="B57" s="81" t="s">
        <v>658</v>
      </c>
      <c r="C57" s="82">
        <v>163.64772727272731</v>
      </c>
      <c r="D57" s="82">
        <f>C57-SUM(E57:K57)</f>
        <v>158.3059075501271</v>
      </c>
      <c r="E57" s="82">
        <v>0.53414216560020755</v>
      </c>
      <c r="F57" s="81">
        <v>0</v>
      </c>
      <c r="G57" s="82">
        <v>0.143338676</v>
      </c>
      <c r="H57" s="81">
        <v>0</v>
      </c>
      <c r="I57" s="82">
        <v>4.6601088810000002</v>
      </c>
      <c r="J57" s="97">
        <v>4.2300000000000003E-3</v>
      </c>
      <c r="K57" s="95">
        <v>0</v>
      </c>
      <c r="M57" s="118" t="s">
        <v>2084</v>
      </c>
      <c r="N57" s="81" t="s">
        <v>658</v>
      </c>
      <c r="O57" s="82">
        <v>163.64772727272731</v>
      </c>
      <c r="P57" s="82">
        <f>O57-SUM(Q57:W57)</f>
        <v>158.34286373887576</v>
      </c>
      <c r="Q57" s="81">
        <v>0.56000000000000005</v>
      </c>
      <c r="R57" s="89">
        <v>0</v>
      </c>
      <c r="S57" s="81">
        <v>0.11</v>
      </c>
      <c r="T57" s="89">
        <v>0</v>
      </c>
      <c r="U57" s="81">
        <v>4.63</v>
      </c>
      <c r="V57" s="82">
        <f>'SWSB MDD LONGVIEW'!T264+'SWSB MDD'!T273</f>
        <v>4.8635338515365754E-3</v>
      </c>
      <c r="W57" s="101">
        <v>0</v>
      </c>
      <c r="Y57" s="118" t="s">
        <v>2084</v>
      </c>
      <c r="Z57" s="81" t="s">
        <v>658</v>
      </c>
      <c r="AA57" s="82">
        <v>163.64772727272731</v>
      </c>
      <c r="AB57" s="82">
        <f>AA57-SUM(AC57:AI57)</f>
        <v>158.60172727272732</v>
      </c>
      <c r="AC57" s="81">
        <v>0.42</v>
      </c>
      <c r="AD57" s="81">
        <v>0</v>
      </c>
      <c r="AE57" s="81">
        <v>7.0000000000000007E-2</v>
      </c>
      <c r="AF57" s="81">
        <v>0</v>
      </c>
      <c r="AG57" s="81">
        <v>4.55</v>
      </c>
      <c r="AH57" s="97">
        <v>6.0000000000000001E-3</v>
      </c>
      <c r="AI57" s="95">
        <v>0</v>
      </c>
    </row>
    <row r="58" spans="1:35" x14ac:dyDescent="0.25">
      <c r="A58" s="119"/>
      <c r="B58" s="21" t="s">
        <v>2106</v>
      </c>
      <c r="C58" s="77">
        <f>C57/20</f>
        <v>8.1823863636363647</v>
      </c>
      <c r="D58" s="82">
        <f>C58-SUM(E58:K58)</f>
        <v>7.9152953775063546</v>
      </c>
      <c r="E58" s="77">
        <f>E57/20</f>
        <v>2.6707108280010376E-2</v>
      </c>
      <c r="F58" s="21">
        <v>0</v>
      </c>
      <c r="G58" s="77">
        <f>G57/20</f>
        <v>7.1669337999999997E-3</v>
      </c>
      <c r="H58" s="21">
        <v>0</v>
      </c>
      <c r="I58" s="77">
        <f>I57/20</f>
        <v>0.23300544405000001</v>
      </c>
      <c r="J58" s="93">
        <f>J57/20</f>
        <v>2.1150000000000002E-4</v>
      </c>
      <c r="K58" s="96">
        <v>0</v>
      </c>
      <c r="M58" s="119"/>
      <c r="N58" s="21" t="s">
        <v>2106</v>
      </c>
      <c r="O58" s="77">
        <v>8.1823863636363647</v>
      </c>
      <c r="P58" s="77">
        <f>O58-SUM(Q58:W58)</f>
        <v>7.9171431869437878</v>
      </c>
      <c r="Q58" s="77">
        <f>Q57/20</f>
        <v>2.8000000000000004E-2</v>
      </c>
      <c r="R58" s="87">
        <f t="shared" ref="R58:W58" si="39">R57/20</f>
        <v>0</v>
      </c>
      <c r="S58" s="77">
        <f t="shared" si="39"/>
        <v>5.4999999999999997E-3</v>
      </c>
      <c r="T58" s="87">
        <f t="shared" si="39"/>
        <v>0</v>
      </c>
      <c r="U58" s="77">
        <f t="shared" si="39"/>
        <v>0.23149999999999998</v>
      </c>
      <c r="V58" s="93">
        <f t="shared" si="39"/>
        <v>2.4317669257682876E-4</v>
      </c>
      <c r="W58" s="87">
        <f t="shared" si="39"/>
        <v>0</v>
      </c>
      <c r="Y58" s="119"/>
      <c r="Z58" s="21" t="s">
        <v>2106</v>
      </c>
      <c r="AA58" s="77">
        <v>8.1823863636363647</v>
      </c>
      <c r="AB58" s="77">
        <f>AA58-SUM(AC58:AI58)</f>
        <v>7.9300863636363648</v>
      </c>
      <c r="AC58" s="77">
        <f>AC57/20</f>
        <v>2.0999999999999998E-2</v>
      </c>
      <c r="AD58" s="21">
        <f t="shared" ref="AD58:AI58" si="40">AD57/20</f>
        <v>0</v>
      </c>
      <c r="AE58" s="91">
        <f>AE57/20</f>
        <v>3.5000000000000005E-3</v>
      </c>
      <c r="AF58" s="21">
        <f t="shared" si="40"/>
        <v>0</v>
      </c>
      <c r="AG58" s="77">
        <f>AG57/20</f>
        <v>0.22749999999999998</v>
      </c>
      <c r="AH58" s="77">
        <f>AH57/20</f>
        <v>3.0000000000000003E-4</v>
      </c>
      <c r="AI58" s="96">
        <f t="shared" si="40"/>
        <v>0</v>
      </c>
    </row>
    <row r="59" spans="1:35" ht="15.75" thickBot="1" x14ac:dyDescent="0.3">
      <c r="A59" s="120"/>
      <c r="B59" s="86" t="s">
        <v>2105</v>
      </c>
      <c r="C59" s="86">
        <v>197</v>
      </c>
      <c r="D59" s="86">
        <v>197</v>
      </c>
      <c r="E59" s="86">
        <v>20</v>
      </c>
      <c r="F59" s="86">
        <v>0</v>
      </c>
      <c r="G59" s="86">
        <v>2</v>
      </c>
      <c r="H59" s="86">
        <v>0</v>
      </c>
      <c r="I59" s="86">
        <v>4</v>
      </c>
      <c r="J59" s="86">
        <v>1</v>
      </c>
      <c r="K59" s="88">
        <v>0</v>
      </c>
      <c r="M59" s="120"/>
      <c r="N59" s="86" t="s">
        <v>2105</v>
      </c>
      <c r="O59" s="86">
        <v>197</v>
      </c>
      <c r="P59" s="86">
        <v>197</v>
      </c>
      <c r="Q59" s="86">
        <v>20</v>
      </c>
      <c r="R59" s="90">
        <v>0</v>
      </c>
      <c r="S59" s="86">
        <v>1</v>
      </c>
      <c r="T59" s="90">
        <v>0</v>
      </c>
      <c r="U59" s="86">
        <v>4</v>
      </c>
      <c r="V59" s="86">
        <f>'SWSB MDD LONGVIEW'!U264+'SWSB MDD'!U273</f>
        <v>3</v>
      </c>
      <c r="W59" s="99">
        <v>0</v>
      </c>
      <c r="Y59" s="120"/>
      <c r="Z59" s="86" t="s">
        <v>2105</v>
      </c>
      <c r="AA59" s="86">
        <v>197</v>
      </c>
      <c r="AB59" s="86">
        <v>197</v>
      </c>
      <c r="AC59" s="86">
        <v>20</v>
      </c>
      <c r="AD59" s="86">
        <v>0</v>
      </c>
      <c r="AE59" s="86">
        <v>2</v>
      </c>
      <c r="AF59" s="86">
        <v>0</v>
      </c>
      <c r="AG59" s="86">
        <v>4</v>
      </c>
      <c r="AH59" s="86">
        <v>1</v>
      </c>
      <c r="AI59" s="88">
        <v>0</v>
      </c>
    </row>
    <row r="60" spans="1:35" ht="15.75" thickBot="1" x14ac:dyDescent="0.3">
      <c r="A60" s="118" t="s">
        <v>2083</v>
      </c>
      <c r="B60" s="81" t="s">
        <v>658</v>
      </c>
      <c r="C60" s="82">
        <v>713.98181818181718</v>
      </c>
      <c r="D60" s="82">
        <f>C60-SUM(E60:K60)</f>
        <v>657.52556257944536</v>
      </c>
      <c r="E60" s="82">
        <v>1.2320048101328362</v>
      </c>
      <c r="F60" s="81">
        <v>0</v>
      </c>
      <c r="G60" s="82">
        <v>0.52250803800000001</v>
      </c>
      <c r="H60" s="81">
        <v>0</v>
      </c>
      <c r="I60" s="82">
        <v>46.158490180000001</v>
      </c>
      <c r="J60" s="82">
        <f>8.51+0.0332525742389263</f>
        <v>8.5432525742389256</v>
      </c>
      <c r="K60" s="95">
        <v>0</v>
      </c>
      <c r="M60" s="118" t="s">
        <v>2083</v>
      </c>
      <c r="N60" s="81" t="s">
        <v>658</v>
      </c>
      <c r="O60" s="82">
        <v>713.98181818181718</v>
      </c>
      <c r="P60" s="82">
        <f>O60-SUM(Q60:W60)</f>
        <v>660.83739790389097</v>
      </c>
      <c r="Q60" s="81">
        <v>1.34</v>
      </c>
      <c r="R60" s="89">
        <v>0</v>
      </c>
      <c r="S60" s="81">
        <v>0.64</v>
      </c>
      <c r="T60" s="89">
        <v>0</v>
      </c>
      <c r="U60" s="81">
        <v>41.37</v>
      </c>
      <c r="V60" s="82">
        <f>'SWSB MDD LONGVIEW'!T265+'SWSB MDD'!T275</f>
        <v>9.7944202779262497</v>
      </c>
      <c r="W60" s="101">
        <v>0</v>
      </c>
      <c r="Y60" s="118" t="s">
        <v>2083</v>
      </c>
      <c r="Z60" s="81" t="s">
        <v>658</v>
      </c>
      <c r="AA60" s="82">
        <v>713.98181818181718</v>
      </c>
      <c r="AB60" s="82">
        <f>AA60-SUM(AC60:AI60)</f>
        <v>675.4518181818172</v>
      </c>
      <c r="AC60" s="81">
        <v>1.1200000000000001</v>
      </c>
      <c r="AD60" s="81">
        <v>0</v>
      </c>
      <c r="AE60" s="81">
        <v>0.12</v>
      </c>
      <c r="AF60" s="81">
        <v>0</v>
      </c>
      <c r="AG60" s="81">
        <v>24.53</v>
      </c>
      <c r="AH60" s="81">
        <v>12.76</v>
      </c>
      <c r="AI60" s="95">
        <v>0</v>
      </c>
    </row>
    <row r="61" spans="1:35" x14ac:dyDescent="0.25">
      <c r="A61" s="119"/>
      <c r="B61" s="21" t="s">
        <v>2106</v>
      </c>
      <c r="C61" s="77">
        <f>C60/16</f>
        <v>44.623863636363573</v>
      </c>
      <c r="D61" s="82">
        <f>C61-SUM(E61:K61)</f>
        <v>41.095347661215335</v>
      </c>
      <c r="E61" s="77">
        <f>E60/16</f>
        <v>7.7000300633302265E-2</v>
      </c>
      <c r="F61" s="21">
        <v>0</v>
      </c>
      <c r="G61" s="77">
        <f>G60/16</f>
        <v>3.2656752375E-2</v>
      </c>
      <c r="H61" s="21">
        <v>0</v>
      </c>
      <c r="I61" s="77">
        <f>I60/16</f>
        <v>2.8849056362500001</v>
      </c>
      <c r="J61" s="77">
        <f>J60/16</f>
        <v>0.53395328588993285</v>
      </c>
      <c r="K61" s="96">
        <v>0</v>
      </c>
      <c r="M61" s="119"/>
      <c r="N61" s="21" t="s">
        <v>2106</v>
      </c>
      <c r="O61" s="77">
        <v>44.623863636363573</v>
      </c>
      <c r="P61" s="77">
        <f>O61-SUM(Q61:W61)</f>
        <v>41.302337368993186</v>
      </c>
      <c r="Q61" s="21">
        <f>Q60/16</f>
        <v>8.3750000000000005E-2</v>
      </c>
      <c r="R61" s="87">
        <f t="shared" ref="R61:W61" si="41">R60/16</f>
        <v>0</v>
      </c>
      <c r="S61" s="21">
        <f t="shared" si="41"/>
        <v>0.04</v>
      </c>
      <c r="T61" s="87">
        <f t="shared" si="41"/>
        <v>0</v>
      </c>
      <c r="U61" s="77">
        <f t="shared" si="41"/>
        <v>2.5856249999999998</v>
      </c>
      <c r="V61" s="77">
        <f t="shared" si="41"/>
        <v>0.61215126737039061</v>
      </c>
      <c r="W61" s="87">
        <f t="shared" si="41"/>
        <v>0</v>
      </c>
      <c r="Y61" s="119"/>
      <c r="Z61" s="21" t="s">
        <v>2106</v>
      </c>
      <c r="AA61" s="77">
        <v>44.623863636363573</v>
      </c>
      <c r="AB61" s="77">
        <f>AA61-SUM(AC61:AI61)</f>
        <v>42.215738636363575</v>
      </c>
      <c r="AC61" s="21">
        <f>AC60/16</f>
        <v>7.0000000000000007E-2</v>
      </c>
      <c r="AD61" s="21">
        <f t="shared" ref="AD61:AI61" si="42">AD60/16</f>
        <v>0</v>
      </c>
      <c r="AE61" s="91">
        <f>AE60/16</f>
        <v>7.4999999999999997E-3</v>
      </c>
      <c r="AF61" s="21">
        <f t="shared" si="42"/>
        <v>0</v>
      </c>
      <c r="AG61" s="77">
        <f>AG60/16</f>
        <v>1.5331250000000001</v>
      </c>
      <c r="AH61" s="77">
        <f>AH60/16</f>
        <v>0.79749999999999999</v>
      </c>
      <c r="AI61" s="96">
        <f t="shared" si="42"/>
        <v>0</v>
      </c>
    </row>
    <row r="62" spans="1:35" ht="15.75" thickBot="1" x14ac:dyDescent="0.3">
      <c r="A62" s="120"/>
      <c r="B62" s="86" t="s">
        <v>2105</v>
      </c>
      <c r="C62" s="86">
        <v>1352</v>
      </c>
      <c r="D62" s="86">
        <v>1351</v>
      </c>
      <c r="E62" s="86">
        <v>20</v>
      </c>
      <c r="F62" s="86">
        <v>0</v>
      </c>
      <c r="G62" s="86">
        <v>6</v>
      </c>
      <c r="H62" s="86">
        <v>0</v>
      </c>
      <c r="I62" s="86">
        <v>83</v>
      </c>
      <c r="J62" s="86">
        <f>103+4</f>
        <v>107</v>
      </c>
      <c r="K62" s="88">
        <v>0</v>
      </c>
      <c r="M62" s="120"/>
      <c r="N62" s="86" t="s">
        <v>2105</v>
      </c>
      <c r="O62" s="86">
        <v>1352</v>
      </c>
      <c r="P62" s="86">
        <v>1349</v>
      </c>
      <c r="Q62" s="86">
        <v>20</v>
      </c>
      <c r="R62" s="90">
        <v>0</v>
      </c>
      <c r="S62" s="86">
        <v>16</v>
      </c>
      <c r="T62" s="90">
        <v>0</v>
      </c>
      <c r="U62" s="86">
        <v>76</v>
      </c>
      <c r="V62" s="86">
        <f>'SWSB MDD LONGVIEW'!U265+'SWSB MDD'!U275</f>
        <v>108</v>
      </c>
      <c r="W62" s="99">
        <v>0</v>
      </c>
      <c r="Y62" s="120"/>
      <c r="Z62" s="86" t="s">
        <v>2105</v>
      </c>
      <c r="AA62" s="86">
        <v>1352</v>
      </c>
      <c r="AB62" s="86">
        <v>1348</v>
      </c>
      <c r="AC62" s="86">
        <v>20</v>
      </c>
      <c r="AD62" s="86">
        <v>0</v>
      </c>
      <c r="AE62" s="86">
        <v>10</v>
      </c>
      <c r="AF62" s="86">
        <v>0</v>
      </c>
      <c r="AG62" s="86">
        <v>113</v>
      </c>
      <c r="AH62" s="86">
        <v>103</v>
      </c>
      <c r="AI62" s="88">
        <v>0</v>
      </c>
    </row>
    <row r="63" spans="1:35" ht="15.75" thickBot="1" x14ac:dyDescent="0.3">
      <c r="A63" s="118" t="s">
        <v>2100</v>
      </c>
      <c r="B63" s="81" t="s">
        <v>658</v>
      </c>
      <c r="C63" s="82">
        <v>1162.1159090909098</v>
      </c>
      <c r="D63" s="82">
        <f>C63-SUM(E63:K63)</f>
        <v>1104.3568673073112</v>
      </c>
      <c r="E63" s="82">
        <v>2.5383702076807815</v>
      </c>
      <c r="F63" s="82">
        <v>4.2633430803522145E-2</v>
      </c>
      <c r="G63" s="82">
        <v>3.4397395560000001</v>
      </c>
      <c r="H63" s="81">
        <v>0</v>
      </c>
      <c r="I63" s="82">
        <v>42.114605480000002</v>
      </c>
      <c r="J63" s="82">
        <f>9.5+0.123693109114193</f>
        <v>9.6236931091141926</v>
      </c>
      <c r="K63" s="95">
        <v>0</v>
      </c>
      <c r="M63" s="118" t="s">
        <v>2100</v>
      </c>
      <c r="N63" s="81" t="s">
        <v>658</v>
      </c>
      <c r="O63" s="82">
        <v>1162.1159090909098</v>
      </c>
      <c r="P63" s="82">
        <f>O63-SUM(Q63:W63)</f>
        <v>1108.6158320451141</v>
      </c>
      <c r="Q63" s="82">
        <v>3.22</v>
      </c>
      <c r="R63" s="89">
        <v>0</v>
      </c>
      <c r="S63" s="81">
        <v>3.81</v>
      </c>
      <c r="T63" s="89">
        <v>0</v>
      </c>
      <c r="U63" s="81">
        <v>35.54</v>
      </c>
      <c r="V63" s="82">
        <f>'SWSB MDD LONGVIEW'!T368+'SWSB MDD'!T280</f>
        <v>10.93007704579561</v>
      </c>
      <c r="W63" s="101">
        <v>0</v>
      </c>
      <c r="Y63" s="118" t="s">
        <v>2100</v>
      </c>
      <c r="Z63" s="81" t="s">
        <v>658</v>
      </c>
      <c r="AA63" s="82">
        <v>1162.1159090909098</v>
      </c>
      <c r="AB63" s="82">
        <f>AA63-SUM(AC63:AI63)</f>
        <v>1122.793222868944</v>
      </c>
      <c r="AC63" s="82">
        <v>3.13</v>
      </c>
      <c r="AD63" s="82">
        <v>2.9586221965685583E-2</v>
      </c>
      <c r="AE63" s="81">
        <v>0.53</v>
      </c>
      <c r="AF63" s="81">
        <v>0</v>
      </c>
      <c r="AG63" s="81">
        <v>21.27</v>
      </c>
      <c r="AH63" s="82">
        <f>14.24+0.1231</f>
        <v>14.363100000000001</v>
      </c>
      <c r="AI63" s="95">
        <v>0</v>
      </c>
    </row>
    <row r="64" spans="1:35" x14ac:dyDescent="0.25">
      <c r="A64" s="119"/>
      <c r="B64" s="21" t="s">
        <v>2106</v>
      </c>
      <c r="C64" s="77">
        <f>C63/12</f>
        <v>96.842992424242482</v>
      </c>
      <c r="D64" s="82">
        <f>C64-SUM(E64:K64)</f>
        <v>92.029738942275941</v>
      </c>
      <c r="E64" s="77">
        <f>E63/12</f>
        <v>0.21153085064006513</v>
      </c>
      <c r="F64" s="77">
        <f>F63/12</f>
        <v>3.5527859002935122E-3</v>
      </c>
      <c r="G64" s="77">
        <f>G63/12</f>
        <v>0.28664496300000003</v>
      </c>
      <c r="H64" s="21">
        <v>0</v>
      </c>
      <c r="I64" s="77">
        <f>I63/12</f>
        <v>3.5095504566666667</v>
      </c>
      <c r="J64" s="77">
        <f>J63/12</f>
        <v>0.80197442575951605</v>
      </c>
      <c r="K64" s="96">
        <v>0</v>
      </c>
      <c r="M64" s="119"/>
      <c r="N64" s="21" t="s">
        <v>2106</v>
      </c>
      <c r="O64" s="77">
        <v>96.842992424242482</v>
      </c>
      <c r="P64" s="77">
        <f>O64-SUM(Q64:W64)</f>
        <v>92.384652670426178</v>
      </c>
      <c r="Q64" s="77">
        <f>Q63/12</f>
        <v>0.26833333333333337</v>
      </c>
      <c r="R64" s="87">
        <f t="shared" ref="R64:W64" si="43">R63/12</f>
        <v>0</v>
      </c>
      <c r="S64" s="77">
        <f t="shared" si="43"/>
        <v>0.3175</v>
      </c>
      <c r="T64" s="87">
        <f t="shared" si="43"/>
        <v>0</v>
      </c>
      <c r="U64" s="77">
        <f t="shared" si="43"/>
        <v>2.9616666666666664</v>
      </c>
      <c r="V64" s="77">
        <f t="shared" si="43"/>
        <v>0.91083975381630078</v>
      </c>
      <c r="W64" s="87">
        <f t="shared" si="43"/>
        <v>0</v>
      </c>
      <c r="Y64" s="119"/>
      <c r="Z64" s="21" t="s">
        <v>2106</v>
      </c>
      <c r="AA64" s="77">
        <v>96.842992424242482</v>
      </c>
      <c r="AB64" s="77">
        <f>AA64-SUM(AC64:AI64)</f>
        <v>93.566101905745342</v>
      </c>
      <c r="AC64" s="77">
        <f>AC63/12</f>
        <v>0.26083333333333331</v>
      </c>
      <c r="AD64" s="91">
        <f t="shared" ref="AD64:AI64" si="44">AD63/12</f>
        <v>2.4655184971404654E-3</v>
      </c>
      <c r="AE64" s="77">
        <f>AE63/12</f>
        <v>4.4166666666666667E-2</v>
      </c>
      <c r="AF64" s="21">
        <f t="shared" si="44"/>
        <v>0</v>
      </c>
      <c r="AG64" s="77">
        <f>AG63/12</f>
        <v>1.7725</v>
      </c>
      <c r="AH64" s="77">
        <f>AH63/12</f>
        <v>1.196925</v>
      </c>
      <c r="AI64" s="96">
        <f t="shared" si="44"/>
        <v>0</v>
      </c>
    </row>
    <row r="65" spans="1:35" ht="15.75" thickBot="1" x14ac:dyDescent="0.3">
      <c r="A65" s="120"/>
      <c r="B65" s="86" t="s">
        <v>2105</v>
      </c>
      <c r="C65" s="86">
        <v>3684</v>
      </c>
      <c r="D65" s="86">
        <v>3682</v>
      </c>
      <c r="E65" s="86">
        <v>27</v>
      </c>
      <c r="F65" s="86">
        <v>2</v>
      </c>
      <c r="G65" s="86">
        <v>50</v>
      </c>
      <c r="H65" s="86">
        <v>0</v>
      </c>
      <c r="I65" s="86">
        <v>200</v>
      </c>
      <c r="J65" s="86">
        <f>118+5</f>
        <v>123</v>
      </c>
      <c r="K65" s="88">
        <v>0</v>
      </c>
      <c r="M65" s="120"/>
      <c r="N65" s="86" t="s">
        <v>2105</v>
      </c>
      <c r="O65" s="86">
        <v>3684</v>
      </c>
      <c r="P65" s="86">
        <v>3681</v>
      </c>
      <c r="Q65" s="86">
        <v>25</v>
      </c>
      <c r="R65" s="90">
        <v>0</v>
      </c>
      <c r="S65" s="86">
        <v>54</v>
      </c>
      <c r="T65" s="90">
        <v>0</v>
      </c>
      <c r="U65" s="86">
        <v>190</v>
      </c>
      <c r="V65" s="86">
        <f>'SWSB MDD LONGVIEW'!U368+'SWSB MDD'!U280</f>
        <v>123</v>
      </c>
      <c r="W65" s="99">
        <v>0</v>
      </c>
      <c r="Y65" s="120"/>
      <c r="Z65" s="86" t="s">
        <v>2105</v>
      </c>
      <c r="AA65" s="86">
        <v>3684</v>
      </c>
      <c r="AB65" s="86">
        <v>3684</v>
      </c>
      <c r="AC65" s="86">
        <v>25</v>
      </c>
      <c r="AD65" s="86">
        <v>2</v>
      </c>
      <c r="AE65" s="86">
        <v>9</v>
      </c>
      <c r="AF65" s="86">
        <v>0</v>
      </c>
      <c r="AG65" s="86">
        <v>156</v>
      </c>
      <c r="AH65" s="86">
        <f>118+5</f>
        <v>123</v>
      </c>
      <c r="AI65" s="88">
        <v>0</v>
      </c>
    </row>
    <row r="66" spans="1:35" ht="15.75" thickBot="1" x14ac:dyDescent="0.3">
      <c r="A66" s="118" t="s">
        <v>2082</v>
      </c>
      <c r="B66" s="81" t="s">
        <v>658</v>
      </c>
      <c r="C66" s="82">
        <v>12.287878787878789</v>
      </c>
      <c r="D66" s="82">
        <f>C66-SUM(E66:K66)</f>
        <v>12.287878787878789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95">
        <v>0</v>
      </c>
      <c r="M66" s="118" t="s">
        <v>2082</v>
      </c>
      <c r="N66" s="81" t="s">
        <v>658</v>
      </c>
      <c r="O66" s="82">
        <v>12.287878787878789</v>
      </c>
      <c r="P66" s="82">
        <f>O66-SUM(Q66:W66)</f>
        <v>12.287878787878789</v>
      </c>
      <c r="Q66" s="81">
        <v>0</v>
      </c>
      <c r="R66" s="89">
        <v>0</v>
      </c>
      <c r="S66" s="81">
        <v>0</v>
      </c>
      <c r="T66" s="89">
        <v>0</v>
      </c>
      <c r="U66" s="81">
        <v>0</v>
      </c>
      <c r="V66" s="89">
        <v>0</v>
      </c>
      <c r="W66" s="101">
        <v>0</v>
      </c>
      <c r="Y66" s="118" t="s">
        <v>2082</v>
      </c>
      <c r="Z66" s="81" t="s">
        <v>658</v>
      </c>
      <c r="AA66" s="82">
        <v>12.287878787878789</v>
      </c>
      <c r="AB66" s="82">
        <f>AA66-SUM(AC66:AI66)</f>
        <v>12.287878787878789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9">
        <v>0</v>
      </c>
      <c r="AI66" s="95">
        <v>0</v>
      </c>
    </row>
    <row r="67" spans="1:35" ht="15.75" thickBot="1" x14ac:dyDescent="0.3">
      <c r="A67" s="119"/>
      <c r="B67" s="21" t="s">
        <v>2106</v>
      </c>
      <c r="C67" s="77">
        <f>C66/10</f>
        <v>1.228787878787879</v>
      </c>
      <c r="D67" s="82">
        <f t="shared" ref="D67:D68" si="45">C67-SUM(E67:K67)</f>
        <v>1.228787878787879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96">
        <v>0</v>
      </c>
      <c r="M67" s="119"/>
      <c r="N67" s="21" t="s">
        <v>2106</v>
      </c>
      <c r="O67" s="77">
        <v>1.228787878787879</v>
      </c>
      <c r="P67" s="77">
        <f>O67-SUM(Q67:W67)</f>
        <v>1.228787878787879</v>
      </c>
      <c r="Q67" s="21">
        <f>Q66/10</f>
        <v>0</v>
      </c>
      <c r="R67" s="87">
        <f t="shared" ref="R67:W67" si="46">R66/10</f>
        <v>0</v>
      </c>
      <c r="S67" s="21">
        <f t="shared" si="46"/>
        <v>0</v>
      </c>
      <c r="T67" s="87">
        <f t="shared" si="46"/>
        <v>0</v>
      </c>
      <c r="U67" s="21">
        <v>0</v>
      </c>
      <c r="V67" s="21">
        <f t="shared" si="46"/>
        <v>0</v>
      </c>
      <c r="W67" s="87">
        <f t="shared" si="46"/>
        <v>0</v>
      </c>
      <c r="Y67" s="119"/>
      <c r="Z67" s="21" t="s">
        <v>2106</v>
      </c>
      <c r="AA67" s="77">
        <v>1.228787878787879</v>
      </c>
      <c r="AB67" s="77">
        <f>AA67-SUM(AC67:AI67)</f>
        <v>1.228787878787879</v>
      </c>
      <c r="AC67" s="21">
        <v>0</v>
      </c>
      <c r="AD67" s="21">
        <f t="shared" ref="AD67:AI67" si="47">AD66/10</f>
        <v>0</v>
      </c>
      <c r="AE67" s="21">
        <v>0</v>
      </c>
      <c r="AF67" s="21">
        <f t="shared" si="47"/>
        <v>0</v>
      </c>
      <c r="AG67" s="21">
        <v>0</v>
      </c>
      <c r="AH67" s="87">
        <v>0</v>
      </c>
      <c r="AI67" s="96">
        <f t="shared" si="47"/>
        <v>0</v>
      </c>
    </row>
    <row r="68" spans="1:35" ht="15.75" thickBot="1" x14ac:dyDescent="0.3">
      <c r="A68" s="120"/>
      <c r="B68" s="86" t="s">
        <v>2105</v>
      </c>
      <c r="C68" s="86">
        <v>71</v>
      </c>
      <c r="D68" s="89">
        <f t="shared" si="45"/>
        <v>71</v>
      </c>
      <c r="E68" s="86">
        <v>0</v>
      </c>
      <c r="F68" s="86">
        <v>0</v>
      </c>
      <c r="G68" s="86">
        <v>0</v>
      </c>
      <c r="H68" s="86">
        <v>0</v>
      </c>
      <c r="I68" s="86">
        <v>0</v>
      </c>
      <c r="J68" s="86">
        <v>0</v>
      </c>
      <c r="K68" s="88">
        <v>0</v>
      </c>
      <c r="M68" s="120"/>
      <c r="N68" s="86" t="s">
        <v>2105</v>
      </c>
      <c r="O68" s="86">
        <v>71</v>
      </c>
      <c r="P68" s="86">
        <f>O68</f>
        <v>71</v>
      </c>
      <c r="Q68" s="86">
        <v>0</v>
      </c>
      <c r="R68" s="90">
        <v>0</v>
      </c>
      <c r="S68" s="86">
        <v>0</v>
      </c>
      <c r="T68" s="90">
        <v>0</v>
      </c>
      <c r="U68" s="86">
        <v>0</v>
      </c>
      <c r="V68" s="90">
        <v>0</v>
      </c>
      <c r="W68" s="99">
        <v>0</v>
      </c>
      <c r="Y68" s="120"/>
      <c r="Z68" s="86" t="s">
        <v>2105</v>
      </c>
      <c r="AA68" s="86">
        <v>71</v>
      </c>
      <c r="AB68" s="86">
        <v>71</v>
      </c>
      <c r="AC68" s="86">
        <v>0</v>
      </c>
      <c r="AD68" s="86">
        <v>0</v>
      </c>
      <c r="AE68" s="86">
        <v>0</v>
      </c>
      <c r="AF68" s="86">
        <v>0</v>
      </c>
      <c r="AG68" s="86">
        <v>0</v>
      </c>
      <c r="AH68" s="90">
        <v>0</v>
      </c>
      <c r="AI68" s="88">
        <v>0</v>
      </c>
    </row>
    <row r="69" spans="1:35" ht="15.75" thickBot="1" x14ac:dyDescent="0.3">
      <c r="A69" s="118" t="s">
        <v>2081</v>
      </c>
      <c r="B69" s="81" t="s">
        <v>658</v>
      </c>
      <c r="C69" s="82">
        <v>2785.822727272774</v>
      </c>
      <c r="D69" s="82">
        <f>C69-SUM(E69:K69)</f>
        <v>2740.7075176793865</v>
      </c>
      <c r="E69" s="82">
        <v>4.6955613333875839</v>
      </c>
      <c r="F69" s="81">
        <v>0</v>
      </c>
      <c r="G69" s="82">
        <v>11.25023024</v>
      </c>
      <c r="H69" s="81">
        <v>0</v>
      </c>
      <c r="I69" s="82">
        <v>28.169418019999998</v>
      </c>
      <c r="J69" s="82">
        <v>1</v>
      </c>
      <c r="K69" s="95">
        <v>0</v>
      </c>
      <c r="M69" s="118" t="s">
        <v>2081</v>
      </c>
      <c r="N69" s="81" t="s">
        <v>658</v>
      </c>
      <c r="O69" s="82">
        <v>2785.822727272774</v>
      </c>
      <c r="P69" s="82">
        <f>O69-SUM(Q69:W69)</f>
        <v>2748.85834540614</v>
      </c>
      <c r="Q69" s="81">
        <v>0.48</v>
      </c>
      <c r="R69" s="89">
        <v>0</v>
      </c>
      <c r="S69" s="81">
        <v>9.1999999999999993</v>
      </c>
      <c r="T69" s="89">
        <v>0</v>
      </c>
      <c r="U69" s="81">
        <v>26.13</v>
      </c>
      <c r="V69" s="82">
        <f>'SWSB MDD LONGVIEW'!T486</f>
        <v>1.1543818666342585</v>
      </c>
      <c r="W69" s="101">
        <v>0</v>
      </c>
      <c r="Y69" s="118" t="s">
        <v>2081</v>
      </c>
      <c r="Z69" s="81" t="s">
        <v>658</v>
      </c>
      <c r="AA69" s="82">
        <v>2785.822727272774</v>
      </c>
      <c r="AB69" s="82">
        <f>AA69-SUM(AC69:AI69)</f>
        <v>2760.6137272727742</v>
      </c>
      <c r="AC69" s="81">
        <v>0.47</v>
      </c>
      <c r="AD69" s="81">
        <v>0</v>
      </c>
      <c r="AE69" s="81">
        <v>6.67</v>
      </c>
      <c r="AF69" s="81">
        <v>0</v>
      </c>
      <c r="AG69" s="81">
        <v>16.568999999999999</v>
      </c>
      <c r="AH69" s="82">
        <v>1.5</v>
      </c>
      <c r="AI69" s="95">
        <v>0</v>
      </c>
    </row>
    <row r="70" spans="1:35" x14ac:dyDescent="0.25">
      <c r="A70" s="119"/>
      <c r="B70" s="21" t="s">
        <v>2106</v>
      </c>
      <c r="C70" s="77">
        <f>C69/8</f>
        <v>348.22784090909676</v>
      </c>
      <c r="D70" s="82">
        <f>C70-SUM(E70:K70)</f>
        <v>342.58843970992331</v>
      </c>
      <c r="E70" s="77">
        <f>E69/8</f>
        <v>0.58694516667344798</v>
      </c>
      <c r="F70" s="21">
        <v>0</v>
      </c>
      <c r="G70" s="77">
        <f>G69/8</f>
        <v>1.4062787800000001</v>
      </c>
      <c r="H70" s="21">
        <v>0</v>
      </c>
      <c r="I70" s="77">
        <f>I69/8</f>
        <v>3.5211772524999998</v>
      </c>
      <c r="J70" s="77">
        <f>J69/8</f>
        <v>0.125</v>
      </c>
      <c r="K70" s="96">
        <v>0</v>
      </c>
      <c r="M70" s="119"/>
      <c r="N70" s="21" t="s">
        <v>2106</v>
      </c>
      <c r="O70" s="77">
        <v>348.22784090909676</v>
      </c>
      <c r="P70" s="77">
        <f>O70-SUM(Q70:W70)</f>
        <v>343.6072931757675</v>
      </c>
      <c r="Q70" s="77">
        <f>Q69/8</f>
        <v>0.06</v>
      </c>
      <c r="R70" s="87">
        <v>0</v>
      </c>
      <c r="S70" s="77">
        <f t="shared" ref="S70:V70" si="48">S69/8</f>
        <v>1.1499999999999999</v>
      </c>
      <c r="T70" s="87">
        <f t="shared" si="48"/>
        <v>0</v>
      </c>
      <c r="U70" s="77">
        <f t="shared" si="48"/>
        <v>3.2662499999999999</v>
      </c>
      <c r="V70" s="87">
        <f t="shared" si="48"/>
        <v>0.14429773332928231</v>
      </c>
      <c r="W70" s="87">
        <f>W69/8</f>
        <v>0</v>
      </c>
      <c r="Y70" s="119"/>
      <c r="Z70" s="21" t="s">
        <v>2106</v>
      </c>
      <c r="AA70" s="77">
        <v>348.22784090909676</v>
      </c>
      <c r="AB70" s="77">
        <f>AA70-SUM(AC70:AI70)</f>
        <v>345.07671590909678</v>
      </c>
      <c r="AC70" s="77">
        <f>AC69/8</f>
        <v>5.8749999999999997E-2</v>
      </c>
      <c r="AD70" s="21">
        <f t="shared" ref="AD70:AI70" si="49">AD69/8</f>
        <v>0</v>
      </c>
      <c r="AE70" s="77">
        <f>AE69/8</f>
        <v>0.83374999999999999</v>
      </c>
      <c r="AF70" s="21">
        <f t="shared" si="49"/>
        <v>0</v>
      </c>
      <c r="AG70" s="77">
        <f>AG69/8</f>
        <v>2.0711249999999999</v>
      </c>
      <c r="AH70" s="77">
        <f>AH69/8</f>
        <v>0.1875</v>
      </c>
      <c r="AI70" s="96">
        <f t="shared" si="49"/>
        <v>0</v>
      </c>
    </row>
    <row r="71" spans="1:35" ht="15.75" thickBot="1" x14ac:dyDescent="0.3">
      <c r="A71" s="120"/>
      <c r="B71" s="86" t="s">
        <v>2105</v>
      </c>
      <c r="C71" s="86">
        <v>11422</v>
      </c>
      <c r="D71" s="86">
        <v>11422</v>
      </c>
      <c r="E71" s="86">
        <v>65</v>
      </c>
      <c r="F71" s="86">
        <v>0</v>
      </c>
      <c r="G71" s="86">
        <v>131</v>
      </c>
      <c r="H71" s="86">
        <v>0</v>
      </c>
      <c r="I71" s="86">
        <v>271</v>
      </c>
      <c r="J71" s="86">
        <v>12</v>
      </c>
      <c r="K71" s="88">
        <v>0</v>
      </c>
      <c r="M71" s="120"/>
      <c r="N71" s="86" t="s">
        <v>2105</v>
      </c>
      <c r="O71" s="86">
        <v>11422</v>
      </c>
      <c r="P71" s="86">
        <f>O71</f>
        <v>11422</v>
      </c>
      <c r="Q71" s="86">
        <v>8</v>
      </c>
      <c r="R71" s="90">
        <v>0</v>
      </c>
      <c r="S71" s="86">
        <v>129</v>
      </c>
      <c r="T71" s="86">
        <v>0</v>
      </c>
      <c r="U71" s="86">
        <v>243</v>
      </c>
      <c r="V71" s="90">
        <f>'SWSB MDD LONGVIEW'!U486</f>
        <v>12</v>
      </c>
      <c r="W71" s="99">
        <v>0</v>
      </c>
      <c r="Y71" s="120"/>
      <c r="Z71" s="86" t="s">
        <v>2105</v>
      </c>
      <c r="AA71" s="86">
        <v>11422</v>
      </c>
      <c r="AB71" s="86">
        <v>11422</v>
      </c>
      <c r="AC71" s="86">
        <v>12</v>
      </c>
      <c r="AD71" s="86">
        <v>0</v>
      </c>
      <c r="AE71" s="86">
        <v>121</v>
      </c>
      <c r="AF71" s="86">
        <v>0</v>
      </c>
      <c r="AG71" s="86">
        <v>225</v>
      </c>
      <c r="AH71" s="90">
        <v>12</v>
      </c>
      <c r="AI71" s="88">
        <v>0</v>
      </c>
    </row>
    <row r="72" spans="1:35" ht="15.75" thickBot="1" x14ac:dyDescent="0.3">
      <c r="A72" s="118" t="s">
        <v>2080</v>
      </c>
      <c r="B72" s="81" t="s">
        <v>658</v>
      </c>
      <c r="C72" s="82">
        <v>2703.1465909090798</v>
      </c>
      <c r="D72" s="82">
        <f>C72-SUM(E72:K72)</f>
        <v>2692.2094416610607</v>
      </c>
      <c r="E72" s="82">
        <v>1.3785015360191337</v>
      </c>
      <c r="F72" s="81">
        <v>0</v>
      </c>
      <c r="G72" s="82">
        <v>0.11846774</v>
      </c>
      <c r="H72" s="81">
        <v>0</v>
      </c>
      <c r="I72" s="82">
        <v>9.4261799719999999</v>
      </c>
      <c r="J72" s="82">
        <v>1.4E-2</v>
      </c>
      <c r="K72" s="95">
        <v>0</v>
      </c>
      <c r="M72" s="118" t="s">
        <v>2080</v>
      </c>
      <c r="N72" s="81" t="s">
        <v>658</v>
      </c>
      <c r="O72" s="82">
        <v>2703.146590909078</v>
      </c>
      <c r="P72" s="82">
        <f>O72-SUM(Q72:W72)</f>
        <v>2696.6304638729657</v>
      </c>
      <c r="Q72" s="81">
        <v>0.25</v>
      </c>
      <c r="R72" s="89">
        <v>0</v>
      </c>
      <c r="S72" s="82">
        <v>0.54</v>
      </c>
      <c r="T72" s="81">
        <v>0</v>
      </c>
      <c r="U72" s="6">
        <v>5.71</v>
      </c>
      <c r="V72" s="82">
        <f>'SWSB MDD LONGVIEW'!T498</f>
        <v>1.6127036112254235E-2</v>
      </c>
      <c r="W72" s="101">
        <v>0</v>
      </c>
      <c r="Y72" s="118" t="s">
        <v>2080</v>
      </c>
      <c r="Z72" s="81" t="s">
        <v>658</v>
      </c>
      <c r="AA72" s="82">
        <v>2703.146590909078</v>
      </c>
      <c r="AB72" s="82">
        <f>AA72-SUM(AC72:AI72)</f>
        <v>2695.7665909090779</v>
      </c>
      <c r="AC72" s="81">
        <v>0.19</v>
      </c>
      <c r="AD72" s="81">
        <v>0</v>
      </c>
      <c r="AE72" s="82">
        <v>0.3</v>
      </c>
      <c r="AF72" s="81">
        <v>0</v>
      </c>
      <c r="AG72" s="6">
        <v>6.87</v>
      </c>
      <c r="AH72" s="82">
        <v>0.02</v>
      </c>
      <c r="AI72" s="95">
        <v>0</v>
      </c>
    </row>
    <row r="73" spans="1:35" x14ac:dyDescent="0.25">
      <c r="A73" s="119"/>
      <c r="B73" s="21" t="s">
        <v>2106</v>
      </c>
      <c r="C73" s="77">
        <f>C72/6</f>
        <v>450.52443181817995</v>
      </c>
      <c r="D73" s="82">
        <f>C73-SUM(E73:K73)</f>
        <v>448.70157361017675</v>
      </c>
      <c r="E73" s="77">
        <f>E72/6</f>
        <v>0.22975025600318896</v>
      </c>
      <c r="F73" s="21">
        <v>0</v>
      </c>
      <c r="G73" s="77">
        <f>G72/6</f>
        <v>1.9744623333333332E-2</v>
      </c>
      <c r="H73" s="21">
        <v>0</v>
      </c>
      <c r="I73" s="77">
        <f>I72/6</f>
        <v>1.5710299953333333</v>
      </c>
      <c r="J73" s="91">
        <f>J72/6</f>
        <v>2.3333333333333335E-3</v>
      </c>
      <c r="K73" s="96">
        <v>0</v>
      </c>
      <c r="M73" s="119"/>
      <c r="N73" s="21" t="s">
        <v>2106</v>
      </c>
      <c r="O73" s="77">
        <v>450.52443181817966</v>
      </c>
      <c r="P73" s="77">
        <f>O73-SUM(Q73:W73)</f>
        <v>449.43841064549429</v>
      </c>
      <c r="Q73" s="77">
        <f>Q72/6</f>
        <v>4.1666666666666664E-2</v>
      </c>
      <c r="R73" s="87">
        <f t="shared" ref="R73:W73" si="50">R72/6</f>
        <v>0</v>
      </c>
      <c r="S73" s="77">
        <f t="shared" si="50"/>
        <v>9.0000000000000011E-2</v>
      </c>
      <c r="T73" s="87">
        <f t="shared" si="50"/>
        <v>0</v>
      </c>
      <c r="U73" s="77">
        <f t="shared" si="50"/>
        <v>0.95166666666666666</v>
      </c>
      <c r="V73" s="87">
        <f t="shared" si="50"/>
        <v>2.6878393520423723E-3</v>
      </c>
      <c r="W73" s="87">
        <f t="shared" si="50"/>
        <v>0</v>
      </c>
      <c r="Y73" s="119"/>
      <c r="Z73" s="21" t="s">
        <v>2106</v>
      </c>
      <c r="AA73" s="77">
        <v>450.52443181817966</v>
      </c>
      <c r="AB73" s="77">
        <f>AA73-SUM(AC73:AI73)</f>
        <v>449.29443181817965</v>
      </c>
      <c r="AC73" s="77">
        <f>AC72/6</f>
        <v>3.1666666666666669E-2</v>
      </c>
      <c r="AD73" s="21">
        <f t="shared" ref="AD73:AI73" si="51">AD72/6</f>
        <v>0</v>
      </c>
      <c r="AE73" s="77">
        <f>AE72/6</f>
        <v>4.9999999999999996E-2</v>
      </c>
      <c r="AF73" s="21">
        <f t="shared" si="51"/>
        <v>0</v>
      </c>
      <c r="AG73" s="77">
        <f>AG72/6</f>
        <v>1.145</v>
      </c>
      <c r="AH73" s="91">
        <f>AH72/6</f>
        <v>3.3333333333333335E-3</v>
      </c>
      <c r="AI73" s="96">
        <f t="shared" si="51"/>
        <v>0</v>
      </c>
    </row>
    <row r="74" spans="1:35" ht="15.75" thickBot="1" x14ac:dyDescent="0.3">
      <c r="A74" s="120"/>
      <c r="B74" s="86" t="s">
        <v>2105</v>
      </c>
      <c r="C74" s="86">
        <v>19338</v>
      </c>
      <c r="D74" s="86">
        <v>19338</v>
      </c>
      <c r="E74" s="86">
        <v>12</v>
      </c>
      <c r="F74" s="86">
        <v>0</v>
      </c>
      <c r="G74" s="86">
        <v>6</v>
      </c>
      <c r="H74" s="86">
        <v>0</v>
      </c>
      <c r="I74" s="86">
        <v>99</v>
      </c>
      <c r="J74" s="86">
        <v>3</v>
      </c>
      <c r="K74" s="88">
        <v>0</v>
      </c>
      <c r="M74" s="120"/>
      <c r="N74" s="86" t="s">
        <v>2105</v>
      </c>
      <c r="O74" s="86">
        <v>19338</v>
      </c>
      <c r="P74" s="86">
        <f>O74</f>
        <v>19338</v>
      </c>
      <c r="Q74" s="86">
        <v>3</v>
      </c>
      <c r="R74" s="90">
        <v>0</v>
      </c>
      <c r="S74" s="86">
        <v>17</v>
      </c>
      <c r="T74" s="86">
        <v>0</v>
      </c>
      <c r="U74" s="86">
        <v>62</v>
      </c>
      <c r="V74" s="90">
        <f>'SWSB MDD LONGVIEW'!U498</f>
        <v>3</v>
      </c>
      <c r="W74" s="99">
        <v>0</v>
      </c>
      <c r="Y74" s="120"/>
      <c r="Z74" s="86" t="s">
        <v>2105</v>
      </c>
      <c r="AA74" s="86">
        <v>19338</v>
      </c>
      <c r="AB74" s="86">
        <v>19338</v>
      </c>
      <c r="AC74" s="86">
        <v>3</v>
      </c>
      <c r="AD74" s="86">
        <v>0</v>
      </c>
      <c r="AE74" s="86">
        <v>11</v>
      </c>
      <c r="AF74" s="86">
        <v>0</v>
      </c>
      <c r="AG74" s="86">
        <v>87</v>
      </c>
      <c r="AH74" s="90">
        <v>3</v>
      </c>
      <c r="AI74" s="88">
        <v>0</v>
      </c>
    </row>
    <row r="75" spans="1:35" ht="15.75" thickBot="1" x14ac:dyDescent="0.3">
      <c r="A75" s="118" t="s">
        <v>2099</v>
      </c>
      <c r="B75" s="81" t="s">
        <v>658</v>
      </c>
      <c r="C75" s="82">
        <v>1.5913825757575757</v>
      </c>
      <c r="D75" s="82">
        <f>C75-SUM(E75:K75)</f>
        <v>1.5913825757575757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95">
        <v>0</v>
      </c>
      <c r="M75" s="118" t="s">
        <v>2099</v>
      </c>
      <c r="N75" s="81" t="s">
        <v>658</v>
      </c>
      <c r="O75" s="82">
        <v>1.5913825757575757</v>
      </c>
      <c r="P75" s="82">
        <f>O75-SUM(Q75:W75)</f>
        <v>1.5913825757575757</v>
      </c>
      <c r="Q75" s="81">
        <v>0</v>
      </c>
      <c r="R75" s="89">
        <v>0</v>
      </c>
      <c r="S75" s="81">
        <v>0</v>
      </c>
      <c r="T75" s="81">
        <v>0</v>
      </c>
      <c r="U75" s="81">
        <v>0</v>
      </c>
      <c r="V75" s="89">
        <v>0</v>
      </c>
      <c r="W75" s="101">
        <v>0</v>
      </c>
      <c r="Y75" s="118" t="s">
        <v>2099</v>
      </c>
      <c r="Z75" s="81" t="s">
        <v>658</v>
      </c>
      <c r="AA75" s="82">
        <v>1.5913825757575757</v>
      </c>
      <c r="AB75" s="82">
        <f>AA75-SUM(AC75:AI75)</f>
        <v>1.5913825757575757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9">
        <v>0</v>
      </c>
      <c r="AI75" s="95">
        <v>0</v>
      </c>
    </row>
    <row r="76" spans="1:35" x14ac:dyDescent="0.25">
      <c r="A76" s="119"/>
      <c r="B76" s="21" t="s">
        <v>2106</v>
      </c>
      <c r="C76" s="77">
        <v>0.67121200000000003</v>
      </c>
      <c r="D76" s="82">
        <f>C76-SUM(E76:K76)</f>
        <v>0.67121200000000003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96">
        <v>0</v>
      </c>
      <c r="M76" s="119"/>
      <c r="N76" s="21" t="s">
        <v>2106</v>
      </c>
      <c r="O76" s="77">
        <v>0.67121200000000003</v>
      </c>
      <c r="P76" s="77">
        <f>O76-SUM(Q76:W76)</f>
        <v>0.67121200000000003</v>
      </c>
      <c r="Q76" s="21">
        <v>0</v>
      </c>
      <c r="R76" s="87">
        <v>0</v>
      </c>
      <c r="S76" s="21">
        <v>0</v>
      </c>
      <c r="T76" s="21">
        <v>0</v>
      </c>
      <c r="U76" s="21">
        <v>0</v>
      </c>
      <c r="V76" s="87">
        <v>0</v>
      </c>
      <c r="W76" s="102">
        <v>0</v>
      </c>
      <c r="Y76" s="119"/>
      <c r="Z76" s="21" t="s">
        <v>2106</v>
      </c>
      <c r="AA76" s="77">
        <v>0.67121200000000003</v>
      </c>
      <c r="AB76" s="77">
        <f>AA76-SUM(AC76:AI76)</f>
        <v>0.67121200000000003</v>
      </c>
      <c r="AC76" s="21">
        <v>0</v>
      </c>
      <c r="AD76" s="21">
        <f>AD75/90</f>
        <v>0</v>
      </c>
      <c r="AE76" s="21">
        <v>0</v>
      </c>
      <c r="AF76" s="21">
        <v>0</v>
      </c>
      <c r="AG76" s="21">
        <v>0</v>
      </c>
      <c r="AH76" s="87">
        <v>0</v>
      </c>
      <c r="AI76" s="96">
        <v>0</v>
      </c>
    </row>
    <row r="77" spans="1:35" ht="15.75" thickBot="1" x14ac:dyDescent="0.3">
      <c r="A77" s="120"/>
      <c r="B77" s="86" t="s">
        <v>2105</v>
      </c>
      <c r="C77" s="86">
        <v>102</v>
      </c>
      <c r="D77" s="86">
        <v>102</v>
      </c>
      <c r="E77" s="86">
        <v>0</v>
      </c>
      <c r="F77" s="86">
        <v>0</v>
      </c>
      <c r="G77" s="86">
        <v>0</v>
      </c>
      <c r="H77" s="86">
        <v>0</v>
      </c>
      <c r="I77" s="86">
        <v>0</v>
      </c>
      <c r="J77" s="86">
        <v>0</v>
      </c>
      <c r="K77" s="88">
        <v>0</v>
      </c>
      <c r="M77" s="120"/>
      <c r="N77" s="86" t="s">
        <v>2105</v>
      </c>
      <c r="O77" s="86">
        <v>102</v>
      </c>
      <c r="P77" s="86">
        <v>102</v>
      </c>
      <c r="Q77" s="86">
        <v>0</v>
      </c>
      <c r="R77" s="90">
        <v>0</v>
      </c>
      <c r="S77" s="86">
        <v>0</v>
      </c>
      <c r="T77" s="86">
        <v>0</v>
      </c>
      <c r="U77" s="86">
        <v>0</v>
      </c>
      <c r="V77" s="90">
        <v>0</v>
      </c>
      <c r="W77" s="99">
        <v>0</v>
      </c>
      <c r="Y77" s="120"/>
      <c r="Z77" s="86" t="s">
        <v>2105</v>
      </c>
      <c r="AA77" s="86">
        <v>102</v>
      </c>
      <c r="AB77" s="86">
        <v>102</v>
      </c>
      <c r="AC77" s="86">
        <v>0</v>
      </c>
      <c r="AD77" s="86">
        <v>0</v>
      </c>
      <c r="AE77" s="86">
        <v>0</v>
      </c>
      <c r="AF77" s="86">
        <v>0</v>
      </c>
      <c r="AG77" s="86">
        <v>0</v>
      </c>
      <c r="AH77" s="90">
        <v>0</v>
      </c>
      <c r="AI77" s="88">
        <v>0</v>
      </c>
    </row>
  </sheetData>
  <mergeCells count="72">
    <mergeCell ref="Y33:Y35"/>
    <mergeCell ref="Y36:Y38"/>
    <mergeCell ref="Y39:Y41"/>
    <mergeCell ref="Y42:Y44"/>
    <mergeCell ref="Y45:Y47"/>
    <mergeCell ref="Y69:Y71"/>
    <mergeCell ref="Y72:Y74"/>
    <mergeCell ref="Y75:Y77"/>
    <mergeCell ref="Y48:Y50"/>
    <mergeCell ref="Y51:Y53"/>
    <mergeCell ref="Y54:Y56"/>
    <mergeCell ref="Y57:Y59"/>
    <mergeCell ref="Y60:Y62"/>
    <mergeCell ref="Y63:Y65"/>
    <mergeCell ref="Y66:Y68"/>
    <mergeCell ref="M24:M26"/>
    <mergeCell ref="M27:M29"/>
    <mergeCell ref="M30:M32"/>
    <mergeCell ref="Y24:Y26"/>
    <mergeCell ref="N15:N16"/>
    <mergeCell ref="O15:O16"/>
    <mergeCell ref="Y27:Y29"/>
    <mergeCell ref="Y30:Y32"/>
    <mergeCell ref="Y22:AI22"/>
    <mergeCell ref="Y23:Z23"/>
    <mergeCell ref="M22:W22"/>
    <mergeCell ref="M23:N23"/>
    <mergeCell ref="A2:R2"/>
    <mergeCell ref="A4:R4"/>
    <mergeCell ref="P15:P16"/>
    <mergeCell ref="J15:J16"/>
    <mergeCell ref="K15:K16"/>
    <mergeCell ref="D15:D16"/>
    <mergeCell ref="I15:I16"/>
    <mergeCell ref="A6:P7"/>
    <mergeCell ref="A23:B23"/>
    <mergeCell ref="A33:A35"/>
    <mergeCell ref="A36:A38"/>
    <mergeCell ref="A39:A41"/>
    <mergeCell ref="F15:F16"/>
    <mergeCell ref="E15:E16"/>
    <mergeCell ref="A30:A32"/>
    <mergeCell ref="A22:K22"/>
    <mergeCell ref="A24:A26"/>
    <mergeCell ref="A27:A29"/>
    <mergeCell ref="A42:A44"/>
    <mergeCell ref="A45:A47"/>
    <mergeCell ref="A48:A50"/>
    <mergeCell ref="A66:A68"/>
    <mergeCell ref="A69:A71"/>
    <mergeCell ref="A72:A74"/>
    <mergeCell ref="A75:A77"/>
    <mergeCell ref="A51:A53"/>
    <mergeCell ref="A54:A56"/>
    <mergeCell ref="A57:A59"/>
    <mergeCell ref="A60:A62"/>
    <mergeCell ref="A63:A65"/>
    <mergeCell ref="M69:M71"/>
    <mergeCell ref="M72:M74"/>
    <mergeCell ref="M75:M77"/>
    <mergeCell ref="M48:M50"/>
    <mergeCell ref="M51:M53"/>
    <mergeCell ref="M54:M56"/>
    <mergeCell ref="M57:M59"/>
    <mergeCell ref="M60:M62"/>
    <mergeCell ref="M63:M65"/>
    <mergeCell ref="M66:M68"/>
    <mergeCell ref="M33:M35"/>
    <mergeCell ref="M36:M38"/>
    <mergeCell ref="M39:M41"/>
    <mergeCell ref="M42:M44"/>
    <mergeCell ref="M45:M47"/>
  </mergeCells>
  <printOptions horizontalCentered="1" verticalCentered="1"/>
  <pageMargins left="0.7" right="0.7" top="0.75" bottom="0.75" header="0.3" footer="0.3"/>
  <pageSetup scale="65" fitToHeight="0" orientation="landscape" r:id="rId1"/>
  <ignoredErrors>
    <ignoredError sqref="J25 D26 D28 D31 D34 D37 D40 D43 D46 D49 D52 D55 D58 D61 D64 D70 D73 V25 AE26:AF26 P26 P74 P71 P68 AB2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5DF3D-BC44-47D2-B548-DEE9D7657889}">
  <dimension ref="A1:S308"/>
  <sheetViews>
    <sheetView workbookViewId="0">
      <selection activeCell="P2" sqref="P2"/>
    </sheetView>
  </sheetViews>
  <sheetFormatPr defaultRowHeight="15" x14ac:dyDescent="0.25"/>
  <cols>
    <col min="8" max="8" width="9.85546875" bestFit="1" customWidth="1"/>
    <col min="9" max="9" width="10.85546875" bestFit="1" customWidth="1"/>
    <col min="16" max="16" width="11.42578125" style="45" bestFit="1" customWidth="1"/>
    <col min="18" max="18" width="10.5703125" bestFit="1" customWidth="1"/>
    <col min="19" max="19" width="11.42578125" bestFit="1" customWidth="1"/>
  </cols>
  <sheetData>
    <row r="1" spans="1:19" s="36" customFormat="1" ht="45" x14ac:dyDescent="0.25">
      <c r="A1" s="67" t="s">
        <v>12</v>
      </c>
      <c r="B1" s="67" t="s">
        <v>113</v>
      </c>
      <c r="C1" s="67" t="s">
        <v>13</v>
      </c>
      <c r="D1" s="67" t="s">
        <v>14</v>
      </c>
      <c r="E1" s="67" t="s">
        <v>15</v>
      </c>
      <c r="F1" s="67" t="s">
        <v>16</v>
      </c>
      <c r="G1" s="67" t="s">
        <v>17</v>
      </c>
      <c r="H1" s="67" t="s">
        <v>18</v>
      </c>
      <c r="I1" s="67" t="s">
        <v>19</v>
      </c>
      <c r="J1" s="67" t="s">
        <v>2171</v>
      </c>
      <c r="K1" s="67" t="s">
        <v>22</v>
      </c>
      <c r="L1" s="67" t="s">
        <v>23</v>
      </c>
      <c r="M1" s="67" t="s">
        <v>658</v>
      </c>
      <c r="N1" s="67" t="s">
        <v>661</v>
      </c>
      <c r="O1" s="30">
        <f>SUM(M2:M308)</f>
        <v>822.79924242424283</v>
      </c>
      <c r="P1" s="108" t="s">
        <v>2173</v>
      </c>
      <c r="Q1" s="67" t="s">
        <v>2174</v>
      </c>
      <c r="R1" s="67" t="s">
        <v>2175</v>
      </c>
      <c r="S1" s="30">
        <f>SUM(Q2:Q308)</f>
        <v>55.093411303896467</v>
      </c>
    </row>
    <row r="2" spans="1:19" x14ac:dyDescent="0.25">
      <c r="A2">
        <v>26794</v>
      </c>
      <c r="B2" t="s">
        <v>2184</v>
      </c>
      <c r="C2">
        <v>26357</v>
      </c>
      <c r="D2" t="s">
        <v>117</v>
      </c>
      <c r="E2" t="s">
        <v>235</v>
      </c>
      <c r="F2" t="s">
        <v>239</v>
      </c>
      <c r="G2">
        <v>140</v>
      </c>
      <c r="H2" s="6">
        <v>-1875.19</v>
      </c>
      <c r="I2" s="6">
        <v>1875.19</v>
      </c>
      <c r="J2">
        <v>24</v>
      </c>
      <c r="K2">
        <f t="shared" ref="K2:K65" si="0">J2/5280</f>
        <v>4.5454545454545452E-3</v>
      </c>
      <c r="L2">
        <v>16</v>
      </c>
      <c r="M2">
        <f t="shared" ref="M2:M65" si="1">L2*K2</f>
        <v>7.2727272727272724E-2</v>
      </c>
      <c r="P2" s="45">
        <v>0.62216095435662522</v>
      </c>
      <c r="Q2">
        <f t="shared" ref="Q2:Q65" si="2">P2*M2</f>
        <v>4.5248069407754561E-2</v>
      </c>
      <c r="R2" s="69"/>
    </row>
    <row r="3" spans="1:19" x14ac:dyDescent="0.25">
      <c r="A3">
        <v>65961</v>
      </c>
      <c r="B3" t="s">
        <v>2189</v>
      </c>
      <c r="C3">
        <v>5358</v>
      </c>
      <c r="D3" t="s">
        <v>1760</v>
      </c>
      <c r="E3" t="s">
        <v>169</v>
      </c>
      <c r="F3" t="s">
        <v>239</v>
      </c>
      <c r="G3">
        <v>140</v>
      </c>
      <c r="H3">
        <v>38.29</v>
      </c>
      <c r="I3">
        <v>38.29</v>
      </c>
      <c r="J3">
        <v>323</v>
      </c>
      <c r="K3">
        <f t="shared" si="0"/>
        <v>6.1174242424242423E-2</v>
      </c>
      <c r="L3">
        <v>8</v>
      </c>
      <c r="M3">
        <f t="shared" si="1"/>
        <v>0.48939393939393938</v>
      </c>
      <c r="P3" s="109">
        <v>0.60938626273178376</v>
      </c>
      <c r="Q3">
        <f t="shared" si="2"/>
        <v>0.29822994373085782</v>
      </c>
      <c r="R3" s="69"/>
    </row>
    <row r="4" spans="1:19" x14ac:dyDescent="0.25">
      <c r="A4">
        <v>70790</v>
      </c>
      <c r="B4" t="s">
        <v>2184</v>
      </c>
      <c r="C4">
        <v>38980</v>
      </c>
      <c r="D4" t="s">
        <v>235</v>
      </c>
      <c r="E4" t="s">
        <v>256</v>
      </c>
      <c r="F4" t="s">
        <v>64</v>
      </c>
      <c r="G4">
        <v>75</v>
      </c>
      <c r="H4" s="6">
        <v>-1920.81</v>
      </c>
      <c r="I4" s="6">
        <v>1920.81</v>
      </c>
      <c r="J4">
        <v>821</v>
      </c>
      <c r="K4">
        <f t="shared" si="0"/>
        <v>0.15549242424242424</v>
      </c>
      <c r="L4">
        <v>24</v>
      </c>
      <c r="M4">
        <f t="shared" si="1"/>
        <v>3.7318181818181815</v>
      </c>
      <c r="P4" s="45">
        <v>0.6073843847126994</v>
      </c>
      <c r="Q4">
        <f t="shared" si="2"/>
        <v>2.2666480902233008</v>
      </c>
      <c r="R4" s="69"/>
    </row>
    <row r="5" spans="1:19" x14ac:dyDescent="0.25">
      <c r="A5">
        <v>70793</v>
      </c>
      <c r="B5" t="s">
        <v>2184</v>
      </c>
      <c r="C5">
        <v>33408</v>
      </c>
      <c r="D5" t="s">
        <v>247</v>
      </c>
      <c r="E5" t="s">
        <v>256</v>
      </c>
      <c r="F5" t="s">
        <v>27</v>
      </c>
      <c r="G5">
        <v>120</v>
      </c>
      <c r="H5" s="6">
        <v>2021.6</v>
      </c>
      <c r="I5" s="6">
        <v>2021.6</v>
      </c>
      <c r="J5">
        <v>822</v>
      </c>
      <c r="K5">
        <f t="shared" si="0"/>
        <v>0.15568181818181817</v>
      </c>
      <c r="L5">
        <v>24</v>
      </c>
      <c r="M5">
        <f t="shared" si="1"/>
        <v>3.7363636363636363</v>
      </c>
      <c r="P5" s="109">
        <v>0.57710229521171352</v>
      </c>
      <c r="Q5">
        <f t="shared" si="2"/>
        <v>2.1562640302910387</v>
      </c>
      <c r="R5" s="69"/>
    </row>
    <row r="6" spans="1:19" x14ac:dyDescent="0.25">
      <c r="A6">
        <v>71073</v>
      </c>
      <c r="B6" t="s">
        <v>2184</v>
      </c>
      <c r="C6">
        <v>28535</v>
      </c>
      <c r="D6" t="s">
        <v>247</v>
      </c>
      <c r="E6" t="s">
        <v>169</v>
      </c>
      <c r="F6" t="s">
        <v>64</v>
      </c>
      <c r="G6">
        <v>120</v>
      </c>
      <c r="H6" s="6">
        <v>-2021.79</v>
      </c>
      <c r="I6" s="6">
        <v>2021.79</v>
      </c>
      <c r="J6" s="8">
        <v>1216</v>
      </c>
      <c r="K6">
        <f t="shared" si="0"/>
        <v>0.23030303030303031</v>
      </c>
      <c r="L6">
        <v>24</v>
      </c>
      <c r="M6">
        <f t="shared" si="1"/>
        <v>5.5272727272727273</v>
      </c>
      <c r="P6" s="109">
        <v>0.57704806137135911</v>
      </c>
      <c r="Q6">
        <f t="shared" si="2"/>
        <v>3.189502011943512</v>
      </c>
      <c r="R6" s="69"/>
    </row>
    <row r="7" spans="1:19" x14ac:dyDescent="0.25">
      <c r="A7">
        <v>57054</v>
      </c>
      <c r="B7" t="s">
        <v>2184</v>
      </c>
      <c r="C7">
        <v>7973</v>
      </c>
      <c r="D7" t="s">
        <v>169</v>
      </c>
      <c r="E7" t="s">
        <v>170</v>
      </c>
      <c r="F7" t="s">
        <v>64</v>
      </c>
      <c r="G7">
        <v>120</v>
      </c>
      <c r="H7" s="6">
        <v>-1984.26</v>
      </c>
      <c r="I7" s="6">
        <v>1984.26</v>
      </c>
      <c r="J7">
        <v>182</v>
      </c>
      <c r="K7">
        <f t="shared" si="0"/>
        <v>3.446969696969697E-2</v>
      </c>
      <c r="L7">
        <v>24</v>
      </c>
      <c r="M7">
        <f t="shared" si="1"/>
        <v>0.82727272727272727</v>
      </c>
      <c r="P7" s="109">
        <v>0.57620301774969007</v>
      </c>
      <c r="Q7">
        <f t="shared" si="2"/>
        <v>0.4766770419565618</v>
      </c>
      <c r="R7" s="69"/>
    </row>
    <row r="8" spans="1:19" x14ac:dyDescent="0.25">
      <c r="A8">
        <v>69679</v>
      </c>
      <c r="B8" t="s">
        <v>2184</v>
      </c>
      <c r="C8">
        <v>17459</v>
      </c>
      <c r="D8" t="s">
        <v>170</v>
      </c>
      <c r="E8" t="s">
        <v>146</v>
      </c>
      <c r="F8" t="s">
        <v>64</v>
      </c>
      <c r="G8">
        <v>70</v>
      </c>
      <c r="H8" s="6">
        <v>-2035.77</v>
      </c>
      <c r="I8" s="6">
        <v>2035.77</v>
      </c>
      <c r="J8">
        <v>530</v>
      </c>
      <c r="K8">
        <f t="shared" si="0"/>
        <v>0.10037878787878787</v>
      </c>
      <c r="L8">
        <v>24</v>
      </c>
      <c r="M8">
        <f t="shared" si="1"/>
        <v>2.4090909090909092</v>
      </c>
      <c r="P8" s="109">
        <v>0.56813391060876228</v>
      </c>
      <c r="Q8">
        <f t="shared" si="2"/>
        <v>1.3686862391938364</v>
      </c>
      <c r="R8" s="69"/>
    </row>
    <row r="9" spans="1:19" x14ac:dyDescent="0.25">
      <c r="A9">
        <v>18217</v>
      </c>
      <c r="B9" t="s">
        <v>2184</v>
      </c>
      <c r="C9">
        <v>3241</v>
      </c>
      <c r="D9" t="s">
        <v>146</v>
      </c>
      <c r="E9" t="s">
        <v>147</v>
      </c>
      <c r="F9" t="s">
        <v>64</v>
      </c>
      <c r="G9">
        <v>120</v>
      </c>
      <c r="H9" s="6">
        <v>-2199.6799999999998</v>
      </c>
      <c r="I9" s="6">
        <v>2199.6799999999998</v>
      </c>
      <c r="J9">
        <v>13</v>
      </c>
      <c r="K9">
        <f t="shared" si="0"/>
        <v>2.4621212121212119E-3</v>
      </c>
      <c r="L9">
        <v>24</v>
      </c>
      <c r="M9">
        <f t="shared" si="1"/>
        <v>5.9090909090909083E-2</v>
      </c>
      <c r="P9" s="109">
        <v>0.5257991940645913</v>
      </c>
      <c r="Q9">
        <f t="shared" si="2"/>
        <v>3.1069952376544027E-2</v>
      </c>
      <c r="R9" s="69"/>
    </row>
    <row r="10" spans="1:19" x14ac:dyDescent="0.25">
      <c r="A10">
        <v>65698</v>
      </c>
      <c r="B10" t="s">
        <v>2182</v>
      </c>
      <c r="C10">
        <v>5772</v>
      </c>
      <c r="D10" t="s">
        <v>147</v>
      </c>
      <c r="E10" t="s">
        <v>139</v>
      </c>
      <c r="F10" t="s">
        <v>64</v>
      </c>
      <c r="G10">
        <v>70</v>
      </c>
      <c r="H10" s="6">
        <v>-2228.5</v>
      </c>
      <c r="I10" s="6">
        <v>2228.5</v>
      </c>
      <c r="J10">
        <v>312</v>
      </c>
      <c r="K10">
        <f t="shared" si="0"/>
        <v>5.909090909090909E-2</v>
      </c>
      <c r="L10">
        <v>24</v>
      </c>
      <c r="M10">
        <f t="shared" si="1"/>
        <v>1.4181818181818182</v>
      </c>
      <c r="P10" s="109">
        <v>0.51899931397801213</v>
      </c>
      <c r="Q10">
        <f t="shared" si="2"/>
        <v>0.73603539073245361</v>
      </c>
      <c r="R10" s="69"/>
    </row>
    <row r="11" spans="1:19" x14ac:dyDescent="0.25">
      <c r="A11">
        <v>48659</v>
      </c>
      <c r="B11" t="s">
        <v>2182</v>
      </c>
      <c r="C11">
        <v>1898</v>
      </c>
      <c r="D11" t="s">
        <v>139</v>
      </c>
      <c r="E11" t="s">
        <v>140</v>
      </c>
      <c r="F11" t="s">
        <v>64</v>
      </c>
      <c r="G11">
        <v>70</v>
      </c>
      <c r="H11" s="6">
        <v>-2232.17</v>
      </c>
      <c r="I11" s="6">
        <v>2232.17</v>
      </c>
      <c r="J11">
        <v>97</v>
      </c>
      <c r="K11">
        <f t="shared" si="0"/>
        <v>1.8371212121212122E-2</v>
      </c>
      <c r="L11">
        <v>24</v>
      </c>
      <c r="M11">
        <f t="shared" si="1"/>
        <v>0.44090909090909092</v>
      </c>
      <c r="P11" s="109">
        <v>0.51814600644216169</v>
      </c>
      <c r="Q11">
        <f t="shared" si="2"/>
        <v>0.22845528465858947</v>
      </c>
      <c r="R11" s="69"/>
    </row>
    <row r="12" spans="1:19" x14ac:dyDescent="0.25">
      <c r="A12">
        <v>71216</v>
      </c>
      <c r="B12" t="s">
        <v>2182</v>
      </c>
      <c r="C12">
        <v>3061</v>
      </c>
      <c r="D12" t="s">
        <v>140</v>
      </c>
      <c r="E12" t="s">
        <v>145</v>
      </c>
      <c r="F12" t="s">
        <v>64</v>
      </c>
      <c r="G12">
        <v>110</v>
      </c>
      <c r="H12" s="6">
        <v>-2232.64</v>
      </c>
      <c r="I12" s="6">
        <v>2232.64</v>
      </c>
      <c r="J12" s="8">
        <v>2168</v>
      </c>
      <c r="K12">
        <f t="shared" si="0"/>
        <v>0.41060606060606059</v>
      </c>
      <c r="L12">
        <v>24</v>
      </c>
      <c r="M12">
        <f t="shared" si="1"/>
        <v>9.8545454545454536</v>
      </c>
      <c r="P12" s="109">
        <v>0.51803692991256989</v>
      </c>
      <c r="Q12">
        <f t="shared" si="2"/>
        <v>5.1050184729565977</v>
      </c>
      <c r="R12" s="69"/>
    </row>
    <row r="13" spans="1:19" x14ac:dyDescent="0.25">
      <c r="A13">
        <v>66504</v>
      </c>
      <c r="B13" t="s">
        <v>2182</v>
      </c>
      <c r="C13">
        <v>9605</v>
      </c>
      <c r="D13" t="s">
        <v>145</v>
      </c>
      <c r="E13" t="s">
        <v>179</v>
      </c>
      <c r="F13" t="s">
        <v>64</v>
      </c>
      <c r="G13">
        <v>120</v>
      </c>
      <c r="H13" s="6">
        <v>-2736.45</v>
      </c>
      <c r="I13" s="6">
        <v>2736.45</v>
      </c>
      <c r="J13">
        <v>340</v>
      </c>
      <c r="K13">
        <f t="shared" si="0"/>
        <v>6.4393939393939392E-2</v>
      </c>
      <c r="L13">
        <v>24</v>
      </c>
      <c r="M13">
        <f t="shared" si="1"/>
        <v>1.5454545454545454</v>
      </c>
      <c r="P13" s="109">
        <v>0.42266073606314752</v>
      </c>
      <c r="Q13">
        <f t="shared" si="2"/>
        <v>0.65320295573395526</v>
      </c>
      <c r="R13" s="69"/>
    </row>
    <row r="14" spans="1:19" x14ac:dyDescent="0.25">
      <c r="A14">
        <v>71056</v>
      </c>
      <c r="B14" t="s">
        <v>2182</v>
      </c>
      <c r="C14">
        <v>13612</v>
      </c>
      <c r="D14" t="s">
        <v>179</v>
      </c>
      <c r="E14" t="s">
        <v>200</v>
      </c>
      <c r="F14" t="s">
        <v>64</v>
      </c>
      <c r="G14">
        <v>70</v>
      </c>
      <c r="H14" s="6">
        <v>-2744.19</v>
      </c>
      <c r="I14" s="6">
        <v>2744.19</v>
      </c>
      <c r="J14" s="8">
        <v>1189</v>
      </c>
      <c r="K14">
        <f t="shared" si="0"/>
        <v>0.22518939393939394</v>
      </c>
      <c r="L14">
        <v>24</v>
      </c>
      <c r="M14">
        <f t="shared" si="1"/>
        <v>5.4045454545454543</v>
      </c>
      <c r="P14" s="109">
        <v>0.42146861959266668</v>
      </c>
      <c r="Q14">
        <f t="shared" si="2"/>
        <v>2.2778463122530939</v>
      </c>
      <c r="R14" s="69"/>
    </row>
    <row r="15" spans="1:19" x14ac:dyDescent="0.25">
      <c r="A15">
        <v>35246</v>
      </c>
      <c r="B15" t="s">
        <v>2182</v>
      </c>
      <c r="C15">
        <v>347720</v>
      </c>
      <c r="D15" t="s">
        <v>200</v>
      </c>
      <c r="E15" t="s">
        <v>254</v>
      </c>
      <c r="F15" t="s">
        <v>70</v>
      </c>
      <c r="G15">
        <v>110</v>
      </c>
      <c r="H15" s="6">
        <v>-2744.94</v>
      </c>
      <c r="I15" s="6">
        <v>2744.94</v>
      </c>
      <c r="J15">
        <v>32</v>
      </c>
      <c r="K15">
        <f t="shared" si="0"/>
        <v>6.0606060606060606E-3</v>
      </c>
      <c r="L15">
        <v>24</v>
      </c>
      <c r="M15">
        <f t="shared" si="1"/>
        <v>0.14545454545454545</v>
      </c>
      <c r="P15" s="109">
        <v>0.42135346171501015</v>
      </c>
      <c r="Q15">
        <f t="shared" si="2"/>
        <v>6.128777624945602E-2</v>
      </c>
      <c r="R15" s="69"/>
    </row>
    <row r="16" spans="1:19" x14ac:dyDescent="0.25">
      <c r="A16">
        <v>70897</v>
      </c>
      <c r="B16" t="s">
        <v>2182</v>
      </c>
      <c r="C16">
        <v>32764</v>
      </c>
      <c r="D16" t="s">
        <v>254</v>
      </c>
      <c r="E16" t="s">
        <v>148</v>
      </c>
      <c r="F16" t="s">
        <v>70</v>
      </c>
      <c r="G16">
        <v>110</v>
      </c>
      <c r="H16" s="6">
        <v>-3919.32</v>
      </c>
      <c r="I16" s="6">
        <v>3919.32</v>
      </c>
      <c r="J16">
        <v>920</v>
      </c>
      <c r="K16">
        <f t="shared" si="0"/>
        <v>0.17424242424242425</v>
      </c>
      <c r="L16">
        <v>24</v>
      </c>
      <c r="M16">
        <f t="shared" si="1"/>
        <v>4.1818181818181817</v>
      </c>
      <c r="P16" s="109">
        <v>0.29509965279691375</v>
      </c>
      <c r="Q16">
        <f t="shared" si="2"/>
        <v>1.2340530935143665</v>
      </c>
      <c r="R16" s="69"/>
    </row>
    <row r="17" spans="1:18" x14ac:dyDescent="0.25">
      <c r="A17">
        <v>32149</v>
      </c>
      <c r="B17" t="s">
        <v>2182</v>
      </c>
      <c r="C17">
        <v>4193</v>
      </c>
      <c r="D17" t="s">
        <v>148</v>
      </c>
      <c r="E17" t="s">
        <v>149</v>
      </c>
      <c r="F17" t="s">
        <v>64</v>
      </c>
      <c r="G17">
        <v>120</v>
      </c>
      <c r="H17" s="6">
        <v>-3919.51</v>
      </c>
      <c r="I17" s="6">
        <v>3919.51</v>
      </c>
      <c r="J17">
        <v>27</v>
      </c>
      <c r="K17">
        <f t="shared" si="0"/>
        <v>5.1136363636363636E-3</v>
      </c>
      <c r="L17">
        <v>24</v>
      </c>
      <c r="M17">
        <f t="shared" si="1"/>
        <v>0.12272727272727273</v>
      </c>
      <c r="P17" s="109">
        <v>0.29508534770927997</v>
      </c>
      <c r="Q17">
        <f t="shared" si="2"/>
        <v>3.6215019946138904E-2</v>
      </c>
      <c r="R17" s="69"/>
    </row>
    <row r="18" spans="1:18" x14ac:dyDescent="0.25">
      <c r="A18">
        <v>61753</v>
      </c>
      <c r="B18" t="s">
        <v>2182</v>
      </c>
      <c r="C18">
        <v>24186</v>
      </c>
      <c r="D18" t="s">
        <v>149</v>
      </c>
      <c r="E18" t="s">
        <v>232</v>
      </c>
      <c r="F18" t="s">
        <v>64</v>
      </c>
      <c r="G18">
        <v>120</v>
      </c>
      <c r="H18" s="6">
        <v>-4296.8599999999997</v>
      </c>
      <c r="I18" s="6">
        <v>4296.8599999999997</v>
      </c>
      <c r="J18">
        <v>259</v>
      </c>
      <c r="K18">
        <f t="shared" si="0"/>
        <v>4.90530303030303E-2</v>
      </c>
      <c r="L18">
        <v>24</v>
      </c>
      <c r="M18">
        <f t="shared" si="1"/>
        <v>1.1772727272727272</v>
      </c>
      <c r="P18" s="109">
        <v>0.26917096931247469</v>
      </c>
      <c r="Q18">
        <f t="shared" si="2"/>
        <v>0.31688764114514067</v>
      </c>
      <c r="R18" s="69"/>
    </row>
    <row r="19" spans="1:18" x14ac:dyDescent="0.25">
      <c r="A19">
        <v>58133</v>
      </c>
      <c r="B19" t="s">
        <v>2182</v>
      </c>
      <c r="C19">
        <v>29878</v>
      </c>
      <c r="D19" t="s">
        <v>232</v>
      </c>
      <c r="E19" t="s">
        <v>251</v>
      </c>
      <c r="F19" t="s">
        <v>64</v>
      </c>
      <c r="G19">
        <v>120</v>
      </c>
      <c r="H19" s="6">
        <v>-4297.05</v>
      </c>
      <c r="I19" s="6">
        <v>4297.05</v>
      </c>
      <c r="J19">
        <v>194</v>
      </c>
      <c r="K19">
        <f t="shared" si="0"/>
        <v>3.6742424242424243E-2</v>
      </c>
      <c r="L19">
        <v>24</v>
      </c>
      <c r="M19">
        <f t="shared" si="1"/>
        <v>0.88181818181818183</v>
      </c>
      <c r="P19" s="109">
        <v>0.26915906754633995</v>
      </c>
      <c r="Q19">
        <f t="shared" si="2"/>
        <v>0.23734935956359068</v>
      </c>
      <c r="R19" s="69"/>
    </row>
    <row r="20" spans="1:18" x14ac:dyDescent="0.25">
      <c r="A20">
        <v>44859</v>
      </c>
      <c r="B20" t="s">
        <v>2182</v>
      </c>
      <c r="C20">
        <v>5103</v>
      </c>
      <c r="D20" t="s">
        <v>158</v>
      </c>
      <c r="E20" t="s">
        <v>159</v>
      </c>
      <c r="F20" t="s">
        <v>64</v>
      </c>
      <c r="G20">
        <v>120</v>
      </c>
      <c r="H20" s="6">
        <v>-4202.68</v>
      </c>
      <c r="I20" s="6">
        <v>4202.68</v>
      </c>
      <c r="J20">
        <v>70</v>
      </c>
      <c r="K20">
        <f t="shared" si="0"/>
        <v>1.3257575757575758E-2</v>
      </c>
      <c r="L20">
        <v>24</v>
      </c>
      <c r="M20">
        <f t="shared" si="1"/>
        <v>0.31818181818181818</v>
      </c>
      <c r="P20" s="109">
        <v>0.26914849377863648</v>
      </c>
      <c r="Q20">
        <f t="shared" si="2"/>
        <v>8.5638157111384339E-2</v>
      </c>
      <c r="R20" s="69"/>
    </row>
    <row r="21" spans="1:18" x14ac:dyDescent="0.25">
      <c r="A21">
        <v>58386</v>
      </c>
      <c r="B21" t="s">
        <v>2182</v>
      </c>
      <c r="C21">
        <v>24891</v>
      </c>
      <c r="D21" t="s">
        <v>159</v>
      </c>
      <c r="E21" t="s">
        <v>214</v>
      </c>
      <c r="F21" t="s">
        <v>64</v>
      </c>
      <c r="G21">
        <v>120</v>
      </c>
      <c r="H21" s="6">
        <v>-4203.21</v>
      </c>
      <c r="I21" s="6">
        <v>4203.21</v>
      </c>
      <c r="J21">
        <v>197</v>
      </c>
      <c r="K21">
        <f t="shared" si="0"/>
        <v>3.7310606060606058E-2</v>
      </c>
      <c r="L21">
        <v>24</v>
      </c>
      <c r="M21">
        <f t="shared" si="1"/>
        <v>0.89545454545454539</v>
      </c>
      <c r="P21" s="109">
        <v>0.26911455574039839</v>
      </c>
      <c r="Q21">
        <f t="shared" si="2"/>
        <v>0.24097985218572035</v>
      </c>
      <c r="R21" s="69"/>
    </row>
    <row r="22" spans="1:18" x14ac:dyDescent="0.25">
      <c r="A22">
        <v>31704</v>
      </c>
      <c r="B22" t="s">
        <v>2182</v>
      </c>
      <c r="C22">
        <v>43806</v>
      </c>
      <c r="D22" t="s">
        <v>251</v>
      </c>
      <c r="E22" t="s">
        <v>210</v>
      </c>
      <c r="F22" t="s">
        <v>64</v>
      </c>
      <c r="G22">
        <v>120</v>
      </c>
      <c r="H22" s="6">
        <v>-4298.51</v>
      </c>
      <c r="I22" s="6">
        <v>4298.51</v>
      </c>
      <c r="J22">
        <v>26</v>
      </c>
      <c r="K22">
        <f t="shared" si="0"/>
        <v>4.9242424242424239E-3</v>
      </c>
      <c r="L22">
        <v>24</v>
      </c>
      <c r="M22">
        <f t="shared" si="1"/>
        <v>0.11818181818181817</v>
      </c>
      <c r="P22" s="109">
        <v>0.26906764697534724</v>
      </c>
      <c r="Q22">
        <f t="shared" si="2"/>
        <v>3.1798903733450123E-2</v>
      </c>
      <c r="R22" s="69"/>
    </row>
    <row r="23" spans="1:18" x14ac:dyDescent="0.25">
      <c r="A23">
        <v>42128</v>
      </c>
      <c r="B23" t="s">
        <v>2182</v>
      </c>
      <c r="C23">
        <v>17820</v>
      </c>
      <c r="D23" t="s">
        <v>214</v>
      </c>
      <c r="E23" t="s">
        <v>215</v>
      </c>
      <c r="F23" t="s">
        <v>64</v>
      </c>
      <c r="G23">
        <v>120</v>
      </c>
      <c r="H23" s="6">
        <v>-4204.1000000000004</v>
      </c>
      <c r="I23" s="6">
        <v>4204.1000000000004</v>
      </c>
      <c r="J23">
        <v>53</v>
      </c>
      <c r="K23">
        <f t="shared" si="0"/>
        <v>1.0037878787878788E-2</v>
      </c>
      <c r="L23">
        <v>24</v>
      </c>
      <c r="M23">
        <f t="shared" si="1"/>
        <v>0.24090909090909091</v>
      </c>
      <c r="P23" s="109">
        <v>0.26905758469912699</v>
      </c>
      <c r="Q23">
        <f t="shared" si="2"/>
        <v>6.4818418132062405E-2</v>
      </c>
      <c r="R23" s="69"/>
    </row>
    <row r="24" spans="1:18" x14ac:dyDescent="0.25">
      <c r="A24">
        <v>54036</v>
      </c>
      <c r="B24" t="s">
        <v>2182</v>
      </c>
      <c r="C24">
        <v>16167</v>
      </c>
      <c r="D24" t="s">
        <v>210</v>
      </c>
      <c r="E24" t="s">
        <v>158</v>
      </c>
      <c r="F24" t="s">
        <v>64</v>
      </c>
      <c r="G24">
        <v>120</v>
      </c>
      <c r="H24" s="6">
        <v>-4298.82</v>
      </c>
      <c r="I24" s="6">
        <v>4298.82</v>
      </c>
      <c r="J24">
        <v>149</v>
      </c>
      <c r="K24">
        <f t="shared" si="0"/>
        <v>2.8219696969696971E-2</v>
      </c>
      <c r="L24">
        <v>24</v>
      </c>
      <c r="M24">
        <f t="shared" si="1"/>
        <v>0.67727272727272725</v>
      </c>
      <c r="P24" s="109">
        <v>0.26904824375061065</v>
      </c>
      <c r="Q24">
        <f t="shared" si="2"/>
        <v>0.18221903781291357</v>
      </c>
      <c r="R24" s="69"/>
    </row>
    <row r="25" spans="1:18" x14ac:dyDescent="0.25">
      <c r="A25">
        <v>61393</v>
      </c>
      <c r="B25" t="s">
        <v>2182</v>
      </c>
      <c r="C25">
        <v>39991</v>
      </c>
      <c r="D25" t="s">
        <v>215</v>
      </c>
      <c r="E25" t="s">
        <v>192</v>
      </c>
      <c r="F25" t="s">
        <v>64</v>
      </c>
      <c r="G25">
        <v>120</v>
      </c>
      <c r="H25" s="6">
        <v>-4206.71</v>
      </c>
      <c r="I25" s="6">
        <v>4206.71</v>
      </c>
      <c r="J25">
        <v>230</v>
      </c>
      <c r="K25">
        <f t="shared" si="0"/>
        <v>4.3560606060606064E-2</v>
      </c>
      <c r="L25">
        <v>24</v>
      </c>
      <c r="M25">
        <f t="shared" si="1"/>
        <v>1.0454545454545454</v>
      </c>
      <c r="P25" s="109">
        <v>0.26889065132457429</v>
      </c>
      <c r="Q25">
        <f t="shared" si="2"/>
        <v>0.28111295365750949</v>
      </c>
      <c r="R25" s="69"/>
    </row>
    <row r="26" spans="1:18" x14ac:dyDescent="0.25">
      <c r="A26">
        <v>65969</v>
      </c>
      <c r="B26" t="s">
        <v>2182</v>
      </c>
      <c r="C26">
        <v>12265</v>
      </c>
      <c r="D26" t="s">
        <v>192</v>
      </c>
      <c r="E26" t="s">
        <v>171</v>
      </c>
      <c r="F26" t="s">
        <v>64</v>
      </c>
      <c r="G26">
        <v>120</v>
      </c>
      <c r="H26" s="6">
        <v>-4212.0200000000004</v>
      </c>
      <c r="I26" s="6">
        <v>4212.0200000000004</v>
      </c>
      <c r="J26">
        <v>321</v>
      </c>
      <c r="K26">
        <f t="shared" si="0"/>
        <v>6.0795454545454548E-2</v>
      </c>
      <c r="L26">
        <v>24</v>
      </c>
      <c r="M26">
        <f t="shared" si="1"/>
        <v>1.4590909090909092</v>
      </c>
      <c r="P26" s="109">
        <v>0.26855166685666254</v>
      </c>
      <c r="Q26">
        <f t="shared" si="2"/>
        <v>0.39184129573176674</v>
      </c>
      <c r="R26" s="69"/>
    </row>
    <row r="27" spans="1:18" x14ac:dyDescent="0.25">
      <c r="A27">
        <v>56273</v>
      </c>
      <c r="B27" t="s">
        <v>2182</v>
      </c>
      <c r="C27">
        <v>8696</v>
      </c>
      <c r="D27" t="s">
        <v>171</v>
      </c>
      <c r="E27" t="s">
        <v>172</v>
      </c>
      <c r="F27" t="s">
        <v>64</v>
      </c>
      <c r="G27">
        <v>120</v>
      </c>
      <c r="H27" s="6">
        <v>-4214.12</v>
      </c>
      <c r="I27" s="6">
        <v>4214.12</v>
      </c>
      <c r="J27">
        <v>174</v>
      </c>
      <c r="K27">
        <f t="shared" si="0"/>
        <v>3.2954545454545452E-2</v>
      </c>
      <c r="L27">
        <v>24</v>
      </c>
      <c r="M27">
        <f t="shared" si="1"/>
        <v>0.79090909090909078</v>
      </c>
      <c r="P27" s="109">
        <v>0.2684178409332435</v>
      </c>
      <c r="Q27">
        <f t="shared" si="2"/>
        <v>0.21229411055629255</v>
      </c>
      <c r="R27" s="69"/>
    </row>
    <row r="28" spans="1:18" x14ac:dyDescent="0.25">
      <c r="A28">
        <v>14347</v>
      </c>
      <c r="B28" t="s">
        <v>2188</v>
      </c>
      <c r="C28">
        <v>2054</v>
      </c>
      <c r="D28" t="s">
        <v>1256</v>
      </c>
      <c r="E28" t="s">
        <v>158</v>
      </c>
      <c r="F28" t="s">
        <v>239</v>
      </c>
      <c r="G28">
        <v>140</v>
      </c>
      <c r="H28">
        <v>96.65</v>
      </c>
      <c r="I28">
        <v>96.65</v>
      </c>
      <c r="J28">
        <v>9</v>
      </c>
      <c r="K28">
        <f t="shared" si="0"/>
        <v>1.7045454545454545E-3</v>
      </c>
      <c r="L28">
        <v>8</v>
      </c>
      <c r="M28">
        <f t="shared" si="1"/>
        <v>1.3636363636363636E-2</v>
      </c>
      <c r="P28" s="109">
        <v>0.26326931574133466</v>
      </c>
      <c r="Q28">
        <f t="shared" si="2"/>
        <v>3.5900361237454726E-3</v>
      </c>
      <c r="R28" s="69"/>
    </row>
    <row r="29" spans="1:18" x14ac:dyDescent="0.25">
      <c r="A29">
        <v>28250</v>
      </c>
      <c r="B29" t="s">
        <v>2188</v>
      </c>
      <c r="C29">
        <v>9100</v>
      </c>
      <c r="D29" t="s">
        <v>1587</v>
      </c>
      <c r="E29" t="s">
        <v>1256</v>
      </c>
      <c r="F29" t="s">
        <v>239</v>
      </c>
      <c r="G29">
        <v>140</v>
      </c>
      <c r="H29">
        <v>96.84</v>
      </c>
      <c r="I29">
        <v>96.84</v>
      </c>
      <c r="J29">
        <v>22</v>
      </c>
      <c r="K29">
        <f t="shared" si="0"/>
        <v>4.1666666666666666E-3</v>
      </c>
      <c r="L29">
        <v>8</v>
      </c>
      <c r="M29">
        <f t="shared" si="1"/>
        <v>3.3333333333333333E-2</v>
      </c>
      <c r="P29" s="109">
        <v>0.26275278156133824</v>
      </c>
      <c r="Q29">
        <f t="shared" si="2"/>
        <v>8.7584260520446079E-3</v>
      </c>
      <c r="R29" s="69"/>
    </row>
    <row r="30" spans="1:18" x14ac:dyDescent="0.25">
      <c r="A30">
        <v>64940</v>
      </c>
      <c r="B30" t="s">
        <v>2188</v>
      </c>
      <c r="C30">
        <v>29407</v>
      </c>
      <c r="D30" t="s">
        <v>1002</v>
      </c>
      <c r="E30" t="s">
        <v>1587</v>
      </c>
      <c r="F30" t="s">
        <v>239</v>
      </c>
      <c r="G30">
        <v>140</v>
      </c>
      <c r="H30">
        <v>97.36</v>
      </c>
      <c r="I30">
        <v>97.36</v>
      </c>
      <c r="J30">
        <v>289</v>
      </c>
      <c r="K30">
        <f t="shared" si="0"/>
        <v>5.4734848484848483E-2</v>
      </c>
      <c r="L30">
        <v>8</v>
      </c>
      <c r="M30">
        <f t="shared" si="1"/>
        <v>0.43787878787878787</v>
      </c>
      <c r="P30" s="109">
        <v>0.26134941830731306</v>
      </c>
      <c r="Q30">
        <f t="shared" si="2"/>
        <v>0.11443936650123254</v>
      </c>
      <c r="R30" s="69"/>
    </row>
    <row r="31" spans="1:18" x14ac:dyDescent="0.25">
      <c r="A31">
        <v>7175</v>
      </c>
      <c r="B31" t="s">
        <v>2188</v>
      </c>
      <c r="C31">
        <v>5913</v>
      </c>
      <c r="D31" t="s">
        <v>1001</v>
      </c>
      <c r="E31" t="s">
        <v>1002</v>
      </c>
      <c r="F31" t="s">
        <v>239</v>
      </c>
      <c r="G31">
        <v>140</v>
      </c>
      <c r="H31">
        <v>55.63</v>
      </c>
      <c r="I31">
        <v>55.63</v>
      </c>
      <c r="J31">
        <v>4</v>
      </c>
      <c r="K31">
        <f t="shared" si="0"/>
        <v>7.5757575757575758E-4</v>
      </c>
      <c r="L31">
        <v>8</v>
      </c>
      <c r="M31">
        <f t="shared" si="1"/>
        <v>6.0606060606060606E-3</v>
      </c>
      <c r="P31" s="109">
        <v>0.26117352540381805</v>
      </c>
      <c r="Q31">
        <f t="shared" si="2"/>
        <v>1.5828698509322307E-3</v>
      </c>
      <c r="R31" s="69"/>
    </row>
    <row r="32" spans="1:18" x14ac:dyDescent="0.25">
      <c r="A32">
        <v>57431</v>
      </c>
      <c r="B32" t="s">
        <v>2189</v>
      </c>
      <c r="C32">
        <v>35696</v>
      </c>
      <c r="D32" t="s">
        <v>1760</v>
      </c>
      <c r="E32" t="s">
        <v>1124</v>
      </c>
      <c r="F32" t="s">
        <v>239</v>
      </c>
      <c r="G32">
        <v>140</v>
      </c>
      <c r="H32">
        <v>-89.35</v>
      </c>
      <c r="I32">
        <v>89.35</v>
      </c>
      <c r="J32">
        <v>187</v>
      </c>
      <c r="K32">
        <f t="shared" si="0"/>
        <v>3.5416666666666666E-2</v>
      </c>
      <c r="L32">
        <v>8</v>
      </c>
      <c r="M32">
        <f t="shared" si="1"/>
        <v>0.28333333333333333</v>
      </c>
      <c r="P32" s="109">
        <v>0.26114605484051484</v>
      </c>
      <c r="Q32">
        <f t="shared" si="2"/>
        <v>7.3991382204812536E-2</v>
      </c>
      <c r="R32" s="69"/>
    </row>
    <row r="33" spans="1:18" x14ac:dyDescent="0.25">
      <c r="A33">
        <v>64460</v>
      </c>
      <c r="B33" t="s">
        <v>2184</v>
      </c>
      <c r="C33">
        <v>20287</v>
      </c>
      <c r="D33" t="s">
        <v>1124</v>
      </c>
      <c r="E33" t="s">
        <v>1526</v>
      </c>
      <c r="F33" t="s">
        <v>239</v>
      </c>
      <c r="G33">
        <v>140</v>
      </c>
      <c r="H33">
        <v>-50.77</v>
      </c>
      <c r="I33">
        <v>50.77</v>
      </c>
      <c r="J33">
        <v>279</v>
      </c>
      <c r="K33">
        <f t="shared" si="0"/>
        <v>5.2840909090909091E-2</v>
      </c>
      <c r="L33">
        <v>8</v>
      </c>
      <c r="M33">
        <f t="shared" si="1"/>
        <v>0.42272727272727273</v>
      </c>
      <c r="P33" s="45">
        <v>0.26104729564703566</v>
      </c>
      <c r="Q33">
        <f t="shared" si="2"/>
        <v>0.11035181134170144</v>
      </c>
      <c r="R33" s="69"/>
    </row>
    <row r="34" spans="1:18" x14ac:dyDescent="0.25">
      <c r="A34">
        <v>11167</v>
      </c>
      <c r="B34" t="s">
        <v>2188</v>
      </c>
      <c r="C34">
        <v>16970</v>
      </c>
      <c r="D34" t="s">
        <v>1142</v>
      </c>
      <c r="E34" t="s">
        <v>1001</v>
      </c>
      <c r="F34" t="s">
        <v>239</v>
      </c>
      <c r="G34">
        <v>140</v>
      </c>
      <c r="H34">
        <v>55.82</v>
      </c>
      <c r="I34">
        <v>55.82</v>
      </c>
      <c r="J34">
        <v>6</v>
      </c>
      <c r="K34">
        <f t="shared" si="0"/>
        <v>1.1363636363636363E-3</v>
      </c>
      <c r="L34">
        <v>8</v>
      </c>
      <c r="M34">
        <f t="shared" si="1"/>
        <v>9.0909090909090905E-3</v>
      </c>
      <c r="P34" s="109">
        <v>0.26028454350079538</v>
      </c>
      <c r="Q34">
        <f t="shared" si="2"/>
        <v>2.3662231227345033E-3</v>
      </c>
      <c r="R34" s="69"/>
    </row>
    <row r="35" spans="1:18" x14ac:dyDescent="0.25">
      <c r="A35">
        <v>58726</v>
      </c>
      <c r="B35" t="s">
        <v>2182</v>
      </c>
      <c r="C35">
        <v>31748</v>
      </c>
      <c r="D35" t="s">
        <v>172</v>
      </c>
      <c r="E35" t="s">
        <v>173</v>
      </c>
      <c r="F35" t="s">
        <v>64</v>
      </c>
      <c r="G35">
        <v>120</v>
      </c>
      <c r="H35" s="6">
        <v>-4382.1099999999997</v>
      </c>
      <c r="I35" s="6">
        <v>4382.1099999999997</v>
      </c>
      <c r="J35">
        <v>200</v>
      </c>
      <c r="K35">
        <f t="shared" si="0"/>
        <v>3.787878787878788E-2</v>
      </c>
      <c r="L35">
        <v>24</v>
      </c>
      <c r="M35">
        <f t="shared" si="1"/>
        <v>0.90909090909090917</v>
      </c>
      <c r="P35" s="109">
        <v>0.26012074291885612</v>
      </c>
      <c r="Q35">
        <f t="shared" si="2"/>
        <v>0.23647340265350558</v>
      </c>
      <c r="R35" s="69"/>
    </row>
    <row r="36" spans="1:18" x14ac:dyDescent="0.25">
      <c r="A36">
        <v>51499</v>
      </c>
      <c r="B36" t="s">
        <v>2182</v>
      </c>
      <c r="C36">
        <v>9262</v>
      </c>
      <c r="D36" t="s">
        <v>173</v>
      </c>
      <c r="E36" t="s">
        <v>174</v>
      </c>
      <c r="F36" t="s">
        <v>64</v>
      </c>
      <c r="G36">
        <v>120</v>
      </c>
      <c r="H36" s="6">
        <v>-4391.82</v>
      </c>
      <c r="I36" s="6">
        <v>4391.82</v>
      </c>
      <c r="J36">
        <v>122</v>
      </c>
      <c r="K36">
        <f t="shared" si="0"/>
        <v>2.3106060606060606E-2</v>
      </c>
      <c r="L36">
        <v>24</v>
      </c>
      <c r="M36">
        <f t="shared" si="1"/>
        <v>0.55454545454545456</v>
      </c>
      <c r="P36" s="109">
        <v>0.25954563455518409</v>
      </c>
      <c r="Q36">
        <f t="shared" si="2"/>
        <v>0.14392985188969301</v>
      </c>
      <c r="R36" s="69"/>
    </row>
    <row r="37" spans="1:18" x14ac:dyDescent="0.25">
      <c r="A37">
        <v>46247</v>
      </c>
      <c r="B37" t="s">
        <v>2182</v>
      </c>
      <c r="C37">
        <v>17821</v>
      </c>
      <c r="D37" t="s">
        <v>174</v>
      </c>
      <c r="E37" t="s">
        <v>216</v>
      </c>
      <c r="F37" t="s">
        <v>64</v>
      </c>
      <c r="G37">
        <v>120</v>
      </c>
      <c r="H37" s="6">
        <v>-4392.01</v>
      </c>
      <c r="I37" s="6">
        <v>4392.01</v>
      </c>
      <c r="J37">
        <v>80</v>
      </c>
      <c r="K37">
        <f t="shared" si="0"/>
        <v>1.5151515151515152E-2</v>
      </c>
      <c r="L37">
        <v>24</v>
      </c>
      <c r="M37">
        <f t="shared" si="1"/>
        <v>0.36363636363636365</v>
      </c>
      <c r="P37" s="109">
        <v>0.25953440651368015</v>
      </c>
      <c r="Q37">
        <f t="shared" si="2"/>
        <v>9.4376147823156425E-2</v>
      </c>
      <c r="R37" s="69"/>
    </row>
    <row r="38" spans="1:18" x14ac:dyDescent="0.25">
      <c r="A38">
        <v>25771</v>
      </c>
      <c r="B38" t="s">
        <v>2184</v>
      </c>
      <c r="C38">
        <v>21253</v>
      </c>
      <c r="D38" t="s">
        <v>1526</v>
      </c>
      <c r="E38" t="s">
        <v>170</v>
      </c>
      <c r="F38" t="s">
        <v>239</v>
      </c>
      <c r="G38">
        <v>140</v>
      </c>
      <c r="H38">
        <v>-51.08</v>
      </c>
      <c r="I38">
        <v>51.08</v>
      </c>
      <c r="J38">
        <v>18</v>
      </c>
      <c r="K38">
        <f t="shared" si="0"/>
        <v>3.4090909090909089E-3</v>
      </c>
      <c r="L38">
        <v>8</v>
      </c>
      <c r="M38">
        <f t="shared" si="1"/>
        <v>2.7272727272727271E-2</v>
      </c>
      <c r="P38" s="45">
        <v>0.25946302270947535</v>
      </c>
      <c r="Q38">
        <f t="shared" si="2"/>
        <v>7.0762642557129635E-3</v>
      </c>
      <c r="R38" s="69"/>
    </row>
    <row r="39" spans="1:18" x14ac:dyDescent="0.25">
      <c r="A39">
        <v>59325</v>
      </c>
      <c r="B39" t="s">
        <v>2182</v>
      </c>
      <c r="C39">
        <v>13024</v>
      </c>
      <c r="D39" t="s">
        <v>197</v>
      </c>
      <c r="E39" t="s">
        <v>175</v>
      </c>
      <c r="F39" t="s">
        <v>64</v>
      </c>
      <c r="G39">
        <v>120</v>
      </c>
      <c r="H39" s="6">
        <v>-4282.71</v>
      </c>
      <c r="I39" s="6">
        <v>4282.71</v>
      </c>
      <c r="J39">
        <v>206</v>
      </c>
      <c r="K39">
        <f t="shared" si="0"/>
        <v>3.9015151515151517E-2</v>
      </c>
      <c r="L39">
        <v>24</v>
      </c>
      <c r="M39">
        <f t="shared" si="1"/>
        <v>0.9363636363636364</v>
      </c>
      <c r="P39" s="109">
        <v>0.25923793306681808</v>
      </c>
      <c r="Q39">
        <f t="shared" si="2"/>
        <v>0.24274097368983877</v>
      </c>
      <c r="R39" s="69"/>
    </row>
    <row r="40" spans="1:18" x14ac:dyDescent="0.25">
      <c r="A40">
        <v>22723</v>
      </c>
      <c r="B40" t="s">
        <v>2182</v>
      </c>
      <c r="C40">
        <v>9289</v>
      </c>
      <c r="D40" t="s">
        <v>175</v>
      </c>
      <c r="E40" t="s">
        <v>176</v>
      </c>
      <c r="F40" t="s">
        <v>64</v>
      </c>
      <c r="G40">
        <v>120</v>
      </c>
      <c r="H40" s="6">
        <v>-4283.79</v>
      </c>
      <c r="I40" s="6">
        <v>4283.79</v>
      </c>
      <c r="J40">
        <v>16</v>
      </c>
      <c r="K40">
        <f t="shared" si="0"/>
        <v>3.0303030303030303E-3</v>
      </c>
      <c r="L40">
        <v>24</v>
      </c>
      <c r="M40">
        <f t="shared" si="1"/>
        <v>7.2727272727272724E-2</v>
      </c>
      <c r="P40" s="109">
        <v>0.2591725757622555</v>
      </c>
      <c r="Q40">
        <f t="shared" si="2"/>
        <v>1.8848914600891307E-2</v>
      </c>
      <c r="R40" s="69"/>
    </row>
    <row r="41" spans="1:18" x14ac:dyDescent="0.25">
      <c r="A41">
        <v>438</v>
      </c>
      <c r="B41" t="s">
        <v>2182</v>
      </c>
      <c r="C41">
        <v>12748</v>
      </c>
      <c r="D41" t="s">
        <v>176</v>
      </c>
      <c r="E41" t="s">
        <v>195</v>
      </c>
      <c r="F41" t="s">
        <v>64</v>
      </c>
      <c r="G41">
        <v>120</v>
      </c>
      <c r="H41" s="6">
        <v>-4168.38</v>
      </c>
      <c r="I41" s="6">
        <v>4168.38</v>
      </c>
      <c r="J41">
        <v>1</v>
      </c>
      <c r="K41">
        <f t="shared" si="0"/>
        <v>1.8939393939393939E-4</v>
      </c>
      <c r="L41">
        <v>24</v>
      </c>
      <c r="M41">
        <f t="shared" si="1"/>
        <v>4.5454545454545452E-3</v>
      </c>
      <c r="P41" s="109">
        <v>0.25915688692965333</v>
      </c>
      <c r="Q41">
        <f t="shared" si="2"/>
        <v>1.1779858496802423E-3</v>
      </c>
      <c r="R41" s="69"/>
    </row>
    <row r="42" spans="1:18" x14ac:dyDescent="0.25">
      <c r="A42">
        <v>29135</v>
      </c>
      <c r="B42" t="s">
        <v>2182</v>
      </c>
      <c r="C42">
        <v>27249</v>
      </c>
      <c r="D42" t="s">
        <v>216</v>
      </c>
      <c r="E42" t="s">
        <v>245</v>
      </c>
      <c r="F42" t="s">
        <v>64</v>
      </c>
      <c r="G42">
        <v>120</v>
      </c>
      <c r="H42" s="6">
        <v>-4400.45</v>
      </c>
      <c r="I42" s="6">
        <v>4400.45</v>
      </c>
      <c r="J42">
        <v>23</v>
      </c>
      <c r="K42">
        <f t="shared" si="0"/>
        <v>4.3560606060606064E-3</v>
      </c>
      <c r="L42">
        <v>24</v>
      </c>
      <c r="M42">
        <f t="shared" si="1"/>
        <v>0.10454545454545455</v>
      </c>
      <c r="P42" s="109">
        <v>0.25903662324356563</v>
      </c>
      <c r="Q42">
        <f t="shared" si="2"/>
        <v>2.7081101520918228E-2</v>
      </c>
      <c r="R42" s="69"/>
    </row>
    <row r="43" spans="1:18" x14ac:dyDescent="0.25">
      <c r="A43">
        <v>58589</v>
      </c>
      <c r="B43" t="s">
        <v>2182</v>
      </c>
      <c r="C43">
        <v>40486</v>
      </c>
      <c r="D43" t="s">
        <v>245</v>
      </c>
      <c r="E43" t="s">
        <v>197</v>
      </c>
      <c r="F43" t="s">
        <v>64</v>
      </c>
      <c r="G43">
        <v>120</v>
      </c>
      <c r="H43" s="6">
        <v>-4400.93</v>
      </c>
      <c r="I43" s="6">
        <v>4400.93</v>
      </c>
      <c r="J43">
        <v>199</v>
      </c>
      <c r="K43">
        <f t="shared" si="0"/>
        <v>3.7689393939393939E-2</v>
      </c>
      <c r="L43">
        <v>24</v>
      </c>
      <c r="M43">
        <f t="shared" si="1"/>
        <v>0.90454545454545454</v>
      </c>
      <c r="P43" s="109">
        <v>0.2590083706744139</v>
      </c>
      <c r="Q43">
        <f t="shared" si="2"/>
        <v>0.23428484438276531</v>
      </c>
      <c r="R43" s="69"/>
    </row>
    <row r="44" spans="1:18" x14ac:dyDescent="0.25">
      <c r="A44">
        <v>68322</v>
      </c>
      <c r="B44" t="s">
        <v>2182</v>
      </c>
      <c r="C44">
        <v>36209</v>
      </c>
      <c r="D44" t="s">
        <v>195</v>
      </c>
      <c r="E44" t="s">
        <v>227</v>
      </c>
      <c r="F44" t="s">
        <v>64</v>
      </c>
      <c r="G44">
        <v>120</v>
      </c>
      <c r="H44" s="6">
        <v>-4172.1400000000003</v>
      </c>
      <c r="I44" s="6">
        <v>4172.1400000000003</v>
      </c>
      <c r="J44">
        <v>425</v>
      </c>
      <c r="K44">
        <f t="shared" si="0"/>
        <v>8.049242424242424E-2</v>
      </c>
      <c r="L44">
        <v>24</v>
      </c>
      <c r="M44">
        <f t="shared" si="1"/>
        <v>1.9318181818181817</v>
      </c>
      <c r="P44" s="109">
        <v>0.25892333055454236</v>
      </c>
      <c r="Q44">
        <f t="shared" si="2"/>
        <v>0.50019279766218405</v>
      </c>
      <c r="R44" s="69"/>
    </row>
    <row r="45" spans="1:18" x14ac:dyDescent="0.25">
      <c r="A45">
        <v>69878</v>
      </c>
      <c r="B45" t="s">
        <v>2182</v>
      </c>
      <c r="C45">
        <v>21293</v>
      </c>
      <c r="D45" t="s">
        <v>227</v>
      </c>
      <c r="E45" t="s">
        <v>228</v>
      </c>
      <c r="F45" t="s">
        <v>27</v>
      </c>
      <c r="G45">
        <v>120</v>
      </c>
      <c r="H45" s="6">
        <v>-4174.6000000000004</v>
      </c>
      <c r="I45" s="6">
        <v>4174.6000000000004</v>
      </c>
      <c r="J45">
        <v>557</v>
      </c>
      <c r="K45">
        <f t="shared" si="0"/>
        <v>0.10549242424242425</v>
      </c>
      <c r="L45">
        <v>24</v>
      </c>
      <c r="M45">
        <f t="shared" si="1"/>
        <v>2.5318181818181822</v>
      </c>
      <c r="P45" s="109">
        <v>0.25877075272836397</v>
      </c>
      <c r="Q45">
        <f t="shared" si="2"/>
        <v>0.65516049668044885</v>
      </c>
      <c r="R45" s="69"/>
    </row>
    <row r="46" spans="1:18" x14ac:dyDescent="0.25">
      <c r="A46">
        <v>69241</v>
      </c>
      <c r="B46" t="s">
        <v>2182</v>
      </c>
      <c r="C46">
        <v>29238</v>
      </c>
      <c r="D46" t="s">
        <v>228</v>
      </c>
      <c r="E46" t="s">
        <v>249</v>
      </c>
      <c r="F46" t="s">
        <v>27</v>
      </c>
      <c r="G46">
        <v>120</v>
      </c>
      <c r="H46" s="6">
        <v>-4177.1499999999996</v>
      </c>
      <c r="I46" s="6">
        <v>4177.1499999999996</v>
      </c>
      <c r="J46">
        <v>500</v>
      </c>
      <c r="K46">
        <f t="shared" si="0"/>
        <v>9.4696969696969696E-2</v>
      </c>
      <c r="L46">
        <v>24</v>
      </c>
      <c r="M46">
        <f t="shared" si="1"/>
        <v>2.2727272727272725</v>
      </c>
      <c r="P46" s="109">
        <v>0.25861278248083708</v>
      </c>
      <c r="Q46">
        <f t="shared" si="2"/>
        <v>0.58775632382008425</v>
      </c>
      <c r="R46" s="69"/>
    </row>
    <row r="47" spans="1:18" x14ac:dyDescent="0.25">
      <c r="A47">
        <v>60807</v>
      </c>
      <c r="B47" t="s">
        <v>2182</v>
      </c>
      <c r="C47">
        <v>38182</v>
      </c>
      <c r="D47" t="s">
        <v>261</v>
      </c>
      <c r="E47" t="s">
        <v>249</v>
      </c>
      <c r="F47" t="s">
        <v>27</v>
      </c>
      <c r="G47">
        <v>120</v>
      </c>
      <c r="H47" s="6">
        <v>4177.34</v>
      </c>
      <c r="I47" s="6">
        <v>4177.34</v>
      </c>
      <c r="J47">
        <v>225</v>
      </c>
      <c r="K47">
        <f t="shared" si="0"/>
        <v>4.261363636363636E-2</v>
      </c>
      <c r="L47">
        <v>24</v>
      </c>
      <c r="M47">
        <f t="shared" si="1"/>
        <v>1.0227272727272727</v>
      </c>
      <c r="P47" s="109">
        <v>0.25860101986906225</v>
      </c>
      <c r="Q47">
        <f t="shared" si="2"/>
        <v>0.26447831577517728</v>
      </c>
      <c r="R47" s="69"/>
    </row>
    <row r="48" spans="1:18" x14ac:dyDescent="0.25">
      <c r="A48">
        <v>1064</v>
      </c>
      <c r="B48" t="s">
        <v>2190</v>
      </c>
      <c r="C48">
        <v>29379</v>
      </c>
      <c r="D48" t="s">
        <v>761</v>
      </c>
      <c r="E48" t="s">
        <v>176</v>
      </c>
      <c r="F48" t="s">
        <v>94</v>
      </c>
      <c r="G48">
        <v>140</v>
      </c>
      <c r="H48">
        <v>116.68</v>
      </c>
      <c r="I48">
        <v>116.68</v>
      </c>
      <c r="J48">
        <v>1</v>
      </c>
      <c r="K48">
        <f t="shared" si="0"/>
        <v>1.8939393939393939E-4</v>
      </c>
      <c r="L48">
        <v>8</v>
      </c>
      <c r="M48">
        <f t="shared" si="1"/>
        <v>1.5151515151515152E-3</v>
      </c>
      <c r="P48" s="109">
        <v>0.25691210134353787</v>
      </c>
      <c r="Q48">
        <f t="shared" si="2"/>
        <v>3.8926075961142102E-4</v>
      </c>
      <c r="R48" s="69"/>
    </row>
    <row r="49" spans="1:19" x14ac:dyDescent="0.25">
      <c r="A49">
        <v>33879</v>
      </c>
      <c r="B49" t="s">
        <v>2182</v>
      </c>
      <c r="C49">
        <v>42522</v>
      </c>
      <c r="D49" t="s">
        <v>261</v>
      </c>
      <c r="E49" t="s">
        <v>244</v>
      </c>
      <c r="F49" t="s">
        <v>27</v>
      </c>
      <c r="G49">
        <v>120</v>
      </c>
      <c r="H49" s="6">
        <v>-4442.3</v>
      </c>
      <c r="I49" s="6">
        <v>4442.3</v>
      </c>
      <c r="J49">
        <v>30</v>
      </c>
      <c r="K49">
        <f t="shared" si="0"/>
        <v>5.681818181818182E-3</v>
      </c>
      <c r="L49">
        <v>24</v>
      </c>
      <c r="M49">
        <f t="shared" si="1"/>
        <v>0.13636363636363635</v>
      </c>
      <c r="P49" s="109">
        <v>0.25659629218021029</v>
      </c>
      <c r="Q49">
        <f t="shared" si="2"/>
        <v>3.4990403479119581E-2</v>
      </c>
      <c r="R49" s="69"/>
    </row>
    <row r="50" spans="1:19" x14ac:dyDescent="0.25">
      <c r="A50">
        <v>46229</v>
      </c>
      <c r="B50" t="s">
        <v>2182</v>
      </c>
      <c r="C50">
        <v>27048</v>
      </c>
      <c r="D50" t="s">
        <v>243</v>
      </c>
      <c r="E50" t="s">
        <v>244</v>
      </c>
      <c r="F50" t="s">
        <v>27</v>
      </c>
      <c r="G50">
        <v>120</v>
      </c>
      <c r="H50" s="6">
        <v>4443</v>
      </c>
      <c r="I50" s="6">
        <v>4443</v>
      </c>
      <c r="J50">
        <v>80</v>
      </c>
      <c r="K50">
        <f t="shared" si="0"/>
        <v>1.5151515151515152E-2</v>
      </c>
      <c r="L50">
        <v>24</v>
      </c>
      <c r="M50">
        <f t="shared" si="1"/>
        <v>0.36363636363636365</v>
      </c>
      <c r="P50" s="45">
        <v>0.25655586512539913</v>
      </c>
      <c r="Q50">
        <f t="shared" si="2"/>
        <v>9.3293041863781498E-2</v>
      </c>
      <c r="R50" s="69"/>
    </row>
    <row r="51" spans="1:19" x14ac:dyDescent="0.25">
      <c r="A51">
        <v>37796</v>
      </c>
      <c r="B51" t="s">
        <v>2190</v>
      </c>
      <c r="C51">
        <v>20164</v>
      </c>
      <c r="D51" t="s">
        <v>765</v>
      </c>
      <c r="E51" t="s">
        <v>761</v>
      </c>
      <c r="F51" t="s">
        <v>239</v>
      </c>
      <c r="G51">
        <v>140</v>
      </c>
      <c r="H51">
        <v>116.87</v>
      </c>
      <c r="I51">
        <v>116.87</v>
      </c>
      <c r="J51">
        <v>40</v>
      </c>
      <c r="K51">
        <f t="shared" si="0"/>
        <v>7.575757575757576E-3</v>
      </c>
      <c r="L51">
        <v>8</v>
      </c>
      <c r="M51">
        <f t="shared" si="1"/>
        <v>6.0606060606060608E-2</v>
      </c>
      <c r="P51" s="109">
        <v>0.25649442957785573</v>
      </c>
      <c r="Q51">
        <f t="shared" si="2"/>
        <v>1.5545116944112468E-2</v>
      </c>
      <c r="R51" s="69"/>
    </row>
    <row r="52" spans="1:19" x14ac:dyDescent="0.25">
      <c r="A52">
        <v>51026</v>
      </c>
      <c r="B52" t="s">
        <v>2182</v>
      </c>
      <c r="C52">
        <v>37666</v>
      </c>
      <c r="D52" t="s">
        <v>259</v>
      </c>
      <c r="E52" t="s">
        <v>243</v>
      </c>
      <c r="F52" t="s">
        <v>27</v>
      </c>
      <c r="G52">
        <v>120</v>
      </c>
      <c r="H52" s="6">
        <v>4446.0200000000004</v>
      </c>
      <c r="I52" s="6">
        <v>4446.0200000000004</v>
      </c>
      <c r="J52">
        <v>118</v>
      </c>
      <c r="K52">
        <f t="shared" si="0"/>
        <v>2.234848484848485E-2</v>
      </c>
      <c r="L52">
        <v>24</v>
      </c>
      <c r="M52">
        <f t="shared" si="1"/>
        <v>0.53636363636363638</v>
      </c>
      <c r="P52" s="109">
        <v>0.25638159719302839</v>
      </c>
      <c r="Q52">
        <f t="shared" si="2"/>
        <v>0.13751376576716978</v>
      </c>
      <c r="R52" s="69"/>
    </row>
    <row r="53" spans="1:19" x14ac:dyDescent="0.25">
      <c r="A53">
        <v>57361</v>
      </c>
      <c r="B53" t="s">
        <v>2182</v>
      </c>
      <c r="C53">
        <v>37230</v>
      </c>
      <c r="D53" t="s">
        <v>130</v>
      </c>
      <c r="E53" t="s">
        <v>259</v>
      </c>
      <c r="F53" t="s">
        <v>27</v>
      </c>
      <c r="G53">
        <v>120</v>
      </c>
      <c r="H53" s="6">
        <v>4448.05</v>
      </c>
      <c r="I53" s="6">
        <v>4448.05</v>
      </c>
      <c r="J53">
        <v>186</v>
      </c>
      <c r="K53">
        <f t="shared" si="0"/>
        <v>3.5227272727272725E-2</v>
      </c>
      <c r="L53">
        <v>24</v>
      </c>
      <c r="M53">
        <f t="shared" si="1"/>
        <v>0.84545454545454546</v>
      </c>
      <c r="P53" s="109">
        <v>0.25626458982074124</v>
      </c>
      <c r="Q53">
        <f t="shared" si="2"/>
        <v>0.21666006230299031</v>
      </c>
      <c r="R53" s="69"/>
    </row>
    <row r="54" spans="1:19" x14ac:dyDescent="0.25">
      <c r="A54">
        <v>67049</v>
      </c>
      <c r="B54" t="s">
        <v>2182</v>
      </c>
      <c r="C54">
        <v>827</v>
      </c>
      <c r="D54" t="s">
        <v>126</v>
      </c>
      <c r="E54" t="s">
        <v>130</v>
      </c>
      <c r="F54" t="s">
        <v>27</v>
      </c>
      <c r="G54">
        <v>120</v>
      </c>
      <c r="H54" s="6">
        <v>4315.01</v>
      </c>
      <c r="I54" s="6">
        <v>4315.01</v>
      </c>
      <c r="J54">
        <v>361</v>
      </c>
      <c r="K54">
        <f t="shared" si="0"/>
        <v>6.8371212121212124E-2</v>
      </c>
      <c r="L54">
        <v>24</v>
      </c>
      <c r="M54">
        <f t="shared" si="1"/>
        <v>1.6409090909090911</v>
      </c>
      <c r="P54" s="109">
        <v>0.25624074509435291</v>
      </c>
      <c r="Q54">
        <f t="shared" si="2"/>
        <v>0.42046776808664277</v>
      </c>
      <c r="R54" s="69"/>
    </row>
    <row r="55" spans="1:19" x14ac:dyDescent="0.25">
      <c r="A55">
        <v>45728</v>
      </c>
      <c r="B55" t="s">
        <v>2182</v>
      </c>
      <c r="C55">
        <v>787</v>
      </c>
      <c r="D55" t="s">
        <v>125</v>
      </c>
      <c r="E55" t="s">
        <v>126</v>
      </c>
      <c r="F55" t="s">
        <v>27</v>
      </c>
      <c r="G55">
        <v>120</v>
      </c>
      <c r="H55" s="6">
        <v>4316.8500000000004</v>
      </c>
      <c r="I55" s="6">
        <v>4316.8500000000004</v>
      </c>
      <c r="J55">
        <v>76</v>
      </c>
      <c r="K55">
        <f t="shared" si="0"/>
        <v>1.4393939393939395E-2</v>
      </c>
      <c r="L55">
        <v>24</v>
      </c>
      <c r="M55">
        <f t="shared" si="1"/>
        <v>0.34545454545454546</v>
      </c>
      <c r="P55" s="109">
        <v>0.25613152587872723</v>
      </c>
      <c r="Q55">
        <f t="shared" si="2"/>
        <v>8.8481799849014858E-2</v>
      </c>
      <c r="R55" s="69">
        <f>SUM(Q55:Q160)</f>
        <v>20.760612015092381</v>
      </c>
      <c r="S55">
        <f>COUNT(Q55:Q160)</f>
        <v>106</v>
      </c>
    </row>
    <row r="56" spans="1:19" x14ac:dyDescent="0.25">
      <c r="A56">
        <v>67800</v>
      </c>
      <c r="B56" t="s">
        <v>2182</v>
      </c>
      <c r="C56">
        <v>6322</v>
      </c>
      <c r="D56" t="s">
        <v>160</v>
      </c>
      <c r="E56" t="s">
        <v>125</v>
      </c>
      <c r="F56" t="s">
        <v>27</v>
      </c>
      <c r="G56">
        <v>120</v>
      </c>
      <c r="H56" s="6">
        <v>4320.1400000000003</v>
      </c>
      <c r="I56" s="6">
        <v>4320.1400000000003</v>
      </c>
      <c r="J56">
        <v>402</v>
      </c>
      <c r="K56">
        <f t="shared" si="0"/>
        <v>7.6136363636363641E-2</v>
      </c>
      <c r="L56">
        <v>24</v>
      </c>
      <c r="M56">
        <f t="shared" si="1"/>
        <v>1.8272727272727274</v>
      </c>
      <c r="P56" s="109">
        <v>0.25593646907035045</v>
      </c>
      <c r="Q56">
        <f t="shared" si="2"/>
        <v>0.46766572984673133</v>
      </c>
      <c r="R56" s="69"/>
    </row>
    <row r="57" spans="1:19" x14ac:dyDescent="0.25">
      <c r="A57">
        <v>53310</v>
      </c>
      <c r="B57" t="s">
        <v>2182</v>
      </c>
      <c r="C57">
        <v>17375</v>
      </c>
      <c r="D57" t="s">
        <v>204</v>
      </c>
      <c r="E57" t="s">
        <v>160</v>
      </c>
      <c r="F57" t="s">
        <v>27</v>
      </c>
      <c r="G57">
        <v>120</v>
      </c>
      <c r="H57" s="6">
        <v>4322.25</v>
      </c>
      <c r="I57" s="6">
        <v>4322.25</v>
      </c>
      <c r="J57">
        <v>141</v>
      </c>
      <c r="K57">
        <f t="shared" si="0"/>
        <v>2.6704545454545453E-2</v>
      </c>
      <c r="L57">
        <v>24</v>
      </c>
      <c r="M57">
        <f t="shared" si="1"/>
        <v>0.64090909090909087</v>
      </c>
      <c r="P57" s="109">
        <v>0.25581152813686941</v>
      </c>
      <c r="Q57">
        <f t="shared" si="2"/>
        <v>0.16395193394226629</v>
      </c>
      <c r="R57" s="69"/>
    </row>
    <row r="58" spans="1:19" x14ac:dyDescent="0.25">
      <c r="A58">
        <v>14810</v>
      </c>
      <c r="B58" t="s">
        <v>2187</v>
      </c>
      <c r="C58">
        <v>27852</v>
      </c>
      <c r="D58" t="s">
        <v>773</v>
      </c>
      <c r="E58" t="s">
        <v>774</v>
      </c>
      <c r="F58" t="s">
        <v>70</v>
      </c>
      <c r="G58">
        <v>140</v>
      </c>
      <c r="H58">
        <v>-69.75</v>
      </c>
      <c r="I58">
        <v>69.75</v>
      </c>
      <c r="J58">
        <v>10</v>
      </c>
      <c r="K58">
        <f t="shared" si="0"/>
        <v>1.893939393939394E-3</v>
      </c>
      <c r="L58">
        <v>8</v>
      </c>
      <c r="M58">
        <f t="shared" si="1"/>
        <v>1.5151515151515152E-2</v>
      </c>
      <c r="P58" s="109">
        <v>0.25494039077467401</v>
      </c>
      <c r="Q58">
        <f t="shared" si="2"/>
        <v>3.8627331935556669E-3</v>
      </c>
      <c r="R58" s="69"/>
    </row>
    <row r="59" spans="1:19" x14ac:dyDescent="0.25">
      <c r="A59">
        <v>58991</v>
      </c>
      <c r="B59" t="s">
        <v>2187</v>
      </c>
      <c r="C59">
        <v>341216</v>
      </c>
      <c r="D59" t="s">
        <v>776</v>
      </c>
      <c r="E59" t="s">
        <v>773</v>
      </c>
      <c r="F59" t="s">
        <v>239</v>
      </c>
      <c r="G59">
        <v>140</v>
      </c>
      <c r="H59">
        <v>-134.16999999999999</v>
      </c>
      <c r="I59">
        <v>134.16999999999999</v>
      </c>
      <c r="J59">
        <v>204</v>
      </c>
      <c r="K59">
        <f t="shared" si="0"/>
        <v>3.8636363636363635E-2</v>
      </c>
      <c r="L59">
        <v>8</v>
      </c>
      <c r="M59">
        <f t="shared" si="1"/>
        <v>0.30909090909090908</v>
      </c>
      <c r="P59" s="109">
        <v>0.25487315541897931</v>
      </c>
      <c r="Q59">
        <f t="shared" si="2"/>
        <v>7.8778975311320873E-2</v>
      </c>
      <c r="R59" s="69"/>
    </row>
    <row r="60" spans="1:19" x14ac:dyDescent="0.25">
      <c r="A60">
        <v>67645</v>
      </c>
      <c r="B60" t="s">
        <v>2182</v>
      </c>
      <c r="C60">
        <v>13981</v>
      </c>
      <c r="D60" t="s">
        <v>203</v>
      </c>
      <c r="E60" t="s">
        <v>204</v>
      </c>
      <c r="F60" t="s">
        <v>27</v>
      </c>
      <c r="G60">
        <v>120</v>
      </c>
      <c r="H60" s="6">
        <v>4477.3</v>
      </c>
      <c r="I60" s="6">
        <v>4477.3</v>
      </c>
      <c r="J60">
        <v>387</v>
      </c>
      <c r="K60">
        <f t="shared" si="0"/>
        <v>7.3295454545454539E-2</v>
      </c>
      <c r="L60">
        <v>24</v>
      </c>
      <c r="M60">
        <f t="shared" si="1"/>
        <v>1.7590909090909088</v>
      </c>
      <c r="P60" s="109">
        <v>0.25391830603288645</v>
      </c>
      <c r="Q60">
        <f t="shared" si="2"/>
        <v>0.44666538379421383</v>
      </c>
      <c r="R60" s="69"/>
    </row>
    <row r="61" spans="1:19" x14ac:dyDescent="0.25">
      <c r="A61">
        <v>48789</v>
      </c>
      <c r="B61" t="s">
        <v>2182</v>
      </c>
      <c r="C61">
        <v>19397</v>
      </c>
      <c r="D61" t="s">
        <v>218</v>
      </c>
      <c r="E61" t="s">
        <v>219</v>
      </c>
      <c r="F61" t="s">
        <v>94</v>
      </c>
      <c r="G61">
        <v>120</v>
      </c>
      <c r="H61" s="6">
        <v>4361.9399999999996</v>
      </c>
      <c r="I61" s="6">
        <v>4361.9399999999996</v>
      </c>
      <c r="J61">
        <v>99</v>
      </c>
      <c r="K61">
        <f t="shared" si="0"/>
        <v>1.8749999999999999E-2</v>
      </c>
      <c r="L61">
        <v>24</v>
      </c>
      <c r="M61">
        <f t="shared" si="1"/>
        <v>0.44999999999999996</v>
      </c>
      <c r="P61" s="45">
        <v>0.25385719482143626</v>
      </c>
      <c r="Q61">
        <f t="shared" si="2"/>
        <v>0.1142357376696463</v>
      </c>
      <c r="R61" s="69"/>
    </row>
    <row r="62" spans="1:19" x14ac:dyDescent="0.25">
      <c r="A62">
        <v>65346</v>
      </c>
      <c r="B62" t="s">
        <v>2182</v>
      </c>
      <c r="C62">
        <v>36142</v>
      </c>
      <c r="D62" t="s">
        <v>211</v>
      </c>
      <c r="E62" t="s">
        <v>203</v>
      </c>
      <c r="F62" t="s">
        <v>27</v>
      </c>
      <c r="G62">
        <v>120</v>
      </c>
      <c r="H62" s="6">
        <v>4478.3999999999996</v>
      </c>
      <c r="I62" s="6">
        <v>4478.3999999999996</v>
      </c>
      <c r="J62">
        <v>303</v>
      </c>
      <c r="K62">
        <f t="shared" si="0"/>
        <v>5.7386363636363638E-2</v>
      </c>
      <c r="L62">
        <v>24</v>
      </c>
      <c r="M62">
        <f t="shared" si="1"/>
        <v>1.3772727272727274</v>
      </c>
      <c r="P62" s="109">
        <v>0.2538559377458563</v>
      </c>
      <c r="Q62">
        <f t="shared" si="2"/>
        <v>0.34962885971361118</v>
      </c>
      <c r="R62" s="69"/>
    </row>
    <row r="63" spans="1:19" x14ac:dyDescent="0.25">
      <c r="A63">
        <v>12455</v>
      </c>
      <c r="B63" t="s">
        <v>2182</v>
      </c>
      <c r="C63">
        <v>21166</v>
      </c>
      <c r="D63" t="s">
        <v>219</v>
      </c>
      <c r="E63" t="s">
        <v>211</v>
      </c>
      <c r="F63" t="s">
        <v>27</v>
      </c>
      <c r="G63">
        <v>120</v>
      </c>
      <c r="H63" s="6">
        <v>4479.45</v>
      </c>
      <c r="I63" s="6">
        <v>4479.45</v>
      </c>
      <c r="J63">
        <v>7</v>
      </c>
      <c r="K63">
        <f t="shared" si="0"/>
        <v>1.3257575757575758E-3</v>
      </c>
      <c r="L63">
        <v>24</v>
      </c>
      <c r="M63">
        <f t="shared" si="1"/>
        <v>3.1818181818181822E-2</v>
      </c>
      <c r="P63" s="109">
        <v>0.25379643295517146</v>
      </c>
      <c r="Q63">
        <f t="shared" si="2"/>
        <v>8.0753410485736379E-3</v>
      </c>
      <c r="R63" s="69"/>
    </row>
    <row r="64" spans="1:19" x14ac:dyDescent="0.25">
      <c r="A64">
        <v>3230</v>
      </c>
      <c r="B64" t="s">
        <v>2187</v>
      </c>
      <c r="C64">
        <v>25546</v>
      </c>
      <c r="D64" t="s">
        <v>768</v>
      </c>
      <c r="E64" t="s">
        <v>130</v>
      </c>
      <c r="F64" t="s">
        <v>239</v>
      </c>
      <c r="G64">
        <v>140</v>
      </c>
      <c r="H64">
        <v>134.76</v>
      </c>
      <c r="I64">
        <v>134.76</v>
      </c>
      <c r="J64">
        <v>2</v>
      </c>
      <c r="K64">
        <f t="shared" si="0"/>
        <v>3.7878787878787879E-4</v>
      </c>
      <c r="L64">
        <v>8</v>
      </c>
      <c r="M64">
        <f t="shared" si="1"/>
        <v>3.0303030303030303E-3</v>
      </c>
      <c r="P64" s="109">
        <v>0.25375728155657801</v>
      </c>
      <c r="Q64">
        <f t="shared" si="2"/>
        <v>7.6896145926235761E-4</v>
      </c>
      <c r="R64" s="69"/>
    </row>
    <row r="65" spans="1:18" x14ac:dyDescent="0.25">
      <c r="A65">
        <v>60844</v>
      </c>
      <c r="B65" t="s">
        <v>2182</v>
      </c>
      <c r="C65">
        <v>19190</v>
      </c>
      <c r="D65" t="s">
        <v>217</v>
      </c>
      <c r="E65" t="s">
        <v>218</v>
      </c>
      <c r="F65" t="s">
        <v>94</v>
      </c>
      <c r="G65">
        <v>120</v>
      </c>
      <c r="H65" s="6">
        <v>4364.4399999999996</v>
      </c>
      <c r="I65" s="6">
        <v>4364.4399999999996</v>
      </c>
      <c r="J65">
        <v>224</v>
      </c>
      <c r="K65">
        <f t="shared" si="0"/>
        <v>4.2424242424242427E-2</v>
      </c>
      <c r="L65">
        <v>24</v>
      </c>
      <c r="M65">
        <f t="shared" si="1"/>
        <v>1.0181818181818183</v>
      </c>
      <c r="P65" s="109">
        <v>0.25371178258365695</v>
      </c>
      <c r="Q65">
        <f t="shared" si="2"/>
        <v>0.25832472408517804</v>
      </c>
      <c r="R65" s="69"/>
    </row>
    <row r="66" spans="1:18" x14ac:dyDescent="0.25">
      <c r="A66">
        <v>56952</v>
      </c>
      <c r="B66" t="s">
        <v>2182</v>
      </c>
      <c r="C66">
        <v>43227</v>
      </c>
      <c r="D66" t="s">
        <v>144</v>
      </c>
      <c r="E66" t="s">
        <v>217</v>
      </c>
      <c r="F66" t="s">
        <v>27</v>
      </c>
      <c r="G66">
        <v>120</v>
      </c>
      <c r="H66" s="6">
        <v>4365.1499999999996</v>
      </c>
      <c r="I66" s="6">
        <v>4365.1499999999996</v>
      </c>
      <c r="J66">
        <v>181</v>
      </c>
      <c r="K66">
        <f t="shared" ref="K66:K129" si="3">J66/5280</f>
        <v>3.4280303030303029E-2</v>
      </c>
      <c r="L66">
        <v>24</v>
      </c>
      <c r="M66">
        <f t="shared" ref="M66:M129" si="4">L66*K66</f>
        <v>0.82272727272727275</v>
      </c>
      <c r="P66" s="109">
        <v>0.25367051587675465</v>
      </c>
      <c r="Q66">
        <f t="shared" ref="Q66:Q129" si="5">P66*M66</f>
        <v>0.20870165169860269</v>
      </c>
      <c r="R66" s="69"/>
    </row>
    <row r="67" spans="1:18" x14ac:dyDescent="0.25">
      <c r="A67">
        <v>59587</v>
      </c>
      <c r="B67" t="s">
        <v>2182</v>
      </c>
      <c r="C67">
        <v>2336</v>
      </c>
      <c r="D67" t="s">
        <v>143</v>
      </c>
      <c r="E67" t="s">
        <v>144</v>
      </c>
      <c r="F67" t="s">
        <v>27</v>
      </c>
      <c r="G67">
        <v>120</v>
      </c>
      <c r="H67" s="6">
        <v>4374.83</v>
      </c>
      <c r="I67" s="6">
        <v>4374.83</v>
      </c>
      <c r="J67">
        <v>209</v>
      </c>
      <c r="K67">
        <f t="shared" si="3"/>
        <v>3.9583333333333331E-2</v>
      </c>
      <c r="L67">
        <v>24</v>
      </c>
      <c r="M67">
        <f t="shared" si="4"/>
        <v>0.95</v>
      </c>
      <c r="P67" s="109">
        <v>0.25310922993108659</v>
      </c>
      <c r="Q67">
        <f t="shared" si="5"/>
        <v>0.24045376843453226</v>
      </c>
      <c r="R67" s="69"/>
    </row>
    <row r="68" spans="1:18" x14ac:dyDescent="0.25">
      <c r="A68">
        <v>70196</v>
      </c>
      <c r="B68" t="s">
        <v>2190</v>
      </c>
      <c r="C68">
        <v>12549</v>
      </c>
      <c r="D68" t="s">
        <v>764</v>
      </c>
      <c r="E68" t="s">
        <v>765</v>
      </c>
      <c r="F68" t="s">
        <v>239</v>
      </c>
      <c r="G68">
        <v>140</v>
      </c>
      <c r="H68">
        <v>118.44</v>
      </c>
      <c r="I68">
        <v>118.44</v>
      </c>
      <c r="J68">
        <v>604</v>
      </c>
      <c r="K68">
        <f t="shared" si="3"/>
        <v>0.1143939393939394</v>
      </c>
      <c r="L68">
        <v>8</v>
      </c>
      <c r="M68">
        <f t="shared" si="4"/>
        <v>0.91515151515151516</v>
      </c>
      <c r="P68" s="109">
        <v>0.25309442742961835</v>
      </c>
      <c r="Q68">
        <f t="shared" si="5"/>
        <v>0.23161974873862043</v>
      </c>
      <c r="R68" s="69"/>
    </row>
    <row r="69" spans="1:18" x14ac:dyDescent="0.25">
      <c r="A69">
        <v>37122</v>
      </c>
      <c r="B69" t="s">
        <v>2187</v>
      </c>
      <c r="C69">
        <v>33645</v>
      </c>
      <c r="D69" t="s">
        <v>777</v>
      </c>
      <c r="E69" t="s">
        <v>768</v>
      </c>
      <c r="F69" t="s">
        <v>239</v>
      </c>
      <c r="G69">
        <v>140</v>
      </c>
      <c r="H69">
        <v>135.12</v>
      </c>
      <c r="I69">
        <v>135.12</v>
      </c>
      <c r="J69">
        <v>36</v>
      </c>
      <c r="K69">
        <f t="shared" si="3"/>
        <v>6.8181818181818179E-3</v>
      </c>
      <c r="L69">
        <v>8</v>
      </c>
      <c r="M69">
        <f t="shared" si="4"/>
        <v>5.4545454545454543E-2</v>
      </c>
      <c r="P69" s="109">
        <v>0.25308119643697785</v>
      </c>
      <c r="Q69">
        <f t="shared" si="5"/>
        <v>1.3804428896562427E-2</v>
      </c>
      <c r="R69" s="69"/>
    </row>
    <row r="70" spans="1:18" x14ac:dyDescent="0.25">
      <c r="A70">
        <v>7677</v>
      </c>
      <c r="B70" t="s">
        <v>2188</v>
      </c>
      <c r="C70">
        <v>23480</v>
      </c>
      <c r="D70" t="s">
        <v>1002</v>
      </c>
      <c r="E70" t="s">
        <v>1026</v>
      </c>
      <c r="F70" t="s">
        <v>239</v>
      </c>
      <c r="G70">
        <v>140</v>
      </c>
      <c r="H70">
        <v>-43.16</v>
      </c>
      <c r="I70">
        <v>43.16</v>
      </c>
      <c r="J70">
        <v>5</v>
      </c>
      <c r="K70">
        <f t="shared" si="3"/>
        <v>9.46969696969697E-4</v>
      </c>
      <c r="L70">
        <v>8</v>
      </c>
      <c r="M70">
        <f t="shared" si="4"/>
        <v>7.575757575757576E-3</v>
      </c>
      <c r="P70" s="109">
        <v>0.25291696358168675</v>
      </c>
      <c r="Q70">
        <f t="shared" si="5"/>
        <v>1.9160376028915663E-3</v>
      </c>
      <c r="R70" s="69"/>
    </row>
    <row r="71" spans="1:18" x14ac:dyDescent="0.25">
      <c r="A71">
        <v>68157</v>
      </c>
      <c r="B71" t="s">
        <v>2182</v>
      </c>
      <c r="C71">
        <v>6703</v>
      </c>
      <c r="D71" t="s">
        <v>161</v>
      </c>
      <c r="E71" t="s">
        <v>143</v>
      </c>
      <c r="F71" t="s">
        <v>27</v>
      </c>
      <c r="G71">
        <v>120</v>
      </c>
      <c r="H71" s="6">
        <v>4379.43</v>
      </c>
      <c r="I71" s="6">
        <v>4379.43</v>
      </c>
      <c r="J71">
        <v>413</v>
      </c>
      <c r="K71">
        <f t="shared" si="3"/>
        <v>7.8219696969696967E-2</v>
      </c>
      <c r="L71">
        <v>24</v>
      </c>
      <c r="M71">
        <f t="shared" si="4"/>
        <v>1.8772727272727272</v>
      </c>
      <c r="P71" s="109">
        <v>0.25284337285432479</v>
      </c>
      <c r="Q71">
        <f t="shared" si="5"/>
        <v>0.47465596813107336</v>
      </c>
      <c r="R71" s="69"/>
    </row>
    <row r="72" spans="1:18" x14ac:dyDescent="0.25">
      <c r="A72">
        <v>49499</v>
      </c>
      <c r="B72" t="s">
        <v>2182</v>
      </c>
      <c r="C72">
        <v>11910</v>
      </c>
      <c r="D72" t="s">
        <v>186</v>
      </c>
      <c r="E72" t="s">
        <v>161</v>
      </c>
      <c r="F72" t="s">
        <v>70</v>
      </c>
      <c r="G72">
        <v>120</v>
      </c>
      <c r="H72" s="6">
        <v>4381.93</v>
      </c>
      <c r="I72" s="6">
        <v>4381.93</v>
      </c>
      <c r="J72">
        <v>104</v>
      </c>
      <c r="K72">
        <f t="shared" si="3"/>
        <v>1.9696969696969695E-2</v>
      </c>
      <c r="L72">
        <v>24</v>
      </c>
      <c r="M72">
        <f t="shared" si="4"/>
        <v>0.47272727272727266</v>
      </c>
      <c r="P72" s="109">
        <v>0.25269911942441242</v>
      </c>
      <c r="Q72">
        <f t="shared" si="5"/>
        <v>0.11945776554608585</v>
      </c>
      <c r="R72" s="69"/>
    </row>
    <row r="73" spans="1:18" x14ac:dyDescent="0.25">
      <c r="A73">
        <v>70922</v>
      </c>
      <c r="B73" t="s">
        <v>2182</v>
      </c>
      <c r="C73">
        <v>347726</v>
      </c>
      <c r="D73" t="s">
        <v>212</v>
      </c>
      <c r="E73" t="s">
        <v>186</v>
      </c>
      <c r="F73" t="s">
        <v>70</v>
      </c>
      <c r="G73">
        <v>120</v>
      </c>
      <c r="H73" s="6">
        <v>4384.3999999999996</v>
      </c>
      <c r="I73" s="6">
        <v>4384.3999999999996</v>
      </c>
      <c r="J73">
        <v>938</v>
      </c>
      <c r="K73">
        <f t="shared" si="3"/>
        <v>0.17765151515151514</v>
      </c>
      <c r="L73">
        <v>24</v>
      </c>
      <c r="M73">
        <f t="shared" si="4"/>
        <v>4.2636363636363637</v>
      </c>
      <c r="P73" s="109">
        <v>0.25255675859397309</v>
      </c>
      <c r="Q73">
        <f t="shared" si="5"/>
        <v>1.0768101798233944</v>
      </c>
      <c r="R73" s="69"/>
    </row>
    <row r="74" spans="1:18" x14ac:dyDescent="0.25">
      <c r="A74">
        <v>15814</v>
      </c>
      <c r="B74" t="s">
        <v>2186</v>
      </c>
      <c r="C74">
        <v>9948</v>
      </c>
      <c r="D74" t="s">
        <v>219</v>
      </c>
      <c r="E74" t="s">
        <v>1294</v>
      </c>
      <c r="F74" t="s">
        <v>94</v>
      </c>
      <c r="G74">
        <v>130</v>
      </c>
      <c r="H74">
        <v>-117.7</v>
      </c>
      <c r="I74">
        <v>117.7</v>
      </c>
      <c r="J74">
        <v>10</v>
      </c>
      <c r="K74">
        <f t="shared" si="3"/>
        <v>1.893939393939394E-3</v>
      </c>
      <c r="L74">
        <v>24</v>
      </c>
      <c r="M74">
        <f t="shared" si="4"/>
        <v>4.5454545454545456E-2</v>
      </c>
      <c r="P74" s="109">
        <v>0.25113491267312749</v>
      </c>
      <c r="Q74">
        <f t="shared" si="5"/>
        <v>1.1415223303323977E-2</v>
      </c>
      <c r="R74" s="69"/>
    </row>
    <row r="75" spans="1:18" x14ac:dyDescent="0.25">
      <c r="A75">
        <v>9406</v>
      </c>
      <c r="B75" t="s">
        <v>2190</v>
      </c>
      <c r="C75">
        <v>12548</v>
      </c>
      <c r="D75" t="s">
        <v>763</v>
      </c>
      <c r="E75" t="s">
        <v>764</v>
      </c>
      <c r="F75" t="s">
        <v>239</v>
      </c>
      <c r="G75">
        <v>140</v>
      </c>
      <c r="H75">
        <v>119.41</v>
      </c>
      <c r="I75">
        <v>119.41</v>
      </c>
      <c r="J75">
        <v>5</v>
      </c>
      <c r="K75">
        <f t="shared" si="3"/>
        <v>9.46969696969697E-4</v>
      </c>
      <c r="L75">
        <v>8</v>
      </c>
      <c r="M75">
        <f t="shared" si="4"/>
        <v>7.575757575757576E-3</v>
      </c>
      <c r="P75" s="109">
        <v>0.25103847236214721</v>
      </c>
      <c r="Q75">
        <f t="shared" si="5"/>
        <v>1.9018066088041456E-3</v>
      </c>
      <c r="R75" s="69"/>
    </row>
    <row r="76" spans="1:18" x14ac:dyDescent="0.25">
      <c r="A76">
        <v>61902</v>
      </c>
      <c r="B76" t="s">
        <v>2187</v>
      </c>
      <c r="C76">
        <v>341152</v>
      </c>
      <c r="D76" t="s">
        <v>773</v>
      </c>
      <c r="E76" t="s">
        <v>784</v>
      </c>
      <c r="F76" t="s">
        <v>239</v>
      </c>
      <c r="G76">
        <v>130</v>
      </c>
      <c r="H76">
        <v>-65.400000000000006</v>
      </c>
      <c r="I76">
        <v>65.400000000000006</v>
      </c>
      <c r="J76">
        <v>236</v>
      </c>
      <c r="K76">
        <f t="shared" si="3"/>
        <v>4.46969696969697E-2</v>
      </c>
      <c r="L76">
        <v>8</v>
      </c>
      <c r="M76">
        <f t="shared" si="4"/>
        <v>0.3575757575757576</v>
      </c>
      <c r="P76" s="109">
        <v>0.25098224779863815</v>
      </c>
      <c r="Q76">
        <f t="shared" si="5"/>
        <v>8.9745167394664552E-2</v>
      </c>
      <c r="R76" s="69"/>
    </row>
    <row r="77" spans="1:18" x14ac:dyDescent="0.25">
      <c r="A77">
        <v>66581</v>
      </c>
      <c r="B77" t="s">
        <v>2187</v>
      </c>
      <c r="C77">
        <v>3447</v>
      </c>
      <c r="D77" t="s">
        <v>786</v>
      </c>
      <c r="E77" t="s">
        <v>777</v>
      </c>
      <c r="F77" t="s">
        <v>239</v>
      </c>
      <c r="G77">
        <v>140</v>
      </c>
      <c r="H77">
        <v>136.52000000000001</v>
      </c>
      <c r="I77">
        <v>136.52000000000001</v>
      </c>
      <c r="J77">
        <v>359</v>
      </c>
      <c r="K77">
        <f t="shared" si="3"/>
        <v>6.7992424242424243E-2</v>
      </c>
      <c r="L77">
        <v>8</v>
      </c>
      <c r="M77">
        <f t="shared" si="4"/>
        <v>0.54393939393939394</v>
      </c>
      <c r="P77" s="109">
        <v>0.25048587212543544</v>
      </c>
      <c r="Q77">
        <f t="shared" si="5"/>
        <v>0.13624913347428988</v>
      </c>
      <c r="R77" s="69"/>
    </row>
    <row r="78" spans="1:18" x14ac:dyDescent="0.25">
      <c r="A78">
        <v>9828</v>
      </c>
      <c r="B78" t="s">
        <v>2191</v>
      </c>
      <c r="C78">
        <v>26295</v>
      </c>
      <c r="D78" t="s">
        <v>197</v>
      </c>
      <c r="E78" t="s">
        <v>1104</v>
      </c>
      <c r="F78" t="s">
        <v>239</v>
      </c>
      <c r="G78">
        <v>140</v>
      </c>
      <c r="H78">
        <v>-118.41</v>
      </c>
      <c r="I78">
        <v>118.41</v>
      </c>
      <c r="J78">
        <v>6</v>
      </c>
      <c r="K78">
        <f t="shared" si="3"/>
        <v>1.1363636363636363E-3</v>
      </c>
      <c r="L78">
        <v>8</v>
      </c>
      <c r="M78">
        <f t="shared" si="4"/>
        <v>9.0909090909090905E-3</v>
      </c>
      <c r="P78" s="109">
        <v>0.25028984399591131</v>
      </c>
      <c r="Q78">
        <f t="shared" si="5"/>
        <v>2.2753622181446481E-3</v>
      </c>
      <c r="R78" s="69"/>
    </row>
    <row r="79" spans="1:18" x14ac:dyDescent="0.25">
      <c r="A79">
        <v>34539</v>
      </c>
      <c r="B79" t="s">
        <v>2191</v>
      </c>
      <c r="C79">
        <v>20165</v>
      </c>
      <c r="D79" t="s">
        <v>1104</v>
      </c>
      <c r="E79" t="s">
        <v>1698</v>
      </c>
      <c r="F79" t="s">
        <v>239</v>
      </c>
      <c r="G79">
        <v>140</v>
      </c>
      <c r="H79">
        <v>-118.6</v>
      </c>
      <c r="I79">
        <v>118.6</v>
      </c>
      <c r="J79">
        <v>31</v>
      </c>
      <c r="K79">
        <f t="shared" si="3"/>
        <v>5.8712121212121209E-3</v>
      </c>
      <c r="L79">
        <v>8</v>
      </c>
      <c r="M79">
        <f t="shared" si="4"/>
        <v>4.6969696969696967E-2</v>
      </c>
      <c r="P79" s="109">
        <v>0.24988887375679478</v>
      </c>
      <c r="Q79">
        <f t="shared" si="5"/>
        <v>1.1737204676455511E-2</v>
      </c>
      <c r="R79" s="69"/>
    </row>
    <row r="80" spans="1:18" x14ac:dyDescent="0.25">
      <c r="A80">
        <v>34142</v>
      </c>
      <c r="B80" t="s">
        <v>2184</v>
      </c>
      <c r="C80">
        <v>32986</v>
      </c>
      <c r="D80" t="s">
        <v>224</v>
      </c>
      <c r="E80" t="s">
        <v>1574</v>
      </c>
      <c r="F80" t="s">
        <v>70</v>
      </c>
      <c r="G80">
        <v>130</v>
      </c>
      <c r="H80">
        <v>-227.33</v>
      </c>
      <c r="I80">
        <v>227.33</v>
      </c>
      <c r="J80">
        <v>34</v>
      </c>
      <c r="K80">
        <f t="shared" si="3"/>
        <v>6.4393939393939392E-3</v>
      </c>
      <c r="L80">
        <v>16</v>
      </c>
      <c r="M80">
        <f t="shared" si="4"/>
        <v>0.10303030303030303</v>
      </c>
      <c r="P80" s="109">
        <v>0.24899484048896739</v>
      </c>
      <c r="Q80">
        <f t="shared" si="5"/>
        <v>2.5654013868560276E-2</v>
      </c>
      <c r="R80" s="69"/>
    </row>
    <row r="81" spans="1:18" x14ac:dyDescent="0.25">
      <c r="A81">
        <v>70787</v>
      </c>
      <c r="B81" t="s">
        <v>2187</v>
      </c>
      <c r="C81">
        <v>36543</v>
      </c>
      <c r="D81" t="s">
        <v>774</v>
      </c>
      <c r="E81" t="s">
        <v>770</v>
      </c>
      <c r="F81" t="s">
        <v>70</v>
      </c>
      <c r="G81">
        <v>130</v>
      </c>
      <c r="H81">
        <v>-71.44</v>
      </c>
      <c r="I81">
        <v>71.44</v>
      </c>
      <c r="J81">
        <v>954</v>
      </c>
      <c r="K81">
        <f t="shared" si="3"/>
        <v>0.18068181818181819</v>
      </c>
      <c r="L81">
        <v>8</v>
      </c>
      <c r="M81">
        <f t="shared" si="4"/>
        <v>1.4454545454545455</v>
      </c>
      <c r="P81" s="109">
        <v>0.2489094660768969</v>
      </c>
      <c r="Q81">
        <f t="shared" si="5"/>
        <v>0.35978731914751466</v>
      </c>
      <c r="R81" s="69"/>
    </row>
    <row r="82" spans="1:18" x14ac:dyDescent="0.25">
      <c r="A82">
        <v>66164</v>
      </c>
      <c r="B82" t="s">
        <v>2191</v>
      </c>
      <c r="C82">
        <v>14689</v>
      </c>
      <c r="D82" t="s">
        <v>1698</v>
      </c>
      <c r="E82" t="s">
        <v>2047</v>
      </c>
      <c r="F82" t="s">
        <v>239</v>
      </c>
      <c r="G82">
        <v>140</v>
      </c>
      <c r="H82">
        <v>-119.63</v>
      </c>
      <c r="I82">
        <v>119.63</v>
      </c>
      <c r="J82">
        <v>328</v>
      </c>
      <c r="K82">
        <f t="shared" si="3"/>
        <v>6.2121212121212119E-2</v>
      </c>
      <c r="L82">
        <v>8</v>
      </c>
      <c r="M82">
        <f t="shared" si="4"/>
        <v>0.49696969696969695</v>
      </c>
      <c r="P82" s="109">
        <v>0.24773736042427366</v>
      </c>
      <c r="Q82">
        <f t="shared" si="5"/>
        <v>0.12311796093812387</v>
      </c>
      <c r="R82" s="69"/>
    </row>
    <row r="83" spans="1:18" x14ac:dyDescent="0.25">
      <c r="A83">
        <v>57546</v>
      </c>
      <c r="B83" t="s">
        <v>2187</v>
      </c>
      <c r="C83">
        <v>8324</v>
      </c>
      <c r="D83" t="s">
        <v>782</v>
      </c>
      <c r="E83" t="s">
        <v>786</v>
      </c>
      <c r="F83" t="s">
        <v>239</v>
      </c>
      <c r="G83">
        <v>140</v>
      </c>
      <c r="H83">
        <v>138.06</v>
      </c>
      <c r="I83">
        <v>138.06</v>
      </c>
      <c r="J83">
        <v>188</v>
      </c>
      <c r="K83">
        <f t="shared" si="3"/>
        <v>3.5606060606060606E-2</v>
      </c>
      <c r="L83">
        <v>8</v>
      </c>
      <c r="M83">
        <f t="shared" si="4"/>
        <v>0.28484848484848485</v>
      </c>
      <c r="P83" s="109">
        <v>0.24769180981141858</v>
      </c>
      <c r="Q83">
        <f t="shared" si="5"/>
        <v>7.0554636734161652E-2</v>
      </c>
      <c r="R83" s="69"/>
    </row>
    <row r="84" spans="1:18" x14ac:dyDescent="0.25">
      <c r="A84">
        <v>70705</v>
      </c>
      <c r="B84" t="s">
        <v>2188</v>
      </c>
      <c r="C84">
        <v>27024</v>
      </c>
      <c r="D84" t="s">
        <v>1026</v>
      </c>
      <c r="E84" t="s">
        <v>2069</v>
      </c>
      <c r="F84" t="s">
        <v>239</v>
      </c>
      <c r="G84">
        <v>140</v>
      </c>
      <c r="H84">
        <v>-44.14</v>
      </c>
      <c r="I84">
        <v>44.14</v>
      </c>
      <c r="J84">
        <v>781</v>
      </c>
      <c r="K84">
        <f t="shared" si="3"/>
        <v>0.14791666666666667</v>
      </c>
      <c r="L84">
        <v>8</v>
      </c>
      <c r="M84">
        <f t="shared" si="4"/>
        <v>1.1833333333333333</v>
      </c>
      <c r="P84" s="109">
        <v>0.24730167984108742</v>
      </c>
      <c r="Q84">
        <f t="shared" si="5"/>
        <v>0.29264032114528676</v>
      </c>
      <c r="R84" s="69"/>
    </row>
    <row r="85" spans="1:18" x14ac:dyDescent="0.25">
      <c r="A85">
        <v>45467</v>
      </c>
      <c r="B85" t="s">
        <v>2187</v>
      </c>
      <c r="C85">
        <v>2958</v>
      </c>
      <c r="D85" t="s">
        <v>781</v>
      </c>
      <c r="E85" t="s">
        <v>782</v>
      </c>
      <c r="F85" t="s">
        <v>239</v>
      </c>
      <c r="G85">
        <v>140</v>
      </c>
      <c r="H85">
        <v>138.31</v>
      </c>
      <c r="I85">
        <v>138.31</v>
      </c>
      <c r="J85">
        <v>74</v>
      </c>
      <c r="K85">
        <f t="shared" si="3"/>
        <v>1.4015151515151515E-2</v>
      </c>
      <c r="L85">
        <v>8</v>
      </c>
      <c r="M85">
        <f t="shared" si="4"/>
        <v>0.11212121212121212</v>
      </c>
      <c r="P85" s="109">
        <v>0.24724409849298279</v>
      </c>
      <c r="Q85">
        <f t="shared" si="5"/>
        <v>2.7721308012849586E-2</v>
      </c>
      <c r="R85" s="69"/>
    </row>
    <row r="86" spans="1:18" x14ac:dyDescent="0.25">
      <c r="A86">
        <v>56301</v>
      </c>
      <c r="B86" t="s">
        <v>2187</v>
      </c>
      <c r="C86">
        <v>19458</v>
      </c>
      <c r="D86" t="s">
        <v>784</v>
      </c>
      <c r="E86" t="s">
        <v>785</v>
      </c>
      <c r="F86" t="s">
        <v>239</v>
      </c>
      <c r="G86">
        <v>130</v>
      </c>
      <c r="H86">
        <v>-66.41</v>
      </c>
      <c r="I86">
        <v>66.41</v>
      </c>
      <c r="J86">
        <v>174</v>
      </c>
      <c r="K86">
        <f t="shared" si="3"/>
        <v>3.2954545454545452E-2</v>
      </c>
      <c r="L86">
        <v>8</v>
      </c>
      <c r="M86">
        <f t="shared" si="4"/>
        <v>0.26363636363636361</v>
      </c>
      <c r="P86" s="109">
        <v>0.24716517099880947</v>
      </c>
      <c r="Q86">
        <f t="shared" si="5"/>
        <v>6.516172689968612E-2</v>
      </c>
      <c r="R86" s="69"/>
    </row>
    <row r="87" spans="1:18" x14ac:dyDescent="0.25">
      <c r="A87">
        <v>44548</v>
      </c>
      <c r="B87" t="s">
        <v>2187</v>
      </c>
      <c r="C87">
        <v>5994</v>
      </c>
      <c r="D87" t="s">
        <v>780</v>
      </c>
      <c r="E87" t="s">
        <v>781</v>
      </c>
      <c r="F87" t="s">
        <v>239</v>
      </c>
      <c r="G87">
        <v>140</v>
      </c>
      <c r="H87">
        <v>139.88</v>
      </c>
      <c r="I87">
        <v>139.88</v>
      </c>
      <c r="J87">
        <v>68</v>
      </c>
      <c r="K87">
        <f t="shared" si="3"/>
        <v>1.2878787878787878E-2</v>
      </c>
      <c r="L87">
        <v>8</v>
      </c>
      <c r="M87">
        <f t="shared" si="4"/>
        <v>0.10303030303030303</v>
      </c>
      <c r="P87" s="109">
        <v>0.24446905392167895</v>
      </c>
      <c r="Q87">
        <f t="shared" si="5"/>
        <v>2.5187720707082074E-2</v>
      </c>
      <c r="R87" s="69"/>
    </row>
    <row r="88" spans="1:18" x14ac:dyDescent="0.25">
      <c r="A88">
        <v>42678</v>
      </c>
      <c r="B88" t="s">
        <v>2190</v>
      </c>
      <c r="C88">
        <v>10702</v>
      </c>
      <c r="D88" t="s">
        <v>766</v>
      </c>
      <c r="E88" t="s">
        <v>763</v>
      </c>
      <c r="F88" t="s">
        <v>239</v>
      </c>
      <c r="G88">
        <v>130</v>
      </c>
      <c r="H88">
        <v>244.05</v>
      </c>
      <c r="I88">
        <v>244.05</v>
      </c>
      <c r="J88">
        <v>56</v>
      </c>
      <c r="K88">
        <f t="shared" si="3"/>
        <v>1.0606060606060607E-2</v>
      </c>
      <c r="L88">
        <v>8</v>
      </c>
      <c r="M88">
        <f t="shared" si="4"/>
        <v>8.4848484848484854E-2</v>
      </c>
      <c r="P88" s="109">
        <v>0.2442668486470799</v>
      </c>
      <c r="Q88">
        <f t="shared" si="5"/>
        <v>2.0725672006418901E-2</v>
      </c>
      <c r="R88" s="69"/>
    </row>
    <row r="89" spans="1:18" x14ac:dyDescent="0.25">
      <c r="A89">
        <v>61507</v>
      </c>
      <c r="B89" t="s">
        <v>2188</v>
      </c>
      <c r="C89">
        <v>24893</v>
      </c>
      <c r="D89" t="s">
        <v>983</v>
      </c>
      <c r="E89" t="s">
        <v>1142</v>
      </c>
      <c r="F89" t="s">
        <v>239</v>
      </c>
      <c r="G89">
        <v>140</v>
      </c>
      <c r="H89">
        <v>59.52</v>
      </c>
      <c r="I89">
        <v>59.52</v>
      </c>
      <c r="J89">
        <v>231</v>
      </c>
      <c r="K89">
        <f t="shared" si="3"/>
        <v>4.3749999999999997E-2</v>
      </c>
      <c r="L89">
        <v>8</v>
      </c>
      <c r="M89">
        <f t="shared" si="4"/>
        <v>0.35</v>
      </c>
      <c r="P89" s="109">
        <v>0.24410422073612897</v>
      </c>
      <c r="Q89">
        <f t="shared" si="5"/>
        <v>8.5436477257645138E-2</v>
      </c>
      <c r="R89" s="69"/>
    </row>
    <row r="90" spans="1:18" x14ac:dyDescent="0.25">
      <c r="A90">
        <v>5805</v>
      </c>
      <c r="B90" t="s">
        <v>2187</v>
      </c>
      <c r="C90">
        <v>25537</v>
      </c>
      <c r="D90" t="s">
        <v>770</v>
      </c>
      <c r="E90" t="s">
        <v>771</v>
      </c>
      <c r="F90" t="s">
        <v>70</v>
      </c>
      <c r="G90">
        <v>140</v>
      </c>
      <c r="H90">
        <v>-73.19</v>
      </c>
      <c r="I90">
        <v>73.19</v>
      </c>
      <c r="J90">
        <v>4</v>
      </c>
      <c r="K90">
        <f t="shared" si="3"/>
        <v>7.5757575757575758E-4</v>
      </c>
      <c r="L90">
        <v>8</v>
      </c>
      <c r="M90">
        <f t="shared" si="4"/>
        <v>6.0606060606060606E-3</v>
      </c>
      <c r="P90" s="109">
        <v>0.24295794857949876</v>
      </c>
      <c r="Q90">
        <f t="shared" si="5"/>
        <v>1.4724724156333258E-3</v>
      </c>
      <c r="R90" s="69"/>
    </row>
    <row r="91" spans="1:18" x14ac:dyDescent="0.25">
      <c r="A91">
        <v>64758</v>
      </c>
      <c r="B91" t="s">
        <v>2187</v>
      </c>
      <c r="C91">
        <v>25764</v>
      </c>
      <c r="D91" t="s">
        <v>780</v>
      </c>
      <c r="E91" t="s">
        <v>788</v>
      </c>
      <c r="F91" t="s">
        <v>239</v>
      </c>
      <c r="G91">
        <v>140</v>
      </c>
      <c r="H91">
        <v>-140.84</v>
      </c>
      <c r="I91">
        <v>140.84</v>
      </c>
      <c r="J91">
        <v>284</v>
      </c>
      <c r="K91">
        <f t="shared" si="3"/>
        <v>5.3787878787878787E-2</v>
      </c>
      <c r="L91">
        <v>8</v>
      </c>
      <c r="M91">
        <f t="shared" si="4"/>
        <v>0.4303030303030303</v>
      </c>
      <c r="P91" s="109">
        <v>0.24280269286115058</v>
      </c>
      <c r="Q91">
        <f t="shared" si="5"/>
        <v>0.10447873450388903</v>
      </c>
      <c r="R91" s="69"/>
    </row>
    <row r="92" spans="1:18" x14ac:dyDescent="0.25">
      <c r="A92">
        <v>70697</v>
      </c>
      <c r="B92" t="s">
        <v>2190</v>
      </c>
      <c r="C92">
        <v>16340</v>
      </c>
      <c r="D92" t="s">
        <v>767</v>
      </c>
      <c r="E92" t="s">
        <v>766</v>
      </c>
      <c r="F92" t="s">
        <v>70</v>
      </c>
      <c r="G92">
        <v>130</v>
      </c>
      <c r="H92">
        <v>246.55</v>
      </c>
      <c r="I92">
        <v>246.55</v>
      </c>
      <c r="J92" s="8">
        <v>1030</v>
      </c>
      <c r="K92">
        <f t="shared" si="3"/>
        <v>0.19507575757575757</v>
      </c>
      <c r="L92">
        <v>8</v>
      </c>
      <c r="M92">
        <f t="shared" si="4"/>
        <v>1.5606060606060606</v>
      </c>
      <c r="P92" s="109">
        <v>0.24178999964437173</v>
      </c>
      <c r="Q92">
        <f t="shared" si="5"/>
        <v>0.37733893883894376</v>
      </c>
      <c r="R92" s="69"/>
    </row>
    <row r="93" spans="1:18" x14ac:dyDescent="0.25">
      <c r="A93">
        <v>41718</v>
      </c>
      <c r="B93" t="s">
        <v>2186</v>
      </c>
      <c r="C93">
        <v>33303</v>
      </c>
      <c r="D93" t="s">
        <v>1294</v>
      </c>
      <c r="E93" t="s">
        <v>1803</v>
      </c>
      <c r="F93" t="s">
        <v>239</v>
      </c>
      <c r="G93">
        <v>140</v>
      </c>
      <c r="H93">
        <v>-122.26</v>
      </c>
      <c r="I93">
        <v>122.26</v>
      </c>
      <c r="J93">
        <v>51</v>
      </c>
      <c r="K93">
        <f t="shared" si="3"/>
        <v>9.6590909090909088E-3</v>
      </c>
      <c r="L93">
        <v>8</v>
      </c>
      <c r="M93">
        <f t="shared" si="4"/>
        <v>7.7272727272727271E-2</v>
      </c>
      <c r="P93" s="109">
        <v>0.24176819255379606</v>
      </c>
      <c r="Q93">
        <f t="shared" si="5"/>
        <v>1.8682087606429695E-2</v>
      </c>
      <c r="R93" s="69"/>
    </row>
    <row r="94" spans="1:18" x14ac:dyDescent="0.25">
      <c r="A94">
        <v>66898</v>
      </c>
      <c r="B94" t="s">
        <v>2191</v>
      </c>
      <c r="C94">
        <v>40164</v>
      </c>
      <c r="D94" t="s">
        <v>2047</v>
      </c>
      <c r="E94" t="s">
        <v>1118</v>
      </c>
      <c r="F94" t="s">
        <v>239</v>
      </c>
      <c r="G94">
        <v>140</v>
      </c>
      <c r="H94">
        <v>-122.68</v>
      </c>
      <c r="I94">
        <v>122.68</v>
      </c>
      <c r="J94">
        <v>354</v>
      </c>
      <c r="K94">
        <f t="shared" si="3"/>
        <v>6.7045454545454547E-2</v>
      </c>
      <c r="L94">
        <v>8</v>
      </c>
      <c r="M94">
        <f t="shared" si="4"/>
        <v>0.53636363636363638</v>
      </c>
      <c r="P94" s="109">
        <v>0.24157825584900436</v>
      </c>
      <c r="Q94">
        <f t="shared" si="5"/>
        <v>0.12957379177355688</v>
      </c>
      <c r="R94" s="69"/>
    </row>
    <row r="95" spans="1:18" x14ac:dyDescent="0.25">
      <c r="A95">
        <v>67080</v>
      </c>
      <c r="B95" t="s">
        <v>2186</v>
      </c>
      <c r="C95">
        <v>2796</v>
      </c>
      <c r="D95" t="s">
        <v>1803</v>
      </c>
      <c r="E95" t="s">
        <v>1977</v>
      </c>
      <c r="F95" t="s">
        <v>239</v>
      </c>
      <c r="G95">
        <v>140</v>
      </c>
      <c r="H95">
        <v>-122.45</v>
      </c>
      <c r="I95">
        <v>122.45</v>
      </c>
      <c r="J95">
        <v>364</v>
      </c>
      <c r="K95">
        <f t="shared" si="3"/>
        <v>6.8939393939393939E-2</v>
      </c>
      <c r="L95">
        <v>8</v>
      </c>
      <c r="M95">
        <f t="shared" si="4"/>
        <v>0.55151515151515151</v>
      </c>
      <c r="P95" s="109">
        <v>0.24139305203452108</v>
      </c>
      <c r="Q95">
        <f t="shared" si="5"/>
        <v>0.13313192566752374</v>
      </c>
      <c r="R95" s="69"/>
    </row>
    <row r="96" spans="1:18" x14ac:dyDescent="0.25">
      <c r="A96">
        <v>56457</v>
      </c>
      <c r="B96" t="s">
        <v>2186</v>
      </c>
      <c r="C96">
        <v>9949</v>
      </c>
      <c r="D96" t="s">
        <v>1977</v>
      </c>
      <c r="E96" t="s">
        <v>1241</v>
      </c>
      <c r="F96" t="s">
        <v>239</v>
      </c>
      <c r="G96">
        <v>140</v>
      </c>
      <c r="H96">
        <v>-122.64</v>
      </c>
      <c r="I96">
        <v>122.64</v>
      </c>
      <c r="J96">
        <v>176</v>
      </c>
      <c r="K96">
        <f t="shared" si="3"/>
        <v>3.3333333333333333E-2</v>
      </c>
      <c r="L96">
        <v>8</v>
      </c>
      <c r="M96">
        <f t="shared" si="4"/>
        <v>0.26666666666666666</v>
      </c>
      <c r="P96" s="109">
        <v>0.24101907388802271</v>
      </c>
      <c r="Q96">
        <f t="shared" si="5"/>
        <v>6.4271753036806059E-2</v>
      </c>
      <c r="R96" s="69"/>
    </row>
    <row r="97" spans="1:18" x14ac:dyDescent="0.25">
      <c r="A97">
        <v>13895</v>
      </c>
      <c r="B97" t="s">
        <v>2186</v>
      </c>
      <c r="C97">
        <v>25024</v>
      </c>
      <c r="D97" t="s">
        <v>1240</v>
      </c>
      <c r="E97" t="s">
        <v>1241</v>
      </c>
      <c r="F97" t="s">
        <v>94</v>
      </c>
      <c r="G97">
        <v>140</v>
      </c>
      <c r="H97">
        <v>122.83</v>
      </c>
      <c r="I97">
        <v>122.83</v>
      </c>
      <c r="J97">
        <v>9</v>
      </c>
      <c r="K97">
        <f t="shared" si="3"/>
        <v>1.7045454545454545E-3</v>
      </c>
      <c r="L97">
        <v>8</v>
      </c>
      <c r="M97">
        <f t="shared" si="4"/>
        <v>1.3636363636363636E-2</v>
      </c>
      <c r="P97" s="109">
        <v>0.24064625272024023</v>
      </c>
      <c r="Q97">
        <f t="shared" si="5"/>
        <v>3.2815398098214577E-3</v>
      </c>
      <c r="R97" s="69"/>
    </row>
    <row r="98" spans="1:18" x14ac:dyDescent="0.25">
      <c r="A98">
        <v>18281</v>
      </c>
      <c r="B98" t="s">
        <v>2186</v>
      </c>
      <c r="C98">
        <v>26687</v>
      </c>
      <c r="D98" t="s">
        <v>1368</v>
      </c>
      <c r="E98" t="s">
        <v>1240</v>
      </c>
      <c r="F98" t="s">
        <v>239</v>
      </c>
      <c r="G98">
        <v>140</v>
      </c>
      <c r="H98">
        <v>123.02</v>
      </c>
      <c r="I98">
        <v>123.02</v>
      </c>
      <c r="J98">
        <v>13</v>
      </c>
      <c r="K98">
        <f t="shared" si="3"/>
        <v>2.4621212121212119E-3</v>
      </c>
      <c r="L98">
        <v>8</v>
      </c>
      <c r="M98">
        <f t="shared" si="4"/>
        <v>1.9696969696969695E-2</v>
      </c>
      <c r="P98" s="109">
        <v>0.24027458317043657</v>
      </c>
      <c r="Q98">
        <f t="shared" si="5"/>
        <v>4.7326811836601139E-3</v>
      </c>
      <c r="R98" s="69"/>
    </row>
    <row r="99" spans="1:18" x14ac:dyDescent="0.25">
      <c r="A99">
        <v>70609</v>
      </c>
      <c r="B99" t="s">
        <v>2186</v>
      </c>
      <c r="C99">
        <v>23094</v>
      </c>
      <c r="D99" t="s">
        <v>2064</v>
      </c>
      <c r="E99" t="s">
        <v>1368</v>
      </c>
      <c r="F99" t="s">
        <v>239</v>
      </c>
      <c r="G99">
        <v>140</v>
      </c>
      <c r="H99">
        <v>123.21</v>
      </c>
      <c r="I99">
        <v>123.21</v>
      </c>
      <c r="J99">
        <v>747</v>
      </c>
      <c r="K99">
        <f t="shared" si="3"/>
        <v>0.14147727272727273</v>
      </c>
      <c r="L99">
        <v>8</v>
      </c>
      <c r="M99">
        <f t="shared" si="4"/>
        <v>1.1318181818181818</v>
      </c>
      <c r="P99" s="109">
        <v>0.23990405991094155</v>
      </c>
      <c r="Q99">
        <f t="shared" si="5"/>
        <v>0.27152777689920204</v>
      </c>
      <c r="R99" s="69"/>
    </row>
    <row r="100" spans="1:18" x14ac:dyDescent="0.25">
      <c r="A100">
        <v>10347</v>
      </c>
      <c r="B100" t="s">
        <v>2191</v>
      </c>
      <c r="C100">
        <v>23533</v>
      </c>
      <c r="D100" t="s">
        <v>1118</v>
      </c>
      <c r="E100" t="s">
        <v>894</v>
      </c>
      <c r="F100" t="s">
        <v>239</v>
      </c>
      <c r="G100">
        <v>140</v>
      </c>
      <c r="H100">
        <v>-123.68</v>
      </c>
      <c r="I100">
        <v>123.68</v>
      </c>
      <c r="J100">
        <v>6</v>
      </c>
      <c r="K100">
        <f t="shared" si="3"/>
        <v>1.1363636363636363E-3</v>
      </c>
      <c r="L100">
        <v>8</v>
      </c>
      <c r="M100">
        <f t="shared" si="4"/>
        <v>9.0909090909090905E-3</v>
      </c>
      <c r="P100" s="109">
        <v>0.23962500345695226</v>
      </c>
      <c r="Q100">
        <f t="shared" si="5"/>
        <v>2.1784091223359297E-3</v>
      </c>
      <c r="R100" s="69"/>
    </row>
    <row r="101" spans="1:18" x14ac:dyDescent="0.25">
      <c r="A101">
        <v>3358</v>
      </c>
      <c r="B101" t="s">
        <v>2191</v>
      </c>
      <c r="C101">
        <v>8150</v>
      </c>
      <c r="D101" t="s">
        <v>893</v>
      </c>
      <c r="E101" t="s">
        <v>894</v>
      </c>
      <c r="F101" t="s">
        <v>239</v>
      </c>
      <c r="G101">
        <v>140</v>
      </c>
      <c r="H101">
        <v>124.27</v>
      </c>
      <c r="I101">
        <v>124.27</v>
      </c>
      <c r="J101">
        <v>2</v>
      </c>
      <c r="K101">
        <f t="shared" si="3"/>
        <v>3.7878787878787879E-4</v>
      </c>
      <c r="L101">
        <v>6</v>
      </c>
      <c r="M101">
        <f t="shared" si="4"/>
        <v>2.2727272727272726E-3</v>
      </c>
      <c r="P101" s="109">
        <v>0.23848732942428469</v>
      </c>
      <c r="Q101">
        <f t="shared" si="5"/>
        <v>5.420166577824652E-4</v>
      </c>
      <c r="R101" s="69"/>
    </row>
    <row r="102" spans="1:18" x14ac:dyDescent="0.25">
      <c r="A102">
        <v>58927</v>
      </c>
      <c r="B102" t="s">
        <v>2187</v>
      </c>
      <c r="C102">
        <v>27853</v>
      </c>
      <c r="D102" t="s">
        <v>788</v>
      </c>
      <c r="E102" t="s">
        <v>787</v>
      </c>
      <c r="F102" t="s">
        <v>239</v>
      </c>
      <c r="G102">
        <v>140</v>
      </c>
      <c r="H102">
        <v>-143.53</v>
      </c>
      <c r="I102">
        <v>143.53</v>
      </c>
      <c r="J102">
        <v>202</v>
      </c>
      <c r="K102">
        <f t="shared" si="3"/>
        <v>3.8257575757575754E-2</v>
      </c>
      <c r="L102">
        <v>8</v>
      </c>
      <c r="M102">
        <f t="shared" si="4"/>
        <v>0.30606060606060603</v>
      </c>
      <c r="P102" s="109">
        <v>0.23825215120577195</v>
      </c>
      <c r="Q102">
        <f t="shared" si="5"/>
        <v>7.2919597793281707E-2</v>
      </c>
      <c r="R102" s="69"/>
    </row>
    <row r="103" spans="1:18" x14ac:dyDescent="0.25">
      <c r="A103">
        <v>70402</v>
      </c>
      <c r="B103" t="s">
        <v>2187</v>
      </c>
      <c r="C103">
        <v>36025</v>
      </c>
      <c r="D103" t="s">
        <v>785</v>
      </c>
      <c r="E103" t="s">
        <v>771</v>
      </c>
      <c r="F103" t="s">
        <v>70</v>
      </c>
      <c r="G103">
        <v>130</v>
      </c>
      <c r="H103">
        <v>-68.92</v>
      </c>
      <c r="I103">
        <v>68.92</v>
      </c>
      <c r="J103">
        <v>656</v>
      </c>
      <c r="K103">
        <f t="shared" si="3"/>
        <v>0.12424242424242424</v>
      </c>
      <c r="L103">
        <v>8</v>
      </c>
      <c r="M103">
        <f t="shared" si="4"/>
        <v>0.9939393939393939</v>
      </c>
      <c r="P103" s="109">
        <v>0.2381636535988238</v>
      </c>
      <c r="Q103">
        <f t="shared" si="5"/>
        <v>0.23672023751640667</v>
      </c>
      <c r="R103" s="69"/>
    </row>
    <row r="104" spans="1:18" x14ac:dyDescent="0.25">
      <c r="A104">
        <v>60166</v>
      </c>
      <c r="B104" t="s">
        <v>2191</v>
      </c>
      <c r="C104">
        <v>16762</v>
      </c>
      <c r="D104" t="s">
        <v>763</v>
      </c>
      <c r="E104" t="s">
        <v>893</v>
      </c>
      <c r="F104" t="s">
        <v>239</v>
      </c>
      <c r="G104">
        <v>140</v>
      </c>
      <c r="H104">
        <v>124.46</v>
      </c>
      <c r="I104">
        <v>124.46</v>
      </c>
      <c r="J104">
        <v>216</v>
      </c>
      <c r="K104">
        <f t="shared" si="3"/>
        <v>4.0909090909090909E-2</v>
      </c>
      <c r="L104">
        <v>6</v>
      </c>
      <c r="M104">
        <f t="shared" si="4"/>
        <v>0.24545454545454545</v>
      </c>
      <c r="P104" s="109">
        <v>0.23812325588587385</v>
      </c>
      <c r="Q104">
        <f t="shared" si="5"/>
        <v>5.844843553562358E-2</v>
      </c>
      <c r="R104" s="69"/>
    </row>
    <row r="105" spans="1:18" x14ac:dyDescent="0.25">
      <c r="A105">
        <v>69364</v>
      </c>
      <c r="B105" t="s">
        <v>2186</v>
      </c>
      <c r="C105">
        <v>8294</v>
      </c>
      <c r="D105" t="s">
        <v>2025</v>
      </c>
      <c r="E105" t="s">
        <v>2064</v>
      </c>
      <c r="F105" t="s">
        <v>239</v>
      </c>
      <c r="G105">
        <v>140</v>
      </c>
      <c r="H105">
        <v>124.68</v>
      </c>
      <c r="I105">
        <v>124.68</v>
      </c>
      <c r="J105">
        <v>500</v>
      </c>
      <c r="K105">
        <f t="shared" si="3"/>
        <v>9.4696969696969696E-2</v>
      </c>
      <c r="L105">
        <v>8</v>
      </c>
      <c r="M105">
        <f t="shared" si="4"/>
        <v>0.75757575757575757</v>
      </c>
      <c r="P105" s="109">
        <v>0.23707554717378171</v>
      </c>
      <c r="Q105">
        <f t="shared" si="5"/>
        <v>0.17960268725286493</v>
      </c>
      <c r="R105" s="69"/>
    </row>
    <row r="106" spans="1:18" x14ac:dyDescent="0.25">
      <c r="A106">
        <v>67852</v>
      </c>
      <c r="B106" t="s">
        <v>2187</v>
      </c>
      <c r="C106">
        <v>22679</v>
      </c>
      <c r="D106" t="s">
        <v>771</v>
      </c>
      <c r="E106" t="s">
        <v>790</v>
      </c>
      <c r="F106" t="s">
        <v>70</v>
      </c>
      <c r="G106">
        <v>140</v>
      </c>
      <c r="H106">
        <v>-144.34</v>
      </c>
      <c r="I106">
        <v>144.34</v>
      </c>
      <c r="J106">
        <v>399</v>
      </c>
      <c r="K106">
        <f t="shared" si="3"/>
        <v>7.5568181818181812E-2</v>
      </c>
      <c r="L106">
        <v>8</v>
      </c>
      <c r="M106">
        <f t="shared" si="4"/>
        <v>0.6045454545454545</v>
      </c>
      <c r="P106" s="109">
        <v>0.2369151396879898</v>
      </c>
      <c r="Q106">
        <f t="shared" si="5"/>
        <v>0.14322597081137564</v>
      </c>
      <c r="R106" s="69"/>
    </row>
    <row r="107" spans="1:18" x14ac:dyDescent="0.25">
      <c r="A107">
        <v>56988</v>
      </c>
      <c r="B107" t="s">
        <v>2190</v>
      </c>
      <c r="C107">
        <v>43598</v>
      </c>
      <c r="D107" t="s">
        <v>1805</v>
      </c>
      <c r="E107" t="s">
        <v>767</v>
      </c>
      <c r="F107" t="s">
        <v>70</v>
      </c>
      <c r="G107">
        <v>130</v>
      </c>
      <c r="H107">
        <v>253.19</v>
      </c>
      <c r="I107">
        <v>253.19</v>
      </c>
      <c r="J107">
        <v>182</v>
      </c>
      <c r="K107">
        <f t="shared" si="3"/>
        <v>3.446969696969697E-2</v>
      </c>
      <c r="L107">
        <v>8</v>
      </c>
      <c r="M107">
        <f t="shared" si="4"/>
        <v>0.27575757575757576</v>
      </c>
      <c r="P107" s="109">
        <v>0.23544896880729829</v>
      </c>
      <c r="Q107">
        <f t="shared" si="5"/>
        <v>6.4926836852921652E-2</v>
      </c>
      <c r="R107" s="69"/>
    </row>
    <row r="108" spans="1:18" x14ac:dyDescent="0.25">
      <c r="A108">
        <v>58687</v>
      </c>
      <c r="B108" t="s">
        <v>2187</v>
      </c>
      <c r="C108">
        <v>36760</v>
      </c>
      <c r="D108" t="s">
        <v>787</v>
      </c>
      <c r="E108" t="s">
        <v>783</v>
      </c>
      <c r="F108" t="s">
        <v>239</v>
      </c>
      <c r="G108">
        <v>140</v>
      </c>
      <c r="H108">
        <v>-145.26</v>
      </c>
      <c r="I108">
        <v>145.26</v>
      </c>
      <c r="J108">
        <v>200</v>
      </c>
      <c r="K108">
        <f t="shared" si="3"/>
        <v>3.787878787878788E-2</v>
      </c>
      <c r="L108">
        <v>8</v>
      </c>
      <c r="M108">
        <f t="shared" si="4"/>
        <v>0.30303030303030304</v>
      </c>
      <c r="P108" s="109">
        <v>0.23541464451717231</v>
      </c>
      <c r="Q108">
        <f t="shared" si="5"/>
        <v>7.1337771065809796E-2</v>
      </c>
      <c r="R108" s="69"/>
    </row>
    <row r="109" spans="1:18" x14ac:dyDescent="0.25">
      <c r="A109">
        <v>41849</v>
      </c>
      <c r="B109" t="s">
        <v>2190</v>
      </c>
      <c r="C109">
        <v>21167</v>
      </c>
      <c r="D109" t="s">
        <v>1804</v>
      </c>
      <c r="E109" t="s">
        <v>1805</v>
      </c>
      <c r="F109" t="s">
        <v>239</v>
      </c>
      <c r="G109">
        <v>130</v>
      </c>
      <c r="H109">
        <v>253.56</v>
      </c>
      <c r="I109">
        <v>253.56</v>
      </c>
      <c r="J109">
        <v>52</v>
      </c>
      <c r="K109">
        <f t="shared" si="3"/>
        <v>9.8484848484848477E-3</v>
      </c>
      <c r="L109">
        <v>8</v>
      </c>
      <c r="M109">
        <f t="shared" si="4"/>
        <v>7.8787878787878782E-2</v>
      </c>
      <c r="P109" s="109">
        <v>0.23510539679886361</v>
      </c>
      <c r="Q109">
        <f t="shared" si="5"/>
        <v>1.8523455505365011E-2</v>
      </c>
      <c r="R109" s="69"/>
    </row>
    <row r="110" spans="1:18" x14ac:dyDescent="0.25">
      <c r="A110">
        <v>52518</v>
      </c>
      <c r="B110" t="s">
        <v>2190</v>
      </c>
      <c r="C110">
        <v>21706</v>
      </c>
      <c r="D110" t="s">
        <v>1243</v>
      </c>
      <c r="E110" t="s">
        <v>1804</v>
      </c>
      <c r="F110" t="s">
        <v>239</v>
      </c>
      <c r="G110">
        <v>140</v>
      </c>
      <c r="H110">
        <v>253.95</v>
      </c>
      <c r="I110">
        <v>253.95</v>
      </c>
      <c r="J110">
        <v>135</v>
      </c>
      <c r="K110">
        <f t="shared" si="3"/>
        <v>2.556818181818182E-2</v>
      </c>
      <c r="L110">
        <v>8</v>
      </c>
      <c r="M110">
        <f t="shared" si="4"/>
        <v>0.20454545454545456</v>
      </c>
      <c r="P110" s="109">
        <v>0.23474433712274015</v>
      </c>
      <c r="Q110">
        <f t="shared" si="5"/>
        <v>4.8015887138742309E-2</v>
      </c>
      <c r="R110" s="69"/>
    </row>
    <row r="111" spans="1:18" x14ac:dyDescent="0.25">
      <c r="A111">
        <v>50347</v>
      </c>
      <c r="B111" t="s">
        <v>2187</v>
      </c>
      <c r="C111">
        <v>32604</v>
      </c>
      <c r="D111" t="s">
        <v>783</v>
      </c>
      <c r="E111" t="s">
        <v>775</v>
      </c>
      <c r="F111" t="s">
        <v>239</v>
      </c>
      <c r="G111">
        <v>140</v>
      </c>
      <c r="H111">
        <v>-145.91999999999999</v>
      </c>
      <c r="I111">
        <v>145.91999999999999</v>
      </c>
      <c r="J111">
        <v>117</v>
      </c>
      <c r="K111">
        <f t="shared" si="3"/>
        <v>2.215909090909091E-2</v>
      </c>
      <c r="L111">
        <v>8</v>
      </c>
      <c r="M111">
        <f t="shared" si="4"/>
        <v>0.17727272727272728</v>
      </c>
      <c r="P111" s="109">
        <v>0.23434985788489893</v>
      </c>
      <c r="Q111">
        <f t="shared" si="5"/>
        <v>4.1543838443232083E-2</v>
      </c>
      <c r="R111" s="69"/>
    </row>
    <row r="112" spans="1:18" x14ac:dyDescent="0.25">
      <c r="A112">
        <v>16345</v>
      </c>
      <c r="B112" t="s">
        <v>2187</v>
      </c>
      <c r="C112">
        <v>33973</v>
      </c>
      <c r="D112" t="s">
        <v>775</v>
      </c>
      <c r="E112" t="s">
        <v>776</v>
      </c>
      <c r="F112" t="s">
        <v>239</v>
      </c>
      <c r="G112">
        <v>140</v>
      </c>
      <c r="H112">
        <v>-146.26</v>
      </c>
      <c r="I112">
        <v>146.26</v>
      </c>
      <c r="J112">
        <v>11</v>
      </c>
      <c r="K112">
        <f t="shared" si="3"/>
        <v>2.0833333333333333E-3</v>
      </c>
      <c r="L112">
        <v>8</v>
      </c>
      <c r="M112">
        <f t="shared" si="4"/>
        <v>1.6666666666666666E-2</v>
      </c>
      <c r="P112" s="109">
        <v>0.23380508178972004</v>
      </c>
      <c r="Q112">
        <f t="shared" si="5"/>
        <v>3.8967513631620004E-3</v>
      </c>
      <c r="R112" s="69"/>
    </row>
    <row r="113" spans="1:18" x14ac:dyDescent="0.25">
      <c r="A113">
        <v>69284</v>
      </c>
      <c r="B113" t="s">
        <v>2187</v>
      </c>
      <c r="C113">
        <v>17988</v>
      </c>
      <c r="D113" t="s">
        <v>790</v>
      </c>
      <c r="E113" t="s">
        <v>778</v>
      </c>
      <c r="F113" t="s">
        <v>239</v>
      </c>
      <c r="G113">
        <v>140</v>
      </c>
      <c r="H113">
        <v>-146.62</v>
      </c>
      <c r="I113">
        <v>146.62</v>
      </c>
      <c r="J113">
        <v>495</v>
      </c>
      <c r="K113">
        <f t="shared" si="3"/>
        <v>9.375E-2</v>
      </c>
      <c r="L113">
        <v>8</v>
      </c>
      <c r="M113">
        <f t="shared" si="4"/>
        <v>0.75</v>
      </c>
      <c r="P113" s="109">
        <v>0.23323101393100837</v>
      </c>
      <c r="Q113">
        <f t="shared" si="5"/>
        <v>0.17492326044825629</v>
      </c>
      <c r="R113" s="69"/>
    </row>
    <row r="114" spans="1:18" x14ac:dyDescent="0.25">
      <c r="A114">
        <v>64141</v>
      </c>
      <c r="B114" t="s">
        <v>2186</v>
      </c>
      <c r="C114">
        <v>3000</v>
      </c>
      <c r="D114" t="s">
        <v>2025</v>
      </c>
      <c r="E114" t="s">
        <v>990</v>
      </c>
      <c r="F114" t="s">
        <v>239</v>
      </c>
      <c r="G114">
        <v>140</v>
      </c>
      <c r="H114">
        <v>-126.87</v>
      </c>
      <c r="I114">
        <v>126.87</v>
      </c>
      <c r="J114">
        <v>281</v>
      </c>
      <c r="K114">
        <f t="shared" si="3"/>
        <v>5.3219696969696972E-2</v>
      </c>
      <c r="L114">
        <v>8</v>
      </c>
      <c r="M114">
        <f t="shared" si="4"/>
        <v>0.42575757575757578</v>
      </c>
      <c r="P114" s="109">
        <v>0.23298320502583042</v>
      </c>
      <c r="Q114">
        <f t="shared" si="5"/>
        <v>9.9194364564027804E-2</v>
      </c>
      <c r="R114" s="69"/>
    </row>
    <row r="115" spans="1:18" x14ac:dyDescent="0.25">
      <c r="A115">
        <v>6745</v>
      </c>
      <c r="B115" t="s">
        <v>2186</v>
      </c>
      <c r="C115">
        <v>2744</v>
      </c>
      <c r="D115" t="s">
        <v>978</v>
      </c>
      <c r="E115" t="s">
        <v>990</v>
      </c>
      <c r="F115" t="s">
        <v>239</v>
      </c>
      <c r="G115">
        <v>140</v>
      </c>
      <c r="H115">
        <v>127.06</v>
      </c>
      <c r="I115">
        <v>127.06</v>
      </c>
      <c r="J115">
        <v>4</v>
      </c>
      <c r="K115">
        <f t="shared" si="3"/>
        <v>7.5757575757575758E-4</v>
      </c>
      <c r="L115">
        <v>8</v>
      </c>
      <c r="M115">
        <f t="shared" si="4"/>
        <v>6.0606060606060606E-3</v>
      </c>
      <c r="P115" s="109">
        <v>0.23263481207010156</v>
      </c>
      <c r="Q115">
        <f t="shared" si="5"/>
        <v>1.4099079519400094E-3</v>
      </c>
      <c r="R115" s="69"/>
    </row>
    <row r="116" spans="1:18" x14ac:dyDescent="0.25">
      <c r="A116">
        <v>64400</v>
      </c>
      <c r="B116" t="s">
        <v>2186</v>
      </c>
      <c r="C116">
        <v>2999</v>
      </c>
      <c r="D116" t="s">
        <v>904</v>
      </c>
      <c r="E116" t="s">
        <v>978</v>
      </c>
      <c r="F116" t="s">
        <v>239</v>
      </c>
      <c r="G116">
        <v>140</v>
      </c>
      <c r="H116">
        <v>106.61</v>
      </c>
      <c r="I116">
        <v>106.61</v>
      </c>
      <c r="J116">
        <v>277</v>
      </c>
      <c r="K116">
        <f t="shared" si="3"/>
        <v>5.246212121212121E-2</v>
      </c>
      <c r="L116">
        <v>8</v>
      </c>
      <c r="M116">
        <f t="shared" si="4"/>
        <v>0.41969696969696968</v>
      </c>
      <c r="P116" s="109">
        <v>0.23234302023941011</v>
      </c>
      <c r="Q116">
        <f t="shared" si="5"/>
        <v>9.7513661524722114E-2</v>
      </c>
      <c r="R116" s="69"/>
    </row>
    <row r="117" spans="1:18" x14ac:dyDescent="0.25">
      <c r="A117">
        <v>41278</v>
      </c>
      <c r="B117" t="s">
        <v>2187</v>
      </c>
      <c r="C117">
        <v>818</v>
      </c>
      <c r="D117" t="s">
        <v>778</v>
      </c>
      <c r="E117" t="s">
        <v>779</v>
      </c>
      <c r="F117" t="s">
        <v>239</v>
      </c>
      <c r="G117">
        <v>140</v>
      </c>
      <c r="H117">
        <v>-148.72</v>
      </c>
      <c r="I117">
        <v>148.72</v>
      </c>
      <c r="J117">
        <v>49</v>
      </c>
      <c r="K117">
        <f t="shared" si="3"/>
        <v>9.2803030303030311E-3</v>
      </c>
      <c r="L117">
        <v>8</v>
      </c>
      <c r="M117">
        <f t="shared" si="4"/>
        <v>7.4242424242424249E-2</v>
      </c>
      <c r="P117" s="109">
        <v>0.22993767659067005</v>
      </c>
      <c r="Q117">
        <f t="shared" si="5"/>
        <v>1.7071130534761867E-2</v>
      </c>
      <c r="R117" s="69"/>
    </row>
    <row r="118" spans="1:18" x14ac:dyDescent="0.25">
      <c r="A118">
        <v>51094</v>
      </c>
      <c r="B118" t="s">
        <v>2182</v>
      </c>
      <c r="C118">
        <v>17431</v>
      </c>
      <c r="D118" t="s">
        <v>199</v>
      </c>
      <c r="E118" t="s">
        <v>212</v>
      </c>
      <c r="F118" t="s">
        <v>27</v>
      </c>
      <c r="G118">
        <v>85</v>
      </c>
      <c r="H118" s="6">
        <v>4943.3500000000004</v>
      </c>
      <c r="I118" s="6">
        <v>4943.3500000000004</v>
      </c>
      <c r="J118">
        <v>118</v>
      </c>
      <c r="K118">
        <f t="shared" si="3"/>
        <v>2.234848484848485E-2</v>
      </c>
      <c r="L118">
        <v>24</v>
      </c>
      <c r="M118">
        <f t="shared" si="4"/>
        <v>0.53636363636363638</v>
      </c>
      <c r="P118" s="109">
        <v>0.22901067935046862</v>
      </c>
      <c r="Q118">
        <f t="shared" si="5"/>
        <v>0.12283300074252408</v>
      </c>
      <c r="R118" s="69"/>
    </row>
    <row r="119" spans="1:18" x14ac:dyDescent="0.25">
      <c r="A119">
        <v>15133</v>
      </c>
      <c r="B119" t="s">
        <v>2182</v>
      </c>
      <c r="C119">
        <v>13578</v>
      </c>
      <c r="D119" t="s">
        <v>198</v>
      </c>
      <c r="E119" t="s">
        <v>199</v>
      </c>
      <c r="F119" t="s">
        <v>27</v>
      </c>
      <c r="G119">
        <v>120</v>
      </c>
      <c r="H119" s="6">
        <v>4943.54</v>
      </c>
      <c r="I119" s="6">
        <v>4943.54</v>
      </c>
      <c r="J119">
        <v>10</v>
      </c>
      <c r="K119">
        <f t="shared" si="3"/>
        <v>1.893939393939394E-3</v>
      </c>
      <c r="L119">
        <v>24</v>
      </c>
      <c r="M119">
        <f t="shared" si="4"/>
        <v>4.5454545454545456E-2</v>
      </c>
      <c r="P119" s="109">
        <v>0.22900187755477638</v>
      </c>
      <c r="Q119">
        <f t="shared" si="5"/>
        <v>1.0409176252489835E-2</v>
      </c>
      <c r="R119" s="69"/>
    </row>
    <row r="120" spans="1:18" x14ac:dyDescent="0.25">
      <c r="A120">
        <v>70035</v>
      </c>
      <c r="B120" t="s">
        <v>2182</v>
      </c>
      <c r="C120">
        <v>17001</v>
      </c>
      <c r="D120" t="s">
        <v>198</v>
      </c>
      <c r="E120" t="s">
        <v>189</v>
      </c>
      <c r="F120" t="s">
        <v>27</v>
      </c>
      <c r="G120">
        <v>120</v>
      </c>
      <c r="H120" s="6">
        <v>-4949.32</v>
      </c>
      <c r="I120" s="6">
        <v>4949.32</v>
      </c>
      <c r="J120">
        <v>575</v>
      </c>
      <c r="K120">
        <f t="shared" si="3"/>
        <v>0.10890151515151515</v>
      </c>
      <c r="L120">
        <v>24</v>
      </c>
      <c r="M120">
        <f t="shared" si="4"/>
        <v>2.6136363636363638</v>
      </c>
      <c r="P120" s="109">
        <v>0.22873444064379334</v>
      </c>
      <c r="Q120">
        <f t="shared" si="5"/>
        <v>0.59782865168264165</v>
      </c>
      <c r="R120" s="69"/>
    </row>
    <row r="121" spans="1:18" x14ac:dyDescent="0.25">
      <c r="A121">
        <v>68902</v>
      </c>
      <c r="B121" t="s">
        <v>2182</v>
      </c>
      <c r="C121">
        <v>12206</v>
      </c>
      <c r="D121" t="s">
        <v>189</v>
      </c>
      <c r="E121" t="s">
        <v>162</v>
      </c>
      <c r="F121" t="s">
        <v>27</v>
      </c>
      <c r="G121">
        <v>120</v>
      </c>
      <c r="H121" s="6">
        <v>-4953.2700000000004</v>
      </c>
      <c r="I121" s="6">
        <v>4953.2700000000004</v>
      </c>
      <c r="J121">
        <v>457</v>
      </c>
      <c r="K121">
        <f t="shared" si="3"/>
        <v>8.6553030303030298E-2</v>
      </c>
      <c r="L121">
        <v>24</v>
      </c>
      <c r="M121">
        <f t="shared" si="4"/>
        <v>2.0772727272727272</v>
      </c>
      <c r="P121" s="109">
        <v>0.22855203567888266</v>
      </c>
      <c r="Q121">
        <f t="shared" si="5"/>
        <v>0.47476491047840624</v>
      </c>
      <c r="R121" s="69"/>
    </row>
    <row r="122" spans="1:18" x14ac:dyDescent="0.25">
      <c r="A122">
        <v>53884</v>
      </c>
      <c r="B122" t="s">
        <v>2182</v>
      </c>
      <c r="C122">
        <v>6889</v>
      </c>
      <c r="D122" t="s">
        <v>162</v>
      </c>
      <c r="E122" t="s">
        <v>163</v>
      </c>
      <c r="F122" t="s">
        <v>27</v>
      </c>
      <c r="G122">
        <v>120</v>
      </c>
      <c r="H122" s="6">
        <v>-4960.24</v>
      </c>
      <c r="I122" s="6">
        <v>4960.24</v>
      </c>
      <c r="J122">
        <v>147</v>
      </c>
      <c r="K122">
        <f t="shared" si="3"/>
        <v>2.784090909090909E-2</v>
      </c>
      <c r="L122">
        <v>24</v>
      </c>
      <c r="M122">
        <f t="shared" si="4"/>
        <v>0.66818181818181821</v>
      </c>
      <c r="P122" s="109">
        <v>0.22823088031368224</v>
      </c>
      <c r="Q122">
        <f t="shared" si="5"/>
        <v>0.15249972457323313</v>
      </c>
      <c r="R122" s="69"/>
    </row>
    <row r="123" spans="1:18" x14ac:dyDescent="0.25">
      <c r="A123">
        <v>53970</v>
      </c>
      <c r="B123" t="s">
        <v>2182</v>
      </c>
      <c r="C123">
        <v>28840</v>
      </c>
      <c r="D123" t="s">
        <v>163</v>
      </c>
      <c r="E123" t="s">
        <v>248</v>
      </c>
      <c r="F123" t="s">
        <v>27</v>
      </c>
      <c r="G123">
        <v>120</v>
      </c>
      <c r="H123" s="6">
        <v>-4977.3500000000004</v>
      </c>
      <c r="I123" s="6">
        <v>4977.3500000000004</v>
      </c>
      <c r="J123">
        <v>148</v>
      </c>
      <c r="K123">
        <f t="shared" si="3"/>
        <v>2.803030303030303E-2</v>
      </c>
      <c r="L123">
        <v>24</v>
      </c>
      <c r="M123">
        <f t="shared" si="4"/>
        <v>0.67272727272727273</v>
      </c>
      <c r="P123" s="109">
        <v>0.22744632018386071</v>
      </c>
      <c r="Q123">
        <f t="shared" si="5"/>
        <v>0.15300934266914265</v>
      </c>
      <c r="R123" s="69"/>
    </row>
    <row r="124" spans="1:18" x14ac:dyDescent="0.25">
      <c r="A124">
        <v>51423</v>
      </c>
      <c r="B124" t="s">
        <v>2182</v>
      </c>
      <c r="C124">
        <v>40969</v>
      </c>
      <c r="D124" t="s">
        <v>248</v>
      </c>
      <c r="E124" t="s">
        <v>241</v>
      </c>
      <c r="F124" t="s">
        <v>94</v>
      </c>
      <c r="G124">
        <v>120</v>
      </c>
      <c r="H124" s="6">
        <v>-4978.16</v>
      </c>
      <c r="I124" s="6">
        <v>4978.16</v>
      </c>
      <c r="J124">
        <v>122</v>
      </c>
      <c r="K124">
        <f t="shared" si="3"/>
        <v>2.3106060606060606E-2</v>
      </c>
      <c r="L124">
        <v>24</v>
      </c>
      <c r="M124">
        <f t="shared" si="4"/>
        <v>0.55454545454545456</v>
      </c>
      <c r="P124" s="109">
        <v>0.22740931222924518</v>
      </c>
      <c r="Q124">
        <f t="shared" si="5"/>
        <v>0.12610880041803596</v>
      </c>
      <c r="R124" s="69"/>
    </row>
    <row r="125" spans="1:18" x14ac:dyDescent="0.25">
      <c r="A125">
        <v>69959</v>
      </c>
      <c r="B125" t="s">
        <v>2182</v>
      </c>
      <c r="C125">
        <v>26872</v>
      </c>
      <c r="D125" t="s">
        <v>241</v>
      </c>
      <c r="E125" t="s">
        <v>242</v>
      </c>
      <c r="F125" t="s">
        <v>94</v>
      </c>
      <c r="G125">
        <v>120</v>
      </c>
      <c r="H125" s="6">
        <v>-4983.34</v>
      </c>
      <c r="I125" s="6">
        <v>4983.34</v>
      </c>
      <c r="J125">
        <v>562</v>
      </c>
      <c r="K125">
        <f t="shared" si="3"/>
        <v>0.10643939393939394</v>
      </c>
      <c r="L125">
        <v>24</v>
      </c>
      <c r="M125">
        <f t="shared" si="4"/>
        <v>2.5545454545454547</v>
      </c>
      <c r="P125" s="109">
        <v>0.22717292855136095</v>
      </c>
      <c r="Q125">
        <f t="shared" si="5"/>
        <v>0.58032357202665852</v>
      </c>
      <c r="R125" s="69"/>
    </row>
    <row r="126" spans="1:18" x14ac:dyDescent="0.25">
      <c r="A126">
        <v>50160</v>
      </c>
      <c r="B126" t="s">
        <v>2182</v>
      </c>
      <c r="C126">
        <v>41578</v>
      </c>
      <c r="D126" t="s">
        <v>242</v>
      </c>
      <c r="E126" t="s">
        <v>229</v>
      </c>
      <c r="F126" t="s">
        <v>94</v>
      </c>
      <c r="G126">
        <v>120</v>
      </c>
      <c r="H126" s="6">
        <v>-4995.92</v>
      </c>
      <c r="I126" s="6">
        <v>4995.92</v>
      </c>
      <c r="J126">
        <v>110</v>
      </c>
      <c r="K126">
        <f t="shared" si="3"/>
        <v>2.0833333333333332E-2</v>
      </c>
      <c r="L126">
        <v>24</v>
      </c>
      <c r="M126">
        <f t="shared" si="4"/>
        <v>0.5</v>
      </c>
      <c r="P126" s="109">
        <v>0.22660089468348957</v>
      </c>
      <c r="Q126">
        <f t="shared" si="5"/>
        <v>0.11330044734174478</v>
      </c>
      <c r="R126" s="69"/>
    </row>
    <row r="127" spans="1:18" x14ac:dyDescent="0.25">
      <c r="A127">
        <v>69216</v>
      </c>
      <c r="B127" t="s">
        <v>2182</v>
      </c>
      <c r="C127">
        <v>21520</v>
      </c>
      <c r="D127" t="s">
        <v>229</v>
      </c>
      <c r="E127" t="s">
        <v>223</v>
      </c>
      <c r="F127" t="s">
        <v>27</v>
      </c>
      <c r="G127">
        <v>120</v>
      </c>
      <c r="H127" s="6">
        <v>-4996.2700000000004</v>
      </c>
      <c r="I127" s="6">
        <v>4996.2700000000004</v>
      </c>
      <c r="J127">
        <v>485</v>
      </c>
      <c r="K127">
        <f t="shared" si="3"/>
        <v>9.1856060606060608E-2</v>
      </c>
      <c r="L127">
        <v>24</v>
      </c>
      <c r="M127">
        <f t="shared" si="4"/>
        <v>2.2045454545454546</v>
      </c>
      <c r="P127" s="109">
        <v>0.22658502077892889</v>
      </c>
      <c r="Q127">
        <f t="shared" si="5"/>
        <v>0.49951697762627506</v>
      </c>
      <c r="R127" s="69"/>
    </row>
    <row r="128" spans="1:18" x14ac:dyDescent="0.25">
      <c r="A128">
        <v>68031</v>
      </c>
      <c r="B128" t="s">
        <v>2182</v>
      </c>
      <c r="C128">
        <v>19946</v>
      </c>
      <c r="D128" t="s">
        <v>223</v>
      </c>
      <c r="E128" t="s">
        <v>224</v>
      </c>
      <c r="F128" t="s">
        <v>27</v>
      </c>
      <c r="G128">
        <v>120</v>
      </c>
      <c r="H128" s="6">
        <v>-4996.46</v>
      </c>
      <c r="I128" s="6">
        <v>4996.46</v>
      </c>
      <c r="J128">
        <v>407</v>
      </c>
      <c r="K128">
        <f t="shared" si="3"/>
        <v>7.7083333333333337E-2</v>
      </c>
      <c r="L128">
        <v>24</v>
      </c>
      <c r="M128">
        <f t="shared" si="4"/>
        <v>1.85</v>
      </c>
      <c r="P128" s="109">
        <v>0.22657640444777685</v>
      </c>
      <c r="Q128">
        <f t="shared" si="5"/>
        <v>0.41916634822838722</v>
      </c>
      <c r="R128" s="69"/>
    </row>
    <row r="129" spans="1:18" x14ac:dyDescent="0.25">
      <c r="A129">
        <v>24646</v>
      </c>
      <c r="B129" t="s">
        <v>2182</v>
      </c>
      <c r="C129">
        <v>36564</v>
      </c>
      <c r="D129" t="s">
        <v>224</v>
      </c>
      <c r="E129" t="s">
        <v>246</v>
      </c>
      <c r="F129" t="s">
        <v>27</v>
      </c>
      <c r="G129">
        <v>120</v>
      </c>
      <c r="H129" s="6">
        <v>-4769.32</v>
      </c>
      <c r="I129" s="6">
        <v>4769.32</v>
      </c>
      <c r="J129">
        <v>17</v>
      </c>
      <c r="K129">
        <f t="shared" si="3"/>
        <v>3.2196969696969696E-3</v>
      </c>
      <c r="L129">
        <v>24</v>
      </c>
      <c r="M129">
        <f t="shared" si="4"/>
        <v>7.7272727272727271E-2</v>
      </c>
      <c r="P129" s="45">
        <v>0.22549880164861702</v>
      </c>
      <c r="Q129">
        <f t="shared" si="5"/>
        <v>1.7424907400120405E-2</v>
      </c>
      <c r="R129" s="69"/>
    </row>
    <row r="130" spans="1:18" x14ac:dyDescent="0.25">
      <c r="A130">
        <v>33921</v>
      </c>
      <c r="B130" t="s">
        <v>2182</v>
      </c>
      <c r="C130">
        <v>27492</v>
      </c>
      <c r="D130" t="s">
        <v>246</v>
      </c>
      <c r="E130" t="s">
        <v>184</v>
      </c>
      <c r="F130" t="s">
        <v>27</v>
      </c>
      <c r="G130">
        <v>120</v>
      </c>
      <c r="H130" s="6">
        <v>-4769.51</v>
      </c>
      <c r="I130" s="6">
        <v>4769.51</v>
      </c>
      <c r="J130">
        <v>30</v>
      </c>
      <c r="K130">
        <f t="shared" ref="K130:K193" si="6">J130/5280</f>
        <v>5.681818181818182E-3</v>
      </c>
      <c r="L130">
        <v>24</v>
      </c>
      <c r="M130">
        <f t="shared" ref="M130:M193" si="7">L130*K130</f>
        <v>0.13636363636363635</v>
      </c>
      <c r="P130" s="45">
        <v>0.22548981859326891</v>
      </c>
      <c r="Q130">
        <f t="shared" ref="Q130:Q193" si="8">P130*M130</f>
        <v>3.0748611626354849E-2</v>
      </c>
      <c r="R130" s="69"/>
    </row>
    <row r="131" spans="1:18" x14ac:dyDescent="0.25">
      <c r="A131">
        <v>52500</v>
      </c>
      <c r="B131" t="s">
        <v>2190</v>
      </c>
      <c r="C131">
        <v>21561</v>
      </c>
      <c r="D131" t="s">
        <v>1640</v>
      </c>
      <c r="E131" t="s">
        <v>1243</v>
      </c>
      <c r="F131" t="s">
        <v>239</v>
      </c>
      <c r="G131">
        <v>140</v>
      </c>
      <c r="H131">
        <v>264.39</v>
      </c>
      <c r="I131">
        <v>264.39</v>
      </c>
      <c r="J131">
        <v>141</v>
      </c>
      <c r="K131">
        <f t="shared" si="6"/>
        <v>2.6704545454545453E-2</v>
      </c>
      <c r="L131">
        <v>8</v>
      </c>
      <c r="M131">
        <f t="shared" si="7"/>
        <v>0.21363636363636362</v>
      </c>
      <c r="P131" s="109">
        <v>0.22547495900873657</v>
      </c>
      <c r="Q131">
        <f t="shared" si="8"/>
        <v>4.816965033368463E-2</v>
      </c>
      <c r="R131" s="69"/>
    </row>
    <row r="132" spans="1:18" x14ac:dyDescent="0.25">
      <c r="A132">
        <v>31480</v>
      </c>
      <c r="B132" t="s">
        <v>2190</v>
      </c>
      <c r="C132">
        <v>21168</v>
      </c>
      <c r="D132" t="s">
        <v>949</v>
      </c>
      <c r="E132" t="s">
        <v>1640</v>
      </c>
      <c r="F132" t="s">
        <v>239</v>
      </c>
      <c r="G132">
        <v>140</v>
      </c>
      <c r="H132">
        <v>264.58</v>
      </c>
      <c r="I132">
        <v>264.58</v>
      </c>
      <c r="J132">
        <v>26</v>
      </c>
      <c r="K132">
        <f t="shared" si="6"/>
        <v>4.9242424242424239E-3</v>
      </c>
      <c r="L132">
        <v>8</v>
      </c>
      <c r="M132">
        <f t="shared" si="7"/>
        <v>3.9393939393939391E-2</v>
      </c>
      <c r="P132" s="109">
        <v>0.22531304109275024</v>
      </c>
      <c r="Q132">
        <f t="shared" si="8"/>
        <v>8.8759682854719791E-3</v>
      </c>
      <c r="R132" s="69"/>
    </row>
    <row r="133" spans="1:18" x14ac:dyDescent="0.25">
      <c r="A133">
        <v>27506</v>
      </c>
      <c r="B133" t="s">
        <v>2184</v>
      </c>
      <c r="C133">
        <v>38549</v>
      </c>
      <c r="D133" t="s">
        <v>1573</v>
      </c>
      <c r="E133" t="s">
        <v>1574</v>
      </c>
      <c r="F133" t="s">
        <v>70</v>
      </c>
      <c r="G133">
        <v>130</v>
      </c>
      <c r="H133">
        <v>251.26</v>
      </c>
      <c r="I133">
        <v>251.26</v>
      </c>
      <c r="J133">
        <v>20</v>
      </c>
      <c r="K133">
        <f t="shared" si="6"/>
        <v>3.787878787878788E-3</v>
      </c>
      <c r="L133">
        <v>16</v>
      </c>
      <c r="M133">
        <f t="shared" si="7"/>
        <v>6.0606060606060608E-2</v>
      </c>
      <c r="P133" s="109">
        <v>0.22528057425916168</v>
      </c>
      <c r="Q133">
        <f t="shared" si="8"/>
        <v>1.365336813691889E-2</v>
      </c>
      <c r="R133" s="69"/>
    </row>
    <row r="134" spans="1:18" x14ac:dyDescent="0.25">
      <c r="A134">
        <v>69354</v>
      </c>
      <c r="B134" t="s">
        <v>2182</v>
      </c>
      <c r="C134">
        <v>10786</v>
      </c>
      <c r="D134" t="s">
        <v>184</v>
      </c>
      <c r="E134" t="s">
        <v>185</v>
      </c>
      <c r="F134" t="s">
        <v>70</v>
      </c>
      <c r="G134">
        <v>120</v>
      </c>
      <c r="H134" s="6">
        <v>-4773.9799999999996</v>
      </c>
      <c r="I134" s="6">
        <v>4773.9799999999996</v>
      </c>
      <c r="J134">
        <v>495</v>
      </c>
      <c r="K134">
        <f t="shared" si="6"/>
        <v>9.375E-2</v>
      </c>
      <c r="L134">
        <v>24</v>
      </c>
      <c r="M134">
        <f t="shared" si="7"/>
        <v>2.25</v>
      </c>
      <c r="P134" s="45">
        <v>0.22527868668883869</v>
      </c>
      <c r="Q134">
        <f t="shared" si="8"/>
        <v>0.50687704504988706</v>
      </c>
      <c r="R134" s="69"/>
    </row>
    <row r="135" spans="1:18" x14ac:dyDescent="0.25">
      <c r="A135">
        <v>5245</v>
      </c>
      <c r="B135" t="s">
        <v>2190</v>
      </c>
      <c r="C135">
        <v>38073</v>
      </c>
      <c r="D135" t="s">
        <v>261</v>
      </c>
      <c r="E135" t="s">
        <v>949</v>
      </c>
      <c r="F135" t="s">
        <v>239</v>
      </c>
      <c r="G135">
        <v>140</v>
      </c>
      <c r="H135">
        <v>264.77</v>
      </c>
      <c r="I135">
        <v>264.77</v>
      </c>
      <c r="J135">
        <v>3</v>
      </c>
      <c r="K135">
        <f t="shared" si="6"/>
        <v>5.6818181818181815E-4</v>
      </c>
      <c r="L135">
        <v>8</v>
      </c>
      <c r="M135">
        <f t="shared" si="7"/>
        <v>4.5454545454545452E-3</v>
      </c>
      <c r="P135" s="109">
        <v>0.22515135556263874</v>
      </c>
      <c r="Q135">
        <f t="shared" si="8"/>
        <v>1.0234152525574487E-3</v>
      </c>
      <c r="R135" s="69"/>
    </row>
    <row r="136" spans="1:18" x14ac:dyDescent="0.25">
      <c r="A136">
        <v>69501</v>
      </c>
      <c r="B136" t="s">
        <v>2184</v>
      </c>
      <c r="C136">
        <v>22009</v>
      </c>
      <c r="D136" t="s">
        <v>1573</v>
      </c>
      <c r="E136" t="s">
        <v>1631</v>
      </c>
      <c r="F136" t="s">
        <v>70</v>
      </c>
      <c r="G136">
        <v>130</v>
      </c>
      <c r="H136">
        <v>-251.45</v>
      </c>
      <c r="I136">
        <v>251.45</v>
      </c>
      <c r="J136">
        <v>513</v>
      </c>
      <c r="K136">
        <f t="shared" si="6"/>
        <v>9.7159090909090903E-2</v>
      </c>
      <c r="L136">
        <v>8</v>
      </c>
      <c r="M136">
        <f t="shared" si="7"/>
        <v>0.77727272727272723</v>
      </c>
      <c r="P136" s="109">
        <v>0.2251103483330959</v>
      </c>
      <c r="Q136">
        <f t="shared" si="8"/>
        <v>0.17497213438617906</v>
      </c>
      <c r="R136" s="69"/>
    </row>
    <row r="137" spans="1:18" x14ac:dyDescent="0.25">
      <c r="A137">
        <v>70278</v>
      </c>
      <c r="B137" t="s">
        <v>2188</v>
      </c>
      <c r="C137">
        <v>40955</v>
      </c>
      <c r="D137" t="s">
        <v>2069</v>
      </c>
      <c r="E137" t="s">
        <v>1138</v>
      </c>
      <c r="F137" t="s">
        <v>239</v>
      </c>
      <c r="G137">
        <v>140</v>
      </c>
      <c r="H137">
        <v>-48.54</v>
      </c>
      <c r="I137">
        <v>48.54</v>
      </c>
      <c r="J137">
        <v>628</v>
      </c>
      <c r="K137">
        <f t="shared" si="6"/>
        <v>0.11893939393939394</v>
      </c>
      <c r="L137">
        <v>8</v>
      </c>
      <c r="M137">
        <f t="shared" si="7"/>
        <v>0.95151515151515154</v>
      </c>
      <c r="P137" s="109">
        <v>0.22488455187856612</v>
      </c>
      <c r="Q137">
        <f t="shared" si="8"/>
        <v>0.2139810584541508</v>
      </c>
      <c r="R137" s="69"/>
    </row>
    <row r="138" spans="1:18" x14ac:dyDescent="0.25">
      <c r="A138">
        <v>2149</v>
      </c>
      <c r="B138" t="s">
        <v>2182</v>
      </c>
      <c r="C138">
        <v>346084</v>
      </c>
      <c r="D138" t="s">
        <v>185</v>
      </c>
      <c r="E138" t="s">
        <v>220</v>
      </c>
      <c r="F138" t="s">
        <v>70</v>
      </c>
      <c r="G138">
        <v>120</v>
      </c>
      <c r="H138" s="6">
        <v>-5036.97</v>
      </c>
      <c r="I138" s="6">
        <v>5036.97</v>
      </c>
      <c r="J138">
        <v>2</v>
      </c>
      <c r="K138">
        <f t="shared" si="6"/>
        <v>3.7878787878787879E-4</v>
      </c>
      <c r="L138">
        <v>24</v>
      </c>
      <c r="M138">
        <f t="shared" si="7"/>
        <v>9.0909090909090905E-3</v>
      </c>
      <c r="P138" s="45">
        <v>0.22475415612305391</v>
      </c>
      <c r="Q138">
        <f t="shared" si="8"/>
        <v>2.043219601118672E-3</v>
      </c>
      <c r="R138" s="69"/>
    </row>
    <row r="139" spans="1:18" x14ac:dyDescent="0.25">
      <c r="A139">
        <v>68906</v>
      </c>
      <c r="B139" t="s">
        <v>2182</v>
      </c>
      <c r="C139">
        <v>19454</v>
      </c>
      <c r="D139" t="s">
        <v>220</v>
      </c>
      <c r="E139" t="s">
        <v>221</v>
      </c>
      <c r="F139" t="s">
        <v>27</v>
      </c>
      <c r="G139">
        <v>120</v>
      </c>
      <c r="H139" s="6">
        <v>-5037.16</v>
      </c>
      <c r="I139" s="6">
        <v>5037.16</v>
      </c>
      <c r="J139">
        <v>457</v>
      </c>
      <c r="K139">
        <f t="shared" si="6"/>
        <v>8.6553030303030298E-2</v>
      </c>
      <c r="L139">
        <v>24</v>
      </c>
      <c r="M139">
        <f t="shared" si="7"/>
        <v>2.0772727272727272</v>
      </c>
      <c r="P139" s="45">
        <v>0.22474567847103111</v>
      </c>
      <c r="Q139">
        <f t="shared" si="8"/>
        <v>0.46685806846027822</v>
      </c>
      <c r="R139" s="69"/>
    </row>
    <row r="140" spans="1:18" x14ac:dyDescent="0.25">
      <c r="A140">
        <v>64174</v>
      </c>
      <c r="B140" t="s">
        <v>2182</v>
      </c>
      <c r="C140">
        <v>36040</v>
      </c>
      <c r="D140" t="s">
        <v>221</v>
      </c>
      <c r="E140" t="s">
        <v>258</v>
      </c>
      <c r="F140" t="s">
        <v>27</v>
      </c>
      <c r="G140">
        <v>120</v>
      </c>
      <c r="H140" s="6">
        <v>-5038.16</v>
      </c>
      <c r="I140" s="6">
        <v>5038.16</v>
      </c>
      <c r="J140">
        <v>272</v>
      </c>
      <c r="K140">
        <f t="shared" si="6"/>
        <v>5.1515151515151514E-2</v>
      </c>
      <c r="L140">
        <v>24</v>
      </c>
      <c r="M140">
        <f t="shared" si="7"/>
        <v>1.2363636363636363</v>
      </c>
      <c r="P140" s="45">
        <v>0.22470106978879967</v>
      </c>
      <c r="Q140">
        <f t="shared" si="8"/>
        <v>0.27781223173887959</v>
      </c>
      <c r="R140" s="69"/>
    </row>
    <row r="141" spans="1:18" x14ac:dyDescent="0.25">
      <c r="A141">
        <v>397</v>
      </c>
      <c r="B141" t="s">
        <v>2182</v>
      </c>
      <c r="C141">
        <v>346089</v>
      </c>
      <c r="D141" t="s">
        <v>258</v>
      </c>
      <c r="E141" t="s">
        <v>250</v>
      </c>
      <c r="F141" t="s">
        <v>70</v>
      </c>
      <c r="G141">
        <v>120</v>
      </c>
      <c r="H141" s="6">
        <v>-5038.7299999999996</v>
      </c>
      <c r="I141" s="6">
        <v>5038.7299999999996</v>
      </c>
      <c r="J141">
        <v>1</v>
      </c>
      <c r="K141">
        <f t="shared" si="6"/>
        <v>1.8939393939393939E-4</v>
      </c>
      <c r="L141">
        <v>24</v>
      </c>
      <c r="M141">
        <f t="shared" si="7"/>
        <v>4.5454545454545452E-3</v>
      </c>
      <c r="P141" s="45">
        <v>0.22467565076262055</v>
      </c>
      <c r="Q141">
        <f t="shared" si="8"/>
        <v>1.0212529580119116E-3</v>
      </c>
      <c r="R141" s="69"/>
    </row>
    <row r="142" spans="1:18" x14ac:dyDescent="0.25">
      <c r="A142">
        <v>62143</v>
      </c>
      <c r="B142" t="s">
        <v>2182</v>
      </c>
      <c r="C142">
        <v>29495</v>
      </c>
      <c r="D142" t="s">
        <v>250</v>
      </c>
      <c r="E142" t="s">
        <v>182</v>
      </c>
      <c r="F142" t="s">
        <v>70</v>
      </c>
      <c r="G142">
        <v>120</v>
      </c>
      <c r="H142" s="6">
        <v>-4898.3</v>
      </c>
      <c r="I142" s="6">
        <v>4898.3</v>
      </c>
      <c r="J142">
        <v>239</v>
      </c>
      <c r="K142">
        <f t="shared" si="6"/>
        <v>4.5265151515151515E-2</v>
      </c>
      <c r="L142">
        <v>24</v>
      </c>
      <c r="M142">
        <f t="shared" si="7"/>
        <v>1.0863636363636364</v>
      </c>
      <c r="P142" s="68">
        <v>0.22418339903928397</v>
      </c>
      <c r="Q142">
        <f t="shared" si="8"/>
        <v>0.24354469259267669</v>
      </c>
      <c r="R142" s="69"/>
    </row>
    <row r="143" spans="1:18" x14ac:dyDescent="0.25">
      <c r="A143">
        <v>70970</v>
      </c>
      <c r="B143" t="s">
        <v>2182</v>
      </c>
      <c r="C143">
        <v>10386</v>
      </c>
      <c r="D143" t="s">
        <v>182</v>
      </c>
      <c r="E143" t="s">
        <v>183</v>
      </c>
      <c r="F143" t="s">
        <v>27</v>
      </c>
      <c r="G143">
        <v>120</v>
      </c>
      <c r="H143" s="6">
        <v>-4898.49</v>
      </c>
      <c r="I143" s="6">
        <v>4898.49</v>
      </c>
      <c r="J143" s="8">
        <v>1003</v>
      </c>
      <c r="K143">
        <f t="shared" si="6"/>
        <v>0.18996212121212122</v>
      </c>
      <c r="L143">
        <v>24</v>
      </c>
      <c r="M143">
        <f t="shared" si="7"/>
        <v>4.5590909090909095</v>
      </c>
      <c r="P143" s="68">
        <v>0.22417470353397165</v>
      </c>
      <c r="Q143">
        <f t="shared" si="8"/>
        <v>1.0220328529298799</v>
      </c>
      <c r="R143" s="69"/>
    </row>
    <row r="144" spans="1:18" x14ac:dyDescent="0.25">
      <c r="A144">
        <v>43402</v>
      </c>
      <c r="B144" t="s">
        <v>2182</v>
      </c>
      <c r="C144">
        <v>11163</v>
      </c>
      <c r="D144" t="s">
        <v>157</v>
      </c>
      <c r="E144" t="s">
        <v>183</v>
      </c>
      <c r="F144" t="s">
        <v>27</v>
      </c>
      <c r="G144">
        <v>120</v>
      </c>
      <c r="H144" s="6">
        <v>4900.57</v>
      </c>
      <c r="I144" s="6">
        <v>4900.57</v>
      </c>
      <c r="J144">
        <v>60</v>
      </c>
      <c r="K144">
        <f t="shared" si="6"/>
        <v>1.1363636363636364E-2</v>
      </c>
      <c r="L144">
        <v>24</v>
      </c>
      <c r="M144">
        <f t="shared" si="7"/>
        <v>0.27272727272727271</v>
      </c>
      <c r="P144" s="68">
        <v>0.22407955472814892</v>
      </c>
      <c r="Q144">
        <f t="shared" si="8"/>
        <v>6.11126058349497E-2</v>
      </c>
      <c r="R144" s="69"/>
    </row>
    <row r="145" spans="1:19" x14ac:dyDescent="0.25">
      <c r="A145">
        <v>46219</v>
      </c>
      <c r="B145" t="s">
        <v>2182</v>
      </c>
      <c r="C145">
        <v>4836</v>
      </c>
      <c r="D145" t="s">
        <v>156</v>
      </c>
      <c r="E145" t="s">
        <v>157</v>
      </c>
      <c r="F145" t="s">
        <v>27</v>
      </c>
      <c r="G145">
        <v>120</v>
      </c>
      <c r="H145" s="6">
        <v>4964.92</v>
      </c>
      <c r="I145" s="6">
        <v>4964.92</v>
      </c>
      <c r="J145">
        <v>86</v>
      </c>
      <c r="K145">
        <f t="shared" si="6"/>
        <v>1.6287878787878789E-2</v>
      </c>
      <c r="L145">
        <v>24</v>
      </c>
      <c r="M145">
        <f t="shared" si="7"/>
        <v>0.39090909090909093</v>
      </c>
      <c r="P145" s="68">
        <v>0.22343263032186206</v>
      </c>
      <c r="Q145">
        <f t="shared" si="8"/>
        <v>8.7341846398546086E-2</v>
      </c>
      <c r="R145" s="69"/>
    </row>
    <row r="146" spans="1:19" x14ac:dyDescent="0.25">
      <c r="A146">
        <v>67586</v>
      </c>
      <c r="B146" t="s">
        <v>2187</v>
      </c>
      <c r="C146">
        <v>44068</v>
      </c>
      <c r="D146" t="s">
        <v>779</v>
      </c>
      <c r="E146" t="s">
        <v>772</v>
      </c>
      <c r="F146" t="s">
        <v>239</v>
      </c>
      <c r="G146">
        <v>140</v>
      </c>
      <c r="H146">
        <v>-153.07</v>
      </c>
      <c r="I146">
        <v>153.07</v>
      </c>
      <c r="J146">
        <v>387</v>
      </c>
      <c r="K146">
        <f t="shared" si="6"/>
        <v>7.3295454545454539E-2</v>
      </c>
      <c r="L146">
        <v>8</v>
      </c>
      <c r="M146">
        <f t="shared" si="7"/>
        <v>0.58636363636363631</v>
      </c>
      <c r="P146" s="109">
        <v>0.2234032224639998</v>
      </c>
      <c r="Q146">
        <f t="shared" si="8"/>
        <v>0.13099552589934532</v>
      </c>
      <c r="R146" s="69"/>
    </row>
    <row r="147" spans="1:19" x14ac:dyDescent="0.25">
      <c r="A147">
        <v>8198</v>
      </c>
      <c r="B147" t="s">
        <v>2187</v>
      </c>
      <c r="C147">
        <v>6313</v>
      </c>
      <c r="D147" t="s">
        <v>772</v>
      </c>
      <c r="E147" t="s">
        <v>204</v>
      </c>
      <c r="F147" t="s">
        <v>239</v>
      </c>
      <c r="G147">
        <v>140</v>
      </c>
      <c r="H147">
        <v>-154.86000000000001</v>
      </c>
      <c r="I147">
        <v>154.86000000000001</v>
      </c>
      <c r="J147">
        <v>5</v>
      </c>
      <c r="K147">
        <f t="shared" si="6"/>
        <v>9.46969696969697E-4</v>
      </c>
      <c r="L147">
        <v>8</v>
      </c>
      <c r="M147">
        <f t="shared" si="7"/>
        <v>7.575757575757576E-3</v>
      </c>
      <c r="P147" s="109">
        <v>0.22082094319103995</v>
      </c>
      <c r="Q147">
        <f t="shared" si="8"/>
        <v>1.6728859332654543E-3</v>
      </c>
      <c r="R147" s="69"/>
    </row>
    <row r="148" spans="1:19" x14ac:dyDescent="0.25">
      <c r="A148">
        <v>39612</v>
      </c>
      <c r="B148" t="s">
        <v>2184</v>
      </c>
      <c r="C148">
        <v>25047</v>
      </c>
      <c r="D148" t="s">
        <v>185</v>
      </c>
      <c r="E148" t="s">
        <v>1631</v>
      </c>
      <c r="F148" t="s">
        <v>70</v>
      </c>
      <c r="G148">
        <v>130</v>
      </c>
      <c r="H148">
        <v>257.3</v>
      </c>
      <c r="I148">
        <v>257.3</v>
      </c>
      <c r="J148">
        <v>43</v>
      </c>
      <c r="K148">
        <f t="shared" si="6"/>
        <v>8.1439393939393943E-3</v>
      </c>
      <c r="L148">
        <v>6</v>
      </c>
      <c r="M148">
        <f t="shared" si="7"/>
        <v>4.8863636363636366E-2</v>
      </c>
      <c r="P148" s="109">
        <v>0.21999221565626489</v>
      </c>
      <c r="Q148">
        <f t="shared" si="8"/>
        <v>1.0749619628658398E-2</v>
      </c>
      <c r="R148" s="69"/>
    </row>
    <row r="149" spans="1:19" x14ac:dyDescent="0.25">
      <c r="A149">
        <v>33530</v>
      </c>
      <c r="B149" t="s">
        <v>2184</v>
      </c>
      <c r="C149">
        <v>18164</v>
      </c>
      <c r="D149" t="s">
        <v>1675</v>
      </c>
      <c r="E149" t="s">
        <v>250</v>
      </c>
      <c r="F149" t="s">
        <v>70</v>
      </c>
      <c r="G149">
        <v>130</v>
      </c>
      <c r="H149">
        <v>156.16</v>
      </c>
      <c r="I149">
        <v>156.16</v>
      </c>
      <c r="J149">
        <v>29</v>
      </c>
      <c r="K149">
        <f t="shared" si="6"/>
        <v>5.4924242424242422E-3</v>
      </c>
      <c r="L149">
        <v>6</v>
      </c>
      <c r="M149">
        <f t="shared" si="7"/>
        <v>3.2954545454545452E-2</v>
      </c>
      <c r="P149" s="68">
        <v>0.21748461996038784</v>
      </c>
      <c r="Q149">
        <f t="shared" si="8"/>
        <v>7.1671067941491444E-3</v>
      </c>
      <c r="R149" s="69"/>
    </row>
    <row r="150" spans="1:19" x14ac:dyDescent="0.25">
      <c r="A150">
        <v>52033</v>
      </c>
      <c r="B150" t="s">
        <v>2184</v>
      </c>
      <c r="C150">
        <v>7105</v>
      </c>
      <c r="D150" t="s">
        <v>1943</v>
      </c>
      <c r="E150" t="s">
        <v>1675</v>
      </c>
      <c r="F150" t="s">
        <v>70</v>
      </c>
      <c r="G150">
        <v>130</v>
      </c>
      <c r="H150">
        <v>156.35</v>
      </c>
      <c r="I150">
        <v>156.35</v>
      </c>
      <c r="J150">
        <v>142</v>
      </c>
      <c r="K150">
        <f t="shared" si="6"/>
        <v>2.6893939393939394E-2</v>
      </c>
      <c r="L150">
        <v>6</v>
      </c>
      <c r="M150">
        <f t="shared" si="7"/>
        <v>0.16136363636363638</v>
      </c>
      <c r="P150" s="68">
        <v>0.21722032780949257</v>
      </c>
      <c r="Q150">
        <f t="shared" si="8"/>
        <v>3.505146198744085E-2</v>
      </c>
      <c r="R150" s="69">
        <f>SUM(Q150:Q160)</f>
        <v>6.0451162903615385</v>
      </c>
      <c r="S150">
        <f>COUNT(Q150:Q160)</f>
        <v>11</v>
      </c>
    </row>
    <row r="151" spans="1:19" x14ac:dyDescent="0.25">
      <c r="A151">
        <v>56710</v>
      </c>
      <c r="B151" t="s">
        <v>2184</v>
      </c>
      <c r="C151">
        <v>17361</v>
      </c>
      <c r="D151" t="s">
        <v>1606</v>
      </c>
      <c r="E151" t="s">
        <v>1943</v>
      </c>
      <c r="F151" t="s">
        <v>70</v>
      </c>
      <c r="G151">
        <v>130</v>
      </c>
      <c r="H151">
        <v>156.54</v>
      </c>
      <c r="I151">
        <v>156.54</v>
      </c>
      <c r="J151">
        <v>182</v>
      </c>
      <c r="K151">
        <f t="shared" si="6"/>
        <v>3.446969696969697E-2</v>
      </c>
      <c r="L151">
        <v>6</v>
      </c>
      <c r="M151">
        <f t="shared" si="7"/>
        <v>0.20681818181818182</v>
      </c>
      <c r="P151" s="68">
        <v>0.21695667722635853</v>
      </c>
      <c r="Q151">
        <f t="shared" si="8"/>
        <v>4.4870585517269607E-2</v>
      </c>
      <c r="R151" s="69"/>
    </row>
    <row r="152" spans="1:19" x14ac:dyDescent="0.25">
      <c r="A152">
        <v>29723</v>
      </c>
      <c r="B152" t="s">
        <v>2184</v>
      </c>
      <c r="C152">
        <v>348326</v>
      </c>
      <c r="D152" t="s">
        <v>1605</v>
      </c>
      <c r="E152" t="s">
        <v>1606</v>
      </c>
      <c r="F152" t="s">
        <v>70</v>
      </c>
      <c r="G152">
        <v>140</v>
      </c>
      <c r="H152">
        <v>156.72999999999999</v>
      </c>
      <c r="I152">
        <v>156.72999999999999</v>
      </c>
      <c r="J152">
        <v>24</v>
      </c>
      <c r="K152">
        <f t="shared" si="6"/>
        <v>4.5454545454545452E-3</v>
      </c>
      <c r="L152">
        <v>6</v>
      </c>
      <c r="M152">
        <f t="shared" si="7"/>
        <v>2.7272727272727271E-2</v>
      </c>
      <c r="P152" s="68">
        <v>0.21669366587771433</v>
      </c>
      <c r="Q152">
        <f t="shared" si="8"/>
        <v>5.9098272512103905E-3</v>
      </c>
      <c r="R152" s="69"/>
    </row>
    <row r="153" spans="1:19" x14ac:dyDescent="0.25">
      <c r="A153">
        <v>11101</v>
      </c>
      <c r="B153" t="s">
        <v>2188</v>
      </c>
      <c r="C153">
        <v>33331</v>
      </c>
      <c r="D153" t="s">
        <v>1138</v>
      </c>
      <c r="E153" t="s">
        <v>1139</v>
      </c>
      <c r="F153" t="s">
        <v>239</v>
      </c>
      <c r="G153">
        <v>140</v>
      </c>
      <c r="H153">
        <v>-50.44</v>
      </c>
      <c r="I153">
        <v>50.44</v>
      </c>
      <c r="J153">
        <v>6</v>
      </c>
      <c r="K153">
        <f t="shared" si="6"/>
        <v>1.1363636363636363E-3</v>
      </c>
      <c r="L153">
        <v>8</v>
      </c>
      <c r="M153">
        <f t="shared" si="7"/>
        <v>9.0909090909090905E-3</v>
      </c>
      <c r="P153" s="109">
        <v>0.21641348430185567</v>
      </c>
      <c r="Q153">
        <f t="shared" si="8"/>
        <v>1.9673953118350515E-3</v>
      </c>
      <c r="R153" s="69"/>
    </row>
    <row r="154" spans="1:19" x14ac:dyDescent="0.25">
      <c r="A154">
        <v>65071</v>
      </c>
      <c r="B154" t="s">
        <v>2184</v>
      </c>
      <c r="C154">
        <v>29668</v>
      </c>
      <c r="D154" t="s">
        <v>1993</v>
      </c>
      <c r="E154" t="s">
        <v>1605</v>
      </c>
      <c r="F154" t="s">
        <v>70</v>
      </c>
      <c r="G154">
        <v>140</v>
      </c>
      <c r="H154">
        <v>157.63999999999999</v>
      </c>
      <c r="I154">
        <v>157.63999999999999</v>
      </c>
      <c r="J154">
        <v>293</v>
      </c>
      <c r="K154">
        <f t="shared" si="6"/>
        <v>5.5492424242424246E-2</v>
      </c>
      <c r="L154">
        <v>6</v>
      </c>
      <c r="M154">
        <f t="shared" si="7"/>
        <v>0.3329545454545455</v>
      </c>
      <c r="P154" s="68">
        <v>0.21544276993792291</v>
      </c>
      <c r="Q154">
        <f t="shared" si="8"/>
        <v>7.1732649536149343E-2</v>
      </c>
      <c r="R154" s="69"/>
    </row>
    <row r="155" spans="1:19" x14ac:dyDescent="0.25">
      <c r="A155">
        <v>59307</v>
      </c>
      <c r="B155" t="s">
        <v>2184</v>
      </c>
      <c r="C155">
        <v>348327</v>
      </c>
      <c r="D155" t="s">
        <v>1567</v>
      </c>
      <c r="E155" t="s">
        <v>1993</v>
      </c>
      <c r="F155" t="s">
        <v>239</v>
      </c>
      <c r="G155">
        <v>140</v>
      </c>
      <c r="H155">
        <v>158.91</v>
      </c>
      <c r="I155">
        <v>158.91</v>
      </c>
      <c r="J155">
        <v>206</v>
      </c>
      <c r="K155">
        <f t="shared" si="6"/>
        <v>3.9015151515151517E-2</v>
      </c>
      <c r="L155">
        <v>6</v>
      </c>
      <c r="M155">
        <f t="shared" si="7"/>
        <v>0.2340909090909091</v>
      </c>
      <c r="P155" s="68">
        <v>0.21372096314274852</v>
      </c>
      <c r="Q155">
        <f t="shared" si="8"/>
        <v>5.0030134553870675E-2</v>
      </c>
      <c r="R155" s="69"/>
    </row>
    <row r="156" spans="1:19" x14ac:dyDescent="0.25">
      <c r="A156">
        <v>27318</v>
      </c>
      <c r="B156" t="s">
        <v>2184</v>
      </c>
      <c r="C156">
        <v>13900</v>
      </c>
      <c r="D156" t="s">
        <v>1566</v>
      </c>
      <c r="E156" t="s">
        <v>1567</v>
      </c>
      <c r="F156" t="s">
        <v>239</v>
      </c>
      <c r="G156">
        <v>140</v>
      </c>
      <c r="H156">
        <v>159.25</v>
      </c>
      <c r="I156">
        <v>159.25</v>
      </c>
      <c r="J156">
        <v>20</v>
      </c>
      <c r="K156">
        <f t="shared" si="6"/>
        <v>3.787878787878788E-3</v>
      </c>
      <c r="L156">
        <v>6</v>
      </c>
      <c r="M156">
        <f t="shared" si="7"/>
        <v>2.2727272727272728E-2</v>
      </c>
      <c r="P156" s="68">
        <v>0.21326466720888015</v>
      </c>
      <c r="Q156">
        <f t="shared" si="8"/>
        <v>4.8469242547472761E-3</v>
      </c>
      <c r="R156" s="69"/>
    </row>
    <row r="157" spans="1:19" x14ac:dyDescent="0.25">
      <c r="A157">
        <v>41365</v>
      </c>
      <c r="B157" t="s">
        <v>2184</v>
      </c>
      <c r="C157">
        <v>18865</v>
      </c>
      <c r="D157" t="s">
        <v>1748</v>
      </c>
      <c r="E157" t="s">
        <v>1566</v>
      </c>
      <c r="F157" t="s">
        <v>239</v>
      </c>
      <c r="G157">
        <v>140</v>
      </c>
      <c r="H157">
        <v>159.6</v>
      </c>
      <c r="I157">
        <v>159.6</v>
      </c>
      <c r="J157">
        <v>63</v>
      </c>
      <c r="K157">
        <f t="shared" si="6"/>
        <v>1.1931818181818182E-2</v>
      </c>
      <c r="L157">
        <v>6</v>
      </c>
      <c r="M157">
        <f t="shared" si="7"/>
        <v>7.1590909090909094E-2</v>
      </c>
      <c r="P157" s="68">
        <v>0.21279698153517648</v>
      </c>
      <c r="Q157">
        <f t="shared" si="8"/>
        <v>1.523432935990468E-2</v>
      </c>
      <c r="R157" s="69"/>
    </row>
    <row r="158" spans="1:19" x14ac:dyDescent="0.25">
      <c r="A158">
        <v>37844</v>
      </c>
      <c r="B158" t="s">
        <v>2184</v>
      </c>
      <c r="C158">
        <v>5595</v>
      </c>
      <c r="D158" t="s">
        <v>1747</v>
      </c>
      <c r="E158" t="s">
        <v>1748</v>
      </c>
      <c r="G158">
        <v>100.5</v>
      </c>
      <c r="H158">
        <v>159.79</v>
      </c>
      <c r="I158">
        <v>159.79</v>
      </c>
      <c r="J158">
        <v>37</v>
      </c>
      <c r="K158">
        <f t="shared" si="6"/>
        <v>7.0075757575757576E-3</v>
      </c>
      <c r="L158">
        <v>8</v>
      </c>
      <c r="M158">
        <f t="shared" si="7"/>
        <v>5.6060606060606061E-2</v>
      </c>
      <c r="P158" s="68">
        <v>0.21254395301967688</v>
      </c>
      <c r="Q158">
        <f t="shared" si="8"/>
        <v>1.1915342820800067E-2</v>
      </c>
      <c r="R158" s="69"/>
    </row>
    <row r="159" spans="1:19" x14ac:dyDescent="0.25">
      <c r="A159">
        <v>71236</v>
      </c>
      <c r="B159" t="s">
        <v>2182</v>
      </c>
      <c r="C159">
        <v>24921</v>
      </c>
      <c r="D159" t="s">
        <v>202</v>
      </c>
      <c r="E159" t="s">
        <v>156</v>
      </c>
      <c r="F159" t="s">
        <v>27</v>
      </c>
      <c r="G159">
        <v>80</v>
      </c>
      <c r="H159" s="6">
        <v>5471.87</v>
      </c>
      <c r="I159" s="6">
        <v>5471.87</v>
      </c>
      <c r="J159" s="8">
        <v>5490</v>
      </c>
      <c r="K159">
        <f t="shared" si="6"/>
        <v>1.0397727272727273</v>
      </c>
      <c r="L159">
        <v>24</v>
      </c>
      <c r="M159">
        <f t="shared" si="7"/>
        <v>24.954545454545453</v>
      </c>
      <c r="P159" s="68">
        <v>0.20273236296505937</v>
      </c>
      <c r="Q159">
        <f t="shared" si="8"/>
        <v>5.0590939667189812</v>
      </c>
      <c r="R159" s="69"/>
    </row>
    <row r="160" spans="1:19" x14ac:dyDescent="0.25">
      <c r="A160">
        <v>70768</v>
      </c>
      <c r="B160" t="s">
        <v>2182</v>
      </c>
      <c r="C160">
        <v>13782</v>
      </c>
      <c r="D160" t="s">
        <v>201</v>
      </c>
      <c r="E160" t="s">
        <v>202</v>
      </c>
      <c r="F160" t="s">
        <v>27</v>
      </c>
      <c r="G160">
        <v>120</v>
      </c>
      <c r="H160" s="6">
        <v>5472.73</v>
      </c>
      <c r="I160" s="6">
        <v>5472.73</v>
      </c>
      <c r="J160">
        <v>808</v>
      </c>
      <c r="K160">
        <f t="shared" si="6"/>
        <v>0.15303030303030302</v>
      </c>
      <c r="L160">
        <v>24</v>
      </c>
      <c r="M160">
        <f t="shared" si="7"/>
        <v>3.6727272727272724</v>
      </c>
      <c r="P160" s="68">
        <v>0.20270050503818376</v>
      </c>
      <c r="Q160">
        <f t="shared" si="8"/>
        <v>0.74446367304932937</v>
      </c>
      <c r="R160" s="69"/>
    </row>
    <row r="161" spans="1:19" x14ac:dyDescent="0.25">
      <c r="A161">
        <v>48194</v>
      </c>
      <c r="B161" t="s">
        <v>2182</v>
      </c>
      <c r="C161">
        <v>348523</v>
      </c>
      <c r="D161" t="s">
        <v>253</v>
      </c>
      <c r="E161" t="s">
        <v>201</v>
      </c>
      <c r="F161" t="s">
        <v>27</v>
      </c>
      <c r="G161">
        <v>120</v>
      </c>
      <c r="H161" s="6">
        <v>5474.42</v>
      </c>
      <c r="I161" s="6">
        <v>5474.42</v>
      </c>
      <c r="J161">
        <v>94</v>
      </c>
      <c r="K161">
        <f t="shared" si="6"/>
        <v>1.7803030303030303E-2</v>
      </c>
      <c r="L161">
        <v>24</v>
      </c>
      <c r="M161">
        <f t="shared" si="7"/>
        <v>0.42727272727272725</v>
      </c>
      <c r="P161" s="68">
        <v>0.2026379296688269</v>
      </c>
      <c r="Q161">
        <f t="shared" si="8"/>
        <v>8.6581660858498763E-2</v>
      </c>
      <c r="R161" s="69"/>
    </row>
    <row r="162" spans="1:19" x14ac:dyDescent="0.25">
      <c r="A162">
        <v>66295</v>
      </c>
      <c r="B162" t="s">
        <v>2182</v>
      </c>
      <c r="C162">
        <v>30933</v>
      </c>
      <c r="D162" t="s">
        <v>191</v>
      </c>
      <c r="E162" t="s">
        <v>253</v>
      </c>
      <c r="F162" t="s">
        <v>70</v>
      </c>
      <c r="G162">
        <v>120</v>
      </c>
      <c r="H162" s="6">
        <v>5474.61</v>
      </c>
      <c r="I162" s="6">
        <v>5474.61</v>
      </c>
      <c r="J162">
        <v>332</v>
      </c>
      <c r="K162">
        <f t="shared" si="6"/>
        <v>6.2878787878787881E-2</v>
      </c>
      <c r="L162">
        <v>24</v>
      </c>
      <c r="M162">
        <f t="shared" si="7"/>
        <v>1.5090909090909093</v>
      </c>
      <c r="P162" s="68">
        <v>0.20259389089756566</v>
      </c>
      <c r="Q162">
        <f t="shared" si="8"/>
        <v>0.30573259899087185</v>
      </c>
      <c r="R162" s="69"/>
    </row>
    <row r="163" spans="1:19" x14ac:dyDescent="0.25">
      <c r="A163">
        <v>54784</v>
      </c>
      <c r="B163" t="s">
        <v>2182</v>
      </c>
      <c r="C163">
        <v>12252</v>
      </c>
      <c r="D163" t="s">
        <v>190</v>
      </c>
      <c r="E163" t="s">
        <v>191</v>
      </c>
      <c r="F163" t="s">
        <v>70</v>
      </c>
      <c r="G163">
        <v>120</v>
      </c>
      <c r="H163" s="6">
        <v>5476.4</v>
      </c>
      <c r="I163" s="6">
        <v>5476.4</v>
      </c>
      <c r="J163">
        <v>157</v>
      </c>
      <c r="K163">
        <f t="shared" si="6"/>
        <v>2.9734848484848486E-2</v>
      </c>
      <c r="L163">
        <v>24</v>
      </c>
      <c r="M163">
        <f t="shared" si="7"/>
        <v>0.71363636363636362</v>
      </c>
      <c r="P163" s="68">
        <v>0.20256466564487974</v>
      </c>
      <c r="Q163">
        <f t="shared" si="8"/>
        <v>0.1445575113920278</v>
      </c>
      <c r="R163" s="69"/>
    </row>
    <row r="164" spans="1:19" x14ac:dyDescent="0.25">
      <c r="A164">
        <v>13096</v>
      </c>
      <c r="B164" t="s">
        <v>2182</v>
      </c>
      <c r="C164">
        <v>346638</v>
      </c>
      <c r="D164" t="s">
        <v>271</v>
      </c>
      <c r="E164" t="s">
        <v>255</v>
      </c>
      <c r="F164" t="s">
        <v>70</v>
      </c>
      <c r="G164">
        <v>130</v>
      </c>
      <c r="H164" s="6">
        <v>1383.48</v>
      </c>
      <c r="I164" s="6">
        <v>1383.48</v>
      </c>
      <c r="J164">
        <v>8</v>
      </c>
      <c r="K164">
        <f t="shared" si="6"/>
        <v>1.5151515151515152E-3</v>
      </c>
      <c r="L164">
        <v>24</v>
      </c>
      <c r="M164">
        <f t="shared" si="7"/>
        <v>3.6363636363636362E-2</v>
      </c>
      <c r="P164" s="68">
        <v>0.18265841626824367</v>
      </c>
      <c r="Q164">
        <f t="shared" si="8"/>
        <v>6.6421242279361328E-3</v>
      </c>
      <c r="R164" s="69"/>
    </row>
    <row r="165" spans="1:19" x14ac:dyDescent="0.25">
      <c r="A165">
        <v>29247</v>
      </c>
      <c r="B165" t="s">
        <v>2182</v>
      </c>
      <c r="C165">
        <v>24187</v>
      </c>
      <c r="D165" t="s">
        <v>233</v>
      </c>
      <c r="E165" t="s">
        <v>234</v>
      </c>
      <c r="F165" t="s">
        <v>70</v>
      </c>
      <c r="G165">
        <v>126</v>
      </c>
      <c r="H165" s="6">
        <v>4107.45</v>
      </c>
      <c r="I165" s="6">
        <v>4107.45</v>
      </c>
      <c r="J165">
        <v>23</v>
      </c>
      <c r="K165">
        <f t="shared" si="6"/>
        <v>4.3560606060606064E-3</v>
      </c>
      <c r="L165">
        <v>24</v>
      </c>
      <c r="M165">
        <f t="shared" si="7"/>
        <v>0.10454545454545455</v>
      </c>
      <c r="P165" s="68">
        <v>0.18095115957789021</v>
      </c>
      <c r="Q165">
        <f t="shared" si="8"/>
        <v>1.8917621228597616E-2</v>
      </c>
      <c r="R165" s="69"/>
    </row>
    <row r="166" spans="1:19" x14ac:dyDescent="0.25">
      <c r="A166">
        <v>21136</v>
      </c>
      <c r="B166" t="s">
        <v>2182</v>
      </c>
      <c r="C166">
        <v>33262</v>
      </c>
      <c r="D166" t="s">
        <v>255</v>
      </c>
      <c r="E166" t="s">
        <v>233</v>
      </c>
      <c r="F166" t="s">
        <v>94</v>
      </c>
      <c r="G166">
        <v>130</v>
      </c>
      <c r="H166" s="6">
        <v>4107.45</v>
      </c>
      <c r="I166" s="6">
        <v>4107.45</v>
      </c>
      <c r="J166">
        <v>15</v>
      </c>
      <c r="K166">
        <f t="shared" si="6"/>
        <v>2.840909090909091E-3</v>
      </c>
      <c r="L166">
        <v>16</v>
      </c>
      <c r="M166">
        <f t="shared" si="7"/>
        <v>4.5454545454545456E-2</v>
      </c>
      <c r="P166" s="68">
        <v>0.18095115957789021</v>
      </c>
      <c r="Q166">
        <f t="shared" si="8"/>
        <v>8.2250527080859181E-3</v>
      </c>
      <c r="R166" s="69"/>
    </row>
    <row r="167" spans="1:19" x14ac:dyDescent="0.25">
      <c r="A167">
        <v>70202</v>
      </c>
      <c r="B167" t="s">
        <v>2182</v>
      </c>
      <c r="C167">
        <v>20798</v>
      </c>
      <c r="D167" t="s">
        <v>225</v>
      </c>
      <c r="E167" t="s">
        <v>190</v>
      </c>
      <c r="F167" t="s">
        <v>70</v>
      </c>
      <c r="G167">
        <v>130</v>
      </c>
      <c r="H167" s="6">
        <v>6138.46</v>
      </c>
      <c r="I167" s="6">
        <v>6138.46</v>
      </c>
      <c r="J167">
        <v>683</v>
      </c>
      <c r="K167">
        <f t="shared" si="6"/>
        <v>0.12935606060606061</v>
      </c>
      <c r="L167">
        <v>24</v>
      </c>
      <c r="M167">
        <f t="shared" si="7"/>
        <v>3.1045454545454545</v>
      </c>
      <c r="P167" s="68">
        <v>0.18071717253800129</v>
      </c>
      <c r="Q167">
        <f t="shared" si="8"/>
        <v>0.56104467656115853</v>
      </c>
      <c r="R167" s="69"/>
    </row>
    <row r="168" spans="1:19" x14ac:dyDescent="0.25">
      <c r="A168">
        <v>43818</v>
      </c>
      <c r="B168" t="s">
        <v>2182</v>
      </c>
      <c r="C168">
        <v>20804</v>
      </c>
      <c r="D168" t="s">
        <v>226</v>
      </c>
      <c r="E168" t="s">
        <v>225</v>
      </c>
      <c r="F168" t="s">
        <v>70</v>
      </c>
      <c r="G168">
        <v>130</v>
      </c>
      <c r="H168" s="6">
        <v>6138.65</v>
      </c>
      <c r="I168" s="6">
        <v>6138.65</v>
      </c>
      <c r="J168">
        <v>64</v>
      </c>
      <c r="K168">
        <f t="shared" si="6"/>
        <v>1.2121212121212121E-2</v>
      </c>
      <c r="L168">
        <v>24</v>
      </c>
      <c r="M168">
        <f t="shared" si="7"/>
        <v>0.29090909090909089</v>
      </c>
      <c r="P168" s="68">
        <v>0.18071157908296115</v>
      </c>
      <c r="Q168">
        <f t="shared" si="8"/>
        <v>5.2570641187770516E-2</v>
      </c>
      <c r="R168" s="69"/>
    </row>
    <row r="169" spans="1:19" x14ac:dyDescent="0.25">
      <c r="A169">
        <v>31043</v>
      </c>
      <c r="B169" t="s">
        <v>2182</v>
      </c>
      <c r="C169">
        <v>30073</v>
      </c>
      <c r="D169" t="s">
        <v>252</v>
      </c>
      <c r="E169" t="s">
        <v>226</v>
      </c>
      <c r="F169" t="s">
        <v>70</v>
      </c>
      <c r="G169">
        <v>130</v>
      </c>
      <c r="H169" s="6">
        <v>6138.84</v>
      </c>
      <c r="I169" s="6">
        <v>6138.84</v>
      </c>
      <c r="J169">
        <v>26</v>
      </c>
      <c r="K169">
        <f t="shared" si="6"/>
        <v>4.9242424242424239E-3</v>
      </c>
      <c r="L169">
        <v>24</v>
      </c>
      <c r="M169">
        <f t="shared" si="7"/>
        <v>0.11818181818181817</v>
      </c>
      <c r="P169" s="68">
        <v>0.18070598597416113</v>
      </c>
      <c r="Q169">
        <f t="shared" si="8"/>
        <v>2.1356161978764495E-2</v>
      </c>
      <c r="R169" s="69"/>
    </row>
    <row r="170" spans="1:19" x14ac:dyDescent="0.25">
      <c r="A170">
        <v>15721</v>
      </c>
      <c r="B170" t="s">
        <v>2182</v>
      </c>
      <c r="C170">
        <v>346817</v>
      </c>
      <c r="D170" t="s">
        <v>181</v>
      </c>
      <c r="E170" t="s">
        <v>252</v>
      </c>
      <c r="F170" t="s">
        <v>70</v>
      </c>
      <c r="G170">
        <v>130</v>
      </c>
      <c r="H170" s="6">
        <v>6139.03</v>
      </c>
      <c r="I170" s="6">
        <v>6139.03</v>
      </c>
      <c r="J170">
        <v>10</v>
      </c>
      <c r="K170">
        <f t="shared" si="6"/>
        <v>1.893939393939394E-3</v>
      </c>
      <c r="L170">
        <v>24</v>
      </c>
      <c r="M170">
        <f t="shared" si="7"/>
        <v>4.5454545454545456E-2</v>
      </c>
      <c r="P170" s="68">
        <v>0.18070039321156917</v>
      </c>
      <c r="Q170">
        <f t="shared" si="8"/>
        <v>8.2136542368895071E-3</v>
      </c>
      <c r="R170" s="69"/>
    </row>
    <row r="171" spans="1:19" x14ac:dyDescent="0.25">
      <c r="A171">
        <v>46146</v>
      </c>
      <c r="B171" t="s">
        <v>2182</v>
      </c>
      <c r="C171">
        <v>9623</v>
      </c>
      <c r="D171" t="s">
        <v>180</v>
      </c>
      <c r="E171" t="s">
        <v>181</v>
      </c>
      <c r="F171" t="s">
        <v>70</v>
      </c>
      <c r="G171">
        <v>130</v>
      </c>
      <c r="H171" s="6">
        <v>6139.22</v>
      </c>
      <c r="I171" s="6">
        <v>6139.22</v>
      </c>
      <c r="J171">
        <v>91</v>
      </c>
      <c r="K171">
        <f t="shared" si="6"/>
        <v>1.7234848484848485E-2</v>
      </c>
      <c r="L171">
        <v>24</v>
      </c>
      <c r="M171">
        <f t="shared" si="7"/>
        <v>0.41363636363636364</v>
      </c>
      <c r="P171" s="68">
        <v>0.18069480079515302</v>
      </c>
      <c r="Q171">
        <f t="shared" si="8"/>
        <v>7.4741940328904202E-2</v>
      </c>
      <c r="R171" s="69"/>
    </row>
    <row r="172" spans="1:19" x14ac:dyDescent="0.25">
      <c r="A172">
        <v>2006</v>
      </c>
      <c r="B172" t="s">
        <v>2182</v>
      </c>
      <c r="C172">
        <v>348285</v>
      </c>
      <c r="D172" t="s">
        <v>180</v>
      </c>
      <c r="E172" t="s">
        <v>234</v>
      </c>
      <c r="F172" t="s">
        <v>70</v>
      </c>
      <c r="G172">
        <v>126</v>
      </c>
      <c r="H172" s="6">
        <v>-6139.41</v>
      </c>
      <c r="I172" s="6">
        <v>6139.41</v>
      </c>
      <c r="J172">
        <v>2</v>
      </c>
      <c r="K172">
        <f t="shared" si="6"/>
        <v>3.7878787878787879E-4</v>
      </c>
      <c r="L172">
        <v>24</v>
      </c>
      <c r="M172">
        <f t="shared" si="7"/>
        <v>9.0909090909090905E-3</v>
      </c>
      <c r="P172" s="68">
        <v>0.18068920872488065</v>
      </c>
      <c r="Q172">
        <f t="shared" si="8"/>
        <v>1.6426291702261876E-3</v>
      </c>
      <c r="R172" s="69"/>
    </row>
    <row r="173" spans="1:19" x14ac:dyDescent="0.25">
      <c r="A173">
        <v>13052</v>
      </c>
      <c r="B173" t="s">
        <v>2182</v>
      </c>
      <c r="C173">
        <v>348286</v>
      </c>
      <c r="D173" t="s">
        <v>234</v>
      </c>
      <c r="E173" t="s">
        <v>1217</v>
      </c>
      <c r="F173" t="s">
        <v>70</v>
      </c>
      <c r="G173">
        <v>126</v>
      </c>
      <c r="H173" s="6">
        <v>-2032.15</v>
      </c>
      <c r="I173" s="6">
        <v>2032.15</v>
      </c>
      <c r="J173">
        <v>8</v>
      </c>
      <c r="K173">
        <f t="shared" si="6"/>
        <v>1.5151515151515152E-3</v>
      </c>
      <c r="L173">
        <v>24</v>
      </c>
      <c r="M173">
        <f t="shared" si="7"/>
        <v>3.6363636363636362E-2</v>
      </c>
      <c r="P173" s="68">
        <v>0.1801428509359124</v>
      </c>
      <c r="Q173">
        <f t="shared" si="8"/>
        <v>6.5506491249422687E-3</v>
      </c>
      <c r="R173" s="69"/>
    </row>
    <row r="174" spans="1:19" x14ac:dyDescent="0.25">
      <c r="A174">
        <v>18408</v>
      </c>
      <c r="B174" t="s">
        <v>2182</v>
      </c>
      <c r="C174">
        <v>346637</v>
      </c>
      <c r="D174" t="s">
        <v>255</v>
      </c>
      <c r="E174" t="s">
        <v>150</v>
      </c>
      <c r="F174" t="s">
        <v>70</v>
      </c>
      <c r="G174">
        <v>130</v>
      </c>
      <c r="H174" s="6">
        <v>-2724.16</v>
      </c>
      <c r="I174" s="6">
        <v>2724.16</v>
      </c>
      <c r="J174">
        <v>13</v>
      </c>
      <c r="K174">
        <f t="shared" si="6"/>
        <v>2.4621212121212119E-3</v>
      </c>
      <c r="L174">
        <v>24</v>
      </c>
      <c r="M174">
        <f t="shared" si="7"/>
        <v>5.9090909090909083E-2</v>
      </c>
      <c r="P174" s="68">
        <v>0.18007149898295818</v>
      </c>
      <c r="Q174">
        <f t="shared" si="8"/>
        <v>1.064058857626571E-2</v>
      </c>
      <c r="R174" s="69"/>
    </row>
    <row r="175" spans="1:19" x14ac:dyDescent="0.25">
      <c r="A175">
        <v>46759</v>
      </c>
      <c r="B175" t="s">
        <v>2182</v>
      </c>
      <c r="C175">
        <v>4250</v>
      </c>
      <c r="D175" t="s">
        <v>150</v>
      </c>
      <c r="E175" t="s">
        <v>151</v>
      </c>
      <c r="F175" t="s">
        <v>94</v>
      </c>
      <c r="G175">
        <v>126</v>
      </c>
      <c r="H175" s="6">
        <v>-2724.35</v>
      </c>
      <c r="I175" s="6">
        <v>2724.35</v>
      </c>
      <c r="J175">
        <v>99</v>
      </c>
      <c r="K175">
        <f t="shared" si="6"/>
        <v>1.8749999999999999E-2</v>
      </c>
      <c r="L175">
        <v>20</v>
      </c>
      <c r="M175">
        <f t="shared" si="7"/>
        <v>0.375</v>
      </c>
      <c r="P175" s="68">
        <v>0.18005894054340132</v>
      </c>
      <c r="Q175">
        <f t="shared" si="8"/>
        <v>6.7522102703775497E-2</v>
      </c>
      <c r="R175" s="69">
        <f>SUM(Q175:Q176)</f>
        <v>7.5642613038562304E-2</v>
      </c>
      <c r="S175">
        <f>COUNT(Q175:Q176)</f>
        <v>2</v>
      </c>
    </row>
    <row r="176" spans="1:19" x14ac:dyDescent="0.25">
      <c r="A176">
        <v>26886</v>
      </c>
      <c r="B176" t="s">
        <v>2184</v>
      </c>
      <c r="C176">
        <v>25377</v>
      </c>
      <c r="D176" t="s">
        <v>1558</v>
      </c>
      <c r="E176" t="s">
        <v>1176</v>
      </c>
      <c r="F176" t="s">
        <v>94</v>
      </c>
      <c r="G176">
        <v>100.5</v>
      </c>
      <c r="H176">
        <v>127.37</v>
      </c>
      <c r="I176">
        <v>127.37</v>
      </c>
      <c r="J176">
        <v>20</v>
      </c>
      <c r="K176">
        <f t="shared" si="6"/>
        <v>3.787878787878788E-3</v>
      </c>
      <c r="L176">
        <v>12</v>
      </c>
      <c r="M176">
        <f t="shared" si="7"/>
        <v>4.5454545454545456E-2</v>
      </c>
      <c r="P176" s="68">
        <v>0.17865122736530967</v>
      </c>
      <c r="Q176">
        <f t="shared" si="8"/>
        <v>8.1205103347868034E-3</v>
      </c>
      <c r="R176" s="69"/>
    </row>
    <row r="177" spans="1:19" x14ac:dyDescent="0.25">
      <c r="A177">
        <v>39011</v>
      </c>
      <c r="B177" t="s">
        <v>2184</v>
      </c>
      <c r="C177">
        <v>347299</v>
      </c>
      <c r="D177" t="s">
        <v>1160</v>
      </c>
      <c r="E177" t="s">
        <v>1558</v>
      </c>
      <c r="F177" t="s">
        <v>94</v>
      </c>
      <c r="G177">
        <v>130</v>
      </c>
      <c r="H177">
        <v>127.56</v>
      </c>
      <c r="I177">
        <v>127.56</v>
      </c>
      <c r="J177">
        <v>40</v>
      </c>
      <c r="K177">
        <f t="shared" si="6"/>
        <v>7.575757575757576E-3</v>
      </c>
      <c r="L177">
        <v>12</v>
      </c>
      <c r="M177">
        <f t="shared" si="7"/>
        <v>9.0909090909090912E-2</v>
      </c>
      <c r="P177" s="68">
        <v>0.17838512723047578</v>
      </c>
      <c r="Q177">
        <f t="shared" si="8"/>
        <v>1.6216829748225071E-2</v>
      </c>
      <c r="R177" s="69"/>
    </row>
    <row r="178" spans="1:19" x14ac:dyDescent="0.25">
      <c r="A178">
        <v>51620</v>
      </c>
      <c r="B178" t="s">
        <v>2184</v>
      </c>
      <c r="C178">
        <v>22274</v>
      </c>
      <c r="D178" t="s">
        <v>1938</v>
      </c>
      <c r="E178" t="s">
        <v>1747</v>
      </c>
      <c r="G178">
        <v>100.5</v>
      </c>
      <c r="H178">
        <v>190.46</v>
      </c>
      <c r="I178">
        <v>190.46</v>
      </c>
      <c r="J178">
        <v>123</v>
      </c>
      <c r="K178">
        <f t="shared" si="6"/>
        <v>2.3295454545454546E-2</v>
      </c>
      <c r="L178">
        <v>8</v>
      </c>
      <c r="M178">
        <f t="shared" si="7"/>
        <v>0.18636363636363637</v>
      </c>
      <c r="P178" s="68">
        <v>0.1783177478368905</v>
      </c>
      <c r="Q178">
        <f t="shared" si="8"/>
        <v>3.323194391505687E-2</v>
      </c>
      <c r="R178" s="69"/>
    </row>
    <row r="179" spans="1:19" x14ac:dyDescent="0.25">
      <c r="A179">
        <v>66422</v>
      </c>
      <c r="B179" t="s">
        <v>2184</v>
      </c>
      <c r="C179">
        <v>29270</v>
      </c>
      <c r="D179" t="s">
        <v>1176</v>
      </c>
      <c r="E179" t="s">
        <v>1938</v>
      </c>
      <c r="F179" t="s">
        <v>94</v>
      </c>
      <c r="G179">
        <v>65.8</v>
      </c>
      <c r="H179">
        <v>191.14</v>
      </c>
      <c r="I179">
        <v>191.14</v>
      </c>
      <c r="J179">
        <v>338</v>
      </c>
      <c r="K179">
        <f t="shared" si="6"/>
        <v>6.4015151515151511E-2</v>
      </c>
      <c r="L179">
        <v>12</v>
      </c>
      <c r="M179">
        <f t="shared" si="7"/>
        <v>0.76818181818181808</v>
      </c>
      <c r="P179" s="68">
        <v>0.17768336430372589</v>
      </c>
      <c r="Q179">
        <f t="shared" si="8"/>
        <v>0.1364931298514985</v>
      </c>
      <c r="R179" s="69"/>
    </row>
    <row r="180" spans="1:19" x14ac:dyDescent="0.25">
      <c r="A180">
        <v>12047</v>
      </c>
      <c r="B180" t="s">
        <v>2184</v>
      </c>
      <c r="C180">
        <v>42075</v>
      </c>
      <c r="D180" t="s">
        <v>1176</v>
      </c>
      <c r="E180" t="s">
        <v>1177</v>
      </c>
      <c r="G180">
        <v>100.5</v>
      </c>
      <c r="H180">
        <v>-63.96</v>
      </c>
      <c r="I180">
        <v>63.96</v>
      </c>
      <c r="J180">
        <v>7</v>
      </c>
      <c r="K180">
        <f t="shared" si="6"/>
        <v>1.3257575757575758E-3</v>
      </c>
      <c r="L180">
        <v>12</v>
      </c>
      <c r="M180">
        <f t="shared" si="7"/>
        <v>1.5909090909090911E-2</v>
      </c>
      <c r="P180" s="68">
        <v>0.17522813357558903</v>
      </c>
      <c r="Q180">
        <f t="shared" si="8"/>
        <v>2.7877203068843713E-3</v>
      </c>
      <c r="R180" s="69"/>
    </row>
    <row r="181" spans="1:19" x14ac:dyDescent="0.25">
      <c r="A181">
        <v>23968</v>
      </c>
      <c r="B181" t="s">
        <v>2184</v>
      </c>
      <c r="C181">
        <v>22373</v>
      </c>
      <c r="D181" t="s">
        <v>1177</v>
      </c>
      <c r="E181" t="s">
        <v>157</v>
      </c>
      <c r="G181">
        <v>100.5</v>
      </c>
      <c r="H181">
        <v>-64.150000000000006</v>
      </c>
      <c r="I181">
        <v>64.150000000000006</v>
      </c>
      <c r="J181">
        <v>16</v>
      </c>
      <c r="K181">
        <f t="shared" si="6"/>
        <v>3.0303030303030303E-3</v>
      </c>
      <c r="L181">
        <v>12</v>
      </c>
      <c r="M181">
        <f t="shared" si="7"/>
        <v>3.6363636363636362E-2</v>
      </c>
      <c r="P181" s="68">
        <v>0.17470914144184993</v>
      </c>
      <c r="Q181">
        <f t="shared" si="8"/>
        <v>6.3530596887945425E-3</v>
      </c>
      <c r="R181" s="69"/>
    </row>
    <row r="182" spans="1:19" x14ac:dyDescent="0.25">
      <c r="A182">
        <v>58875</v>
      </c>
      <c r="B182" t="s">
        <v>2186</v>
      </c>
      <c r="C182">
        <v>38555</v>
      </c>
      <c r="D182" t="s">
        <v>904</v>
      </c>
      <c r="E182" t="s">
        <v>1992</v>
      </c>
      <c r="F182" t="s">
        <v>239</v>
      </c>
      <c r="G182">
        <v>140</v>
      </c>
      <c r="H182">
        <v>-142.13999999999999</v>
      </c>
      <c r="I182">
        <v>142.13999999999999</v>
      </c>
      <c r="J182">
        <v>201</v>
      </c>
      <c r="K182">
        <f t="shared" si="6"/>
        <v>3.806818181818182E-2</v>
      </c>
      <c r="L182">
        <v>8</v>
      </c>
      <c r="M182">
        <f t="shared" si="7"/>
        <v>0.30454545454545456</v>
      </c>
      <c r="P182" s="109">
        <v>0.17426543821389837</v>
      </c>
      <c r="Q182">
        <f t="shared" si="8"/>
        <v>5.3071747092414502E-2</v>
      </c>
      <c r="R182" s="69"/>
    </row>
    <row r="183" spans="1:19" x14ac:dyDescent="0.25">
      <c r="A183">
        <v>63908</v>
      </c>
      <c r="B183" t="s">
        <v>2186</v>
      </c>
      <c r="C183">
        <v>814</v>
      </c>
      <c r="D183" t="s">
        <v>1992</v>
      </c>
      <c r="E183" t="s">
        <v>1986</v>
      </c>
      <c r="F183" t="s">
        <v>239</v>
      </c>
      <c r="G183">
        <v>140</v>
      </c>
      <c r="H183">
        <v>-143.31</v>
      </c>
      <c r="I183">
        <v>143.31</v>
      </c>
      <c r="J183">
        <v>271</v>
      </c>
      <c r="K183">
        <f t="shared" si="6"/>
        <v>5.1325757575757573E-2</v>
      </c>
      <c r="L183">
        <v>8</v>
      </c>
      <c r="M183">
        <f t="shared" si="7"/>
        <v>0.41060606060606059</v>
      </c>
      <c r="P183" s="109">
        <v>0.17284271430970283</v>
      </c>
      <c r="Q183">
        <f t="shared" si="8"/>
        <v>7.0970266027165857E-2</v>
      </c>
      <c r="R183" s="69">
        <f>SUM(Q183:Q303)</f>
        <v>6.240307863106076</v>
      </c>
      <c r="S183">
        <f>COUNT(Q183:Q303)</f>
        <v>121</v>
      </c>
    </row>
    <row r="184" spans="1:19" x14ac:dyDescent="0.25">
      <c r="A184">
        <v>11481</v>
      </c>
      <c r="B184" t="s">
        <v>2184</v>
      </c>
      <c r="C184">
        <v>347300</v>
      </c>
      <c r="D184" t="s">
        <v>1159</v>
      </c>
      <c r="E184" t="s">
        <v>1160</v>
      </c>
      <c r="F184" t="s">
        <v>94</v>
      </c>
      <c r="G184">
        <v>65.8</v>
      </c>
      <c r="H184">
        <v>131.78</v>
      </c>
      <c r="I184">
        <v>131.78</v>
      </c>
      <c r="J184">
        <v>7</v>
      </c>
      <c r="K184">
        <f t="shared" si="6"/>
        <v>1.3257575757575758E-3</v>
      </c>
      <c r="L184">
        <v>12</v>
      </c>
      <c r="M184">
        <f t="shared" si="7"/>
        <v>1.5909090909090911E-2</v>
      </c>
      <c r="P184" s="68">
        <v>0.17267268803702757</v>
      </c>
      <c r="Q184">
        <f t="shared" si="8"/>
        <v>2.7470654914981663E-3</v>
      </c>
      <c r="R184" s="69"/>
    </row>
    <row r="185" spans="1:19" x14ac:dyDescent="0.25">
      <c r="A185">
        <v>57536</v>
      </c>
      <c r="B185" t="s">
        <v>2186</v>
      </c>
      <c r="C185">
        <v>41385</v>
      </c>
      <c r="D185" t="s">
        <v>1986</v>
      </c>
      <c r="E185" t="s">
        <v>1987</v>
      </c>
      <c r="F185" t="s">
        <v>239</v>
      </c>
      <c r="G185">
        <v>140</v>
      </c>
      <c r="H185">
        <v>-143.5</v>
      </c>
      <c r="I185">
        <v>143.5</v>
      </c>
      <c r="J185">
        <v>188</v>
      </c>
      <c r="K185">
        <f t="shared" si="6"/>
        <v>3.5606060606060606E-2</v>
      </c>
      <c r="L185">
        <v>8</v>
      </c>
      <c r="M185">
        <f t="shared" si="7"/>
        <v>0.28484848484848485</v>
      </c>
      <c r="P185" s="109">
        <v>0.17261386332908371</v>
      </c>
      <c r="Q185">
        <f t="shared" si="8"/>
        <v>4.9168797433132939E-2</v>
      </c>
      <c r="R185" s="69"/>
    </row>
    <row r="186" spans="1:19" x14ac:dyDescent="0.25">
      <c r="A186">
        <v>69051</v>
      </c>
      <c r="B186" t="s">
        <v>2186</v>
      </c>
      <c r="C186">
        <v>8108</v>
      </c>
      <c r="D186" t="s">
        <v>1987</v>
      </c>
      <c r="E186" t="s">
        <v>1454</v>
      </c>
      <c r="F186" t="s">
        <v>239</v>
      </c>
      <c r="G186">
        <v>140</v>
      </c>
      <c r="H186">
        <v>-144.55000000000001</v>
      </c>
      <c r="I186">
        <v>144.55000000000001</v>
      </c>
      <c r="J186">
        <v>482</v>
      </c>
      <c r="K186">
        <f t="shared" si="6"/>
        <v>9.1287878787878793E-2</v>
      </c>
      <c r="L186">
        <v>8</v>
      </c>
      <c r="M186">
        <f t="shared" si="7"/>
        <v>0.73030303030303034</v>
      </c>
      <c r="P186" s="45">
        <v>0.17136000960030101</v>
      </c>
      <c r="Q186">
        <f t="shared" si="8"/>
        <v>0.1251447342838562</v>
      </c>
      <c r="R186" s="69"/>
    </row>
    <row r="187" spans="1:19" x14ac:dyDescent="0.25">
      <c r="A187">
        <v>21630</v>
      </c>
      <c r="B187" t="s">
        <v>2186</v>
      </c>
      <c r="C187">
        <v>12034</v>
      </c>
      <c r="D187" t="s">
        <v>1454</v>
      </c>
      <c r="E187" t="s">
        <v>929</v>
      </c>
      <c r="F187" t="s">
        <v>94</v>
      </c>
      <c r="G187">
        <v>140</v>
      </c>
      <c r="H187">
        <v>-144.74</v>
      </c>
      <c r="I187">
        <v>144.74</v>
      </c>
      <c r="J187">
        <v>15</v>
      </c>
      <c r="K187">
        <f t="shared" si="6"/>
        <v>2.840909090909091E-3</v>
      </c>
      <c r="L187">
        <v>8</v>
      </c>
      <c r="M187">
        <f t="shared" si="7"/>
        <v>2.2727272727272728E-2</v>
      </c>
      <c r="P187" s="45">
        <v>0.17113506555011407</v>
      </c>
      <c r="Q187">
        <f t="shared" si="8"/>
        <v>3.889433307957138E-3</v>
      </c>
      <c r="R187" s="69"/>
    </row>
    <row r="188" spans="1:19" x14ac:dyDescent="0.25">
      <c r="A188">
        <v>4436</v>
      </c>
      <c r="B188" t="s">
        <v>2186</v>
      </c>
      <c r="C188">
        <v>8109</v>
      </c>
      <c r="D188" t="s">
        <v>928</v>
      </c>
      <c r="E188" t="s">
        <v>929</v>
      </c>
      <c r="F188" t="s">
        <v>94</v>
      </c>
      <c r="G188">
        <v>140</v>
      </c>
      <c r="H188">
        <v>144.93</v>
      </c>
      <c r="I188">
        <v>144.93</v>
      </c>
      <c r="J188">
        <v>3</v>
      </c>
      <c r="K188">
        <f t="shared" si="6"/>
        <v>5.6818181818181815E-4</v>
      </c>
      <c r="L188">
        <v>8</v>
      </c>
      <c r="M188">
        <f t="shared" si="7"/>
        <v>4.5454545454545452E-3</v>
      </c>
      <c r="P188" s="45">
        <v>0.17091071129320023</v>
      </c>
      <c r="Q188">
        <f t="shared" si="8"/>
        <v>7.7686686951454649E-4</v>
      </c>
      <c r="R188" s="69"/>
    </row>
    <row r="189" spans="1:19" x14ac:dyDescent="0.25">
      <c r="A189">
        <v>16348</v>
      </c>
      <c r="B189" t="s">
        <v>2186</v>
      </c>
      <c r="C189">
        <v>34205</v>
      </c>
      <c r="D189" t="s">
        <v>827</v>
      </c>
      <c r="E189" t="s">
        <v>928</v>
      </c>
      <c r="F189" t="s">
        <v>94</v>
      </c>
      <c r="G189">
        <v>100.5</v>
      </c>
      <c r="H189">
        <v>161.63</v>
      </c>
      <c r="I189">
        <v>161.63</v>
      </c>
      <c r="J189">
        <v>11</v>
      </c>
      <c r="K189">
        <f t="shared" si="6"/>
        <v>2.0833333333333333E-3</v>
      </c>
      <c r="L189">
        <v>8</v>
      </c>
      <c r="M189">
        <f t="shared" si="7"/>
        <v>1.6666666666666666E-2</v>
      </c>
      <c r="P189" s="45">
        <v>0.15325180590065898</v>
      </c>
      <c r="Q189">
        <f t="shared" si="8"/>
        <v>2.5541967650109828E-3</v>
      </c>
      <c r="R189" s="69"/>
    </row>
    <row r="190" spans="1:19" x14ac:dyDescent="0.25">
      <c r="A190">
        <v>33632</v>
      </c>
      <c r="B190" t="s">
        <v>2179</v>
      </c>
      <c r="C190">
        <v>2056</v>
      </c>
      <c r="D190" t="s">
        <v>151</v>
      </c>
      <c r="E190" t="s">
        <v>1676</v>
      </c>
      <c r="F190" t="s">
        <v>70</v>
      </c>
      <c r="G190">
        <v>126</v>
      </c>
      <c r="H190" s="6">
        <v>-4952.08</v>
      </c>
      <c r="I190" s="6">
        <v>4952.08</v>
      </c>
      <c r="J190">
        <v>30</v>
      </c>
      <c r="K190">
        <f t="shared" si="6"/>
        <v>5.681818181818182E-3</v>
      </c>
      <c r="L190">
        <v>66</v>
      </c>
      <c r="M190">
        <f t="shared" si="7"/>
        <v>0.375</v>
      </c>
      <c r="P190" s="68">
        <v>0.14257806941687692</v>
      </c>
      <c r="Q190">
        <f t="shared" si="8"/>
        <v>5.346677603132885E-2</v>
      </c>
      <c r="R190" s="69"/>
    </row>
    <row r="191" spans="1:19" x14ac:dyDescent="0.25">
      <c r="A191">
        <v>34645</v>
      </c>
      <c r="B191" t="s">
        <v>2179</v>
      </c>
      <c r="C191">
        <v>44307</v>
      </c>
      <c r="D191" t="s">
        <v>1676</v>
      </c>
      <c r="E191" t="s">
        <v>1569</v>
      </c>
      <c r="F191" t="s">
        <v>39</v>
      </c>
      <c r="G191">
        <v>126</v>
      </c>
      <c r="H191" s="6">
        <v>-4952.2700000000004</v>
      </c>
      <c r="I191" s="6">
        <v>4952.2700000000004</v>
      </c>
      <c r="J191">
        <v>31</v>
      </c>
      <c r="K191">
        <f t="shared" si="6"/>
        <v>5.8712121212121209E-3</v>
      </c>
      <c r="L191">
        <v>66</v>
      </c>
      <c r="M191">
        <f t="shared" si="7"/>
        <v>0.38749999999999996</v>
      </c>
      <c r="P191" s="68">
        <v>0.14257259923185284</v>
      </c>
      <c r="Q191">
        <f t="shared" si="8"/>
        <v>5.5246882202342966E-2</v>
      </c>
      <c r="R191" s="69"/>
    </row>
    <row r="192" spans="1:19" x14ac:dyDescent="0.25">
      <c r="A192">
        <v>13522</v>
      </c>
      <c r="B192" t="s">
        <v>2179</v>
      </c>
      <c r="C192">
        <v>346639</v>
      </c>
      <c r="D192" t="s">
        <v>142</v>
      </c>
      <c r="E192" t="s">
        <v>271</v>
      </c>
      <c r="F192" t="s">
        <v>70</v>
      </c>
      <c r="G192">
        <v>130</v>
      </c>
      <c r="H192" s="6">
        <v>5490.8</v>
      </c>
      <c r="I192" s="6">
        <v>5490.8</v>
      </c>
      <c r="J192">
        <v>8</v>
      </c>
      <c r="K192">
        <f t="shared" si="6"/>
        <v>1.5151515151515152E-3</v>
      </c>
      <c r="L192">
        <v>24</v>
      </c>
      <c r="M192">
        <f t="shared" si="7"/>
        <v>3.6363636363636362E-2</v>
      </c>
      <c r="P192" s="68">
        <v>0.11353965558050305</v>
      </c>
      <c r="Q192">
        <f t="shared" si="8"/>
        <v>4.1287147483819288E-3</v>
      </c>
      <c r="R192" s="69"/>
    </row>
    <row r="193" spans="1:19" x14ac:dyDescent="0.25">
      <c r="A193">
        <v>52997</v>
      </c>
      <c r="B193" t="s">
        <v>2184</v>
      </c>
      <c r="C193">
        <v>346967</v>
      </c>
      <c r="D193" t="s">
        <v>1159</v>
      </c>
      <c r="E193" t="s">
        <v>1954</v>
      </c>
      <c r="F193" t="s">
        <v>70</v>
      </c>
      <c r="G193">
        <v>100.5</v>
      </c>
      <c r="H193">
        <v>-221.64</v>
      </c>
      <c r="I193">
        <v>221.64</v>
      </c>
      <c r="J193">
        <v>137</v>
      </c>
      <c r="K193">
        <f t="shared" si="6"/>
        <v>2.5946969696969698E-2</v>
      </c>
      <c r="L193">
        <v>8</v>
      </c>
      <c r="M193">
        <f t="shared" si="7"/>
        <v>0.20757575757575758</v>
      </c>
      <c r="P193" s="68">
        <v>0.10266561464320291</v>
      </c>
      <c r="Q193">
        <f t="shared" si="8"/>
        <v>2.1310892736543633E-2</v>
      </c>
      <c r="R193" s="69"/>
    </row>
    <row r="194" spans="1:19" x14ac:dyDescent="0.25">
      <c r="A194">
        <v>60712</v>
      </c>
      <c r="B194" t="s">
        <v>2184</v>
      </c>
      <c r="C194">
        <v>14267</v>
      </c>
      <c r="D194" t="s">
        <v>1954</v>
      </c>
      <c r="E194" t="s">
        <v>2005</v>
      </c>
      <c r="F194" t="s">
        <v>70</v>
      </c>
      <c r="G194">
        <v>100.5</v>
      </c>
      <c r="H194">
        <v>-222.11</v>
      </c>
      <c r="I194">
        <v>222.11</v>
      </c>
      <c r="J194">
        <v>222</v>
      </c>
      <c r="K194">
        <f t="shared" ref="K194:K257" si="9">J194/5280</f>
        <v>4.2045454545454546E-2</v>
      </c>
      <c r="L194">
        <v>8</v>
      </c>
      <c r="M194">
        <f t="shared" ref="M194:M257" si="10">L194*K194</f>
        <v>0.33636363636363636</v>
      </c>
      <c r="P194" s="68">
        <v>0.10244836715825262</v>
      </c>
      <c r="Q194">
        <f t="shared" ref="Q194:Q257" si="11">P194*M194</f>
        <v>3.4459905316866789E-2</v>
      </c>
      <c r="R194" s="69"/>
    </row>
    <row r="195" spans="1:19" x14ac:dyDescent="0.25">
      <c r="A195">
        <v>69628</v>
      </c>
      <c r="B195" t="s">
        <v>2184</v>
      </c>
      <c r="C195">
        <v>18302</v>
      </c>
      <c r="D195" t="s">
        <v>2005</v>
      </c>
      <c r="E195" t="s">
        <v>2065</v>
      </c>
      <c r="F195" t="s">
        <v>70</v>
      </c>
      <c r="G195">
        <v>100.5</v>
      </c>
      <c r="H195">
        <v>-222.41</v>
      </c>
      <c r="I195">
        <v>222.41</v>
      </c>
      <c r="J195">
        <v>538</v>
      </c>
      <c r="K195">
        <f t="shared" si="9"/>
        <v>0.1018939393939394</v>
      </c>
      <c r="L195">
        <v>8</v>
      </c>
      <c r="M195">
        <f t="shared" si="10"/>
        <v>0.81515151515151518</v>
      </c>
      <c r="P195" s="68">
        <v>0.10231017863189376</v>
      </c>
      <c r="Q195">
        <f t="shared" si="11"/>
        <v>8.3398297127210377E-2</v>
      </c>
      <c r="R195" s="69"/>
    </row>
    <row r="196" spans="1:19" x14ac:dyDescent="0.25">
      <c r="A196">
        <v>70582</v>
      </c>
      <c r="B196" t="s">
        <v>2184</v>
      </c>
      <c r="C196">
        <v>31183</v>
      </c>
      <c r="D196" t="s">
        <v>2031</v>
      </c>
      <c r="E196" t="s">
        <v>2065</v>
      </c>
      <c r="F196" t="s">
        <v>94</v>
      </c>
      <c r="G196">
        <v>100.5</v>
      </c>
      <c r="H196">
        <v>222.63</v>
      </c>
      <c r="I196">
        <v>222.63</v>
      </c>
      <c r="J196">
        <v>719</v>
      </c>
      <c r="K196">
        <f t="shared" si="9"/>
        <v>0.13617424242424242</v>
      </c>
      <c r="L196">
        <v>8</v>
      </c>
      <c r="M196">
        <f t="shared" si="10"/>
        <v>1.0893939393939394</v>
      </c>
      <c r="P196" s="68">
        <v>0.10220907707640252</v>
      </c>
      <c r="Q196">
        <f t="shared" si="11"/>
        <v>0.11134594911808092</v>
      </c>
      <c r="R196" s="69"/>
    </row>
    <row r="197" spans="1:19" x14ac:dyDescent="0.25">
      <c r="A197">
        <v>21762</v>
      </c>
      <c r="B197" t="s">
        <v>2179</v>
      </c>
      <c r="C197">
        <v>348270</v>
      </c>
      <c r="D197" t="s">
        <v>168</v>
      </c>
      <c r="E197" t="s">
        <v>269</v>
      </c>
      <c r="F197" t="s">
        <v>70</v>
      </c>
      <c r="G197">
        <v>126</v>
      </c>
      <c r="H197" s="6">
        <v>1965.22</v>
      </c>
      <c r="I197" s="6">
        <v>1965.22</v>
      </c>
      <c r="J197">
        <v>15</v>
      </c>
      <c r="K197">
        <f t="shared" si="9"/>
        <v>2.840909090909091E-3</v>
      </c>
      <c r="L197">
        <v>48</v>
      </c>
      <c r="M197">
        <f t="shared" si="10"/>
        <v>0.13636363636363635</v>
      </c>
      <c r="P197" s="68">
        <v>9.7249453586934237E-2</v>
      </c>
      <c r="Q197">
        <f t="shared" si="11"/>
        <v>1.3261289125491032E-2</v>
      </c>
      <c r="R197" s="69"/>
    </row>
    <row r="198" spans="1:19" x14ac:dyDescent="0.25">
      <c r="A198">
        <v>36968</v>
      </c>
      <c r="B198" t="s">
        <v>2179</v>
      </c>
      <c r="C198">
        <v>345842</v>
      </c>
      <c r="D198" t="s">
        <v>269</v>
      </c>
      <c r="E198" t="s">
        <v>141</v>
      </c>
      <c r="F198" t="s">
        <v>70</v>
      </c>
      <c r="G198">
        <v>126</v>
      </c>
      <c r="H198" s="6">
        <v>4192.38</v>
      </c>
      <c r="I198" s="6">
        <v>4192.38</v>
      </c>
      <c r="J198">
        <v>38</v>
      </c>
      <c r="K198">
        <f t="shared" si="9"/>
        <v>7.1969696969696973E-3</v>
      </c>
      <c r="L198">
        <v>24</v>
      </c>
      <c r="M198">
        <f t="shared" si="10"/>
        <v>0.17272727272727273</v>
      </c>
      <c r="P198" s="68">
        <v>9.6992878151939341E-2</v>
      </c>
      <c r="Q198">
        <f t="shared" si="11"/>
        <v>1.6753315317153159E-2</v>
      </c>
      <c r="R198" s="69"/>
    </row>
    <row r="199" spans="1:19" x14ac:dyDescent="0.25">
      <c r="A199">
        <v>49337</v>
      </c>
      <c r="B199" t="s">
        <v>2179</v>
      </c>
      <c r="C199">
        <v>348271</v>
      </c>
      <c r="D199" t="s">
        <v>269</v>
      </c>
      <c r="E199" t="s">
        <v>270</v>
      </c>
      <c r="F199" t="s">
        <v>70</v>
      </c>
      <c r="G199">
        <v>126</v>
      </c>
      <c r="H199" s="6">
        <v>-2227.35</v>
      </c>
      <c r="I199" s="6">
        <v>2227.35</v>
      </c>
      <c r="J199">
        <v>104</v>
      </c>
      <c r="K199">
        <f t="shared" si="9"/>
        <v>1.9696969696969695E-2</v>
      </c>
      <c r="L199">
        <v>48</v>
      </c>
      <c r="M199">
        <f t="shared" si="10"/>
        <v>0.94545454545454533</v>
      </c>
      <c r="P199" s="68">
        <v>9.6758224494808878E-2</v>
      </c>
      <c r="Q199">
        <f t="shared" si="11"/>
        <v>9.1480503158728382E-2</v>
      </c>
      <c r="R199" s="69"/>
    </row>
    <row r="200" spans="1:19" x14ac:dyDescent="0.25">
      <c r="A200">
        <v>17038</v>
      </c>
      <c r="B200" t="s">
        <v>2179</v>
      </c>
      <c r="C200">
        <v>345843</v>
      </c>
      <c r="D200" t="s">
        <v>270</v>
      </c>
      <c r="E200" t="s">
        <v>151</v>
      </c>
      <c r="F200" t="s">
        <v>70</v>
      </c>
      <c r="G200">
        <v>126</v>
      </c>
      <c r="H200" s="6">
        <v>-2227.54</v>
      </c>
      <c r="I200" s="6">
        <v>2227.54</v>
      </c>
      <c r="J200">
        <v>12</v>
      </c>
      <c r="K200">
        <f t="shared" si="9"/>
        <v>2.2727272727272726E-3</v>
      </c>
      <c r="L200">
        <v>66</v>
      </c>
      <c r="M200">
        <f t="shared" si="10"/>
        <v>0.15</v>
      </c>
      <c r="P200" s="68">
        <v>9.6749971416231609E-2</v>
      </c>
      <c r="Q200">
        <f t="shared" si="11"/>
        <v>1.451249571243474E-2</v>
      </c>
      <c r="R200" s="69"/>
    </row>
    <row r="201" spans="1:19" x14ac:dyDescent="0.25">
      <c r="A201">
        <v>46340</v>
      </c>
      <c r="B201" t="s">
        <v>2179</v>
      </c>
      <c r="C201">
        <v>2073</v>
      </c>
      <c r="D201" t="s">
        <v>141</v>
      </c>
      <c r="E201" t="s">
        <v>142</v>
      </c>
      <c r="F201" t="s">
        <v>108</v>
      </c>
      <c r="G201">
        <v>126</v>
      </c>
      <c r="H201" s="6">
        <v>6479.24</v>
      </c>
      <c r="I201" s="6">
        <v>6479.24</v>
      </c>
      <c r="J201">
        <v>81</v>
      </c>
      <c r="K201">
        <f t="shared" si="9"/>
        <v>1.5340909090909091E-2</v>
      </c>
      <c r="L201">
        <v>30</v>
      </c>
      <c r="M201">
        <f t="shared" si="10"/>
        <v>0.46022727272727271</v>
      </c>
      <c r="P201" s="68">
        <v>9.6552397766173775E-2</v>
      </c>
      <c r="Q201">
        <f t="shared" si="11"/>
        <v>4.4436046699204972E-2</v>
      </c>
      <c r="R201" s="69">
        <f>SUM(Q201)</f>
        <v>4.4436046699204972E-2</v>
      </c>
      <c r="S201">
        <f>COUNT(Q201)</f>
        <v>1</v>
      </c>
    </row>
    <row r="202" spans="1:19" x14ac:dyDescent="0.25">
      <c r="A202">
        <v>49040</v>
      </c>
      <c r="B202" t="s">
        <v>2179</v>
      </c>
      <c r="C202">
        <v>24176</v>
      </c>
      <c r="D202" t="s">
        <v>141</v>
      </c>
      <c r="E202" t="s">
        <v>1568</v>
      </c>
      <c r="F202" t="s">
        <v>70</v>
      </c>
      <c r="G202">
        <v>126</v>
      </c>
      <c r="H202" s="6">
        <v>-2287.06</v>
      </c>
      <c r="I202" s="6">
        <v>2287.06</v>
      </c>
      <c r="J202">
        <v>100</v>
      </c>
      <c r="K202">
        <f t="shared" si="9"/>
        <v>1.893939393939394E-2</v>
      </c>
      <c r="L202">
        <v>24</v>
      </c>
      <c r="M202">
        <f t="shared" si="10"/>
        <v>0.45454545454545459</v>
      </c>
      <c r="P202" s="68">
        <v>9.5736515524680724E-2</v>
      </c>
      <c r="Q202">
        <f t="shared" si="11"/>
        <v>4.3516597965763966E-2</v>
      </c>
      <c r="R202" s="69"/>
    </row>
    <row r="203" spans="1:19" x14ac:dyDescent="0.25">
      <c r="A203">
        <v>27368</v>
      </c>
      <c r="B203" t="s">
        <v>2179</v>
      </c>
      <c r="C203">
        <v>12251</v>
      </c>
      <c r="D203" t="s">
        <v>1568</v>
      </c>
      <c r="E203" t="s">
        <v>1569</v>
      </c>
      <c r="F203" t="s">
        <v>70</v>
      </c>
      <c r="G203">
        <v>126</v>
      </c>
      <c r="H203" s="6">
        <v>-2287.25</v>
      </c>
      <c r="I203" s="6">
        <v>2287.25</v>
      </c>
      <c r="J203">
        <v>20</v>
      </c>
      <c r="K203">
        <f t="shared" si="9"/>
        <v>3.787878787878788E-3</v>
      </c>
      <c r="L203">
        <v>24</v>
      </c>
      <c r="M203">
        <f t="shared" si="10"/>
        <v>9.0909090909090912E-2</v>
      </c>
      <c r="P203" s="68">
        <v>9.5728562770084735E-2</v>
      </c>
      <c r="Q203">
        <f t="shared" si="11"/>
        <v>8.7025966154622488E-3</v>
      </c>
      <c r="R203" s="69"/>
    </row>
    <row r="204" spans="1:19" x14ac:dyDescent="0.25">
      <c r="A204">
        <v>64110</v>
      </c>
      <c r="B204" t="s">
        <v>2184</v>
      </c>
      <c r="C204">
        <v>37823</v>
      </c>
      <c r="D204" t="s">
        <v>2030</v>
      </c>
      <c r="E204" t="s">
        <v>2031</v>
      </c>
      <c r="F204" t="s">
        <v>94</v>
      </c>
      <c r="G204">
        <v>100.5</v>
      </c>
      <c r="H204">
        <v>238.58</v>
      </c>
      <c r="I204">
        <v>238.58</v>
      </c>
      <c r="J204">
        <v>271</v>
      </c>
      <c r="K204">
        <f t="shared" si="9"/>
        <v>5.1325757575757573E-2</v>
      </c>
      <c r="L204">
        <v>8</v>
      </c>
      <c r="M204">
        <f t="shared" si="10"/>
        <v>0.41060606060606059</v>
      </c>
      <c r="P204" s="68">
        <v>9.5376003141585591E-2</v>
      </c>
      <c r="Q204">
        <f t="shared" si="11"/>
        <v>3.9161964926317717E-2</v>
      </c>
      <c r="R204" s="69"/>
    </row>
    <row r="205" spans="1:19" x14ac:dyDescent="0.25">
      <c r="A205">
        <v>36790</v>
      </c>
      <c r="B205" t="s">
        <v>2184</v>
      </c>
      <c r="C205">
        <v>26235</v>
      </c>
      <c r="D205" t="s">
        <v>1432</v>
      </c>
      <c r="E205" t="s">
        <v>1352</v>
      </c>
      <c r="F205" t="s">
        <v>70</v>
      </c>
      <c r="G205">
        <v>130</v>
      </c>
      <c r="H205">
        <v>275.26</v>
      </c>
      <c r="I205">
        <v>275.26</v>
      </c>
      <c r="J205">
        <v>35</v>
      </c>
      <c r="K205">
        <f t="shared" si="9"/>
        <v>6.628787878787879E-3</v>
      </c>
      <c r="L205">
        <v>8</v>
      </c>
      <c r="M205">
        <f t="shared" si="10"/>
        <v>5.3030303030303032E-2</v>
      </c>
      <c r="P205" s="68">
        <v>9.2778303961181974E-2</v>
      </c>
      <c r="Q205">
        <f t="shared" si="11"/>
        <v>4.9200615736990439E-3</v>
      </c>
      <c r="R205" s="69"/>
    </row>
    <row r="206" spans="1:19" x14ac:dyDescent="0.25">
      <c r="A206">
        <v>69574</v>
      </c>
      <c r="B206" t="s">
        <v>2184</v>
      </c>
      <c r="C206">
        <v>10783</v>
      </c>
      <c r="D206" t="s">
        <v>2009</v>
      </c>
      <c r="E206" t="s">
        <v>2030</v>
      </c>
      <c r="F206" t="s">
        <v>94</v>
      </c>
      <c r="G206">
        <v>100.5</v>
      </c>
      <c r="H206">
        <v>250.64</v>
      </c>
      <c r="I206">
        <v>250.64</v>
      </c>
      <c r="J206">
        <v>515</v>
      </c>
      <c r="K206">
        <f t="shared" si="9"/>
        <v>9.7537878787878785E-2</v>
      </c>
      <c r="L206">
        <v>8</v>
      </c>
      <c r="M206">
        <f t="shared" si="10"/>
        <v>0.78030303030303028</v>
      </c>
      <c r="P206" s="68">
        <v>9.0786813076601872E-2</v>
      </c>
      <c r="Q206">
        <f t="shared" si="11"/>
        <v>7.0841225355227216E-2</v>
      </c>
      <c r="R206" s="69"/>
    </row>
    <row r="207" spans="1:19" x14ac:dyDescent="0.25">
      <c r="A207">
        <v>61180</v>
      </c>
      <c r="B207" t="s">
        <v>2184</v>
      </c>
      <c r="C207">
        <v>26234</v>
      </c>
      <c r="D207" t="s">
        <v>1287</v>
      </c>
      <c r="E207" t="s">
        <v>2009</v>
      </c>
      <c r="F207" t="s">
        <v>70</v>
      </c>
      <c r="G207">
        <v>130</v>
      </c>
      <c r="H207">
        <v>250.83</v>
      </c>
      <c r="I207">
        <v>250.83</v>
      </c>
      <c r="J207">
        <v>231</v>
      </c>
      <c r="K207">
        <f t="shared" si="9"/>
        <v>4.3749999999999997E-2</v>
      </c>
      <c r="L207">
        <v>8</v>
      </c>
      <c r="M207">
        <f t="shared" si="10"/>
        <v>0.35</v>
      </c>
      <c r="P207" s="68">
        <v>9.0718043413943669E-2</v>
      </c>
      <c r="Q207">
        <f t="shared" si="11"/>
        <v>3.1751315194880281E-2</v>
      </c>
      <c r="R207" s="69"/>
    </row>
    <row r="208" spans="1:19" x14ac:dyDescent="0.25">
      <c r="A208">
        <v>15603</v>
      </c>
      <c r="B208" t="s">
        <v>2184</v>
      </c>
      <c r="C208">
        <v>20774</v>
      </c>
      <c r="D208" t="s">
        <v>1286</v>
      </c>
      <c r="E208" t="s">
        <v>1287</v>
      </c>
      <c r="F208" t="s">
        <v>70</v>
      </c>
      <c r="G208">
        <v>130</v>
      </c>
      <c r="H208">
        <v>251.02</v>
      </c>
      <c r="I208">
        <v>251.02</v>
      </c>
      <c r="J208">
        <v>10</v>
      </c>
      <c r="K208">
        <f t="shared" si="9"/>
        <v>1.893939393939394E-3</v>
      </c>
      <c r="L208">
        <v>8</v>
      </c>
      <c r="M208">
        <f t="shared" si="10"/>
        <v>1.5151515151515152E-2</v>
      </c>
      <c r="P208" s="68">
        <v>9.0649377856423755E-2</v>
      </c>
      <c r="Q208">
        <f t="shared" si="11"/>
        <v>1.3734754220670266E-3</v>
      </c>
      <c r="R208" s="69"/>
    </row>
    <row r="209" spans="1:19" x14ac:dyDescent="0.25">
      <c r="A209">
        <v>29234</v>
      </c>
      <c r="B209" t="s">
        <v>2179</v>
      </c>
      <c r="C209">
        <v>11073</v>
      </c>
      <c r="D209" t="s">
        <v>1439</v>
      </c>
      <c r="E209" t="s">
        <v>1217</v>
      </c>
      <c r="F209" t="s">
        <v>70</v>
      </c>
      <c r="G209">
        <v>126</v>
      </c>
      <c r="H209" s="6">
        <v>4107.12</v>
      </c>
      <c r="I209" s="6">
        <v>4107.12</v>
      </c>
      <c r="J209">
        <v>23</v>
      </c>
      <c r="K209">
        <f t="shared" si="9"/>
        <v>4.3560606060606064E-3</v>
      </c>
      <c r="L209">
        <v>24</v>
      </c>
      <c r="M209">
        <f t="shared" si="10"/>
        <v>0.10454545454545455</v>
      </c>
      <c r="P209" s="68">
        <v>9.0262586708602724E-2</v>
      </c>
      <c r="Q209">
        <f t="shared" si="11"/>
        <v>9.4365431558993771E-3</v>
      </c>
      <c r="R209" s="69"/>
    </row>
    <row r="210" spans="1:19" x14ac:dyDescent="0.25">
      <c r="A210">
        <v>21196</v>
      </c>
      <c r="B210" t="s">
        <v>2179</v>
      </c>
      <c r="C210">
        <v>40725</v>
      </c>
      <c r="D210" t="s">
        <v>271</v>
      </c>
      <c r="E210" t="s">
        <v>1439</v>
      </c>
      <c r="F210" t="s">
        <v>94</v>
      </c>
      <c r="G210">
        <v>130</v>
      </c>
      <c r="H210" s="6">
        <v>4107.12</v>
      </c>
      <c r="I210" s="6">
        <v>4107.12</v>
      </c>
      <c r="J210">
        <v>15</v>
      </c>
      <c r="K210">
        <f t="shared" si="9"/>
        <v>2.840909090909091E-3</v>
      </c>
      <c r="L210">
        <v>16</v>
      </c>
      <c r="M210">
        <f t="shared" si="10"/>
        <v>4.5454545454545456E-2</v>
      </c>
      <c r="P210" s="68">
        <v>9.0262586708602724E-2</v>
      </c>
      <c r="Q210">
        <f t="shared" si="11"/>
        <v>4.1028448503910332E-3</v>
      </c>
      <c r="R210" s="69"/>
    </row>
    <row r="211" spans="1:19" x14ac:dyDescent="0.25">
      <c r="A211">
        <v>50777</v>
      </c>
      <c r="B211" t="s">
        <v>2186</v>
      </c>
      <c r="C211">
        <v>27164</v>
      </c>
      <c r="D211" t="s">
        <v>1930</v>
      </c>
      <c r="E211" t="s">
        <v>827</v>
      </c>
      <c r="F211" t="s">
        <v>94</v>
      </c>
      <c r="G211">
        <v>100.5</v>
      </c>
      <c r="H211">
        <v>279.11</v>
      </c>
      <c r="I211">
        <v>279.11</v>
      </c>
      <c r="J211">
        <v>116</v>
      </c>
      <c r="K211">
        <f t="shared" si="9"/>
        <v>2.1969696969696969E-2</v>
      </c>
      <c r="L211">
        <v>8</v>
      </c>
      <c r="M211">
        <f t="shared" si="10"/>
        <v>0.17575757575757575</v>
      </c>
      <c r="P211" s="45">
        <v>8.8746692657817747E-2</v>
      </c>
      <c r="Q211">
        <f t="shared" si="11"/>
        <v>1.5597903558040695E-2</v>
      </c>
      <c r="R211" s="69"/>
    </row>
    <row r="212" spans="1:19" x14ac:dyDescent="0.25">
      <c r="A212">
        <v>42927</v>
      </c>
      <c r="B212" t="s">
        <v>2188</v>
      </c>
      <c r="C212">
        <v>7089</v>
      </c>
      <c r="D212" t="s">
        <v>1814</v>
      </c>
      <c r="E212" t="s">
        <v>1139</v>
      </c>
      <c r="F212" t="s">
        <v>239</v>
      </c>
      <c r="G212">
        <v>140</v>
      </c>
      <c r="H212">
        <v>123.32</v>
      </c>
      <c r="I212">
        <v>123.32</v>
      </c>
      <c r="J212">
        <v>58</v>
      </c>
      <c r="K212">
        <f t="shared" si="9"/>
        <v>1.0984848484848484E-2</v>
      </c>
      <c r="L212">
        <v>8</v>
      </c>
      <c r="M212">
        <f t="shared" si="10"/>
        <v>8.7878787878787876E-2</v>
      </c>
      <c r="P212" s="109">
        <v>8.8516835453986378E-2</v>
      </c>
      <c r="Q212">
        <f t="shared" si="11"/>
        <v>7.7787522065624389E-3</v>
      </c>
      <c r="R212" s="69"/>
    </row>
    <row r="213" spans="1:19" x14ac:dyDescent="0.25">
      <c r="A213">
        <v>70029</v>
      </c>
      <c r="B213" t="s">
        <v>2186</v>
      </c>
      <c r="C213">
        <v>12033</v>
      </c>
      <c r="D213" t="s">
        <v>1930</v>
      </c>
      <c r="E213" t="s">
        <v>1591</v>
      </c>
      <c r="F213" t="s">
        <v>70</v>
      </c>
      <c r="G213">
        <v>130</v>
      </c>
      <c r="H213">
        <v>-280.29000000000002</v>
      </c>
      <c r="I213">
        <v>280.29000000000002</v>
      </c>
      <c r="J213">
        <v>577</v>
      </c>
      <c r="K213">
        <f t="shared" si="9"/>
        <v>0.10928030303030303</v>
      </c>
      <c r="L213">
        <v>12</v>
      </c>
      <c r="M213">
        <f t="shared" si="10"/>
        <v>1.3113636363636365</v>
      </c>
      <c r="P213" s="45">
        <v>8.837307569918125E-2</v>
      </c>
      <c r="Q213">
        <f t="shared" si="11"/>
        <v>0.11588923790551724</v>
      </c>
      <c r="R213" s="69">
        <f>SUM(Q213:Q221)</f>
        <v>0.60775728089502934</v>
      </c>
      <c r="S213">
        <f>COUNT(Q213:Q221)</f>
        <v>9</v>
      </c>
    </row>
    <row r="214" spans="1:19" x14ac:dyDescent="0.25">
      <c r="A214">
        <v>42236</v>
      </c>
      <c r="B214" t="s">
        <v>2188</v>
      </c>
      <c r="C214">
        <v>6852</v>
      </c>
      <c r="D214" t="s">
        <v>1813</v>
      </c>
      <c r="E214" t="s">
        <v>1814</v>
      </c>
      <c r="F214" t="s">
        <v>239</v>
      </c>
      <c r="G214">
        <v>140</v>
      </c>
      <c r="H214">
        <v>123.99</v>
      </c>
      <c r="I214">
        <v>123.99</v>
      </c>
      <c r="J214">
        <v>55</v>
      </c>
      <c r="K214">
        <f t="shared" si="9"/>
        <v>1.0416666666666666E-2</v>
      </c>
      <c r="L214">
        <v>8</v>
      </c>
      <c r="M214">
        <f t="shared" si="10"/>
        <v>8.3333333333333329E-2</v>
      </c>
      <c r="P214" s="109">
        <v>8.8038520430563746E-2</v>
      </c>
      <c r="Q214">
        <f t="shared" si="11"/>
        <v>7.336543369213645E-3</v>
      </c>
      <c r="R214" s="69"/>
    </row>
    <row r="215" spans="1:19" x14ac:dyDescent="0.25">
      <c r="A215">
        <v>62298</v>
      </c>
      <c r="B215" t="s">
        <v>2188</v>
      </c>
      <c r="C215">
        <v>27273</v>
      </c>
      <c r="D215" t="s">
        <v>927</v>
      </c>
      <c r="E215" t="s">
        <v>1813</v>
      </c>
      <c r="F215" t="s">
        <v>239</v>
      </c>
      <c r="G215">
        <v>140</v>
      </c>
      <c r="H215">
        <v>125.78</v>
      </c>
      <c r="I215">
        <v>125.78</v>
      </c>
      <c r="J215">
        <v>241</v>
      </c>
      <c r="K215">
        <f t="shared" si="9"/>
        <v>4.5643939393939396E-2</v>
      </c>
      <c r="L215">
        <v>8</v>
      </c>
      <c r="M215">
        <f t="shared" si="10"/>
        <v>0.36515151515151517</v>
      </c>
      <c r="P215" s="109">
        <v>8.6785626873792321E-2</v>
      </c>
      <c r="Q215">
        <f t="shared" si="11"/>
        <v>3.1689903146339321E-2</v>
      </c>
      <c r="R215" s="69"/>
    </row>
    <row r="216" spans="1:19" x14ac:dyDescent="0.25">
      <c r="A216">
        <v>60745</v>
      </c>
      <c r="B216" t="s">
        <v>2188</v>
      </c>
      <c r="C216">
        <v>36943</v>
      </c>
      <c r="D216" t="s">
        <v>1129</v>
      </c>
      <c r="E216" t="s">
        <v>927</v>
      </c>
      <c r="F216" t="s">
        <v>239</v>
      </c>
      <c r="G216">
        <v>140</v>
      </c>
      <c r="H216">
        <v>127.21</v>
      </c>
      <c r="I216">
        <v>127.21</v>
      </c>
      <c r="J216">
        <v>223</v>
      </c>
      <c r="K216">
        <f t="shared" si="9"/>
        <v>4.2234848484848486E-2</v>
      </c>
      <c r="L216">
        <v>8</v>
      </c>
      <c r="M216">
        <f t="shared" si="10"/>
        <v>0.33787878787878789</v>
      </c>
      <c r="P216" s="109">
        <v>8.5810047544891119E-2</v>
      </c>
      <c r="Q216">
        <f t="shared" si="11"/>
        <v>2.8993394852288971E-2</v>
      </c>
      <c r="R216" s="69"/>
    </row>
    <row r="217" spans="1:19" x14ac:dyDescent="0.25">
      <c r="A217">
        <v>71083</v>
      </c>
      <c r="B217" t="s">
        <v>2186</v>
      </c>
      <c r="C217">
        <v>43719</v>
      </c>
      <c r="D217" t="s">
        <v>1591</v>
      </c>
      <c r="E217" t="s">
        <v>2007</v>
      </c>
      <c r="F217" t="s">
        <v>70</v>
      </c>
      <c r="G217">
        <v>130</v>
      </c>
      <c r="H217">
        <v>-293.39999999999998</v>
      </c>
      <c r="I217">
        <v>293.39999999999998</v>
      </c>
      <c r="J217" s="8">
        <v>1239</v>
      </c>
      <c r="K217">
        <f t="shared" si="9"/>
        <v>0.2346590909090909</v>
      </c>
      <c r="L217">
        <v>12</v>
      </c>
      <c r="M217">
        <f t="shared" si="10"/>
        <v>2.8159090909090909</v>
      </c>
      <c r="P217" s="45">
        <v>8.4424299208328266E-2</v>
      </c>
      <c r="Q217">
        <f t="shared" si="11"/>
        <v>0.23773115163436073</v>
      </c>
      <c r="R217" s="69"/>
    </row>
    <row r="218" spans="1:19" x14ac:dyDescent="0.25">
      <c r="A218">
        <v>70905</v>
      </c>
      <c r="B218" t="s">
        <v>2184</v>
      </c>
      <c r="C218">
        <v>43561</v>
      </c>
      <c r="D218" t="s">
        <v>1244</v>
      </c>
      <c r="E218" t="s">
        <v>1286</v>
      </c>
      <c r="F218" t="s">
        <v>70</v>
      </c>
      <c r="G218">
        <v>130</v>
      </c>
      <c r="H218">
        <v>269.83999999999997</v>
      </c>
      <c r="I218">
        <v>269.83999999999997</v>
      </c>
      <c r="J218">
        <v>919</v>
      </c>
      <c r="K218">
        <f t="shared" si="9"/>
        <v>0.17405303030303029</v>
      </c>
      <c r="L218">
        <v>8</v>
      </c>
      <c r="M218">
        <f t="shared" si="10"/>
        <v>1.3924242424242423</v>
      </c>
      <c r="P218" s="68">
        <v>8.4327033907202392E-2</v>
      </c>
      <c r="Q218">
        <f t="shared" si="11"/>
        <v>0.11741900630411969</v>
      </c>
      <c r="R218" s="69"/>
    </row>
    <row r="219" spans="1:19" x14ac:dyDescent="0.25">
      <c r="A219">
        <v>17697</v>
      </c>
      <c r="B219" t="s">
        <v>2184</v>
      </c>
      <c r="C219">
        <v>12267</v>
      </c>
      <c r="D219" t="s">
        <v>1352</v>
      </c>
      <c r="E219" t="s">
        <v>1244</v>
      </c>
      <c r="F219" t="s">
        <v>70</v>
      </c>
      <c r="G219">
        <v>130</v>
      </c>
      <c r="H219">
        <v>275.07</v>
      </c>
      <c r="I219">
        <v>275.07</v>
      </c>
      <c r="J219">
        <v>12</v>
      </c>
      <c r="K219">
        <f t="shared" si="9"/>
        <v>2.2727272727272726E-3</v>
      </c>
      <c r="L219">
        <v>8</v>
      </c>
      <c r="M219">
        <f t="shared" si="10"/>
        <v>1.8181818181818181E-2</v>
      </c>
      <c r="P219" s="68">
        <v>8.2723695166755706E-2</v>
      </c>
      <c r="Q219">
        <f t="shared" si="11"/>
        <v>1.5040671848501037E-3</v>
      </c>
      <c r="R219" s="69"/>
    </row>
    <row r="220" spans="1:19" x14ac:dyDescent="0.25">
      <c r="A220">
        <v>20876</v>
      </c>
      <c r="B220" t="s">
        <v>2184</v>
      </c>
      <c r="C220">
        <v>6933</v>
      </c>
      <c r="D220" t="s">
        <v>1431</v>
      </c>
      <c r="E220" t="s">
        <v>1432</v>
      </c>
      <c r="F220" t="s">
        <v>70</v>
      </c>
      <c r="G220">
        <v>130</v>
      </c>
      <c r="H220">
        <v>275.45</v>
      </c>
      <c r="I220">
        <v>275.45</v>
      </c>
      <c r="J220">
        <v>15</v>
      </c>
      <c r="K220">
        <f t="shared" si="9"/>
        <v>2.840909090909091E-3</v>
      </c>
      <c r="L220">
        <v>8</v>
      </c>
      <c r="M220">
        <f t="shared" si="10"/>
        <v>2.2727272727272728E-2</v>
      </c>
      <c r="P220" s="68">
        <v>8.2609572806387699E-2</v>
      </c>
      <c r="Q220">
        <f t="shared" si="11"/>
        <v>1.8774902910542659E-3</v>
      </c>
      <c r="R220" s="69"/>
    </row>
    <row r="221" spans="1:19" x14ac:dyDescent="0.25">
      <c r="A221">
        <v>69683</v>
      </c>
      <c r="B221" t="s">
        <v>2184</v>
      </c>
      <c r="C221">
        <v>9246</v>
      </c>
      <c r="D221" t="s">
        <v>1525</v>
      </c>
      <c r="E221" t="s">
        <v>1431</v>
      </c>
      <c r="F221" t="s">
        <v>94</v>
      </c>
      <c r="G221">
        <v>100.5</v>
      </c>
      <c r="H221">
        <v>279.23</v>
      </c>
      <c r="I221">
        <v>279.23</v>
      </c>
      <c r="J221">
        <v>529</v>
      </c>
      <c r="K221">
        <f t="shared" si="9"/>
        <v>0.10018939393939394</v>
      </c>
      <c r="L221">
        <v>8</v>
      </c>
      <c r="M221">
        <f t="shared" si="10"/>
        <v>0.80151515151515151</v>
      </c>
      <c r="P221" s="68">
        <v>8.149126823593271E-2</v>
      </c>
      <c r="Q221">
        <f t="shared" si="11"/>
        <v>6.531648620728546E-2</v>
      </c>
      <c r="R221" s="69"/>
    </row>
    <row r="222" spans="1:19" x14ac:dyDescent="0.25">
      <c r="A222">
        <v>25636</v>
      </c>
      <c r="B222" t="s">
        <v>2184</v>
      </c>
      <c r="C222">
        <v>19434</v>
      </c>
      <c r="D222" t="s">
        <v>1044</v>
      </c>
      <c r="E222" t="s">
        <v>1525</v>
      </c>
      <c r="F222" t="s">
        <v>94</v>
      </c>
      <c r="G222">
        <v>100.5</v>
      </c>
      <c r="H222">
        <v>279.83</v>
      </c>
      <c r="I222">
        <v>279.83</v>
      </c>
      <c r="J222">
        <v>18</v>
      </c>
      <c r="K222">
        <f t="shared" si="9"/>
        <v>3.4090909090909089E-3</v>
      </c>
      <c r="L222">
        <v>8</v>
      </c>
      <c r="M222">
        <f t="shared" si="10"/>
        <v>2.7272727272727271E-2</v>
      </c>
      <c r="P222" s="68">
        <v>8.1316538003500319E-2</v>
      </c>
      <c r="Q222">
        <f t="shared" si="11"/>
        <v>2.2177237637318269E-3</v>
      </c>
      <c r="R222" s="69"/>
    </row>
    <row r="223" spans="1:19" x14ac:dyDescent="0.25">
      <c r="A223">
        <v>60972</v>
      </c>
      <c r="B223" t="s">
        <v>2186</v>
      </c>
      <c r="C223">
        <v>27163</v>
      </c>
      <c r="D223" t="s">
        <v>1893</v>
      </c>
      <c r="E223" t="s">
        <v>2007</v>
      </c>
      <c r="F223" t="s">
        <v>94</v>
      </c>
      <c r="G223">
        <v>100.5</v>
      </c>
      <c r="H223">
        <v>305.73</v>
      </c>
      <c r="I223">
        <v>305.73</v>
      </c>
      <c r="J223">
        <v>225</v>
      </c>
      <c r="K223">
        <f t="shared" si="9"/>
        <v>4.261363636363636E-2</v>
      </c>
      <c r="L223">
        <v>8</v>
      </c>
      <c r="M223">
        <f t="shared" si="10"/>
        <v>0.34090909090909088</v>
      </c>
      <c r="P223" s="45">
        <v>8.1019492322387435E-2</v>
      </c>
      <c r="Q223">
        <f t="shared" si="11"/>
        <v>2.7620281473541168E-2</v>
      </c>
      <c r="R223" s="69"/>
    </row>
    <row r="224" spans="1:19" x14ac:dyDescent="0.25">
      <c r="A224">
        <v>47126</v>
      </c>
      <c r="B224" t="s">
        <v>2186</v>
      </c>
      <c r="C224">
        <v>12383</v>
      </c>
      <c r="D224" t="s">
        <v>1618</v>
      </c>
      <c r="E224" t="s">
        <v>1893</v>
      </c>
      <c r="F224" t="s">
        <v>94</v>
      </c>
      <c r="G224">
        <v>100.5</v>
      </c>
      <c r="H224">
        <v>309.22000000000003</v>
      </c>
      <c r="I224">
        <v>309.22000000000003</v>
      </c>
      <c r="J224">
        <v>89</v>
      </c>
      <c r="K224">
        <f t="shared" si="9"/>
        <v>1.6856060606060607E-2</v>
      </c>
      <c r="L224">
        <v>8</v>
      </c>
      <c r="M224">
        <f t="shared" si="10"/>
        <v>0.13484848484848486</v>
      </c>
      <c r="P224" s="45">
        <v>8.010506884329445E-2</v>
      </c>
      <c r="Q224">
        <f t="shared" si="11"/>
        <v>1.0802047162201829E-2</v>
      </c>
      <c r="R224" s="69"/>
    </row>
    <row r="225" spans="1:18" x14ac:dyDescent="0.25">
      <c r="A225">
        <v>30288</v>
      </c>
      <c r="B225" t="s">
        <v>2186</v>
      </c>
      <c r="C225">
        <v>1966</v>
      </c>
      <c r="D225" t="s">
        <v>1068</v>
      </c>
      <c r="E225" t="s">
        <v>1618</v>
      </c>
      <c r="F225" t="s">
        <v>94</v>
      </c>
      <c r="G225">
        <v>100.5</v>
      </c>
      <c r="H225">
        <v>309.41000000000003</v>
      </c>
      <c r="I225">
        <v>309.41000000000003</v>
      </c>
      <c r="J225">
        <v>25</v>
      </c>
      <c r="K225">
        <f t="shared" si="9"/>
        <v>4.734848484848485E-3</v>
      </c>
      <c r="L225">
        <v>8</v>
      </c>
      <c r="M225">
        <f t="shared" si="10"/>
        <v>3.787878787878788E-2</v>
      </c>
      <c r="P225" s="45">
        <v>8.0055878567995578E-2</v>
      </c>
      <c r="Q225">
        <f t="shared" si="11"/>
        <v>3.0324196427271052E-3</v>
      </c>
      <c r="R225" s="69"/>
    </row>
    <row r="226" spans="1:18" x14ac:dyDescent="0.25">
      <c r="A226">
        <v>69933</v>
      </c>
      <c r="B226" t="s">
        <v>2184</v>
      </c>
      <c r="C226">
        <v>21365</v>
      </c>
      <c r="D226" t="s">
        <v>2027</v>
      </c>
      <c r="E226" t="s">
        <v>1044</v>
      </c>
      <c r="F226" t="s">
        <v>94</v>
      </c>
      <c r="G226">
        <v>100.5</v>
      </c>
      <c r="H226">
        <v>289.52999999999997</v>
      </c>
      <c r="I226">
        <v>289.52999999999997</v>
      </c>
      <c r="J226">
        <v>561</v>
      </c>
      <c r="K226">
        <f t="shared" si="9"/>
        <v>0.10625</v>
      </c>
      <c r="L226">
        <v>8</v>
      </c>
      <c r="M226">
        <f t="shared" si="10"/>
        <v>0.85</v>
      </c>
      <c r="P226" s="68">
        <v>7.8592224741890288E-2</v>
      </c>
      <c r="Q226">
        <f t="shared" si="11"/>
        <v>6.6803391030606743E-2</v>
      </c>
      <c r="R226" s="69"/>
    </row>
    <row r="227" spans="1:18" x14ac:dyDescent="0.25">
      <c r="A227">
        <v>58132</v>
      </c>
      <c r="B227" t="s">
        <v>2188</v>
      </c>
      <c r="C227">
        <v>12838</v>
      </c>
      <c r="D227" t="s">
        <v>1255</v>
      </c>
      <c r="E227" t="s">
        <v>1129</v>
      </c>
      <c r="F227" t="s">
        <v>239</v>
      </c>
      <c r="G227">
        <v>140</v>
      </c>
      <c r="H227">
        <v>141.16</v>
      </c>
      <c r="I227">
        <v>141.16</v>
      </c>
      <c r="J227">
        <v>197</v>
      </c>
      <c r="K227">
        <f t="shared" si="9"/>
        <v>3.7310606060606058E-2</v>
      </c>
      <c r="L227">
        <v>8</v>
      </c>
      <c r="M227">
        <f t="shared" si="10"/>
        <v>0.29848484848484846</v>
      </c>
      <c r="P227" s="109">
        <v>7.7329952877483704E-2</v>
      </c>
      <c r="Q227">
        <f t="shared" si="11"/>
        <v>2.3081819267976193E-2</v>
      </c>
      <c r="R227" s="69"/>
    </row>
    <row r="228" spans="1:18" x14ac:dyDescent="0.25">
      <c r="A228">
        <v>14313</v>
      </c>
      <c r="B228" t="s">
        <v>2188</v>
      </c>
      <c r="C228">
        <v>40550</v>
      </c>
      <c r="D228" t="s">
        <v>933</v>
      </c>
      <c r="E228" t="s">
        <v>1255</v>
      </c>
      <c r="F228" t="s">
        <v>239</v>
      </c>
      <c r="G228">
        <v>140</v>
      </c>
      <c r="H228">
        <v>142.1</v>
      </c>
      <c r="I228">
        <v>142.1</v>
      </c>
      <c r="J228">
        <v>9</v>
      </c>
      <c r="K228">
        <f t="shared" si="9"/>
        <v>1.7045454545454545E-3</v>
      </c>
      <c r="L228">
        <v>8</v>
      </c>
      <c r="M228">
        <f t="shared" si="10"/>
        <v>1.3636363636363636E-2</v>
      </c>
      <c r="P228" s="109">
        <v>7.6818410613551019E-2</v>
      </c>
      <c r="Q228">
        <f t="shared" si="11"/>
        <v>1.0475237810938776E-3</v>
      </c>
      <c r="R228" s="69"/>
    </row>
    <row r="229" spans="1:18" x14ac:dyDescent="0.25">
      <c r="A229">
        <v>4532</v>
      </c>
      <c r="B229" t="s">
        <v>2188</v>
      </c>
      <c r="C229">
        <v>37605</v>
      </c>
      <c r="D229" t="s">
        <v>933</v>
      </c>
      <c r="E229" t="s">
        <v>934</v>
      </c>
      <c r="F229" t="s">
        <v>239</v>
      </c>
      <c r="G229">
        <v>140</v>
      </c>
      <c r="H229">
        <v>-114.68</v>
      </c>
      <c r="I229">
        <v>114.68</v>
      </c>
      <c r="J229">
        <v>3</v>
      </c>
      <c r="K229">
        <f t="shared" si="9"/>
        <v>5.6818181818181815E-4</v>
      </c>
      <c r="L229">
        <v>8</v>
      </c>
      <c r="M229">
        <f t="shared" si="10"/>
        <v>4.5454545454545452E-3</v>
      </c>
      <c r="P229" s="109">
        <v>7.6148560503561905E-2</v>
      </c>
      <c r="Q229">
        <f t="shared" si="11"/>
        <v>3.4612982047073593E-4</v>
      </c>
      <c r="R229" s="69"/>
    </row>
    <row r="230" spans="1:18" x14ac:dyDescent="0.25">
      <c r="A230">
        <v>53734</v>
      </c>
      <c r="B230" t="s">
        <v>2188</v>
      </c>
      <c r="C230">
        <v>40053</v>
      </c>
      <c r="D230" t="s">
        <v>999</v>
      </c>
      <c r="E230" t="s">
        <v>934</v>
      </c>
      <c r="F230" t="s">
        <v>239</v>
      </c>
      <c r="G230">
        <v>140</v>
      </c>
      <c r="H230">
        <v>114.87</v>
      </c>
      <c r="I230">
        <v>114.87</v>
      </c>
      <c r="J230">
        <v>150</v>
      </c>
      <c r="K230">
        <f t="shared" si="9"/>
        <v>2.8409090909090908E-2</v>
      </c>
      <c r="L230">
        <v>8</v>
      </c>
      <c r="M230">
        <f t="shared" si="10"/>
        <v>0.22727272727272727</v>
      </c>
      <c r="P230" s="109">
        <v>7.6022607456676938E-2</v>
      </c>
      <c r="Q230">
        <f t="shared" si="11"/>
        <v>1.7277865331062941E-2</v>
      </c>
      <c r="R230" s="69"/>
    </row>
    <row r="231" spans="1:18" x14ac:dyDescent="0.25">
      <c r="A231">
        <v>67044</v>
      </c>
      <c r="B231" t="s">
        <v>2184</v>
      </c>
      <c r="C231">
        <v>21371</v>
      </c>
      <c r="D231" t="s">
        <v>1757</v>
      </c>
      <c r="E231" t="s">
        <v>2027</v>
      </c>
      <c r="F231" t="s">
        <v>94</v>
      </c>
      <c r="G231">
        <v>100.5</v>
      </c>
      <c r="H231">
        <v>387.01</v>
      </c>
      <c r="I231">
        <v>387.01</v>
      </c>
      <c r="J231">
        <v>361</v>
      </c>
      <c r="K231">
        <f t="shared" si="9"/>
        <v>6.8371212121212124E-2</v>
      </c>
      <c r="L231">
        <v>8</v>
      </c>
      <c r="M231">
        <f t="shared" si="10"/>
        <v>0.54696969696969699</v>
      </c>
      <c r="P231" s="68">
        <v>5.879643117624736E-2</v>
      </c>
      <c r="Q231">
        <f t="shared" si="11"/>
        <v>3.2159866143371664E-2</v>
      </c>
      <c r="R231" s="69"/>
    </row>
    <row r="232" spans="1:18" x14ac:dyDescent="0.25">
      <c r="A232">
        <v>6904</v>
      </c>
      <c r="B232" t="s">
        <v>2188</v>
      </c>
      <c r="C232">
        <v>12345</v>
      </c>
      <c r="D232" t="s">
        <v>998</v>
      </c>
      <c r="E232" t="s">
        <v>999</v>
      </c>
      <c r="F232" t="s">
        <v>239</v>
      </c>
      <c r="G232">
        <v>140</v>
      </c>
      <c r="H232">
        <v>159.88</v>
      </c>
      <c r="I232">
        <v>159.88</v>
      </c>
      <c r="J232">
        <v>4</v>
      </c>
      <c r="K232">
        <f t="shared" si="9"/>
        <v>7.5757575757575758E-4</v>
      </c>
      <c r="L232">
        <v>8</v>
      </c>
      <c r="M232">
        <f t="shared" si="10"/>
        <v>6.0606060606060606E-3</v>
      </c>
      <c r="P232" s="109">
        <v>5.4620446075484615E-2</v>
      </c>
      <c r="Q232">
        <f t="shared" si="11"/>
        <v>3.3103300651808859E-4</v>
      </c>
      <c r="R232" s="69"/>
    </row>
    <row r="233" spans="1:18" x14ac:dyDescent="0.25">
      <c r="A233">
        <v>55847</v>
      </c>
      <c r="B233" t="s">
        <v>2188</v>
      </c>
      <c r="C233">
        <v>40052</v>
      </c>
      <c r="D233" t="s">
        <v>1973</v>
      </c>
      <c r="E233" t="s">
        <v>998</v>
      </c>
      <c r="F233" t="s">
        <v>239</v>
      </c>
      <c r="G233">
        <v>140</v>
      </c>
      <c r="H233">
        <v>160.07</v>
      </c>
      <c r="I233">
        <v>160.07</v>
      </c>
      <c r="J233">
        <v>240</v>
      </c>
      <c r="K233">
        <f t="shared" si="9"/>
        <v>4.5454545454545456E-2</v>
      </c>
      <c r="L233">
        <v>8</v>
      </c>
      <c r="M233">
        <f t="shared" si="10"/>
        <v>0.36363636363636365</v>
      </c>
      <c r="P233" s="109">
        <v>5.455561266038908E-2</v>
      </c>
      <c r="Q233">
        <f t="shared" si="11"/>
        <v>1.9838404603777848E-2</v>
      </c>
      <c r="R233" s="69"/>
    </row>
    <row r="234" spans="1:18" x14ac:dyDescent="0.25">
      <c r="A234">
        <v>70999</v>
      </c>
      <c r="B234" t="s">
        <v>2188</v>
      </c>
      <c r="C234">
        <v>37411</v>
      </c>
      <c r="D234" t="s">
        <v>1982</v>
      </c>
      <c r="E234" t="s">
        <v>1973</v>
      </c>
      <c r="F234" t="s">
        <v>239</v>
      </c>
      <c r="G234">
        <v>140</v>
      </c>
      <c r="H234">
        <v>160.77000000000001</v>
      </c>
      <c r="I234">
        <v>160.77000000000001</v>
      </c>
      <c r="J234" s="8">
        <v>1037</v>
      </c>
      <c r="K234">
        <f t="shared" si="9"/>
        <v>0.19640151515151516</v>
      </c>
      <c r="L234">
        <v>8</v>
      </c>
      <c r="M234">
        <f t="shared" si="10"/>
        <v>1.5712121212121213</v>
      </c>
      <c r="P234" s="109">
        <v>5.4318075004966597E-2</v>
      </c>
      <c r="Q234">
        <f t="shared" si="11"/>
        <v>8.5345217848712671E-2</v>
      </c>
      <c r="R234" s="69"/>
    </row>
    <row r="235" spans="1:18" x14ac:dyDescent="0.25">
      <c r="A235">
        <v>56966</v>
      </c>
      <c r="B235" t="s">
        <v>2188</v>
      </c>
      <c r="C235">
        <v>20168</v>
      </c>
      <c r="D235" t="s">
        <v>1946</v>
      </c>
      <c r="E235" t="s">
        <v>1982</v>
      </c>
      <c r="F235" t="s">
        <v>239</v>
      </c>
      <c r="G235">
        <v>140</v>
      </c>
      <c r="H235">
        <v>164.02</v>
      </c>
      <c r="I235">
        <v>164.02</v>
      </c>
      <c r="J235">
        <v>181</v>
      </c>
      <c r="K235">
        <f t="shared" si="9"/>
        <v>3.4280303030303029E-2</v>
      </c>
      <c r="L235">
        <v>8</v>
      </c>
      <c r="M235">
        <f t="shared" si="10"/>
        <v>0.27424242424242423</v>
      </c>
      <c r="P235" s="109">
        <v>5.3241780993467137E-2</v>
      </c>
      <c r="Q235">
        <f t="shared" si="11"/>
        <v>1.4601155090632654E-2</v>
      </c>
      <c r="R235" s="69"/>
    </row>
    <row r="236" spans="1:18" x14ac:dyDescent="0.25">
      <c r="A236">
        <v>52189</v>
      </c>
      <c r="B236" t="s">
        <v>2188</v>
      </c>
      <c r="C236">
        <v>42342</v>
      </c>
      <c r="D236" t="s">
        <v>1855</v>
      </c>
      <c r="E236" t="s">
        <v>1946</v>
      </c>
      <c r="F236" t="s">
        <v>239</v>
      </c>
      <c r="G236">
        <v>140</v>
      </c>
      <c r="H236">
        <v>164.21</v>
      </c>
      <c r="I236">
        <v>164.21</v>
      </c>
      <c r="J236">
        <v>129</v>
      </c>
      <c r="K236">
        <f t="shared" si="9"/>
        <v>2.4431818181818183E-2</v>
      </c>
      <c r="L236">
        <v>8</v>
      </c>
      <c r="M236">
        <f t="shared" si="10"/>
        <v>0.19545454545454546</v>
      </c>
      <c r="P236" s="45">
        <v>5.3180177325062292E-2</v>
      </c>
      <c r="Q236">
        <f t="shared" si="11"/>
        <v>1.0394307386262175E-2</v>
      </c>
      <c r="R236" s="69"/>
    </row>
    <row r="237" spans="1:18" x14ac:dyDescent="0.25">
      <c r="A237">
        <v>44698</v>
      </c>
      <c r="B237" t="s">
        <v>2188</v>
      </c>
      <c r="C237">
        <v>3688</v>
      </c>
      <c r="D237" t="s">
        <v>1854</v>
      </c>
      <c r="E237" t="s">
        <v>1855</v>
      </c>
      <c r="F237" t="s">
        <v>239</v>
      </c>
      <c r="G237">
        <v>140</v>
      </c>
      <c r="H237">
        <v>165.3</v>
      </c>
      <c r="I237">
        <v>165.3</v>
      </c>
      <c r="J237">
        <v>69</v>
      </c>
      <c r="K237">
        <f t="shared" si="9"/>
        <v>1.3068181818181817E-2</v>
      </c>
      <c r="L237">
        <v>8</v>
      </c>
      <c r="M237">
        <f t="shared" si="10"/>
        <v>0.10454545454545454</v>
      </c>
      <c r="P237" s="109">
        <v>5.2829503439494732E-2</v>
      </c>
      <c r="Q237">
        <f t="shared" si="11"/>
        <v>5.5230844504926303E-3</v>
      </c>
      <c r="R237" s="69"/>
    </row>
    <row r="238" spans="1:18" x14ac:dyDescent="0.25">
      <c r="A238">
        <v>50469</v>
      </c>
      <c r="B238" t="s">
        <v>2188</v>
      </c>
      <c r="C238">
        <v>31900</v>
      </c>
      <c r="D238" t="s">
        <v>1183</v>
      </c>
      <c r="E238" t="s">
        <v>1854</v>
      </c>
      <c r="F238" t="s">
        <v>94</v>
      </c>
      <c r="G238">
        <v>100.5</v>
      </c>
      <c r="H238">
        <v>165.97</v>
      </c>
      <c r="I238">
        <v>165.97</v>
      </c>
      <c r="J238">
        <v>113</v>
      </c>
      <c r="K238">
        <f t="shared" si="9"/>
        <v>2.1401515151515151E-2</v>
      </c>
      <c r="L238">
        <v>8</v>
      </c>
      <c r="M238">
        <f t="shared" si="10"/>
        <v>0.1712121212121212</v>
      </c>
      <c r="P238" s="109">
        <v>5.2616237383554136E-2</v>
      </c>
      <c r="Q238">
        <f t="shared" si="11"/>
        <v>9.0085376126388134E-3</v>
      </c>
      <c r="R238" s="69"/>
    </row>
    <row r="239" spans="1:18" x14ac:dyDescent="0.25">
      <c r="A239">
        <v>12126</v>
      </c>
      <c r="B239" t="s">
        <v>2188</v>
      </c>
      <c r="C239">
        <v>31899</v>
      </c>
      <c r="D239" t="s">
        <v>172</v>
      </c>
      <c r="E239" t="s">
        <v>1183</v>
      </c>
      <c r="F239" t="s">
        <v>94</v>
      </c>
      <c r="G239">
        <v>100.5</v>
      </c>
      <c r="H239">
        <v>166.16</v>
      </c>
      <c r="I239">
        <v>166.16</v>
      </c>
      <c r="J239">
        <v>7</v>
      </c>
      <c r="K239">
        <f t="shared" si="9"/>
        <v>1.3257575757575758E-3</v>
      </c>
      <c r="L239">
        <v>8</v>
      </c>
      <c r="M239">
        <f t="shared" si="10"/>
        <v>1.0606060606060607E-2</v>
      </c>
      <c r="P239" s="109">
        <v>5.2556071970079922E-2</v>
      </c>
      <c r="Q239">
        <f t="shared" si="11"/>
        <v>5.5741288453115077E-4</v>
      </c>
      <c r="R239" s="69"/>
    </row>
    <row r="240" spans="1:18" x14ac:dyDescent="0.25">
      <c r="A240">
        <v>9073</v>
      </c>
      <c r="B240" t="s">
        <v>2186</v>
      </c>
      <c r="C240">
        <v>8795</v>
      </c>
      <c r="D240" t="s">
        <v>1068</v>
      </c>
      <c r="E240" t="s">
        <v>1061</v>
      </c>
      <c r="G240">
        <v>100.5</v>
      </c>
      <c r="H240">
        <v>-558.38</v>
      </c>
      <c r="I240">
        <v>558.38</v>
      </c>
      <c r="J240">
        <v>5</v>
      </c>
      <c r="K240">
        <f t="shared" si="9"/>
        <v>9.46969696969697E-4</v>
      </c>
      <c r="L240">
        <v>8</v>
      </c>
      <c r="M240">
        <f t="shared" si="10"/>
        <v>7.575757575757576E-3</v>
      </c>
      <c r="P240" s="45">
        <v>4.436063144762261E-2</v>
      </c>
      <c r="Q240">
        <f t="shared" si="11"/>
        <v>3.3606538975471676E-4</v>
      </c>
      <c r="R240" s="69"/>
    </row>
    <row r="241" spans="1:19" x14ac:dyDescent="0.25">
      <c r="A241">
        <v>8714</v>
      </c>
      <c r="B241" t="s">
        <v>2186</v>
      </c>
      <c r="C241">
        <v>39556</v>
      </c>
      <c r="D241" t="s">
        <v>1061</v>
      </c>
      <c r="E241" t="s">
        <v>1062</v>
      </c>
      <c r="G241">
        <v>100.5</v>
      </c>
      <c r="H241">
        <v>-558.57000000000005</v>
      </c>
      <c r="I241">
        <v>558.57000000000005</v>
      </c>
      <c r="J241">
        <v>5</v>
      </c>
      <c r="K241">
        <f t="shared" si="9"/>
        <v>9.46969696969697E-4</v>
      </c>
      <c r="L241">
        <v>8</v>
      </c>
      <c r="M241">
        <f t="shared" si="10"/>
        <v>7.575757575757576E-3</v>
      </c>
      <c r="P241" s="45">
        <v>4.434554198708042E-2</v>
      </c>
      <c r="Q241">
        <f t="shared" si="11"/>
        <v>3.3595107565970015E-4</v>
      </c>
      <c r="R241" s="69"/>
    </row>
    <row r="242" spans="1:19" x14ac:dyDescent="0.25">
      <c r="A242">
        <v>34827</v>
      </c>
      <c r="B242" t="s">
        <v>2186</v>
      </c>
      <c r="C242">
        <v>35087</v>
      </c>
      <c r="D242" t="s">
        <v>1062</v>
      </c>
      <c r="E242" t="s">
        <v>212</v>
      </c>
      <c r="G242">
        <v>100.5</v>
      </c>
      <c r="H242">
        <v>-558.76</v>
      </c>
      <c r="I242">
        <v>558.76</v>
      </c>
      <c r="J242">
        <v>35</v>
      </c>
      <c r="K242">
        <f t="shared" si="9"/>
        <v>6.628787878787879E-3</v>
      </c>
      <c r="L242">
        <v>12</v>
      </c>
      <c r="M242">
        <f t="shared" si="10"/>
        <v>7.9545454545454544E-2</v>
      </c>
      <c r="P242" s="45">
        <v>4.4330462788538035E-2</v>
      </c>
      <c r="Q242">
        <f t="shared" si="11"/>
        <v>3.5262868127246163E-3</v>
      </c>
      <c r="R242" s="69"/>
    </row>
    <row r="243" spans="1:19" x14ac:dyDescent="0.25">
      <c r="A243">
        <v>68931</v>
      </c>
      <c r="B243" t="s">
        <v>2179</v>
      </c>
      <c r="C243">
        <v>348272</v>
      </c>
      <c r="D243" t="s">
        <v>263</v>
      </c>
      <c r="E243" t="s">
        <v>168</v>
      </c>
      <c r="F243" t="s">
        <v>70</v>
      </c>
      <c r="G243">
        <v>126</v>
      </c>
      <c r="H243" s="6">
        <v>5075.03</v>
      </c>
      <c r="I243" s="6">
        <v>5075.03</v>
      </c>
      <c r="J243">
        <v>478</v>
      </c>
      <c r="K243">
        <f t="shared" si="9"/>
        <v>9.053030303030303E-2</v>
      </c>
      <c r="L243">
        <v>48</v>
      </c>
      <c r="M243">
        <f t="shared" si="10"/>
        <v>4.3454545454545457</v>
      </c>
      <c r="P243" s="70">
        <v>3.9007623174942233E-2</v>
      </c>
      <c r="Q243">
        <f t="shared" si="11"/>
        <v>0.16950585343293081</v>
      </c>
      <c r="R243" s="69"/>
    </row>
    <row r="244" spans="1:19" x14ac:dyDescent="0.25">
      <c r="A244">
        <v>71168</v>
      </c>
      <c r="B244" t="s">
        <v>2179</v>
      </c>
      <c r="C244">
        <v>39342</v>
      </c>
      <c r="D244" t="s">
        <v>262</v>
      </c>
      <c r="E244" t="s">
        <v>263</v>
      </c>
      <c r="F244" t="s">
        <v>70</v>
      </c>
      <c r="G244">
        <v>100.5</v>
      </c>
      <c r="H244" s="6">
        <v>5075.22</v>
      </c>
      <c r="I244" s="6">
        <v>5075.22</v>
      </c>
      <c r="J244" s="8">
        <v>1567</v>
      </c>
      <c r="K244">
        <f t="shared" si="9"/>
        <v>0.29678030303030301</v>
      </c>
      <c r="L244">
        <v>48</v>
      </c>
      <c r="M244">
        <f t="shared" si="10"/>
        <v>14.245454545454544</v>
      </c>
      <c r="P244" s="70">
        <v>3.9006162854324948E-2</v>
      </c>
      <c r="Q244">
        <f t="shared" si="11"/>
        <v>0.55566051993388355</v>
      </c>
      <c r="R244" s="69"/>
    </row>
    <row r="245" spans="1:19" x14ac:dyDescent="0.25">
      <c r="A245">
        <v>25391</v>
      </c>
      <c r="B245" t="s">
        <v>2179</v>
      </c>
      <c r="C245">
        <v>345844</v>
      </c>
      <c r="D245" t="s">
        <v>134</v>
      </c>
      <c r="E245" t="s">
        <v>262</v>
      </c>
      <c r="F245" t="s">
        <v>70</v>
      </c>
      <c r="G245">
        <v>120</v>
      </c>
      <c r="H245" s="6">
        <v>5075.6000000000004</v>
      </c>
      <c r="I245" s="6">
        <v>5075.6000000000004</v>
      </c>
      <c r="J245">
        <v>18</v>
      </c>
      <c r="K245">
        <f t="shared" si="9"/>
        <v>3.4090909090909089E-3</v>
      </c>
      <c r="L245">
        <v>48</v>
      </c>
      <c r="M245">
        <f t="shared" si="10"/>
        <v>0.16363636363636364</v>
      </c>
      <c r="P245" s="70">
        <v>3.900324254108422E-2</v>
      </c>
      <c r="Q245">
        <f t="shared" si="11"/>
        <v>6.3823487794501445E-3</v>
      </c>
      <c r="R245" s="69"/>
    </row>
    <row r="246" spans="1:19" x14ac:dyDescent="0.25">
      <c r="A246">
        <v>9083</v>
      </c>
      <c r="B246" t="s">
        <v>2179</v>
      </c>
      <c r="C246">
        <v>1310</v>
      </c>
      <c r="D246" t="s">
        <v>133</v>
      </c>
      <c r="E246" t="s">
        <v>134</v>
      </c>
      <c r="F246" t="s">
        <v>64</v>
      </c>
      <c r="G246">
        <v>120</v>
      </c>
      <c r="H246" s="6">
        <v>5075.79</v>
      </c>
      <c r="I246" s="6">
        <v>5075.79</v>
      </c>
      <c r="J246">
        <v>5</v>
      </c>
      <c r="K246">
        <f t="shared" si="9"/>
        <v>9.46969696969697E-4</v>
      </c>
      <c r="L246">
        <v>48</v>
      </c>
      <c r="M246">
        <f t="shared" si="10"/>
        <v>4.5454545454545456E-2</v>
      </c>
      <c r="P246" s="70">
        <v>3.9001782548436219E-2</v>
      </c>
      <c r="Q246">
        <f t="shared" si="11"/>
        <v>1.7728082976561919E-3</v>
      </c>
      <c r="R246" s="69">
        <f>SUM(Q246:Q251)</f>
        <v>7.3444825629021909E-2</v>
      </c>
      <c r="S246">
        <f>COUNT(Q246:Q251)</f>
        <v>6</v>
      </c>
    </row>
    <row r="247" spans="1:19" x14ac:dyDescent="0.25">
      <c r="A247">
        <v>49871</v>
      </c>
      <c r="B247" t="s">
        <v>2184</v>
      </c>
      <c r="C247">
        <v>21370</v>
      </c>
      <c r="D247" t="s">
        <v>1922</v>
      </c>
      <c r="E247" t="s">
        <v>1757</v>
      </c>
      <c r="F247" t="s">
        <v>94</v>
      </c>
      <c r="G247">
        <v>100.5</v>
      </c>
      <c r="H247">
        <v>650.21</v>
      </c>
      <c r="I247">
        <v>650.21</v>
      </c>
      <c r="J247">
        <v>108</v>
      </c>
      <c r="K247">
        <f t="shared" si="9"/>
        <v>2.0454545454545454E-2</v>
      </c>
      <c r="L247">
        <v>8</v>
      </c>
      <c r="M247">
        <f t="shared" si="10"/>
        <v>0.16363636363636364</v>
      </c>
      <c r="P247" s="68">
        <v>3.4996088693682793E-2</v>
      </c>
      <c r="Q247">
        <f t="shared" si="11"/>
        <v>5.7266326953299114E-3</v>
      </c>
      <c r="R247" s="69"/>
    </row>
    <row r="248" spans="1:19" x14ac:dyDescent="0.25">
      <c r="A248">
        <v>67096</v>
      </c>
      <c r="B248" t="s">
        <v>2184</v>
      </c>
      <c r="C248">
        <v>6326</v>
      </c>
      <c r="D248" t="s">
        <v>1779</v>
      </c>
      <c r="E248" t="s">
        <v>1922</v>
      </c>
      <c r="F248" t="s">
        <v>70</v>
      </c>
      <c r="G248">
        <v>100.5</v>
      </c>
      <c r="H248">
        <v>650.99</v>
      </c>
      <c r="I248">
        <v>650.99</v>
      </c>
      <c r="J248">
        <v>363</v>
      </c>
      <c r="K248">
        <f t="shared" si="9"/>
        <v>6.8750000000000006E-2</v>
      </c>
      <c r="L248">
        <v>8</v>
      </c>
      <c r="M248">
        <f t="shared" si="10"/>
        <v>0.55000000000000004</v>
      </c>
      <c r="P248" s="68">
        <v>3.4954157252061462E-2</v>
      </c>
      <c r="Q248">
        <f t="shared" si="11"/>
        <v>1.9224786488633804E-2</v>
      </c>
      <c r="R248" s="69"/>
    </row>
    <row r="249" spans="1:19" x14ac:dyDescent="0.25">
      <c r="A249">
        <v>69008</v>
      </c>
      <c r="B249" t="s">
        <v>2184</v>
      </c>
      <c r="C249">
        <v>345819</v>
      </c>
      <c r="D249" t="s">
        <v>2058</v>
      </c>
      <c r="E249" t="s">
        <v>1779</v>
      </c>
      <c r="F249" t="s">
        <v>70</v>
      </c>
      <c r="G249">
        <v>100.5</v>
      </c>
      <c r="H249">
        <v>656.6</v>
      </c>
      <c r="I249">
        <v>656.6</v>
      </c>
      <c r="J249">
        <v>465</v>
      </c>
      <c r="K249">
        <f t="shared" si="9"/>
        <v>8.8068181818181823E-2</v>
      </c>
      <c r="L249">
        <v>8</v>
      </c>
      <c r="M249">
        <f t="shared" si="10"/>
        <v>0.70454545454545459</v>
      </c>
      <c r="P249" s="68">
        <v>3.4655508421443028E-2</v>
      </c>
      <c r="Q249">
        <f t="shared" si="11"/>
        <v>2.4416380933289409E-2</v>
      </c>
      <c r="R249" s="69"/>
    </row>
    <row r="250" spans="1:19" x14ac:dyDescent="0.25">
      <c r="A250">
        <v>68246</v>
      </c>
      <c r="B250" t="s">
        <v>2184</v>
      </c>
      <c r="C250">
        <v>41691</v>
      </c>
      <c r="D250" t="s">
        <v>1239</v>
      </c>
      <c r="E250" t="s">
        <v>2058</v>
      </c>
      <c r="F250" t="s">
        <v>94</v>
      </c>
      <c r="G250">
        <v>100.5</v>
      </c>
      <c r="H250">
        <v>658.49</v>
      </c>
      <c r="I250">
        <v>658.49</v>
      </c>
      <c r="J250">
        <v>417</v>
      </c>
      <c r="K250">
        <f t="shared" si="9"/>
        <v>7.8977272727272729E-2</v>
      </c>
      <c r="L250">
        <v>8</v>
      </c>
      <c r="M250">
        <f t="shared" si="10"/>
        <v>0.63181818181818183</v>
      </c>
      <c r="P250" s="68">
        <v>3.4556040075809036E-2</v>
      </c>
      <c r="Q250">
        <f t="shared" si="11"/>
        <v>2.1833134411533891E-2</v>
      </c>
      <c r="R250" s="69"/>
    </row>
    <row r="251" spans="1:19" x14ac:dyDescent="0.25">
      <c r="A251">
        <v>13883</v>
      </c>
      <c r="B251" t="s">
        <v>2184</v>
      </c>
      <c r="C251">
        <v>43325</v>
      </c>
      <c r="D251" t="s">
        <v>942</v>
      </c>
      <c r="E251" t="s">
        <v>1239</v>
      </c>
      <c r="F251" t="s">
        <v>94</v>
      </c>
      <c r="G251">
        <v>100.5</v>
      </c>
      <c r="H251">
        <v>658.68</v>
      </c>
      <c r="I251">
        <v>658.68</v>
      </c>
      <c r="J251">
        <v>9</v>
      </c>
      <c r="K251">
        <f t="shared" si="9"/>
        <v>1.7045454545454545E-3</v>
      </c>
      <c r="L251">
        <v>8</v>
      </c>
      <c r="M251">
        <f t="shared" si="10"/>
        <v>1.3636363636363636E-2</v>
      </c>
      <c r="P251" s="68">
        <v>3.4546072189104715E-2</v>
      </c>
      <c r="Q251">
        <f t="shared" si="11"/>
        <v>4.7108280257870066E-4</v>
      </c>
      <c r="R251" s="69"/>
    </row>
    <row r="252" spans="1:19" x14ac:dyDescent="0.25">
      <c r="A252">
        <v>7587</v>
      </c>
      <c r="B252" t="s">
        <v>2184</v>
      </c>
      <c r="C252">
        <v>1636</v>
      </c>
      <c r="D252" t="s">
        <v>942</v>
      </c>
      <c r="E252" t="s">
        <v>1022</v>
      </c>
      <c r="F252" t="s">
        <v>94</v>
      </c>
      <c r="G252">
        <v>140</v>
      </c>
      <c r="H252" s="6">
        <v>-1662.91</v>
      </c>
      <c r="I252" s="6">
        <v>1662.91</v>
      </c>
      <c r="J252">
        <v>4</v>
      </c>
      <c r="K252">
        <f t="shared" si="9"/>
        <v>7.5757575757575758E-4</v>
      </c>
      <c r="L252">
        <v>16</v>
      </c>
      <c r="M252">
        <f t="shared" si="10"/>
        <v>1.2121212121212121E-2</v>
      </c>
      <c r="P252" s="68">
        <v>1.3683727218863011E-2</v>
      </c>
      <c r="Q252">
        <f t="shared" si="11"/>
        <v>1.6586336022864255E-4</v>
      </c>
      <c r="R252" s="69">
        <f>SUM(Q252:Q261)</f>
        <v>0.10895290329451113</v>
      </c>
      <c r="S252">
        <f>COUNT(Q252:Q261)</f>
        <v>10</v>
      </c>
    </row>
    <row r="253" spans="1:19" x14ac:dyDescent="0.25">
      <c r="A253">
        <v>40669</v>
      </c>
      <c r="B253" t="s">
        <v>2184</v>
      </c>
      <c r="C253">
        <v>5040</v>
      </c>
      <c r="D253" t="s">
        <v>1022</v>
      </c>
      <c r="E253" t="s">
        <v>1794</v>
      </c>
      <c r="F253" t="s">
        <v>94</v>
      </c>
      <c r="G253">
        <v>140</v>
      </c>
      <c r="H253" s="6">
        <v>-1663.1</v>
      </c>
      <c r="I253" s="6">
        <v>1663.1</v>
      </c>
      <c r="J253">
        <v>47</v>
      </c>
      <c r="K253">
        <f t="shared" si="9"/>
        <v>8.9015151515151516E-3</v>
      </c>
      <c r="L253">
        <v>16</v>
      </c>
      <c r="M253">
        <f t="shared" si="10"/>
        <v>0.14242424242424243</v>
      </c>
      <c r="P253" s="68">
        <v>1.3682163928518726E-2</v>
      </c>
      <c r="Q253">
        <f t="shared" si="11"/>
        <v>1.9486718322435763E-3</v>
      </c>
      <c r="R253" s="69"/>
    </row>
    <row r="254" spans="1:19" x14ac:dyDescent="0.25">
      <c r="A254">
        <v>68351</v>
      </c>
      <c r="B254" t="s">
        <v>2184</v>
      </c>
      <c r="C254">
        <v>11274</v>
      </c>
      <c r="D254" t="s">
        <v>1794</v>
      </c>
      <c r="E254" t="s">
        <v>1746</v>
      </c>
      <c r="F254" t="s">
        <v>239</v>
      </c>
      <c r="G254">
        <v>140</v>
      </c>
      <c r="H254" s="6">
        <v>-1664.04</v>
      </c>
      <c r="I254" s="6">
        <v>1664.04</v>
      </c>
      <c r="J254">
        <v>423</v>
      </c>
      <c r="K254">
        <f t="shared" si="9"/>
        <v>8.0113636363636359E-2</v>
      </c>
      <c r="L254">
        <v>16</v>
      </c>
      <c r="M254">
        <f t="shared" si="10"/>
        <v>1.2818181818181817</v>
      </c>
      <c r="P254" s="68">
        <v>1.3674435007283173E-2</v>
      </c>
      <c r="Q254">
        <f t="shared" si="11"/>
        <v>1.7528139418426611E-2</v>
      </c>
      <c r="R254" s="69"/>
    </row>
    <row r="255" spans="1:19" x14ac:dyDescent="0.25">
      <c r="A255">
        <v>43162</v>
      </c>
      <c r="B255" t="s">
        <v>2184</v>
      </c>
      <c r="C255">
        <v>345840</v>
      </c>
      <c r="D255" t="s">
        <v>1357</v>
      </c>
      <c r="E255" t="s">
        <v>1746</v>
      </c>
      <c r="F255" t="s">
        <v>70</v>
      </c>
      <c r="G255">
        <v>140</v>
      </c>
      <c r="H255" s="6">
        <v>1003.41</v>
      </c>
      <c r="I255" s="6">
        <v>1003.41</v>
      </c>
      <c r="J255">
        <v>62</v>
      </c>
      <c r="K255">
        <f t="shared" si="9"/>
        <v>1.1742424242424242E-2</v>
      </c>
      <c r="L255">
        <v>8</v>
      </c>
      <c r="M255">
        <f t="shared" si="10"/>
        <v>9.3939393939393934E-2</v>
      </c>
      <c r="P255" s="68">
        <v>1.3606485980518128E-2</v>
      </c>
      <c r="Q255">
        <f t="shared" si="11"/>
        <v>1.2781850466547333E-3</v>
      </c>
      <c r="R255" s="69"/>
    </row>
    <row r="256" spans="1:19" x14ac:dyDescent="0.25">
      <c r="A256">
        <v>17777</v>
      </c>
      <c r="B256" t="s">
        <v>2184</v>
      </c>
      <c r="C256">
        <v>41970</v>
      </c>
      <c r="D256" t="s">
        <v>1356</v>
      </c>
      <c r="E256" t="s">
        <v>1357</v>
      </c>
      <c r="G256">
        <v>130</v>
      </c>
      <c r="H256" s="6">
        <v>1008.88</v>
      </c>
      <c r="I256" s="6">
        <v>1008.88</v>
      </c>
      <c r="J256">
        <v>12</v>
      </c>
      <c r="K256">
        <f t="shared" si="9"/>
        <v>2.2727272727272726E-3</v>
      </c>
      <c r="L256">
        <v>8</v>
      </c>
      <c r="M256">
        <f t="shared" si="10"/>
        <v>1.8181818181818181E-2</v>
      </c>
      <c r="P256" s="68">
        <v>1.3532713600935388E-2</v>
      </c>
      <c r="Q256">
        <f t="shared" si="11"/>
        <v>2.4604933819882526E-4</v>
      </c>
      <c r="R256" s="69"/>
    </row>
    <row r="257" spans="1:18" x14ac:dyDescent="0.25">
      <c r="A257">
        <v>30611</v>
      </c>
      <c r="B257" t="s">
        <v>2184</v>
      </c>
      <c r="C257">
        <v>14311</v>
      </c>
      <c r="D257" t="s">
        <v>1086</v>
      </c>
      <c r="E257" t="s">
        <v>1356</v>
      </c>
      <c r="G257">
        <v>130</v>
      </c>
      <c r="H257" s="6">
        <v>1009.07</v>
      </c>
      <c r="I257" s="6">
        <v>1009.07</v>
      </c>
      <c r="J257">
        <v>25</v>
      </c>
      <c r="K257">
        <f t="shared" si="9"/>
        <v>4.734848484848485E-3</v>
      </c>
      <c r="L257">
        <v>8</v>
      </c>
      <c r="M257">
        <f t="shared" si="10"/>
        <v>3.787878787878788E-2</v>
      </c>
      <c r="P257" s="68">
        <v>1.3530165496657014E-2</v>
      </c>
      <c r="Q257">
        <f t="shared" si="11"/>
        <v>5.125062688127657E-4</v>
      </c>
      <c r="R257" s="69"/>
    </row>
    <row r="258" spans="1:18" x14ac:dyDescent="0.25">
      <c r="A258">
        <v>9422</v>
      </c>
      <c r="B258" t="s">
        <v>2184</v>
      </c>
      <c r="C258">
        <v>41971</v>
      </c>
      <c r="D258" t="s">
        <v>1085</v>
      </c>
      <c r="E258" t="s">
        <v>1086</v>
      </c>
      <c r="G258">
        <v>130</v>
      </c>
      <c r="H258" s="6">
        <v>1009.26</v>
      </c>
      <c r="I258" s="6">
        <v>1009.26</v>
      </c>
      <c r="J258">
        <v>5</v>
      </c>
      <c r="K258">
        <f t="shared" ref="K258:K308" si="12">J258/5280</f>
        <v>9.46969696969697E-4</v>
      </c>
      <c r="L258">
        <v>8</v>
      </c>
      <c r="M258">
        <f t="shared" ref="M258:M308" si="13">L258*K258</f>
        <v>7.575757575757576E-3</v>
      </c>
      <c r="P258" s="68">
        <v>1.3527618351774266E-2</v>
      </c>
      <c r="Q258">
        <f t="shared" ref="Q258:Q308" si="14">P258*M258</f>
        <v>1.0248195721041111E-4</v>
      </c>
      <c r="R258" s="69"/>
    </row>
    <row r="259" spans="1:18" x14ac:dyDescent="0.25">
      <c r="A259">
        <v>16485</v>
      </c>
      <c r="B259" t="s">
        <v>2181</v>
      </c>
      <c r="C259">
        <v>7848</v>
      </c>
      <c r="D259" t="s">
        <v>133</v>
      </c>
      <c r="E259" t="s">
        <v>167</v>
      </c>
      <c r="F259" t="s">
        <v>27</v>
      </c>
      <c r="G259">
        <v>120</v>
      </c>
      <c r="H259" s="6">
        <v>-21651.35</v>
      </c>
      <c r="I259" s="6">
        <v>21651.35</v>
      </c>
      <c r="J259">
        <v>11</v>
      </c>
      <c r="K259">
        <f t="shared" si="12"/>
        <v>2.0833333333333333E-3</v>
      </c>
      <c r="L259">
        <v>60</v>
      </c>
      <c r="M259">
        <f t="shared" si="13"/>
        <v>0.125</v>
      </c>
      <c r="P259" s="70">
        <v>9.1433032047205879E-3</v>
      </c>
      <c r="Q259">
        <f t="shared" si="14"/>
        <v>1.1429129005900735E-3</v>
      </c>
      <c r="R259" s="69"/>
    </row>
    <row r="260" spans="1:18" x14ac:dyDescent="0.25">
      <c r="A260">
        <v>57991</v>
      </c>
      <c r="B260" t="s">
        <v>2181</v>
      </c>
      <c r="C260">
        <v>15561</v>
      </c>
      <c r="D260" t="s">
        <v>155</v>
      </c>
      <c r="E260" t="s">
        <v>209</v>
      </c>
      <c r="F260" t="s">
        <v>27</v>
      </c>
      <c r="G260">
        <v>120</v>
      </c>
      <c r="H260" s="6">
        <v>21651.73</v>
      </c>
      <c r="I260" s="6">
        <v>21651.73</v>
      </c>
      <c r="J260">
        <v>205</v>
      </c>
      <c r="K260">
        <f t="shared" si="12"/>
        <v>3.8825757575757576E-2</v>
      </c>
      <c r="L260">
        <v>60</v>
      </c>
      <c r="M260">
        <f t="shared" si="13"/>
        <v>2.3295454545454546</v>
      </c>
      <c r="P260" s="70">
        <v>9.1431427346233794E-3</v>
      </c>
      <c r="Q260">
        <f t="shared" si="14"/>
        <v>2.129936659770219E-2</v>
      </c>
      <c r="R260" s="69"/>
    </row>
    <row r="261" spans="1:18" x14ac:dyDescent="0.25">
      <c r="A261">
        <v>69968</v>
      </c>
      <c r="B261" t="s">
        <v>2180</v>
      </c>
      <c r="C261">
        <v>4564</v>
      </c>
      <c r="D261" t="s">
        <v>154</v>
      </c>
      <c r="E261" t="s">
        <v>155</v>
      </c>
      <c r="F261" t="s">
        <v>64</v>
      </c>
      <c r="G261">
        <v>120</v>
      </c>
      <c r="H261" s="6">
        <v>21651.919999999998</v>
      </c>
      <c r="I261" s="6">
        <v>21651.919999999998</v>
      </c>
      <c r="J261">
        <v>623</v>
      </c>
      <c r="K261">
        <f t="shared" si="12"/>
        <v>0.11799242424242425</v>
      </c>
      <c r="L261">
        <v>60</v>
      </c>
      <c r="M261">
        <f t="shared" si="13"/>
        <v>7.079545454545455</v>
      </c>
      <c r="P261" s="70">
        <v>9.1430625016870135E-3</v>
      </c>
      <c r="Q261">
        <f t="shared" si="14"/>
        <v>6.4728726574443299E-2</v>
      </c>
      <c r="R261" s="69"/>
    </row>
    <row r="262" spans="1:18" x14ac:dyDescent="0.25">
      <c r="A262">
        <v>71129</v>
      </c>
      <c r="B262" t="s">
        <v>2180</v>
      </c>
      <c r="C262">
        <v>24190</v>
      </c>
      <c r="D262" t="s">
        <v>196</v>
      </c>
      <c r="E262" t="s">
        <v>154</v>
      </c>
      <c r="F262" t="s">
        <v>64</v>
      </c>
      <c r="G262">
        <v>120</v>
      </c>
      <c r="H262" s="6">
        <v>21652.11</v>
      </c>
      <c r="I262" s="6">
        <v>21652.11</v>
      </c>
      <c r="J262" s="8">
        <v>1448</v>
      </c>
      <c r="K262">
        <f t="shared" si="12"/>
        <v>0.27424242424242423</v>
      </c>
      <c r="L262">
        <v>60</v>
      </c>
      <c r="M262">
        <f t="shared" si="13"/>
        <v>16.454545454545453</v>
      </c>
      <c r="P262" s="70">
        <v>9.1429822701587539E-3</v>
      </c>
      <c r="Q262">
        <f t="shared" si="14"/>
        <v>0.1504436173544304</v>
      </c>
      <c r="R262" s="69"/>
    </row>
    <row r="263" spans="1:18" x14ac:dyDescent="0.25">
      <c r="A263">
        <v>71094</v>
      </c>
      <c r="B263" t="s">
        <v>2180</v>
      </c>
      <c r="C263">
        <v>13022</v>
      </c>
      <c r="D263" t="s">
        <v>165</v>
      </c>
      <c r="E263" t="s">
        <v>196</v>
      </c>
      <c r="F263" t="s">
        <v>64</v>
      </c>
      <c r="G263">
        <v>120</v>
      </c>
      <c r="H263" s="6">
        <v>21652.31</v>
      </c>
      <c r="I263" s="6">
        <v>21652.31</v>
      </c>
      <c r="J263" s="8">
        <v>1281</v>
      </c>
      <c r="K263">
        <f t="shared" si="12"/>
        <v>0.24261363636363636</v>
      </c>
      <c r="L263">
        <v>60</v>
      </c>
      <c r="M263">
        <f t="shared" si="13"/>
        <v>14.556818181818182</v>
      </c>
      <c r="P263" s="70">
        <v>9.1428978174396668E-3</v>
      </c>
      <c r="Q263">
        <f t="shared" si="14"/>
        <v>0.13309150118341151</v>
      </c>
      <c r="R263" s="69"/>
    </row>
    <row r="264" spans="1:18" x14ac:dyDescent="0.25">
      <c r="A264">
        <v>70242</v>
      </c>
      <c r="B264" t="s">
        <v>2180</v>
      </c>
      <c r="C264">
        <v>6950</v>
      </c>
      <c r="D264" t="s">
        <v>164</v>
      </c>
      <c r="E264" t="s">
        <v>165</v>
      </c>
      <c r="F264" t="s">
        <v>64</v>
      </c>
      <c r="G264">
        <v>120</v>
      </c>
      <c r="H264" s="6">
        <v>21652.5</v>
      </c>
      <c r="I264" s="6">
        <v>21652.5</v>
      </c>
      <c r="J264">
        <v>612</v>
      </c>
      <c r="K264">
        <f t="shared" si="12"/>
        <v>0.11590909090909091</v>
      </c>
      <c r="L264">
        <v>60</v>
      </c>
      <c r="M264">
        <f t="shared" si="13"/>
        <v>6.9545454545454541</v>
      </c>
      <c r="P264" s="70">
        <v>9.1428175888016196E-3</v>
      </c>
      <c r="Q264">
        <f t="shared" si="14"/>
        <v>6.3584140503938527E-2</v>
      </c>
      <c r="R264" s="69"/>
    </row>
    <row r="265" spans="1:18" x14ac:dyDescent="0.25">
      <c r="A265">
        <v>52679</v>
      </c>
      <c r="B265" t="s">
        <v>2180</v>
      </c>
      <c r="C265">
        <v>20981</v>
      </c>
      <c r="D265" t="s">
        <v>207</v>
      </c>
      <c r="E265" t="s">
        <v>164</v>
      </c>
      <c r="F265" t="s">
        <v>64</v>
      </c>
      <c r="G265">
        <v>97</v>
      </c>
      <c r="H265" s="6">
        <v>21778.81</v>
      </c>
      <c r="I265" s="6">
        <v>21778.81</v>
      </c>
      <c r="J265">
        <v>134</v>
      </c>
      <c r="K265">
        <f t="shared" si="12"/>
        <v>2.5378787878787879E-2</v>
      </c>
      <c r="L265">
        <v>60</v>
      </c>
      <c r="M265">
        <f t="shared" si="13"/>
        <v>1.5227272727272727</v>
      </c>
      <c r="P265" s="70">
        <v>9.0897922265508104E-3</v>
      </c>
      <c r="Q265">
        <f t="shared" si="14"/>
        <v>1.384127452679328E-2</v>
      </c>
      <c r="R265" s="69"/>
    </row>
    <row r="266" spans="1:18" x14ac:dyDescent="0.25">
      <c r="A266">
        <v>70868</v>
      </c>
      <c r="B266" t="s">
        <v>2180</v>
      </c>
      <c r="C266">
        <v>15421</v>
      </c>
      <c r="D266" t="s">
        <v>207</v>
      </c>
      <c r="E266" t="s">
        <v>208</v>
      </c>
      <c r="F266" t="s">
        <v>64</v>
      </c>
      <c r="G266">
        <v>120</v>
      </c>
      <c r="H266" s="6">
        <v>-21779.200000000001</v>
      </c>
      <c r="I266" s="6">
        <v>21779.200000000001</v>
      </c>
      <c r="J266">
        <v>879</v>
      </c>
      <c r="K266">
        <f t="shared" si="12"/>
        <v>0.16647727272727272</v>
      </c>
      <c r="L266">
        <v>60</v>
      </c>
      <c r="M266">
        <f t="shared" si="13"/>
        <v>9.9886363636363633</v>
      </c>
      <c r="P266" s="70">
        <v>9.0896294556975041E-3</v>
      </c>
      <c r="Q266">
        <f t="shared" si="14"/>
        <v>9.07930033131603E-2</v>
      </c>
      <c r="R266" s="69"/>
    </row>
    <row r="267" spans="1:18" x14ac:dyDescent="0.25">
      <c r="A267">
        <v>68100</v>
      </c>
      <c r="B267" t="s">
        <v>2181</v>
      </c>
      <c r="C267">
        <v>18990</v>
      </c>
      <c r="D267" t="s">
        <v>167</v>
      </c>
      <c r="E267" t="s">
        <v>209</v>
      </c>
      <c r="F267" t="s">
        <v>27</v>
      </c>
      <c r="G267">
        <v>120</v>
      </c>
      <c r="H267" s="6">
        <v>-21651.54</v>
      </c>
      <c r="I267" s="6">
        <v>21651.54</v>
      </c>
      <c r="J267">
        <v>415</v>
      </c>
      <c r="K267">
        <f t="shared" si="12"/>
        <v>7.8598484848484848E-2</v>
      </c>
      <c r="L267">
        <v>60</v>
      </c>
      <c r="M267">
        <f t="shared" si="13"/>
        <v>4.7159090909090908</v>
      </c>
      <c r="P267" s="70">
        <v>9.0182674127431174E-3</v>
      </c>
      <c r="Q267">
        <f t="shared" si="14"/>
        <v>4.2529329276004474E-2</v>
      </c>
      <c r="R267" s="69"/>
    </row>
    <row r="268" spans="1:18" x14ac:dyDescent="0.25">
      <c r="A268">
        <v>70944</v>
      </c>
      <c r="B268" t="s">
        <v>2180</v>
      </c>
      <c r="C268">
        <v>41526</v>
      </c>
      <c r="D268" t="s">
        <v>260</v>
      </c>
      <c r="E268" t="s">
        <v>230</v>
      </c>
      <c r="F268" t="s">
        <v>64</v>
      </c>
      <c r="G268">
        <v>120</v>
      </c>
      <c r="H268" s="6">
        <v>-22006.09</v>
      </c>
      <c r="I268" s="6">
        <v>22006.09</v>
      </c>
      <c r="J268">
        <v>964</v>
      </c>
      <c r="K268">
        <f t="shared" si="12"/>
        <v>0.18257575757575759</v>
      </c>
      <c r="L268">
        <v>60</v>
      </c>
      <c r="M268">
        <f t="shared" si="13"/>
        <v>10.954545454545455</v>
      </c>
      <c r="P268" s="70">
        <v>8.9959123970467757E-3</v>
      </c>
      <c r="Q268">
        <f t="shared" si="14"/>
        <v>9.8546131258557865E-2</v>
      </c>
      <c r="R268" s="69"/>
    </row>
    <row r="269" spans="1:18" x14ac:dyDescent="0.25">
      <c r="A269">
        <v>35402</v>
      </c>
      <c r="B269" t="s">
        <v>2180</v>
      </c>
      <c r="C269">
        <v>22964</v>
      </c>
      <c r="D269" t="s">
        <v>230</v>
      </c>
      <c r="E269" t="s">
        <v>128</v>
      </c>
      <c r="F269" t="s">
        <v>64</v>
      </c>
      <c r="G269">
        <v>120</v>
      </c>
      <c r="H269" s="6">
        <v>-22007.46</v>
      </c>
      <c r="I269" s="6">
        <v>22007.46</v>
      </c>
      <c r="J269">
        <v>33</v>
      </c>
      <c r="K269">
        <f t="shared" si="12"/>
        <v>6.2500000000000003E-3</v>
      </c>
      <c r="L269">
        <v>60</v>
      </c>
      <c r="M269">
        <f t="shared" si="13"/>
        <v>0.375</v>
      </c>
      <c r="P269" s="70">
        <v>8.9953523869418413E-3</v>
      </c>
      <c r="Q269">
        <f t="shared" si="14"/>
        <v>3.3732571451031905E-3</v>
      </c>
      <c r="R269" s="69"/>
    </row>
    <row r="270" spans="1:18" x14ac:dyDescent="0.25">
      <c r="A270">
        <v>71165</v>
      </c>
      <c r="B270" t="s">
        <v>2180</v>
      </c>
      <c r="C270">
        <v>799</v>
      </c>
      <c r="D270" t="s">
        <v>128</v>
      </c>
      <c r="E270" t="s">
        <v>129</v>
      </c>
      <c r="F270" t="s">
        <v>64</v>
      </c>
      <c r="G270">
        <v>120</v>
      </c>
      <c r="H270" s="6">
        <v>-22007.65</v>
      </c>
      <c r="I270" s="6">
        <v>22007.65</v>
      </c>
      <c r="J270" s="8">
        <v>1572</v>
      </c>
      <c r="K270">
        <f t="shared" si="12"/>
        <v>0.29772727272727273</v>
      </c>
      <c r="L270">
        <v>60</v>
      </c>
      <c r="M270">
        <f t="shared" si="13"/>
        <v>17.863636363636363</v>
      </c>
      <c r="P270" s="70">
        <v>8.9952747268121341E-3</v>
      </c>
      <c r="Q270">
        <f t="shared" si="14"/>
        <v>0.1606883167107804</v>
      </c>
      <c r="R270" s="69"/>
    </row>
    <row r="271" spans="1:18" x14ac:dyDescent="0.25">
      <c r="A271">
        <v>31141</v>
      </c>
      <c r="B271" t="s">
        <v>2180</v>
      </c>
      <c r="C271">
        <v>34605</v>
      </c>
      <c r="D271" t="s">
        <v>208</v>
      </c>
      <c r="E271" t="s">
        <v>257</v>
      </c>
      <c r="F271" t="s">
        <v>64</v>
      </c>
      <c r="G271">
        <v>120</v>
      </c>
      <c r="H271" s="6">
        <v>-22014.959999999999</v>
      </c>
      <c r="I271" s="6">
        <v>22014.959999999999</v>
      </c>
      <c r="J271">
        <v>26</v>
      </c>
      <c r="K271">
        <f t="shared" si="12"/>
        <v>4.9242424242424239E-3</v>
      </c>
      <c r="L271">
        <v>60</v>
      </c>
      <c r="M271">
        <f t="shared" si="13"/>
        <v>0.29545454545454541</v>
      </c>
      <c r="P271" s="70">
        <v>8.9922878734064061E-3</v>
      </c>
      <c r="Q271">
        <f t="shared" si="14"/>
        <v>2.6568123262337103E-3</v>
      </c>
      <c r="R271" s="69"/>
    </row>
    <row r="272" spans="1:18" x14ac:dyDescent="0.25">
      <c r="A272">
        <v>37513</v>
      </c>
      <c r="B272" t="s">
        <v>2180</v>
      </c>
      <c r="C272">
        <v>43202</v>
      </c>
      <c r="D272" t="s">
        <v>257</v>
      </c>
      <c r="E272" t="s">
        <v>267</v>
      </c>
      <c r="F272" t="s">
        <v>64</v>
      </c>
      <c r="G272">
        <v>120</v>
      </c>
      <c r="H272" s="6">
        <v>-22015.15</v>
      </c>
      <c r="I272" s="6">
        <v>22015.15</v>
      </c>
      <c r="J272">
        <v>37</v>
      </c>
      <c r="K272">
        <f t="shared" si="12"/>
        <v>7.0075757575757576E-3</v>
      </c>
      <c r="L272">
        <v>60</v>
      </c>
      <c r="M272">
        <f t="shared" si="13"/>
        <v>0.42045454545454547</v>
      </c>
      <c r="P272" s="70">
        <v>8.9922102661815651E-3</v>
      </c>
      <c r="Q272">
        <f t="shared" si="14"/>
        <v>3.7808156800990672E-3</v>
      </c>
      <c r="R272" s="69"/>
    </row>
    <row r="273" spans="1:19" x14ac:dyDescent="0.25">
      <c r="A273">
        <v>26860</v>
      </c>
      <c r="B273" t="s">
        <v>2180</v>
      </c>
      <c r="C273">
        <v>43093</v>
      </c>
      <c r="D273" t="s">
        <v>267</v>
      </c>
      <c r="E273" t="s">
        <v>265</v>
      </c>
      <c r="F273" t="s">
        <v>64</v>
      </c>
      <c r="G273">
        <v>120</v>
      </c>
      <c r="H273" s="6">
        <v>-22015.34</v>
      </c>
      <c r="I273" s="6">
        <v>22015.34</v>
      </c>
      <c r="J273">
        <v>20</v>
      </c>
      <c r="K273">
        <f t="shared" si="12"/>
        <v>3.787878787878788E-3</v>
      </c>
      <c r="L273">
        <v>60</v>
      </c>
      <c r="M273">
        <f t="shared" si="13"/>
        <v>0.22727272727272729</v>
      </c>
      <c r="P273" s="70">
        <v>8.9921326602962794E-3</v>
      </c>
      <c r="Q273">
        <f t="shared" si="14"/>
        <v>2.0436665137037002E-3</v>
      </c>
      <c r="R273" s="69"/>
    </row>
    <row r="274" spans="1:19" x14ac:dyDescent="0.25">
      <c r="A274">
        <v>70658</v>
      </c>
      <c r="B274" t="s">
        <v>2180</v>
      </c>
      <c r="C274">
        <v>43086</v>
      </c>
      <c r="D274" t="s">
        <v>265</v>
      </c>
      <c r="E274" t="s">
        <v>266</v>
      </c>
      <c r="F274" t="s">
        <v>64</v>
      </c>
      <c r="G274">
        <v>120</v>
      </c>
      <c r="H274" s="6">
        <v>-22015.53</v>
      </c>
      <c r="I274" s="6">
        <v>22015.53</v>
      </c>
      <c r="J274">
        <v>750</v>
      </c>
      <c r="K274">
        <f t="shared" si="12"/>
        <v>0.14204545454545456</v>
      </c>
      <c r="L274">
        <v>60</v>
      </c>
      <c r="M274">
        <f t="shared" si="13"/>
        <v>8.5227272727272734</v>
      </c>
      <c r="P274" s="70">
        <v>8.9920550557505124E-3</v>
      </c>
      <c r="Q274">
        <f t="shared" si="14"/>
        <v>7.663683286151006E-2</v>
      </c>
      <c r="R274" s="69"/>
    </row>
    <row r="275" spans="1:19" x14ac:dyDescent="0.25">
      <c r="A275">
        <v>22284</v>
      </c>
      <c r="B275" t="s">
        <v>2180</v>
      </c>
      <c r="C275">
        <v>43210</v>
      </c>
      <c r="D275" t="s">
        <v>266</v>
      </c>
      <c r="E275" t="s">
        <v>135</v>
      </c>
      <c r="F275" t="s">
        <v>64</v>
      </c>
      <c r="G275">
        <v>120</v>
      </c>
      <c r="H275" s="6">
        <v>-22016.33</v>
      </c>
      <c r="I275" s="6">
        <v>22016.33</v>
      </c>
      <c r="J275">
        <v>15</v>
      </c>
      <c r="K275">
        <f t="shared" si="12"/>
        <v>2.840909090909091E-3</v>
      </c>
      <c r="L275">
        <v>60</v>
      </c>
      <c r="M275">
        <f t="shared" si="13"/>
        <v>0.17045454545454547</v>
      </c>
      <c r="P275" s="70">
        <v>8.9917283144614508E-3</v>
      </c>
      <c r="Q275">
        <f t="shared" si="14"/>
        <v>1.5326809626922929E-3</v>
      </c>
      <c r="R275" s="69"/>
    </row>
    <row r="276" spans="1:19" x14ac:dyDescent="0.25">
      <c r="A276">
        <v>71136</v>
      </c>
      <c r="B276" t="s">
        <v>2180</v>
      </c>
      <c r="C276">
        <v>1485</v>
      </c>
      <c r="D276" t="s">
        <v>135</v>
      </c>
      <c r="E276" t="s">
        <v>136</v>
      </c>
      <c r="F276" t="s">
        <v>64</v>
      </c>
      <c r="G276">
        <v>120</v>
      </c>
      <c r="H276" s="6">
        <v>-22064.03</v>
      </c>
      <c r="I276" s="6">
        <v>22064.03</v>
      </c>
      <c r="J276" s="8">
        <v>1502</v>
      </c>
      <c r="K276">
        <f t="shared" si="12"/>
        <v>0.28446969696969698</v>
      </c>
      <c r="L276">
        <v>60</v>
      </c>
      <c r="M276">
        <f t="shared" si="13"/>
        <v>17.06818181818182</v>
      </c>
      <c r="P276" s="70">
        <v>8.9722891893061728E-3</v>
      </c>
      <c r="Q276">
        <f t="shared" si="14"/>
        <v>0.15314066320838493</v>
      </c>
      <c r="R276" s="69"/>
    </row>
    <row r="277" spans="1:19" x14ac:dyDescent="0.25">
      <c r="A277">
        <v>21506</v>
      </c>
      <c r="B277" t="s">
        <v>2180</v>
      </c>
      <c r="C277">
        <v>37777</v>
      </c>
      <c r="D277" t="s">
        <v>136</v>
      </c>
      <c r="E277" t="s">
        <v>260</v>
      </c>
      <c r="F277" t="s">
        <v>64</v>
      </c>
      <c r="G277">
        <v>120</v>
      </c>
      <c r="H277" s="6">
        <v>-22064.48</v>
      </c>
      <c r="I277" s="6">
        <v>22064.48</v>
      </c>
      <c r="J277">
        <v>15</v>
      </c>
      <c r="K277">
        <f t="shared" si="12"/>
        <v>2.840909090909091E-3</v>
      </c>
      <c r="L277">
        <v>60</v>
      </c>
      <c r="M277">
        <f t="shared" si="13"/>
        <v>0.17045454545454547</v>
      </c>
      <c r="P277" s="70">
        <v>8.9721062015296563E-3</v>
      </c>
      <c r="Q277">
        <f t="shared" si="14"/>
        <v>1.529336284351646E-3</v>
      </c>
      <c r="R277" s="69"/>
    </row>
    <row r="278" spans="1:19" x14ac:dyDescent="0.25">
      <c r="A278">
        <v>43212</v>
      </c>
      <c r="B278" t="s">
        <v>2180</v>
      </c>
      <c r="C278">
        <v>42811</v>
      </c>
      <c r="D278" t="s">
        <v>129</v>
      </c>
      <c r="E278" t="s">
        <v>237</v>
      </c>
      <c r="F278" t="s">
        <v>64</v>
      </c>
      <c r="G278">
        <v>120</v>
      </c>
      <c r="H278" s="6">
        <v>-22278.1</v>
      </c>
      <c r="I278" s="6">
        <v>22278.1</v>
      </c>
      <c r="J278">
        <v>59</v>
      </c>
      <c r="K278">
        <f t="shared" si="12"/>
        <v>1.1174242424242425E-2</v>
      </c>
      <c r="L278">
        <v>60</v>
      </c>
      <c r="M278">
        <f t="shared" si="13"/>
        <v>0.67045454545454553</v>
      </c>
      <c r="P278" s="70">
        <v>8.8860745683665612E-3</v>
      </c>
      <c r="Q278">
        <f t="shared" si="14"/>
        <v>5.9577090856093992E-3</v>
      </c>
      <c r="R278" s="69"/>
    </row>
    <row r="279" spans="1:19" x14ac:dyDescent="0.25">
      <c r="A279">
        <v>71102</v>
      </c>
      <c r="B279" t="s">
        <v>2180</v>
      </c>
      <c r="C279">
        <v>25049</v>
      </c>
      <c r="D279" t="s">
        <v>237</v>
      </c>
      <c r="E279" t="s">
        <v>238</v>
      </c>
      <c r="F279" t="s">
        <v>64</v>
      </c>
      <c r="G279">
        <v>120</v>
      </c>
      <c r="H279" s="6">
        <v>-22278.29</v>
      </c>
      <c r="I279" s="6">
        <v>22278.29</v>
      </c>
      <c r="J279" s="8">
        <v>1325</v>
      </c>
      <c r="K279">
        <f t="shared" si="12"/>
        <v>0.25094696969696972</v>
      </c>
      <c r="L279">
        <v>60</v>
      </c>
      <c r="M279">
        <f t="shared" si="13"/>
        <v>15.056818181818183</v>
      </c>
      <c r="P279" s="70">
        <v>8.8859987836376608E-3</v>
      </c>
      <c r="Q279">
        <f t="shared" si="14"/>
        <v>0.1337948680490898</v>
      </c>
      <c r="R279" s="69"/>
    </row>
    <row r="280" spans="1:19" x14ac:dyDescent="0.25">
      <c r="A280">
        <v>70280</v>
      </c>
      <c r="B280" t="s">
        <v>2180</v>
      </c>
      <c r="C280">
        <v>29614</v>
      </c>
      <c r="D280" t="s">
        <v>240</v>
      </c>
      <c r="E280" t="s">
        <v>81</v>
      </c>
      <c r="F280" t="s">
        <v>64</v>
      </c>
      <c r="G280">
        <v>100</v>
      </c>
      <c r="H280" s="6">
        <v>-14595.42</v>
      </c>
      <c r="I280" s="6">
        <v>14595.42</v>
      </c>
      <c r="J280">
        <v>623</v>
      </c>
      <c r="K280">
        <f t="shared" si="12"/>
        <v>0.11799242424242425</v>
      </c>
      <c r="L280">
        <v>60</v>
      </c>
      <c r="M280">
        <f t="shared" si="13"/>
        <v>7.079545454545455</v>
      </c>
      <c r="P280" s="68">
        <v>8.8162695966948947E-3</v>
      </c>
      <c r="Q280">
        <f t="shared" si="14"/>
        <v>6.2415181349328636E-2</v>
      </c>
      <c r="R280" s="69"/>
    </row>
    <row r="281" spans="1:19" x14ac:dyDescent="0.25">
      <c r="A281">
        <v>71163</v>
      </c>
      <c r="B281" t="s">
        <v>2180</v>
      </c>
      <c r="C281">
        <v>40441</v>
      </c>
      <c r="D281" t="s">
        <v>238</v>
      </c>
      <c r="E281" t="s">
        <v>264</v>
      </c>
      <c r="F281" t="s">
        <v>70</v>
      </c>
      <c r="G281">
        <v>120</v>
      </c>
      <c r="H281" s="6">
        <v>-22618.32</v>
      </c>
      <c r="I281" s="6">
        <v>22618.32</v>
      </c>
      <c r="J281" s="8">
        <v>1615</v>
      </c>
      <c r="K281">
        <f t="shared" si="12"/>
        <v>0.3058712121212121</v>
      </c>
      <c r="L281">
        <v>60</v>
      </c>
      <c r="M281">
        <f t="shared" si="13"/>
        <v>18.352272727272727</v>
      </c>
      <c r="P281" s="70">
        <v>8.7524121084822867E-3</v>
      </c>
      <c r="Q281">
        <f t="shared" si="14"/>
        <v>0.16062665403635104</v>
      </c>
      <c r="R281" s="69"/>
    </row>
    <row r="282" spans="1:19" x14ac:dyDescent="0.25">
      <c r="A282">
        <v>48599</v>
      </c>
      <c r="B282" t="s">
        <v>2180</v>
      </c>
      <c r="C282">
        <v>348421</v>
      </c>
      <c r="D282" t="s">
        <v>264</v>
      </c>
      <c r="E282" t="s">
        <v>272</v>
      </c>
      <c r="F282" t="s">
        <v>70</v>
      </c>
      <c r="G282">
        <v>120</v>
      </c>
      <c r="H282" s="6">
        <v>-22618.51</v>
      </c>
      <c r="I282" s="6">
        <v>22618.51</v>
      </c>
      <c r="J282">
        <v>97</v>
      </c>
      <c r="K282">
        <f t="shared" si="12"/>
        <v>1.8371212121212122E-2</v>
      </c>
      <c r="L282">
        <v>60</v>
      </c>
      <c r="M282">
        <f t="shared" si="13"/>
        <v>1.1022727272727273</v>
      </c>
      <c r="P282" s="70">
        <v>8.7523385864730734E-3</v>
      </c>
      <c r="Q282">
        <f t="shared" si="14"/>
        <v>9.6474641237260014E-3</v>
      </c>
      <c r="R282" s="69"/>
    </row>
    <row r="283" spans="1:19" x14ac:dyDescent="0.25">
      <c r="A283">
        <v>71113</v>
      </c>
      <c r="B283" t="s">
        <v>2180</v>
      </c>
      <c r="C283">
        <v>348420</v>
      </c>
      <c r="D283" t="s">
        <v>272</v>
      </c>
      <c r="E283" t="s">
        <v>240</v>
      </c>
      <c r="F283" t="s">
        <v>70</v>
      </c>
      <c r="G283">
        <v>110</v>
      </c>
      <c r="H283" s="6">
        <v>-22618.89</v>
      </c>
      <c r="I283" s="6">
        <v>22618.89</v>
      </c>
      <c r="J283" s="8">
        <v>1333</v>
      </c>
      <c r="K283">
        <f t="shared" si="12"/>
        <v>0.25246212121212119</v>
      </c>
      <c r="L283">
        <v>60</v>
      </c>
      <c r="M283">
        <f t="shared" si="13"/>
        <v>15.147727272727272</v>
      </c>
      <c r="P283" s="70">
        <v>8.7521915461601825E-3</v>
      </c>
      <c r="Q283">
        <f t="shared" si="14"/>
        <v>0.13257581057990367</v>
      </c>
      <c r="R283" s="69"/>
    </row>
    <row r="284" spans="1:19" x14ac:dyDescent="0.25">
      <c r="A284">
        <v>9297</v>
      </c>
      <c r="B284" t="s">
        <v>2180</v>
      </c>
      <c r="C284">
        <v>26529</v>
      </c>
      <c r="D284" t="s">
        <v>240</v>
      </c>
      <c r="E284" t="s">
        <v>231</v>
      </c>
      <c r="F284" t="s">
        <v>64</v>
      </c>
      <c r="G284">
        <v>120</v>
      </c>
      <c r="H284" s="6">
        <v>-8023.66</v>
      </c>
      <c r="I284" s="6">
        <v>8023.66</v>
      </c>
      <c r="J284">
        <v>5</v>
      </c>
      <c r="K284">
        <f t="shared" si="12"/>
        <v>9.46969696969697E-4</v>
      </c>
      <c r="L284">
        <v>42</v>
      </c>
      <c r="M284">
        <f t="shared" si="13"/>
        <v>3.9772727272727272E-2</v>
      </c>
      <c r="P284" s="68">
        <v>8.6354232662568548E-3</v>
      </c>
      <c r="Q284">
        <f t="shared" si="14"/>
        <v>3.4345433445339763E-4</v>
      </c>
      <c r="R284" s="69"/>
    </row>
    <row r="285" spans="1:19" x14ac:dyDescent="0.25">
      <c r="A285">
        <v>37002</v>
      </c>
      <c r="B285" t="s">
        <v>2180</v>
      </c>
      <c r="C285">
        <v>23430</v>
      </c>
      <c r="D285" t="s">
        <v>231</v>
      </c>
      <c r="E285" t="s">
        <v>62</v>
      </c>
      <c r="F285" t="s">
        <v>64</v>
      </c>
      <c r="G285">
        <v>110</v>
      </c>
      <c r="H285" s="6">
        <v>-8023.85</v>
      </c>
      <c r="I285" s="6">
        <v>8023.85</v>
      </c>
      <c r="J285">
        <v>35</v>
      </c>
      <c r="K285">
        <f t="shared" si="12"/>
        <v>6.628787878787879E-3</v>
      </c>
      <c r="L285">
        <v>42</v>
      </c>
      <c r="M285">
        <f t="shared" si="13"/>
        <v>0.27840909090909094</v>
      </c>
      <c r="P285" s="68">
        <v>8.6352187845653242E-3</v>
      </c>
      <c r="Q285">
        <f t="shared" si="14"/>
        <v>2.404123411611937E-3</v>
      </c>
      <c r="R285" s="47">
        <f>SUM(Q285:Q286)</f>
        <v>4.1574603533224858E-3</v>
      </c>
      <c r="S285">
        <f>COUNT(Q285:Q286)</f>
        <v>2</v>
      </c>
    </row>
    <row r="286" spans="1:19" x14ac:dyDescent="0.25">
      <c r="A286">
        <v>44337</v>
      </c>
      <c r="B286" t="s">
        <v>2185</v>
      </c>
      <c r="C286">
        <v>3315</v>
      </c>
      <c r="D286" t="s">
        <v>1085</v>
      </c>
      <c r="E286" t="s">
        <v>1849</v>
      </c>
      <c r="F286" t="s">
        <v>70</v>
      </c>
      <c r="G286">
        <v>130</v>
      </c>
      <c r="H286" s="6">
        <v>-2336.04</v>
      </c>
      <c r="I286" s="6">
        <v>2336.04</v>
      </c>
      <c r="J286">
        <v>66</v>
      </c>
      <c r="K286">
        <f t="shared" si="12"/>
        <v>1.2500000000000001E-2</v>
      </c>
      <c r="L286">
        <v>24</v>
      </c>
      <c r="M286">
        <f t="shared" si="13"/>
        <v>0.30000000000000004</v>
      </c>
      <c r="P286" s="68">
        <v>5.8444564723684938E-3</v>
      </c>
      <c r="Q286">
        <f t="shared" si="14"/>
        <v>1.7533369417105484E-3</v>
      </c>
      <c r="R286" s="69"/>
    </row>
    <row r="287" spans="1:19" x14ac:dyDescent="0.25">
      <c r="A287">
        <v>66641</v>
      </c>
      <c r="B287" t="s">
        <v>2183</v>
      </c>
      <c r="C287">
        <v>29648</v>
      </c>
      <c r="D287" t="s">
        <v>1849</v>
      </c>
      <c r="E287" t="s">
        <v>1311</v>
      </c>
      <c r="F287" t="s">
        <v>70</v>
      </c>
      <c r="G287">
        <v>130</v>
      </c>
      <c r="H287" s="6">
        <v>-2336.23</v>
      </c>
      <c r="I287" s="6">
        <v>2336.23</v>
      </c>
      <c r="J287">
        <v>345</v>
      </c>
      <c r="K287">
        <f t="shared" si="12"/>
        <v>6.5340909090909088E-2</v>
      </c>
      <c r="L287">
        <v>24</v>
      </c>
      <c r="M287">
        <f t="shared" si="13"/>
        <v>1.5681818181818181</v>
      </c>
      <c r="P287" s="68">
        <v>5.8439811566976261E-3</v>
      </c>
      <c r="Q287">
        <f t="shared" si="14"/>
        <v>9.1644249957303671E-3</v>
      </c>
      <c r="R287" s="69"/>
    </row>
    <row r="288" spans="1:19" x14ac:dyDescent="0.25">
      <c r="A288">
        <v>68343</v>
      </c>
      <c r="B288" t="s">
        <v>2183</v>
      </c>
      <c r="C288">
        <v>1309</v>
      </c>
      <c r="D288" t="s">
        <v>1311</v>
      </c>
      <c r="E288" t="s">
        <v>879</v>
      </c>
      <c r="F288" t="s">
        <v>70</v>
      </c>
      <c r="G288">
        <v>130</v>
      </c>
      <c r="H288" s="6">
        <v>-2389.46</v>
      </c>
      <c r="I288" s="6">
        <v>2389.46</v>
      </c>
      <c r="J288">
        <v>494</v>
      </c>
      <c r="K288">
        <f t="shared" si="12"/>
        <v>9.3560606060606066E-2</v>
      </c>
      <c r="L288">
        <v>24</v>
      </c>
      <c r="M288">
        <f t="shared" si="13"/>
        <v>2.2454545454545456</v>
      </c>
      <c r="P288" s="68">
        <v>5.7137947894970809E-3</v>
      </c>
      <c r="Q288">
        <f t="shared" si="14"/>
        <v>1.2830066481870718E-2</v>
      </c>
      <c r="R288" s="69"/>
    </row>
    <row r="289" spans="1:19" x14ac:dyDescent="0.25">
      <c r="A289">
        <v>2984</v>
      </c>
      <c r="B289" t="s">
        <v>2183</v>
      </c>
      <c r="C289">
        <v>41177</v>
      </c>
      <c r="D289" t="s">
        <v>878</v>
      </c>
      <c r="E289" t="s">
        <v>879</v>
      </c>
      <c r="F289" t="s">
        <v>239</v>
      </c>
      <c r="G289">
        <v>126</v>
      </c>
      <c r="H289" s="6">
        <v>2389.65</v>
      </c>
      <c r="I289" s="6">
        <v>2389.65</v>
      </c>
      <c r="J289">
        <v>2</v>
      </c>
      <c r="K289">
        <f t="shared" si="12"/>
        <v>3.7878787878787879E-4</v>
      </c>
      <c r="L289">
        <v>16</v>
      </c>
      <c r="M289">
        <f t="shared" si="13"/>
        <v>6.0606060606060606E-3</v>
      </c>
      <c r="P289" s="68">
        <v>5.7133404882353878E-3</v>
      </c>
      <c r="Q289">
        <f t="shared" si="14"/>
        <v>3.4626305989305383E-5</v>
      </c>
      <c r="R289" s="69"/>
    </row>
    <row r="290" spans="1:19" x14ac:dyDescent="0.25">
      <c r="A290">
        <v>41404</v>
      </c>
      <c r="B290" t="s">
        <v>2176</v>
      </c>
      <c r="C290">
        <v>36528</v>
      </c>
      <c r="D290" t="s">
        <v>85</v>
      </c>
      <c r="E290" t="s">
        <v>68</v>
      </c>
      <c r="F290" t="s">
        <v>64</v>
      </c>
      <c r="G290">
        <v>120</v>
      </c>
      <c r="H290" s="6">
        <v>9334.16</v>
      </c>
      <c r="I290" s="6">
        <v>9334.16</v>
      </c>
      <c r="J290">
        <v>50</v>
      </c>
      <c r="K290">
        <f t="shared" si="12"/>
        <v>9.46969696969697E-3</v>
      </c>
      <c r="L290">
        <v>60</v>
      </c>
      <c r="M290">
        <f t="shared" si="13"/>
        <v>0.56818181818181823</v>
      </c>
      <c r="P290" s="68">
        <v>5.0476567967855119E-3</v>
      </c>
      <c r="Q290">
        <f t="shared" si="14"/>
        <v>2.8679868163554046E-3</v>
      </c>
      <c r="R290" s="69"/>
    </row>
    <row r="291" spans="1:19" x14ac:dyDescent="0.25">
      <c r="A291">
        <v>15531</v>
      </c>
      <c r="B291" t="s">
        <v>2176</v>
      </c>
      <c r="C291">
        <v>36981</v>
      </c>
      <c r="D291" t="s">
        <v>86</v>
      </c>
      <c r="E291" t="s">
        <v>85</v>
      </c>
      <c r="F291" t="s">
        <v>64</v>
      </c>
      <c r="G291">
        <v>120</v>
      </c>
      <c r="H291" s="6">
        <v>9334.35</v>
      </c>
      <c r="I291" s="6">
        <v>9334.35</v>
      </c>
      <c r="J291">
        <v>10</v>
      </c>
      <c r="K291">
        <f t="shared" si="12"/>
        <v>1.893939393939394E-3</v>
      </c>
      <c r="L291">
        <v>60</v>
      </c>
      <c r="M291">
        <f t="shared" si="13"/>
        <v>0.11363636363636365</v>
      </c>
      <c r="P291" s="68">
        <v>5.0475540521068363E-3</v>
      </c>
      <c r="Q291">
        <f t="shared" si="14"/>
        <v>5.7358568773941332E-4</v>
      </c>
      <c r="R291" s="69"/>
    </row>
    <row r="292" spans="1:19" x14ac:dyDescent="0.25">
      <c r="A292">
        <v>71191</v>
      </c>
      <c r="B292" t="s">
        <v>2176</v>
      </c>
      <c r="C292">
        <v>32021</v>
      </c>
      <c r="D292" t="s">
        <v>68</v>
      </c>
      <c r="E292" t="s">
        <v>62</v>
      </c>
      <c r="F292" t="s">
        <v>64</v>
      </c>
      <c r="G292">
        <v>110</v>
      </c>
      <c r="H292" s="6">
        <v>13812.75</v>
      </c>
      <c r="I292" s="6">
        <v>13812.75</v>
      </c>
      <c r="J292" s="8">
        <v>1836</v>
      </c>
      <c r="K292">
        <f t="shared" si="12"/>
        <v>0.34772727272727272</v>
      </c>
      <c r="L292">
        <v>60</v>
      </c>
      <c r="M292">
        <f t="shared" si="13"/>
        <v>20.863636363636363</v>
      </c>
      <c r="P292" s="68">
        <v>5.0162132989111131E-3</v>
      </c>
      <c r="Q292">
        <f t="shared" si="14"/>
        <v>0.10465645019091822</v>
      </c>
      <c r="R292" s="69"/>
    </row>
    <row r="293" spans="1:19" x14ac:dyDescent="0.25">
      <c r="A293">
        <v>50705</v>
      </c>
      <c r="B293" t="s">
        <v>2176</v>
      </c>
      <c r="C293">
        <v>20396</v>
      </c>
      <c r="D293" t="s">
        <v>68</v>
      </c>
      <c r="E293" t="s">
        <v>52</v>
      </c>
      <c r="F293" t="s">
        <v>27</v>
      </c>
      <c r="G293">
        <v>130</v>
      </c>
      <c r="H293" s="6">
        <v>-4478.7700000000004</v>
      </c>
      <c r="I293" s="6">
        <v>4478.7700000000004</v>
      </c>
      <c r="J293">
        <v>115</v>
      </c>
      <c r="K293">
        <f t="shared" si="12"/>
        <v>2.1780303030303032E-2</v>
      </c>
      <c r="L293">
        <v>36</v>
      </c>
      <c r="M293">
        <f t="shared" si="13"/>
        <v>0.78409090909090917</v>
      </c>
      <c r="P293" s="68">
        <v>4.9504806181721837E-3</v>
      </c>
      <c r="Q293">
        <f t="shared" si="14"/>
        <v>3.8816268483395536E-3</v>
      </c>
      <c r="R293" s="69"/>
    </row>
    <row r="294" spans="1:19" x14ac:dyDescent="0.25">
      <c r="A294">
        <v>50647</v>
      </c>
      <c r="B294" t="s">
        <v>2176</v>
      </c>
      <c r="C294">
        <v>11974</v>
      </c>
      <c r="D294" t="s">
        <v>52</v>
      </c>
      <c r="E294" t="s">
        <v>53</v>
      </c>
      <c r="G294">
        <v>130</v>
      </c>
      <c r="H294" s="6">
        <v>-4478.96</v>
      </c>
      <c r="I294" s="6">
        <v>4478.96</v>
      </c>
      <c r="J294">
        <v>115</v>
      </c>
      <c r="K294">
        <f t="shared" si="12"/>
        <v>2.1780303030303032E-2</v>
      </c>
      <c r="L294">
        <v>36</v>
      </c>
      <c r="M294">
        <f t="shared" si="13"/>
        <v>0.78409090909090917</v>
      </c>
      <c r="P294" s="68">
        <v>4.9502706160026062E-3</v>
      </c>
      <c r="Q294">
        <f t="shared" si="14"/>
        <v>3.8814621875474984E-3</v>
      </c>
      <c r="R294" s="69">
        <f>SUM(Q294:Q295)</f>
        <v>0.35249787357196194</v>
      </c>
      <c r="S294">
        <f>COUNT(Q294:Q295)</f>
        <v>2</v>
      </c>
    </row>
    <row r="295" spans="1:19" x14ac:dyDescent="0.25">
      <c r="A295">
        <v>71234</v>
      </c>
      <c r="B295" t="s">
        <v>2176</v>
      </c>
      <c r="C295">
        <v>346920</v>
      </c>
      <c r="D295" t="s">
        <v>58</v>
      </c>
      <c r="E295" t="s">
        <v>81</v>
      </c>
      <c r="G295">
        <v>110</v>
      </c>
      <c r="H295" s="6">
        <v>30715.67</v>
      </c>
      <c r="I295" s="6">
        <v>30715.67</v>
      </c>
      <c r="J295" s="8">
        <v>4882</v>
      </c>
      <c r="K295">
        <f t="shared" si="12"/>
        <v>0.92462121212121207</v>
      </c>
      <c r="L295">
        <v>90</v>
      </c>
      <c r="M295">
        <f t="shared" si="13"/>
        <v>83.215909090909079</v>
      </c>
      <c r="P295" s="68">
        <v>4.1893000412165067E-3</v>
      </c>
      <c r="Q295">
        <f t="shared" si="14"/>
        <v>0.34861641138441446</v>
      </c>
      <c r="R295" s="69"/>
    </row>
    <row r="296" spans="1:19" x14ac:dyDescent="0.25">
      <c r="A296">
        <v>71237</v>
      </c>
      <c r="B296" t="s">
        <v>2176</v>
      </c>
      <c r="C296">
        <v>12953</v>
      </c>
      <c r="D296" t="s">
        <v>57</v>
      </c>
      <c r="E296" t="s">
        <v>58</v>
      </c>
      <c r="G296">
        <v>130</v>
      </c>
      <c r="H296" s="6">
        <v>30715.87</v>
      </c>
      <c r="I296" s="6">
        <v>30715.87</v>
      </c>
      <c r="J296" s="8">
        <v>18817</v>
      </c>
      <c r="K296">
        <f t="shared" si="12"/>
        <v>3.5638257575757577</v>
      </c>
      <c r="L296">
        <v>90</v>
      </c>
      <c r="M296">
        <f t="shared" si="13"/>
        <v>320.74431818181819</v>
      </c>
      <c r="P296" s="68">
        <v>4.1892727634604719E-3</v>
      </c>
      <c r="Q296">
        <f t="shared" si="14"/>
        <v>1.3436854361937904</v>
      </c>
    </row>
    <row r="297" spans="1:19" x14ac:dyDescent="0.25">
      <c r="A297">
        <v>50703</v>
      </c>
      <c r="B297" t="s">
        <v>2176</v>
      </c>
      <c r="C297">
        <v>42065</v>
      </c>
      <c r="D297" t="s">
        <v>86</v>
      </c>
      <c r="E297" t="s">
        <v>76</v>
      </c>
      <c r="F297" t="s">
        <v>64</v>
      </c>
      <c r="G297">
        <v>120</v>
      </c>
      <c r="H297" s="6">
        <v>-14832.76</v>
      </c>
      <c r="I297" s="6">
        <v>14832.76</v>
      </c>
      <c r="J297">
        <v>115</v>
      </c>
      <c r="K297">
        <f t="shared" si="12"/>
        <v>2.1780303030303032E-2</v>
      </c>
      <c r="L297">
        <v>60</v>
      </c>
      <c r="M297">
        <f t="shared" si="13"/>
        <v>1.3068181818181819</v>
      </c>
      <c r="P297" s="68">
        <v>3.1764577978935444E-3</v>
      </c>
      <c r="Q297">
        <f t="shared" si="14"/>
        <v>4.1510528040654276E-3</v>
      </c>
      <c r="R297" s="69"/>
    </row>
    <row r="298" spans="1:19" x14ac:dyDescent="0.25">
      <c r="A298">
        <v>52568</v>
      </c>
      <c r="B298" t="s">
        <v>2176</v>
      </c>
      <c r="C298">
        <v>25529</v>
      </c>
      <c r="D298" t="s">
        <v>76</v>
      </c>
      <c r="E298" t="s">
        <v>53</v>
      </c>
      <c r="F298" t="s">
        <v>64</v>
      </c>
      <c r="G298">
        <v>130</v>
      </c>
      <c r="H298" s="6">
        <v>-14832.95</v>
      </c>
      <c r="I298" s="6">
        <v>14832.95</v>
      </c>
      <c r="J298">
        <v>138</v>
      </c>
      <c r="K298">
        <f t="shared" si="12"/>
        <v>2.6136363636363635E-2</v>
      </c>
      <c r="L298">
        <v>60</v>
      </c>
      <c r="M298">
        <f t="shared" si="13"/>
        <v>1.5681818181818181</v>
      </c>
      <c r="P298" s="68">
        <v>3.1764171096298074E-3</v>
      </c>
      <c r="Q298">
        <f t="shared" si="14"/>
        <v>4.9811995582831068E-3</v>
      </c>
      <c r="R298" s="69"/>
    </row>
    <row r="299" spans="1:19" x14ac:dyDescent="0.25">
      <c r="A299">
        <v>21626</v>
      </c>
      <c r="B299" t="s">
        <v>2183</v>
      </c>
      <c r="C299">
        <v>348287</v>
      </c>
      <c r="D299" t="s">
        <v>1217</v>
      </c>
      <c r="E299" t="s">
        <v>1453</v>
      </c>
      <c r="F299" t="s">
        <v>70</v>
      </c>
      <c r="G299">
        <v>126</v>
      </c>
      <c r="H299" s="6">
        <v>2074.7800000000002</v>
      </c>
      <c r="I299" s="6">
        <v>2074.7800000000002</v>
      </c>
      <c r="J299">
        <v>15</v>
      </c>
      <c r="K299">
        <f t="shared" si="12"/>
        <v>2.840909090909091E-3</v>
      </c>
      <c r="L299">
        <v>24</v>
      </c>
      <c r="M299">
        <f t="shared" si="13"/>
        <v>6.8181818181818177E-2</v>
      </c>
      <c r="P299" s="68">
        <v>2.2373362926295685E-3</v>
      </c>
      <c r="Q299">
        <f t="shared" si="14"/>
        <v>1.5254565631565238E-4</v>
      </c>
      <c r="R299" s="69"/>
    </row>
    <row r="300" spans="1:19" x14ac:dyDescent="0.25">
      <c r="A300">
        <v>21624</v>
      </c>
      <c r="B300" t="s">
        <v>2183</v>
      </c>
      <c r="C300">
        <v>42914</v>
      </c>
      <c r="D300" t="s">
        <v>1453</v>
      </c>
      <c r="E300" t="s">
        <v>878</v>
      </c>
      <c r="F300" t="s">
        <v>70</v>
      </c>
      <c r="G300">
        <v>126</v>
      </c>
      <c r="H300" s="6">
        <v>6171.9</v>
      </c>
      <c r="I300" s="6">
        <v>6171.9</v>
      </c>
      <c r="J300">
        <v>15</v>
      </c>
      <c r="K300">
        <f t="shared" si="12"/>
        <v>2.840909090909091E-3</v>
      </c>
      <c r="L300">
        <v>24</v>
      </c>
      <c r="M300">
        <f t="shared" si="13"/>
        <v>6.8181818181818177E-2</v>
      </c>
      <c r="P300" s="68">
        <v>2.2121039060437947E-3</v>
      </c>
      <c r="Q300">
        <f t="shared" si="14"/>
        <v>1.508252663211678E-4</v>
      </c>
      <c r="R300" s="69"/>
    </row>
    <row r="301" spans="1:19" x14ac:dyDescent="0.25">
      <c r="A301">
        <v>21613</v>
      </c>
      <c r="B301" t="s">
        <v>2183</v>
      </c>
      <c r="C301">
        <v>346640</v>
      </c>
      <c r="D301" t="s">
        <v>153</v>
      </c>
      <c r="E301" t="s">
        <v>268</v>
      </c>
      <c r="F301" t="s">
        <v>70</v>
      </c>
      <c r="G301">
        <v>130</v>
      </c>
      <c r="H301" s="6">
        <v>3109.25</v>
      </c>
      <c r="I301" s="6">
        <v>3109.25</v>
      </c>
      <c r="J301">
        <v>15</v>
      </c>
      <c r="K301">
        <f t="shared" si="12"/>
        <v>2.840909090909091E-3</v>
      </c>
      <c r="L301">
        <v>24</v>
      </c>
      <c r="M301">
        <f t="shared" si="13"/>
        <v>6.8181818181818177E-2</v>
      </c>
      <c r="P301" s="68">
        <v>2.2025525973827084E-3</v>
      </c>
      <c r="Q301">
        <f t="shared" si="14"/>
        <v>1.501740407306392E-4</v>
      </c>
      <c r="R301" s="69"/>
    </row>
    <row r="302" spans="1:19" x14ac:dyDescent="0.25">
      <c r="A302">
        <v>26336</v>
      </c>
      <c r="B302" t="s">
        <v>2183</v>
      </c>
      <c r="C302">
        <v>4263</v>
      </c>
      <c r="D302" t="s">
        <v>152</v>
      </c>
      <c r="E302" t="s">
        <v>153</v>
      </c>
      <c r="F302" t="s">
        <v>70</v>
      </c>
      <c r="G302">
        <v>130</v>
      </c>
      <c r="H302" s="6">
        <v>3109.44</v>
      </c>
      <c r="I302" s="6">
        <v>3109.44</v>
      </c>
      <c r="J302">
        <v>19</v>
      </c>
      <c r="K302">
        <f t="shared" si="12"/>
        <v>3.5984848484848487E-3</v>
      </c>
      <c r="L302">
        <v>24</v>
      </c>
      <c r="M302">
        <f t="shared" si="13"/>
        <v>8.6363636363636365E-2</v>
      </c>
      <c r="P302" s="68">
        <v>2.2024180120575367E-3</v>
      </c>
      <c r="Q302">
        <f t="shared" si="14"/>
        <v>1.9020882831405998E-4</v>
      </c>
      <c r="R302" s="69"/>
    </row>
    <row r="303" spans="1:19" x14ac:dyDescent="0.25">
      <c r="A303">
        <v>42446</v>
      </c>
      <c r="B303" t="s">
        <v>2183</v>
      </c>
      <c r="C303">
        <v>7906</v>
      </c>
      <c r="D303" t="s">
        <v>168</v>
      </c>
      <c r="E303" t="s">
        <v>152</v>
      </c>
      <c r="F303" t="s">
        <v>94</v>
      </c>
      <c r="G303">
        <v>126</v>
      </c>
      <c r="H303" s="6">
        <v>3109.63</v>
      </c>
      <c r="I303" s="6">
        <v>3109.63</v>
      </c>
      <c r="J303">
        <v>58</v>
      </c>
      <c r="K303">
        <f t="shared" si="12"/>
        <v>1.0984848484848484E-2</v>
      </c>
      <c r="L303">
        <v>20</v>
      </c>
      <c r="M303">
        <f t="shared" si="13"/>
        <v>0.2196969696969697</v>
      </c>
      <c r="P303" s="68">
        <v>2.2022834431788302E-3</v>
      </c>
      <c r="Q303">
        <f t="shared" si="14"/>
        <v>4.8383499888019757E-4</v>
      </c>
      <c r="R303" s="69"/>
    </row>
    <row r="304" spans="1:19" x14ac:dyDescent="0.25">
      <c r="A304">
        <v>29228</v>
      </c>
      <c r="B304" t="s">
        <v>2183</v>
      </c>
      <c r="C304">
        <v>29638</v>
      </c>
      <c r="D304" t="s">
        <v>1442</v>
      </c>
      <c r="E304" t="s">
        <v>1453</v>
      </c>
      <c r="F304" t="s">
        <v>70</v>
      </c>
      <c r="G304">
        <v>126</v>
      </c>
      <c r="H304" s="6">
        <v>4097.3100000000004</v>
      </c>
      <c r="I304" s="6">
        <v>4097.3100000000004</v>
      </c>
      <c r="J304">
        <v>23</v>
      </c>
      <c r="K304">
        <f t="shared" si="12"/>
        <v>4.3560606060606064E-3</v>
      </c>
      <c r="L304">
        <v>24</v>
      </c>
      <c r="M304">
        <f t="shared" si="13"/>
        <v>0.10454545454545455</v>
      </c>
      <c r="P304" s="68">
        <v>2.1992242482237658E-3</v>
      </c>
      <c r="Q304">
        <f t="shared" si="14"/>
        <v>2.2991889867793916E-4</v>
      </c>
      <c r="R304" s="69"/>
    </row>
    <row r="305" spans="1:18" x14ac:dyDescent="0.25">
      <c r="A305">
        <v>21220</v>
      </c>
      <c r="B305" t="s">
        <v>2183</v>
      </c>
      <c r="C305">
        <v>11072</v>
      </c>
      <c r="D305" t="s">
        <v>268</v>
      </c>
      <c r="E305" t="s">
        <v>1442</v>
      </c>
      <c r="F305" t="s">
        <v>94</v>
      </c>
      <c r="G305">
        <v>100.5</v>
      </c>
      <c r="H305" s="6">
        <v>4097.3100000000004</v>
      </c>
      <c r="I305" s="6">
        <v>4097.3100000000004</v>
      </c>
      <c r="J305">
        <v>15</v>
      </c>
      <c r="K305">
        <f t="shared" si="12"/>
        <v>2.840909090909091E-3</v>
      </c>
      <c r="L305">
        <v>16</v>
      </c>
      <c r="M305">
        <f t="shared" si="13"/>
        <v>4.5454545454545456E-2</v>
      </c>
      <c r="P305" s="68">
        <v>2.1992242482237658E-3</v>
      </c>
      <c r="Q305">
        <f t="shared" si="14"/>
        <v>9.9964738555625721E-5</v>
      </c>
      <c r="R305" s="69"/>
    </row>
    <row r="306" spans="1:18" x14ac:dyDescent="0.25">
      <c r="A306">
        <v>11365</v>
      </c>
      <c r="B306" t="s">
        <v>2183</v>
      </c>
      <c r="C306">
        <v>345841</v>
      </c>
      <c r="D306" t="s">
        <v>268</v>
      </c>
      <c r="E306" t="s">
        <v>142</v>
      </c>
      <c r="F306" t="s">
        <v>70</v>
      </c>
      <c r="G306">
        <v>100.5</v>
      </c>
      <c r="H306">
        <v>-988.25</v>
      </c>
      <c r="I306">
        <v>988.25</v>
      </c>
      <c r="J306">
        <v>7</v>
      </c>
      <c r="K306">
        <f t="shared" si="12"/>
        <v>1.3257575757575758E-3</v>
      </c>
      <c r="L306">
        <v>24</v>
      </c>
      <c r="M306">
        <f t="shared" si="13"/>
        <v>3.1818181818181822E-2</v>
      </c>
      <c r="P306" s="68">
        <v>2.1883297152315026E-3</v>
      </c>
      <c r="Q306">
        <f t="shared" si="14"/>
        <v>6.9628672757366002E-5</v>
      </c>
      <c r="R306" s="69"/>
    </row>
    <row r="307" spans="1:18" x14ac:dyDescent="0.25">
      <c r="A307">
        <v>71525</v>
      </c>
      <c r="B307" t="s">
        <v>2177</v>
      </c>
      <c r="C307" t="s">
        <v>99</v>
      </c>
      <c r="D307" t="s">
        <v>100</v>
      </c>
      <c r="E307" t="s">
        <v>101</v>
      </c>
      <c r="G307">
        <v>110</v>
      </c>
      <c r="H307" s="6">
        <v>66666</v>
      </c>
      <c r="I307" s="6">
        <v>66666</v>
      </c>
      <c r="J307">
        <v>54</v>
      </c>
      <c r="K307">
        <f t="shared" si="12"/>
        <v>1.0227272727272727E-2</v>
      </c>
      <c r="L307">
        <v>90</v>
      </c>
      <c r="M307">
        <f t="shared" si="13"/>
        <v>0.92045454545454541</v>
      </c>
      <c r="P307" s="68">
        <v>1.9301766657215463E-3</v>
      </c>
      <c r="Q307">
        <f t="shared" si="14"/>
        <v>1.7766398854936959E-3</v>
      </c>
      <c r="R307" s="69"/>
    </row>
    <row r="308" spans="1:18" x14ac:dyDescent="0.25">
      <c r="A308">
        <v>71526</v>
      </c>
      <c r="B308" t="s">
        <v>2178</v>
      </c>
      <c r="C308" t="s">
        <v>102</v>
      </c>
      <c r="D308" t="s">
        <v>101</v>
      </c>
      <c r="E308" t="s">
        <v>57</v>
      </c>
      <c r="G308">
        <v>110</v>
      </c>
      <c r="H308" s="6">
        <v>66666</v>
      </c>
      <c r="I308" s="6">
        <v>66666</v>
      </c>
      <c r="J308">
        <v>67</v>
      </c>
      <c r="K308">
        <f t="shared" si="12"/>
        <v>1.268939393939394E-2</v>
      </c>
      <c r="L308">
        <v>90</v>
      </c>
      <c r="M308">
        <f t="shared" si="13"/>
        <v>1.1420454545454546</v>
      </c>
      <c r="P308" s="68">
        <v>1.9301766657215463E-3</v>
      </c>
      <c r="Q308">
        <f t="shared" si="14"/>
        <v>2.2043494875569935E-3</v>
      </c>
      <c r="R308" s="69"/>
    </row>
  </sheetData>
  <autoFilter ref="A1:S1" xr:uid="{73A02D93-4733-4AF0-9C97-D06E64989076}">
    <sortState xmlns:xlrd2="http://schemas.microsoft.com/office/spreadsheetml/2017/richdata2" ref="A2:S308">
      <sortCondition descending="1" ref="P1"/>
    </sortState>
  </autoFilter>
  <conditionalFormatting sqref="C1:C1048576">
    <cfRule type="duplicateValues" dxfId="9" priority="1"/>
  </conditionalFormatting>
  <conditionalFormatting sqref="J307:J308 C1:C1048576">
    <cfRule type="duplicateValues" dxfId="8" priority="2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D2E8B-352D-4215-B2DB-E6200ECF2851}">
  <dimension ref="A1:U304"/>
  <sheetViews>
    <sheetView workbookViewId="0">
      <selection activeCell="P14" sqref="P14"/>
    </sheetView>
  </sheetViews>
  <sheetFormatPr defaultRowHeight="15" x14ac:dyDescent="0.25"/>
  <cols>
    <col min="3" max="3" width="16.28515625" customWidth="1"/>
    <col min="5" max="5" width="10.5703125" bestFit="1" customWidth="1"/>
    <col min="6" max="6" width="9.85546875" customWidth="1"/>
    <col min="8" max="8" width="10.5703125" customWidth="1"/>
    <col min="10" max="10" width="5.5703125" bestFit="1" customWidth="1"/>
    <col min="11" max="12" width="11.42578125" customWidth="1"/>
    <col min="13" max="16" width="9.5703125" customWidth="1"/>
  </cols>
  <sheetData>
    <row r="1" spans="1:21" ht="45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7" t="s">
        <v>658</v>
      </c>
      <c r="P1" s="16" t="s">
        <v>659</v>
      </c>
      <c r="Q1" s="18" t="s">
        <v>103</v>
      </c>
      <c r="R1" s="15" t="s">
        <v>664</v>
      </c>
      <c r="S1" s="16" t="s">
        <v>665</v>
      </c>
      <c r="U1" s="9"/>
    </row>
    <row r="2" spans="1:21" ht="15.75" thickBot="1" x14ac:dyDescent="0.3">
      <c r="A2" s="9">
        <v>70724</v>
      </c>
      <c r="B2" s="9">
        <v>33296</v>
      </c>
      <c r="C2" s="9" t="s">
        <v>57</v>
      </c>
      <c r="D2" s="9" t="s">
        <v>48</v>
      </c>
      <c r="E2" s="3"/>
      <c r="F2" s="3">
        <v>130</v>
      </c>
      <c r="G2" s="3">
        <v>21623.85</v>
      </c>
      <c r="H2" s="3">
        <v>21623.85</v>
      </c>
      <c r="I2" s="5" t="s">
        <v>124</v>
      </c>
      <c r="J2" s="9" t="s">
        <v>28</v>
      </c>
      <c r="K2" s="9" t="s">
        <v>121</v>
      </c>
      <c r="L2" s="3">
        <v>806</v>
      </c>
      <c r="M2" s="9">
        <f>L2/5280</f>
        <v>0.15265151515151515</v>
      </c>
      <c r="N2" s="3">
        <v>78</v>
      </c>
      <c r="O2" s="3">
        <f>M2*N2</f>
        <v>11.906818181818181</v>
      </c>
      <c r="P2" s="24">
        <f>SUM(O2:O8)</f>
        <v>134.17500000000001</v>
      </c>
      <c r="Q2" s="12">
        <f>4722.22/H2</f>
        <v>0.21838016819391554</v>
      </c>
      <c r="R2" s="9">
        <f>Q2*N2*M2</f>
        <v>2.600212957199826</v>
      </c>
      <c r="S2" s="23">
        <f>SUM(R2:R8)</f>
        <v>29.1007464232305</v>
      </c>
      <c r="T2" s="9"/>
      <c r="U2" s="9"/>
    </row>
    <row r="3" spans="1:21" x14ac:dyDescent="0.25">
      <c r="A3" s="9">
        <v>71096</v>
      </c>
      <c r="B3" s="9">
        <v>9205</v>
      </c>
      <c r="C3" s="9" t="s">
        <v>48</v>
      </c>
      <c r="D3" s="9" t="s">
        <v>31</v>
      </c>
      <c r="E3" s="3"/>
      <c r="F3" s="3">
        <v>130</v>
      </c>
      <c r="G3" s="3">
        <v>21623.77</v>
      </c>
      <c r="H3" s="3">
        <v>21623.77</v>
      </c>
      <c r="I3" s="5" t="s">
        <v>124</v>
      </c>
      <c r="J3" s="9" t="s">
        <v>28</v>
      </c>
      <c r="K3" s="9" t="s">
        <v>121</v>
      </c>
      <c r="L3" s="3">
        <v>1477</v>
      </c>
      <c r="M3" s="9">
        <f t="shared" ref="M3:M8" si="0">L3/5280</f>
        <v>0.27973484848484848</v>
      </c>
      <c r="N3" s="3">
        <v>78</v>
      </c>
      <c r="O3" s="3">
        <f t="shared" ref="O3:O8" si="1">M3*N3</f>
        <v>21.819318181818183</v>
      </c>
      <c r="P3" s="3"/>
      <c r="Q3" s="12">
        <f t="shared" ref="Q3:Q8" si="2">4722.22/H3</f>
        <v>0.21838097612026025</v>
      </c>
      <c r="R3" s="9">
        <f t="shared" ref="R3:R8" si="3">Q3*N3*M3</f>
        <v>4.7649240028239968</v>
      </c>
      <c r="S3" s="9"/>
      <c r="T3" s="9"/>
      <c r="U3" s="9"/>
    </row>
    <row r="4" spans="1:21" x14ac:dyDescent="0.25">
      <c r="A4" s="9">
        <v>71174</v>
      </c>
      <c r="B4" s="9">
        <v>1284</v>
      </c>
      <c r="C4" s="9" t="s">
        <v>31</v>
      </c>
      <c r="D4" s="9" t="s">
        <v>32</v>
      </c>
      <c r="E4" s="3"/>
      <c r="F4" s="3">
        <v>130</v>
      </c>
      <c r="G4" s="3">
        <v>21623.69</v>
      </c>
      <c r="H4" s="3">
        <v>21623.69</v>
      </c>
      <c r="I4" s="5" t="s">
        <v>124</v>
      </c>
      <c r="J4" s="9" t="s">
        <v>28</v>
      </c>
      <c r="K4" s="9" t="s">
        <v>121</v>
      </c>
      <c r="L4" s="3">
        <v>1650</v>
      </c>
      <c r="M4" s="9">
        <f t="shared" si="0"/>
        <v>0.3125</v>
      </c>
      <c r="N4" s="3">
        <v>78</v>
      </c>
      <c r="O4" s="3">
        <f t="shared" si="1"/>
        <v>24.375</v>
      </c>
      <c r="P4" s="3"/>
      <c r="Q4" s="12">
        <f t="shared" si="2"/>
        <v>0.2183817840525831</v>
      </c>
      <c r="R4" s="9">
        <f t="shared" si="3"/>
        <v>5.3230559862817124</v>
      </c>
      <c r="S4" s="9"/>
      <c r="T4" s="9"/>
      <c r="U4" s="9"/>
    </row>
    <row r="5" spans="1:21" x14ac:dyDescent="0.25">
      <c r="A5" s="9">
        <v>71212</v>
      </c>
      <c r="B5" s="9">
        <v>1283</v>
      </c>
      <c r="C5" s="9" t="s">
        <v>29</v>
      </c>
      <c r="D5" s="9" t="s">
        <v>30</v>
      </c>
      <c r="E5" s="3"/>
      <c r="F5" s="3">
        <v>130</v>
      </c>
      <c r="G5" s="3">
        <v>21623.53</v>
      </c>
      <c r="H5" s="3">
        <v>21623.53</v>
      </c>
      <c r="I5" s="5" t="s">
        <v>124</v>
      </c>
      <c r="J5" s="9" t="s">
        <v>28</v>
      </c>
      <c r="K5" s="9" t="s">
        <v>121</v>
      </c>
      <c r="L5" s="3">
        <v>2284</v>
      </c>
      <c r="M5" s="9">
        <f t="shared" si="0"/>
        <v>0.43257575757575756</v>
      </c>
      <c r="N5" s="3">
        <v>78</v>
      </c>
      <c r="O5" s="3">
        <f t="shared" si="1"/>
        <v>33.740909090909092</v>
      </c>
      <c r="P5" s="3"/>
      <c r="Q5" s="12">
        <f t="shared" si="2"/>
        <v>0.21838339993516326</v>
      </c>
      <c r="R5" s="9">
        <f t="shared" si="3"/>
        <v>7.3684544441759847</v>
      </c>
      <c r="S5" s="9"/>
      <c r="T5" s="9"/>
      <c r="U5" s="9"/>
    </row>
    <row r="6" spans="1:21" x14ac:dyDescent="0.25">
      <c r="A6" s="9">
        <v>71223</v>
      </c>
      <c r="B6" s="9">
        <v>27275</v>
      </c>
      <c r="C6" s="9" t="s">
        <v>32</v>
      </c>
      <c r="D6" s="9" t="s">
        <v>29</v>
      </c>
      <c r="E6" s="3"/>
      <c r="F6" s="3">
        <v>130</v>
      </c>
      <c r="G6" s="3">
        <v>21623.61</v>
      </c>
      <c r="H6" s="3">
        <v>21623.61</v>
      </c>
      <c r="I6" s="9" t="s">
        <v>124</v>
      </c>
      <c r="J6" s="9" t="s">
        <v>28</v>
      </c>
      <c r="K6" s="9" t="s">
        <v>121</v>
      </c>
      <c r="L6" s="3">
        <v>2726</v>
      </c>
      <c r="M6" s="9">
        <f t="shared" si="0"/>
        <v>0.51628787878787874</v>
      </c>
      <c r="N6" s="3">
        <v>78</v>
      </c>
      <c r="O6" s="3">
        <f t="shared" si="1"/>
        <v>40.270454545454541</v>
      </c>
      <c r="P6" s="3"/>
      <c r="Q6" s="12">
        <f t="shared" si="2"/>
        <v>0.21838259199088406</v>
      </c>
      <c r="R6" s="9">
        <f t="shared" si="3"/>
        <v>8.794366244287442</v>
      </c>
      <c r="S6" s="9"/>
      <c r="T6" s="9"/>
      <c r="U6" s="9"/>
    </row>
    <row r="7" spans="1:21" x14ac:dyDescent="0.25">
      <c r="A7" s="9">
        <v>71525</v>
      </c>
      <c r="B7" s="9" t="s">
        <v>99</v>
      </c>
      <c r="C7" s="9" t="s">
        <v>100</v>
      </c>
      <c r="D7" s="9" t="s">
        <v>101</v>
      </c>
      <c r="E7" s="3"/>
      <c r="F7" s="3">
        <v>110</v>
      </c>
      <c r="G7" s="3">
        <v>39000</v>
      </c>
      <c r="H7" s="3">
        <v>39000</v>
      </c>
      <c r="I7" s="9" t="s">
        <v>124</v>
      </c>
      <c r="J7" s="9" t="s">
        <v>28</v>
      </c>
      <c r="K7" s="9" t="s">
        <v>121</v>
      </c>
      <c r="L7" s="3">
        <v>54</v>
      </c>
      <c r="M7" s="9">
        <f t="shared" si="0"/>
        <v>1.0227272727272727E-2</v>
      </c>
      <c r="N7" s="3">
        <v>90</v>
      </c>
      <c r="O7" s="3">
        <f t="shared" si="1"/>
        <v>0.92045454545454541</v>
      </c>
      <c r="P7" s="3"/>
      <c r="Q7" s="12">
        <f t="shared" si="2"/>
        <v>0.12108256410256411</v>
      </c>
      <c r="R7" s="9">
        <f t="shared" si="3"/>
        <v>0.1114509965034965</v>
      </c>
      <c r="S7" s="9"/>
      <c r="T7" s="9"/>
      <c r="U7" s="9"/>
    </row>
    <row r="8" spans="1:21" x14ac:dyDescent="0.25">
      <c r="A8" s="9">
        <v>71526</v>
      </c>
      <c r="B8" s="9" t="s">
        <v>102</v>
      </c>
      <c r="C8" s="9" t="s">
        <v>101</v>
      </c>
      <c r="D8" s="9" t="s">
        <v>57</v>
      </c>
      <c r="E8" s="3"/>
      <c r="F8" s="3">
        <v>110</v>
      </c>
      <c r="G8" s="3">
        <v>39000</v>
      </c>
      <c r="H8" s="3">
        <v>39000</v>
      </c>
      <c r="I8" s="9" t="s">
        <v>124</v>
      </c>
      <c r="J8" s="9" t="s">
        <v>28</v>
      </c>
      <c r="K8" s="9" t="s">
        <v>121</v>
      </c>
      <c r="L8" s="3">
        <v>67</v>
      </c>
      <c r="M8" s="9">
        <f t="shared" si="0"/>
        <v>1.268939393939394E-2</v>
      </c>
      <c r="N8" s="3">
        <v>90</v>
      </c>
      <c r="O8" s="3">
        <f t="shared" si="1"/>
        <v>1.1420454545454546</v>
      </c>
      <c r="P8" s="3"/>
      <c r="Q8" s="12">
        <f t="shared" si="2"/>
        <v>0.12108256410256411</v>
      </c>
      <c r="R8" s="9">
        <f t="shared" si="3"/>
        <v>0.13828179195804197</v>
      </c>
      <c r="S8" s="9"/>
      <c r="T8" s="9"/>
      <c r="U8" s="9"/>
    </row>
    <row r="9" spans="1:21" x14ac:dyDescent="0.25">
      <c r="A9" s="9"/>
      <c r="B9" s="9"/>
      <c r="C9" s="9"/>
      <c r="D9" s="9"/>
      <c r="E9" s="3"/>
      <c r="F9" s="3"/>
      <c r="G9" s="9"/>
      <c r="H9" s="5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</row>
    <row r="10" spans="1:21" x14ac:dyDescent="0.25">
      <c r="A10" s="9"/>
      <c r="B10" s="9"/>
      <c r="C10" s="9"/>
      <c r="D10" s="9"/>
      <c r="E10" s="3"/>
      <c r="F10" s="3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</row>
    <row r="11" spans="1:21" x14ac:dyDescent="0.25">
      <c r="A11" s="9"/>
      <c r="B11" s="9"/>
      <c r="C11" s="9"/>
      <c r="D11" s="9"/>
      <c r="E11" s="3"/>
      <c r="F11" s="3"/>
      <c r="G11" s="9"/>
      <c r="H11" s="5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</row>
    <row r="12" spans="1:21" x14ac:dyDescent="0.25">
      <c r="E12" s="6"/>
      <c r="F12" s="6"/>
      <c r="H12" s="8"/>
    </row>
    <row r="13" spans="1:21" x14ac:dyDescent="0.25">
      <c r="E13" s="6"/>
      <c r="F13" s="6"/>
    </row>
    <row r="14" spans="1:21" x14ac:dyDescent="0.25">
      <c r="E14" s="6"/>
      <c r="F14" s="6"/>
    </row>
    <row r="15" spans="1:21" x14ac:dyDescent="0.25">
      <c r="E15" s="6"/>
      <c r="F15" s="6"/>
    </row>
    <row r="16" spans="1:21" x14ac:dyDescent="0.25">
      <c r="E16" s="6"/>
      <c r="F16" s="6"/>
    </row>
    <row r="17" spans="5:8" x14ac:dyDescent="0.25">
      <c r="E17" s="6"/>
      <c r="F17" s="6"/>
      <c r="H17" s="8"/>
    </row>
    <row r="18" spans="5:8" x14ac:dyDescent="0.25">
      <c r="E18" s="6"/>
      <c r="F18" s="6"/>
      <c r="H18" s="8"/>
    </row>
    <row r="19" spans="5:8" x14ac:dyDescent="0.25">
      <c r="E19" s="6"/>
      <c r="F19" s="6"/>
    </row>
    <row r="20" spans="5:8" x14ac:dyDescent="0.25">
      <c r="E20" s="6"/>
      <c r="F20" s="6"/>
    </row>
    <row r="21" spans="5:8" x14ac:dyDescent="0.25">
      <c r="E21" s="6"/>
      <c r="F21" s="6"/>
    </row>
    <row r="22" spans="5:8" x14ac:dyDescent="0.25">
      <c r="E22" s="6"/>
      <c r="F22" s="6"/>
    </row>
    <row r="23" spans="5:8" x14ac:dyDescent="0.25">
      <c r="E23" s="6"/>
      <c r="F23" s="6"/>
    </row>
    <row r="24" spans="5:8" x14ac:dyDescent="0.25">
      <c r="E24" s="6"/>
      <c r="F24" s="6"/>
    </row>
    <row r="25" spans="5:8" x14ac:dyDescent="0.25">
      <c r="E25" s="6"/>
      <c r="F25" s="6"/>
    </row>
    <row r="26" spans="5:8" x14ac:dyDescent="0.25">
      <c r="E26" s="6"/>
      <c r="F26" s="6"/>
    </row>
    <row r="27" spans="5:8" x14ac:dyDescent="0.25">
      <c r="E27" s="6"/>
      <c r="F27" s="6"/>
    </row>
    <row r="28" spans="5:8" x14ac:dyDescent="0.25">
      <c r="E28" s="6"/>
      <c r="F28" s="6"/>
    </row>
    <row r="29" spans="5:8" x14ac:dyDescent="0.25">
      <c r="E29" s="6"/>
      <c r="F29" s="6"/>
    </row>
    <row r="30" spans="5:8" x14ac:dyDescent="0.25">
      <c r="E30" s="6"/>
      <c r="F30" s="6"/>
    </row>
    <row r="31" spans="5:8" x14ac:dyDescent="0.25">
      <c r="E31" s="6"/>
      <c r="F31" s="6"/>
    </row>
    <row r="32" spans="5:8" x14ac:dyDescent="0.25">
      <c r="E32" s="6"/>
      <c r="F32" s="6"/>
    </row>
    <row r="33" spans="5:8" x14ac:dyDescent="0.25">
      <c r="E33" s="6"/>
      <c r="F33" s="6"/>
    </row>
    <row r="34" spans="5:8" x14ac:dyDescent="0.25">
      <c r="E34" s="6"/>
      <c r="F34" s="6"/>
    </row>
    <row r="35" spans="5:8" x14ac:dyDescent="0.25">
      <c r="E35" s="6"/>
      <c r="F35" s="6"/>
    </row>
    <row r="36" spans="5:8" x14ac:dyDescent="0.25">
      <c r="E36" s="6"/>
      <c r="F36" s="6"/>
    </row>
    <row r="37" spans="5:8" x14ac:dyDescent="0.25">
      <c r="E37" s="6"/>
      <c r="F37" s="6"/>
    </row>
    <row r="38" spans="5:8" x14ac:dyDescent="0.25">
      <c r="E38" s="6"/>
      <c r="F38" s="6"/>
    </row>
    <row r="39" spans="5:8" x14ac:dyDescent="0.25">
      <c r="E39" s="6"/>
      <c r="F39" s="6"/>
    </row>
    <row r="40" spans="5:8" x14ac:dyDescent="0.25">
      <c r="E40" s="6"/>
      <c r="F40" s="6"/>
    </row>
    <row r="41" spans="5:8" x14ac:dyDescent="0.25">
      <c r="E41" s="6"/>
      <c r="F41" s="6"/>
    </row>
    <row r="42" spans="5:8" x14ac:dyDescent="0.25">
      <c r="E42" s="6"/>
      <c r="F42" s="6"/>
    </row>
    <row r="43" spans="5:8" x14ac:dyDescent="0.25">
      <c r="E43" s="6"/>
      <c r="F43" s="6"/>
    </row>
    <row r="44" spans="5:8" x14ac:dyDescent="0.25">
      <c r="E44" s="6"/>
      <c r="F44" s="6"/>
      <c r="H44" s="8"/>
    </row>
    <row r="45" spans="5:8" x14ac:dyDescent="0.25">
      <c r="E45" s="6"/>
      <c r="F45" s="6"/>
    </row>
    <row r="46" spans="5:8" x14ac:dyDescent="0.25">
      <c r="E46" s="6"/>
      <c r="F46" s="6"/>
    </row>
    <row r="47" spans="5:8" x14ac:dyDescent="0.25">
      <c r="E47" s="6"/>
      <c r="F47" s="6"/>
    </row>
    <row r="48" spans="5:8" x14ac:dyDescent="0.25">
      <c r="E48" s="6"/>
      <c r="F48" s="6"/>
    </row>
    <row r="49" spans="5:8" x14ac:dyDescent="0.25">
      <c r="E49" s="6"/>
      <c r="F49" s="6"/>
    </row>
    <row r="50" spans="5:8" x14ac:dyDescent="0.25">
      <c r="E50" s="6"/>
      <c r="F50" s="6"/>
      <c r="H50" s="8"/>
    </row>
    <row r="51" spans="5:8" x14ac:dyDescent="0.25">
      <c r="E51" s="6"/>
      <c r="F51" s="6"/>
    </row>
    <row r="52" spans="5:8" x14ac:dyDescent="0.25">
      <c r="E52" s="6"/>
      <c r="F52" s="6"/>
    </row>
    <row r="53" spans="5:8" x14ac:dyDescent="0.25">
      <c r="E53" s="6"/>
      <c r="F53" s="6"/>
      <c r="H53" s="8"/>
    </row>
    <row r="54" spans="5:8" x14ac:dyDescent="0.25">
      <c r="E54" s="6"/>
      <c r="F54" s="6"/>
    </row>
    <row r="55" spans="5:8" x14ac:dyDescent="0.25">
      <c r="E55" s="6"/>
      <c r="F55" s="6"/>
    </row>
    <row r="56" spans="5:8" x14ac:dyDescent="0.25">
      <c r="E56" s="6"/>
      <c r="F56" s="6"/>
    </row>
    <row r="57" spans="5:8" x14ac:dyDescent="0.25">
      <c r="E57" s="6"/>
      <c r="F57" s="6"/>
    </row>
    <row r="58" spans="5:8" x14ac:dyDescent="0.25">
      <c r="E58" s="6"/>
      <c r="F58" s="6"/>
    </row>
    <row r="59" spans="5:8" x14ac:dyDescent="0.25">
      <c r="E59" s="6"/>
      <c r="F59" s="6"/>
    </row>
    <row r="60" spans="5:8" x14ac:dyDescent="0.25">
      <c r="E60" s="6"/>
      <c r="F60" s="6"/>
    </row>
    <row r="61" spans="5:8" x14ac:dyDescent="0.25">
      <c r="E61" s="6"/>
      <c r="F61" s="6"/>
    </row>
    <row r="62" spans="5:8" x14ac:dyDescent="0.25">
      <c r="E62" s="6"/>
      <c r="F62" s="6"/>
    </row>
    <row r="63" spans="5:8" x14ac:dyDescent="0.25">
      <c r="E63" s="6"/>
      <c r="F63" s="6"/>
    </row>
    <row r="64" spans="5:8" x14ac:dyDescent="0.25">
      <c r="E64" s="6"/>
      <c r="F64" s="6"/>
    </row>
    <row r="65" spans="5:8" x14ac:dyDescent="0.25">
      <c r="E65" s="6"/>
      <c r="F65" s="6"/>
    </row>
    <row r="66" spans="5:8" x14ac:dyDescent="0.25">
      <c r="E66" s="6"/>
      <c r="F66" s="6"/>
      <c r="H66" s="8"/>
    </row>
    <row r="67" spans="5:8" x14ac:dyDescent="0.25">
      <c r="E67" s="6"/>
      <c r="F67" s="6"/>
    </row>
    <row r="68" spans="5:8" x14ac:dyDescent="0.25">
      <c r="E68" s="6"/>
      <c r="F68" s="6"/>
    </row>
    <row r="69" spans="5:8" x14ac:dyDescent="0.25">
      <c r="E69" s="6"/>
      <c r="F69" s="6"/>
    </row>
    <row r="70" spans="5:8" x14ac:dyDescent="0.25">
      <c r="E70" s="6"/>
      <c r="F70" s="6"/>
    </row>
    <row r="71" spans="5:8" x14ac:dyDescent="0.25">
      <c r="E71" s="6"/>
      <c r="F71" s="6"/>
      <c r="H71" s="8"/>
    </row>
    <row r="72" spans="5:8" x14ac:dyDescent="0.25">
      <c r="E72" s="6"/>
      <c r="F72" s="6"/>
    </row>
    <row r="73" spans="5:8" x14ac:dyDescent="0.25">
      <c r="E73" s="6"/>
      <c r="F73" s="6"/>
    </row>
    <row r="74" spans="5:8" x14ac:dyDescent="0.25">
      <c r="E74" s="6"/>
      <c r="F74" s="6"/>
    </row>
    <row r="75" spans="5:8" x14ac:dyDescent="0.25">
      <c r="E75" s="6"/>
      <c r="F75" s="6"/>
    </row>
    <row r="76" spans="5:8" x14ac:dyDescent="0.25">
      <c r="E76" s="6"/>
      <c r="F76" s="6"/>
    </row>
    <row r="77" spans="5:8" x14ac:dyDescent="0.25">
      <c r="E77" s="6"/>
      <c r="F77" s="6"/>
    </row>
    <row r="78" spans="5:8" x14ac:dyDescent="0.25">
      <c r="E78" s="6"/>
      <c r="F78" s="6"/>
    </row>
    <row r="79" spans="5:8" x14ac:dyDescent="0.25">
      <c r="E79" s="6"/>
      <c r="F79" s="6"/>
      <c r="H79" s="8"/>
    </row>
    <row r="80" spans="5:8" x14ac:dyDescent="0.25">
      <c r="E80" s="6"/>
      <c r="F80" s="6"/>
      <c r="H80" s="8"/>
    </row>
    <row r="81" spans="5:8" x14ac:dyDescent="0.25">
      <c r="E81" s="6"/>
      <c r="F81" s="6"/>
    </row>
    <row r="82" spans="5:8" x14ac:dyDescent="0.25">
      <c r="E82" s="6"/>
      <c r="F82" s="6"/>
    </row>
    <row r="83" spans="5:8" x14ac:dyDescent="0.25">
      <c r="E83" s="6"/>
      <c r="F83" s="6"/>
    </row>
    <row r="84" spans="5:8" x14ac:dyDescent="0.25">
      <c r="E84" s="6"/>
      <c r="F84" s="6"/>
    </row>
    <row r="85" spans="5:8" x14ac:dyDescent="0.25">
      <c r="E85" s="6"/>
      <c r="F85" s="6"/>
      <c r="H85" s="8"/>
    </row>
    <row r="86" spans="5:8" x14ac:dyDescent="0.25">
      <c r="E86" s="6"/>
      <c r="F86" s="6"/>
    </row>
    <row r="87" spans="5:8" x14ac:dyDescent="0.25">
      <c r="E87" s="6"/>
      <c r="F87" s="6"/>
    </row>
    <row r="88" spans="5:8" x14ac:dyDescent="0.25">
      <c r="E88" s="6"/>
      <c r="F88" s="6"/>
    </row>
    <row r="89" spans="5:8" x14ac:dyDescent="0.25">
      <c r="E89" s="6"/>
      <c r="F89" s="6"/>
    </row>
    <row r="90" spans="5:8" x14ac:dyDescent="0.25">
      <c r="E90" s="6"/>
      <c r="F90" s="6"/>
    </row>
    <row r="91" spans="5:8" x14ac:dyDescent="0.25">
      <c r="E91" s="6"/>
      <c r="F91" s="6"/>
    </row>
    <row r="92" spans="5:8" x14ac:dyDescent="0.25">
      <c r="E92" s="6"/>
      <c r="F92" s="6"/>
    </row>
    <row r="93" spans="5:8" x14ac:dyDescent="0.25">
      <c r="E93" s="6"/>
      <c r="F93" s="6"/>
      <c r="H93" s="8"/>
    </row>
    <row r="94" spans="5:8" x14ac:dyDescent="0.25">
      <c r="E94" s="6"/>
      <c r="F94" s="6"/>
    </row>
    <row r="95" spans="5:8" x14ac:dyDescent="0.25">
      <c r="E95" s="6"/>
      <c r="F95" s="6"/>
    </row>
    <row r="96" spans="5:8" x14ac:dyDescent="0.25">
      <c r="E96" s="6"/>
      <c r="F96" s="6"/>
    </row>
    <row r="97" spans="5:16" x14ac:dyDescent="0.25">
      <c r="E97" s="6"/>
      <c r="F97" s="6"/>
    </row>
    <row r="98" spans="5:16" x14ac:dyDescent="0.25">
      <c r="E98" s="6"/>
      <c r="F98" s="6"/>
    </row>
    <row r="99" spans="5:16" x14ac:dyDescent="0.25">
      <c r="E99" s="6"/>
      <c r="F99" s="6"/>
    </row>
    <row r="100" spans="5:16" x14ac:dyDescent="0.25">
      <c r="E100" s="6"/>
      <c r="F100" s="6"/>
    </row>
    <row r="101" spans="5:16" x14ac:dyDescent="0.25">
      <c r="E101" s="6"/>
      <c r="F101" s="6"/>
    </row>
    <row r="102" spans="5:16" x14ac:dyDescent="0.25">
      <c r="E102" s="6"/>
      <c r="F102" s="6"/>
    </row>
    <row r="103" spans="5:16" x14ac:dyDescent="0.25">
      <c r="E103" s="6"/>
      <c r="F103" s="6"/>
    </row>
    <row r="104" spans="5:16" x14ac:dyDescent="0.25">
      <c r="E104" s="6"/>
      <c r="F104" s="6"/>
    </row>
    <row r="105" spans="5:16" x14ac:dyDescent="0.25">
      <c r="E105" s="6"/>
      <c r="F105" s="6"/>
    </row>
    <row r="106" spans="5:16" x14ac:dyDescent="0.25">
      <c r="E106" s="6"/>
      <c r="F106" s="6"/>
    </row>
    <row r="107" spans="5:16" x14ac:dyDescent="0.25">
      <c r="E107" s="6"/>
      <c r="F107" s="6"/>
    </row>
    <row r="108" spans="5:16" x14ac:dyDescent="0.25">
      <c r="E108" s="6"/>
      <c r="F108" s="6"/>
    </row>
    <row r="109" spans="5:16" x14ac:dyDescent="0.25">
      <c r="E109" s="6"/>
      <c r="F109" s="6"/>
    </row>
    <row r="110" spans="5:16" x14ac:dyDescent="0.25">
      <c r="E110" s="6"/>
      <c r="F110" s="6"/>
    </row>
    <row r="111" spans="5:16" x14ac:dyDescent="0.25">
      <c r="E111" s="6"/>
      <c r="F111" s="6"/>
      <c r="H111" s="6"/>
      <c r="M111" s="8"/>
      <c r="N111" s="8"/>
      <c r="O111" s="8"/>
      <c r="P111" s="8"/>
    </row>
    <row r="112" spans="5:16" x14ac:dyDescent="0.25">
      <c r="E112" s="6"/>
      <c r="F112" s="6"/>
    </row>
    <row r="113" spans="5:8" x14ac:dyDescent="0.25">
      <c r="E113" s="6"/>
      <c r="F113" s="6"/>
    </row>
    <row r="114" spans="5:8" x14ac:dyDescent="0.25">
      <c r="E114" s="6"/>
      <c r="F114" s="6"/>
    </row>
    <row r="115" spans="5:8" x14ac:dyDescent="0.25">
      <c r="E115" s="6"/>
      <c r="F115" s="6"/>
    </row>
    <row r="116" spans="5:8" x14ac:dyDescent="0.25">
      <c r="E116" s="6"/>
      <c r="F116" s="6"/>
    </row>
    <row r="117" spans="5:8" x14ac:dyDescent="0.25">
      <c r="E117" s="6"/>
      <c r="F117" s="6"/>
    </row>
    <row r="119" spans="5:8" x14ac:dyDescent="0.25">
      <c r="E119" s="6"/>
      <c r="F119" s="6"/>
      <c r="H119" s="8"/>
    </row>
    <row r="120" spans="5:8" x14ac:dyDescent="0.25">
      <c r="E120" s="6"/>
      <c r="F120" s="6"/>
    </row>
    <row r="121" spans="5:8" x14ac:dyDescent="0.25">
      <c r="E121" s="6"/>
      <c r="F121" s="6"/>
    </row>
    <row r="122" spans="5:8" x14ac:dyDescent="0.25">
      <c r="E122" s="6"/>
      <c r="F122" s="6"/>
    </row>
    <row r="123" spans="5:8" x14ac:dyDescent="0.25">
      <c r="E123" s="6"/>
      <c r="F123" s="6"/>
    </row>
    <row r="124" spans="5:8" x14ac:dyDescent="0.25">
      <c r="E124" s="6"/>
      <c r="F124" s="6"/>
      <c r="H124" s="8"/>
    </row>
    <row r="125" spans="5:8" x14ac:dyDescent="0.25">
      <c r="E125" s="6"/>
      <c r="F125" s="6"/>
    </row>
    <row r="126" spans="5:8" x14ac:dyDescent="0.25">
      <c r="E126" s="6"/>
      <c r="F126" s="6"/>
    </row>
    <row r="127" spans="5:8" x14ac:dyDescent="0.25">
      <c r="E127" s="6"/>
      <c r="F127" s="6"/>
    </row>
    <row r="128" spans="5:8" x14ac:dyDescent="0.25">
      <c r="E128" s="6"/>
      <c r="F128" s="6"/>
    </row>
    <row r="129" spans="5:8" x14ac:dyDescent="0.25">
      <c r="E129" s="6"/>
      <c r="F129" s="6"/>
    </row>
    <row r="130" spans="5:8" x14ac:dyDescent="0.25">
      <c r="E130" s="6"/>
      <c r="F130" s="6"/>
    </row>
    <row r="131" spans="5:8" x14ac:dyDescent="0.25">
      <c r="E131" s="6"/>
      <c r="F131" s="6"/>
    </row>
    <row r="132" spans="5:8" x14ac:dyDescent="0.25">
      <c r="E132" s="6"/>
      <c r="F132" s="6"/>
    </row>
    <row r="133" spans="5:8" x14ac:dyDescent="0.25">
      <c r="E133" s="6"/>
      <c r="F133" s="6"/>
    </row>
    <row r="134" spans="5:8" x14ac:dyDescent="0.25">
      <c r="E134" s="6"/>
      <c r="F134" s="6"/>
      <c r="H134" s="8"/>
    </row>
    <row r="135" spans="5:8" x14ac:dyDescent="0.25">
      <c r="E135" s="6"/>
      <c r="F135" s="6"/>
    </row>
    <row r="136" spans="5:8" x14ac:dyDescent="0.25">
      <c r="E136" s="6"/>
      <c r="F136" s="6"/>
      <c r="H136" s="8"/>
    </row>
    <row r="137" spans="5:8" x14ac:dyDescent="0.25">
      <c r="E137" s="6"/>
      <c r="F137" s="6"/>
    </row>
    <row r="138" spans="5:8" x14ac:dyDescent="0.25">
      <c r="E138" s="6"/>
      <c r="F138" s="6"/>
    </row>
    <row r="139" spans="5:8" x14ac:dyDescent="0.25">
      <c r="E139" s="6"/>
      <c r="F139" s="6"/>
    </row>
    <row r="140" spans="5:8" x14ac:dyDescent="0.25">
      <c r="E140" s="6"/>
      <c r="F140" s="6"/>
      <c r="H140" s="8"/>
    </row>
    <row r="141" spans="5:8" x14ac:dyDescent="0.25">
      <c r="E141" s="6"/>
      <c r="F141" s="6"/>
    </row>
    <row r="142" spans="5:8" x14ac:dyDescent="0.25">
      <c r="E142" s="6"/>
      <c r="F142" s="6"/>
    </row>
    <row r="143" spans="5:8" x14ac:dyDescent="0.25">
      <c r="E143" s="6"/>
      <c r="F143" s="6"/>
      <c r="H143" s="8"/>
    </row>
    <row r="144" spans="5:8" x14ac:dyDescent="0.25">
      <c r="E144" s="6"/>
      <c r="F144" s="6"/>
      <c r="H144" s="8"/>
    </row>
    <row r="145" spans="5:16" x14ac:dyDescent="0.25">
      <c r="E145" s="6"/>
      <c r="F145" s="6"/>
    </row>
    <row r="146" spans="5:16" x14ac:dyDescent="0.25">
      <c r="E146" s="6"/>
      <c r="F146" s="6"/>
    </row>
    <row r="147" spans="5:16" x14ac:dyDescent="0.25">
      <c r="E147" s="6"/>
      <c r="F147" s="6"/>
      <c r="H147" s="8"/>
    </row>
    <row r="148" spans="5:16" x14ac:dyDescent="0.25">
      <c r="E148" s="6"/>
      <c r="F148" s="6"/>
      <c r="H148" s="8"/>
    </row>
    <row r="149" spans="5:16" x14ac:dyDescent="0.25">
      <c r="E149" s="6"/>
      <c r="F149" s="6"/>
    </row>
    <row r="150" spans="5:16" x14ac:dyDescent="0.25">
      <c r="E150" s="6"/>
      <c r="F150" s="6"/>
    </row>
    <row r="151" spans="5:16" x14ac:dyDescent="0.25">
      <c r="E151" s="6"/>
      <c r="F151" s="6"/>
      <c r="H151" s="8"/>
    </row>
    <row r="152" spans="5:16" x14ac:dyDescent="0.25">
      <c r="E152" s="6"/>
      <c r="F152" s="6"/>
    </row>
    <row r="153" spans="5:16" x14ac:dyDescent="0.25">
      <c r="E153" s="6"/>
      <c r="F153" s="6"/>
    </row>
    <row r="154" spans="5:16" x14ac:dyDescent="0.25">
      <c r="E154" s="6"/>
      <c r="F154" s="6"/>
      <c r="H154" s="6"/>
      <c r="M154" s="6"/>
      <c r="N154" s="6"/>
      <c r="O154" s="6"/>
      <c r="P154" s="6"/>
    </row>
    <row r="155" spans="5:16" x14ac:dyDescent="0.25">
      <c r="E155" s="6"/>
      <c r="F155" s="6"/>
    </row>
    <row r="156" spans="5:16" x14ac:dyDescent="0.25">
      <c r="E156" s="6"/>
      <c r="F156" s="6"/>
    </row>
    <row r="157" spans="5:16" x14ac:dyDescent="0.25">
      <c r="E157" s="6"/>
      <c r="F157" s="6"/>
      <c r="H157" s="8"/>
    </row>
    <row r="158" spans="5:16" x14ac:dyDescent="0.25">
      <c r="E158" s="6"/>
      <c r="F158" s="6"/>
    </row>
    <row r="159" spans="5:16" x14ac:dyDescent="0.25">
      <c r="E159" s="6"/>
      <c r="F159" s="6"/>
    </row>
    <row r="160" spans="5:16" x14ac:dyDescent="0.25">
      <c r="E160" s="6"/>
      <c r="F160" s="6"/>
    </row>
    <row r="161" spans="5:8" x14ac:dyDescent="0.25">
      <c r="E161" s="6"/>
      <c r="F161" s="6"/>
    </row>
    <row r="162" spans="5:8" x14ac:dyDescent="0.25">
      <c r="E162" s="6"/>
      <c r="F162" s="6"/>
    </row>
    <row r="163" spans="5:8" x14ac:dyDescent="0.25">
      <c r="E163" s="6"/>
      <c r="F163" s="6"/>
      <c r="H163" s="8"/>
    </row>
    <row r="164" spans="5:8" x14ac:dyDescent="0.25">
      <c r="E164" s="6"/>
      <c r="F164" s="6"/>
    </row>
    <row r="165" spans="5:8" x14ac:dyDescent="0.25">
      <c r="E165" s="6"/>
      <c r="F165" s="6"/>
    </row>
    <row r="166" spans="5:8" x14ac:dyDescent="0.25">
      <c r="E166" s="6"/>
      <c r="F166" s="6"/>
      <c r="H166" s="8"/>
    </row>
    <row r="167" spans="5:8" x14ac:dyDescent="0.25">
      <c r="E167" s="6"/>
      <c r="F167" s="6"/>
    </row>
    <row r="168" spans="5:8" x14ac:dyDescent="0.25">
      <c r="E168" s="6"/>
      <c r="F168" s="6"/>
    </row>
    <row r="169" spans="5:8" x14ac:dyDescent="0.25">
      <c r="E169" s="6"/>
      <c r="F169" s="6"/>
    </row>
    <row r="170" spans="5:8" x14ac:dyDescent="0.25">
      <c r="E170" s="6"/>
      <c r="F170" s="6"/>
    </row>
    <row r="171" spans="5:8" x14ac:dyDescent="0.25">
      <c r="E171" s="6"/>
      <c r="F171" s="6"/>
    </row>
    <row r="172" spans="5:8" x14ac:dyDescent="0.25">
      <c r="E172" s="6"/>
      <c r="F172" s="6"/>
      <c r="H172" s="8"/>
    </row>
    <row r="173" spans="5:8" x14ac:dyDescent="0.25">
      <c r="E173" s="6"/>
      <c r="F173" s="6"/>
      <c r="H173" s="8"/>
    </row>
    <row r="174" spans="5:8" x14ac:dyDescent="0.25">
      <c r="E174" s="6"/>
      <c r="F174" s="6"/>
    </row>
    <row r="175" spans="5:8" x14ac:dyDescent="0.25">
      <c r="E175" s="6"/>
      <c r="F175" s="6"/>
    </row>
    <row r="176" spans="5:8" x14ac:dyDescent="0.25">
      <c r="E176" s="6"/>
      <c r="F176" s="6"/>
    </row>
    <row r="177" spans="5:8" x14ac:dyDescent="0.25">
      <c r="E177" s="6"/>
      <c r="F177" s="6"/>
    </row>
    <row r="178" spans="5:8" x14ac:dyDescent="0.25">
      <c r="E178" s="6"/>
      <c r="F178" s="6"/>
      <c r="H178" s="8"/>
    </row>
    <row r="179" spans="5:8" x14ac:dyDescent="0.25">
      <c r="E179" s="6"/>
      <c r="F179" s="6"/>
    </row>
    <row r="180" spans="5:8" x14ac:dyDescent="0.25">
      <c r="E180" s="6"/>
      <c r="F180" s="6"/>
    </row>
    <row r="181" spans="5:8" x14ac:dyDescent="0.25">
      <c r="E181" s="6"/>
      <c r="F181" s="6"/>
    </row>
    <row r="182" spans="5:8" x14ac:dyDescent="0.25">
      <c r="E182" s="6"/>
      <c r="F182" s="6"/>
    </row>
    <row r="184" spans="5:8" x14ac:dyDescent="0.25">
      <c r="E184" s="6"/>
      <c r="F184" s="6"/>
    </row>
    <row r="185" spans="5:8" x14ac:dyDescent="0.25">
      <c r="E185" s="6"/>
      <c r="F185" s="6"/>
    </row>
    <row r="186" spans="5:8" x14ac:dyDescent="0.25">
      <c r="E186" s="6"/>
      <c r="F186" s="6"/>
    </row>
    <row r="187" spans="5:8" x14ac:dyDescent="0.25">
      <c r="E187" s="6"/>
      <c r="F187" s="6"/>
      <c r="H187" s="8"/>
    </row>
    <row r="188" spans="5:8" x14ac:dyDescent="0.25">
      <c r="E188" s="6"/>
      <c r="F188" s="6"/>
    </row>
    <row r="189" spans="5:8" x14ac:dyDescent="0.25">
      <c r="E189" s="6"/>
      <c r="F189" s="6"/>
    </row>
    <row r="190" spans="5:8" x14ac:dyDescent="0.25">
      <c r="E190" s="6"/>
      <c r="F190" s="6"/>
    </row>
    <row r="191" spans="5:8" x14ac:dyDescent="0.25">
      <c r="E191" s="6"/>
      <c r="F191" s="6"/>
      <c r="H191" s="8"/>
    </row>
    <row r="192" spans="5:8" x14ac:dyDescent="0.25">
      <c r="E192" s="6"/>
      <c r="F192" s="6"/>
    </row>
    <row r="193" spans="5:8" x14ac:dyDescent="0.25">
      <c r="E193" s="6"/>
      <c r="F193" s="6"/>
    </row>
    <row r="194" spans="5:8" x14ac:dyDescent="0.25">
      <c r="E194" s="6"/>
      <c r="F194" s="6"/>
    </row>
    <row r="195" spans="5:8" x14ac:dyDescent="0.25">
      <c r="E195" s="6"/>
      <c r="F195" s="6"/>
    </row>
    <row r="196" spans="5:8" x14ac:dyDescent="0.25">
      <c r="E196" s="6"/>
      <c r="F196" s="6"/>
    </row>
    <row r="197" spans="5:8" x14ac:dyDescent="0.25">
      <c r="E197" s="6"/>
      <c r="F197" s="6"/>
    </row>
    <row r="198" spans="5:8" x14ac:dyDescent="0.25">
      <c r="E198" s="6"/>
      <c r="F198" s="6"/>
    </row>
    <row r="199" spans="5:8" x14ac:dyDescent="0.25">
      <c r="E199" s="6"/>
      <c r="F199" s="6"/>
    </row>
    <row r="200" spans="5:8" x14ac:dyDescent="0.25">
      <c r="E200" s="6"/>
      <c r="F200" s="6"/>
    </row>
    <row r="201" spans="5:8" x14ac:dyDescent="0.25">
      <c r="E201" s="6"/>
      <c r="F201" s="6"/>
    </row>
    <row r="202" spans="5:8" x14ac:dyDescent="0.25">
      <c r="E202" s="6"/>
      <c r="F202" s="6"/>
    </row>
    <row r="203" spans="5:8" x14ac:dyDescent="0.25">
      <c r="E203" s="6"/>
      <c r="F203" s="6"/>
    </row>
    <row r="204" spans="5:8" x14ac:dyDescent="0.25">
      <c r="E204" s="6"/>
      <c r="F204" s="6"/>
    </row>
    <row r="205" spans="5:8" x14ac:dyDescent="0.25">
      <c r="E205" s="6"/>
      <c r="F205" s="6"/>
    </row>
    <row r="206" spans="5:8" x14ac:dyDescent="0.25">
      <c r="E206" s="6"/>
      <c r="F206" s="6"/>
      <c r="H206" s="8"/>
    </row>
    <row r="207" spans="5:8" x14ac:dyDescent="0.25">
      <c r="E207" s="6"/>
      <c r="F207" s="6"/>
    </row>
    <row r="208" spans="5:8" x14ac:dyDescent="0.25">
      <c r="E208" s="6"/>
      <c r="F208" s="6"/>
    </row>
    <row r="209" spans="5:8" x14ac:dyDescent="0.25">
      <c r="E209" s="6"/>
      <c r="F209" s="6"/>
    </row>
    <row r="210" spans="5:8" x14ac:dyDescent="0.25">
      <c r="E210" s="6"/>
      <c r="F210" s="6"/>
      <c r="H210" s="8"/>
    </row>
    <row r="211" spans="5:8" x14ac:dyDescent="0.25">
      <c r="E211" s="6"/>
      <c r="F211" s="6"/>
    </row>
    <row r="213" spans="5:8" x14ac:dyDescent="0.25">
      <c r="E213" s="6"/>
      <c r="F213" s="6"/>
    </row>
    <row r="214" spans="5:8" x14ac:dyDescent="0.25">
      <c r="E214" s="6"/>
      <c r="F214" s="6"/>
    </row>
    <row r="215" spans="5:8" x14ac:dyDescent="0.25">
      <c r="E215" s="6"/>
      <c r="F215" s="6"/>
      <c r="H215" s="8"/>
    </row>
    <row r="216" spans="5:8" x14ac:dyDescent="0.25">
      <c r="E216" s="6"/>
      <c r="F216" s="6"/>
    </row>
    <row r="217" spans="5:8" x14ac:dyDescent="0.25">
      <c r="E217" s="6"/>
      <c r="F217" s="6"/>
    </row>
    <row r="218" spans="5:8" x14ac:dyDescent="0.25">
      <c r="E218" s="6"/>
      <c r="F218" s="6"/>
    </row>
    <row r="219" spans="5:8" x14ac:dyDescent="0.25">
      <c r="E219" s="6"/>
      <c r="F219" s="6"/>
    </row>
    <row r="220" spans="5:8" x14ac:dyDescent="0.25">
      <c r="E220" s="6"/>
      <c r="F220" s="6"/>
    </row>
    <row r="221" spans="5:8" x14ac:dyDescent="0.25">
      <c r="E221" s="6"/>
      <c r="F221" s="6"/>
    </row>
    <row r="222" spans="5:8" x14ac:dyDescent="0.25">
      <c r="E222" s="6"/>
      <c r="F222" s="6"/>
    </row>
    <row r="223" spans="5:8" x14ac:dyDescent="0.25">
      <c r="E223" s="6"/>
      <c r="F223" s="6"/>
      <c r="H223" s="8"/>
    </row>
    <row r="224" spans="5:8" x14ac:dyDescent="0.25">
      <c r="E224" s="6"/>
      <c r="F224" s="6"/>
    </row>
    <row r="225" spans="5:8" x14ac:dyDescent="0.25">
      <c r="E225" s="6"/>
      <c r="F225" s="6"/>
    </row>
    <row r="226" spans="5:8" x14ac:dyDescent="0.25">
      <c r="E226" s="6"/>
      <c r="F226" s="6"/>
    </row>
    <row r="227" spans="5:8" x14ac:dyDescent="0.25">
      <c r="E227" s="6"/>
      <c r="F227" s="6"/>
    </row>
    <row r="228" spans="5:8" x14ac:dyDescent="0.25">
      <c r="E228" s="6"/>
      <c r="F228" s="6"/>
    </row>
    <row r="229" spans="5:8" x14ac:dyDescent="0.25">
      <c r="E229" s="6"/>
      <c r="F229" s="6"/>
      <c r="H229" s="8"/>
    </row>
    <row r="230" spans="5:8" x14ac:dyDescent="0.25">
      <c r="E230" s="6"/>
      <c r="F230" s="6"/>
    </row>
    <row r="231" spans="5:8" x14ac:dyDescent="0.25">
      <c r="E231" s="6"/>
      <c r="F231" s="6"/>
    </row>
    <row r="232" spans="5:8" x14ac:dyDescent="0.25">
      <c r="E232" s="6"/>
      <c r="F232" s="6"/>
    </row>
    <row r="233" spans="5:8" x14ac:dyDescent="0.25">
      <c r="E233" s="6"/>
      <c r="F233" s="6"/>
    </row>
    <row r="234" spans="5:8" x14ac:dyDescent="0.25">
      <c r="E234" s="6"/>
      <c r="F234" s="6"/>
    </row>
    <row r="235" spans="5:8" x14ac:dyDescent="0.25">
      <c r="E235" s="6"/>
      <c r="F235" s="6"/>
    </row>
    <row r="236" spans="5:8" x14ac:dyDescent="0.25">
      <c r="E236" s="6"/>
      <c r="F236" s="6"/>
      <c r="H236" s="8"/>
    </row>
    <row r="237" spans="5:8" x14ac:dyDescent="0.25">
      <c r="E237" s="6"/>
      <c r="F237" s="6"/>
    </row>
    <row r="238" spans="5:8" x14ac:dyDescent="0.25">
      <c r="E238" s="6"/>
      <c r="F238" s="6"/>
    </row>
    <row r="239" spans="5:8" x14ac:dyDescent="0.25">
      <c r="E239" s="6"/>
      <c r="F239" s="6"/>
    </row>
    <row r="240" spans="5:8" x14ac:dyDescent="0.25">
      <c r="E240" s="6"/>
      <c r="F240" s="6"/>
    </row>
    <row r="241" spans="5:8" x14ac:dyDescent="0.25">
      <c r="E241" s="6"/>
      <c r="F241" s="6"/>
      <c r="H241" s="8"/>
    </row>
    <row r="242" spans="5:8" x14ac:dyDescent="0.25">
      <c r="E242" s="6"/>
      <c r="F242" s="6"/>
    </row>
    <row r="243" spans="5:8" x14ac:dyDescent="0.25">
      <c r="E243" s="6"/>
      <c r="F243" s="6"/>
    </row>
    <row r="244" spans="5:8" x14ac:dyDescent="0.25">
      <c r="E244" s="6"/>
      <c r="F244" s="6"/>
    </row>
    <row r="245" spans="5:8" x14ac:dyDescent="0.25">
      <c r="E245" s="6"/>
      <c r="F245" s="6"/>
    </row>
    <row r="246" spans="5:8" x14ac:dyDescent="0.25">
      <c r="E246" s="6"/>
      <c r="F246" s="6"/>
    </row>
    <row r="247" spans="5:8" x14ac:dyDescent="0.25">
      <c r="E247" s="6"/>
      <c r="F247" s="6"/>
    </row>
    <row r="248" spans="5:8" x14ac:dyDescent="0.25">
      <c r="E248" s="6"/>
      <c r="F248" s="6"/>
      <c r="H248" s="8"/>
    </row>
    <row r="249" spans="5:8" x14ac:dyDescent="0.25">
      <c r="E249" s="6"/>
      <c r="F249" s="6"/>
      <c r="H249" s="8"/>
    </row>
    <row r="250" spans="5:8" x14ac:dyDescent="0.25">
      <c r="E250" s="6"/>
      <c r="F250" s="6"/>
    </row>
    <row r="251" spans="5:8" x14ac:dyDescent="0.25">
      <c r="E251" s="6"/>
      <c r="F251" s="6"/>
    </row>
    <row r="252" spans="5:8" x14ac:dyDescent="0.25">
      <c r="E252" s="6"/>
      <c r="F252" s="6"/>
    </row>
    <row r="253" spans="5:8" x14ac:dyDescent="0.25">
      <c r="E253" s="6"/>
      <c r="F253" s="6"/>
    </row>
    <row r="254" spans="5:8" x14ac:dyDescent="0.25">
      <c r="E254" s="6"/>
      <c r="F254" s="6"/>
    </row>
    <row r="255" spans="5:8" x14ac:dyDescent="0.25">
      <c r="E255" s="6"/>
      <c r="F255" s="6"/>
    </row>
    <row r="256" spans="5:8" x14ac:dyDescent="0.25">
      <c r="E256" s="6"/>
      <c r="F256" s="6"/>
    </row>
    <row r="257" spans="5:8" x14ac:dyDescent="0.25">
      <c r="E257" s="6"/>
      <c r="F257" s="6"/>
    </row>
    <row r="258" spans="5:8" x14ac:dyDescent="0.25">
      <c r="E258" s="6"/>
      <c r="F258" s="6"/>
    </row>
    <row r="259" spans="5:8" x14ac:dyDescent="0.25">
      <c r="E259" s="6"/>
      <c r="F259" s="6"/>
    </row>
    <row r="260" spans="5:8" x14ac:dyDescent="0.25">
      <c r="E260" s="6"/>
      <c r="F260" s="6"/>
    </row>
    <row r="261" spans="5:8" x14ac:dyDescent="0.25">
      <c r="E261" s="6"/>
      <c r="F261" s="6"/>
    </row>
    <row r="262" spans="5:8" x14ac:dyDescent="0.25">
      <c r="E262" s="6"/>
      <c r="F262" s="6"/>
    </row>
    <row r="263" spans="5:8" x14ac:dyDescent="0.25">
      <c r="E263" s="6"/>
      <c r="F263" s="6"/>
    </row>
    <row r="264" spans="5:8" x14ac:dyDescent="0.25">
      <c r="E264" s="6"/>
      <c r="F264" s="6"/>
    </row>
    <row r="265" spans="5:8" x14ac:dyDescent="0.25">
      <c r="E265" s="6"/>
      <c r="F265" s="6"/>
      <c r="H265" s="8"/>
    </row>
    <row r="266" spans="5:8" x14ac:dyDescent="0.25">
      <c r="E266" s="6"/>
      <c r="F266" s="6"/>
    </row>
    <row r="267" spans="5:8" x14ac:dyDescent="0.25">
      <c r="E267" s="6"/>
      <c r="F267" s="6"/>
    </row>
    <row r="268" spans="5:8" x14ac:dyDescent="0.25">
      <c r="E268" s="6"/>
      <c r="F268" s="6"/>
    </row>
    <row r="269" spans="5:8" x14ac:dyDescent="0.25">
      <c r="E269" s="6"/>
      <c r="F269" s="6"/>
    </row>
    <row r="270" spans="5:8" x14ac:dyDescent="0.25">
      <c r="E270" s="6"/>
      <c r="F270" s="6"/>
    </row>
    <row r="271" spans="5:8" x14ac:dyDescent="0.25">
      <c r="E271" s="6"/>
      <c r="F271" s="6"/>
    </row>
    <row r="272" spans="5:8" x14ac:dyDescent="0.25">
      <c r="E272" s="6"/>
      <c r="F272" s="6"/>
    </row>
    <row r="273" spans="5:8" x14ac:dyDescent="0.25">
      <c r="E273" s="6"/>
      <c r="F273" s="6"/>
    </row>
    <row r="274" spans="5:8" x14ac:dyDescent="0.25">
      <c r="E274" s="6"/>
      <c r="F274" s="6"/>
    </row>
    <row r="275" spans="5:8" x14ac:dyDescent="0.25">
      <c r="E275" s="6"/>
      <c r="F275" s="6"/>
      <c r="H275" s="8"/>
    </row>
    <row r="276" spans="5:8" x14ac:dyDescent="0.25">
      <c r="E276" s="6"/>
      <c r="F276" s="6"/>
    </row>
    <row r="277" spans="5:8" x14ac:dyDescent="0.25">
      <c r="E277" s="6"/>
      <c r="F277" s="6"/>
      <c r="H277" s="8"/>
    </row>
    <row r="278" spans="5:8" x14ac:dyDescent="0.25">
      <c r="E278" s="6"/>
      <c r="F278" s="6"/>
    </row>
    <row r="279" spans="5:8" x14ac:dyDescent="0.25">
      <c r="E279" s="6"/>
      <c r="F279" s="6"/>
    </row>
    <row r="280" spans="5:8" x14ac:dyDescent="0.25">
      <c r="E280" s="6"/>
      <c r="F280" s="6"/>
      <c r="H280" s="8"/>
    </row>
    <row r="281" spans="5:8" x14ac:dyDescent="0.25">
      <c r="E281" s="6"/>
      <c r="F281" s="6"/>
    </row>
    <row r="282" spans="5:8" x14ac:dyDescent="0.25">
      <c r="E282" s="6"/>
      <c r="F282" s="6"/>
    </row>
    <row r="283" spans="5:8" x14ac:dyDescent="0.25">
      <c r="E283" s="6"/>
      <c r="F283" s="6"/>
    </row>
    <row r="284" spans="5:8" x14ac:dyDescent="0.25">
      <c r="E284" s="6"/>
      <c r="F284" s="6"/>
      <c r="H284" s="8"/>
    </row>
    <row r="285" spans="5:8" x14ac:dyDescent="0.25">
      <c r="E285" s="6"/>
      <c r="F285" s="6"/>
    </row>
    <row r="286" spans="5:8" x14ac:dyDescent="0.25">
      <c r="E286" s="6"/>
      <c r="F286" s="6"/>
    </row>
    <row r="287" spans="5:8" x14ac:dyDescent="0.25">
      <c r="E287" s="6"/>
      <c r="F287" s="6"/>
    </row>
    <row r="288" spans="5:8" x14ac:dyDescent="0.25">
      <c r="E288" s="6"/>
      <c r="F288" s="6"/>
    </row>
    <row r="289" spans="5:8" x14ac:dyDescent="0.25">
      <c r="E289" s="6"/>
      <c r="F289" s="6"/>
    </row>
    <row r="290" spans="5:8" x14ac:dyDescent="0.25">
      <c r="E290" s="6"/>
      <c r="F290" s="6"/>
    </row>
    <row r="291" spans="5:8" x14ac:dyDescent="0.25">
      <c r="E291" s="6"/>
      <c r="F291" s="6"/>
    </row>
    <row r="292" spans="5:8" x14ac:dyDescent="0.25">
      <c r="E292" s="6"/>
      <c r="F292" s="6"/>
    </row>
    <row r="293" spans="5:8" x14ac:dyDescent="0.25">
      <c r="E293" s="6"/>
      <c r="F293" s="6"/>
    </row>
    <row r="294" spans="5:8" x14ac:dyDescent="0.25">
      <c r="E294" s="6"/>
      <c r="F294" s="6"/>
    </row>
    <row r="295" spans="5:8" x14ac:dyDescent="0.25">
      <c r="E295" s="6"/>
      <c r="F295" s="6"/>
    </row>
    <row r="296" spans="5:8" x14ac:dyDescent="0.25">
      <c r="E296" s="6"/>
      <c r="F296" s="6"/>
      <c r="H296" s="8"/>
    </row>
    <row r="297" spans="5:8" x14ac:dyDescent="0.25">
      <c r="E297" s="6"/>
      <c r="F297" s="6"/>
      <c r="H297" s="8"/>
    </row>
    <row r="298" spans="5:8" x14ac:dyDescent="0.25">
      <c r="E298" s="6"/>
      <c r="F298" s="6"/>
    </row>
    <row r="299" spans="5:8" x14ac:dyDescent="0.25">
      <c r="E299" s="6"/>
      <c r="F299" s="6"/>
      <c r="H299" s="8"/>
    </row>
    <row r="300" spans="5:8" x14ac:dyDescent="0.25">
      <c r="E300" s="6"/>
      <c r="F300" s="6"/>
    </row>
    <row r="301" spans="5:8" x14ac:dyDescent="0.25">
      <c r="E301" s="6"/>
      <c r="F301" s="6"/>
    </row>
    <row r="302" spans="5:8" x14ac:dyDescent="0.25">
      <c r="E302" s="6"/>
      <c r="F302" s="6"/>
    </row>
    <row r="303" spans="5:8" x14ac:dyDescent="0.25">
      <c r="E303" s="6"/>
      <c r="F303" s="6"/>
    </row>
    <row r="304" spans="5:8" x14ac:dyDescent="0.25">
      <c r="E304" s="6"/>
      <c r="F304" s="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05710-FF0B-43AE-87B8-0FEAA68578B0}">
  <dimension ref="A1:U8"/>
  <sheetViews>
    <sheetView topLeftCell="H1" workbookViewId="0">
      <selection activeCell="Q1" sqref="Q1"/>
    </sheetView>
  </sheetViews>
  <sheetFormatPr defaultRowHeight="15" x14ac:dyDescent="0.25"/>
  <sheetData>
    <row r="1" spans="1:21" ht="45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7" t="s">
        <v>658</v>
      </c>
      <c r="P1" s="16" t="s">
        <v>659</v>
      </c>
      <c r="Q1" s="100">
        <f>SUM(O2:O8)</f>
        <v>134.17500000000001</v>
      </c>
      <c r="R1" s="18" t="s">
        <v>103</v>
      </c>
      <c r="S1" s="15" t="s">
        <v>664</v>
      </c>
      <c r="T1" s="16" t="s">
        <v>665</v>
      </c>
      <c r="U1" s="52">
        <f>SUM(S2:S8)</f>
        <v>24.669612746036957</v>
      </c>
    </row>
    <row r="2" spans="1:21" x14ac:dyDescent="0.25">
      <c r="A2">
        <v>70724</v>
      </c>
      <c r="B2">
        <v>33296</v>
      </c>
      <c r="C2" t="s">
        <v>57</v>
      </c>
      <c r="D2" t="s">
        <v>48</v>
      </c>
      <c r="F2">
        <v>130</v>
      </c>
      <c r="G2" s="6">
        <v>31847.08</v>
      </c>
      <c r="H2" s="6">
        <v>31847.08</v>
      </c>
      <c r="I2" t="s">
        <v>2203</v>
      </c>
      <c r="J2" t="s">
        <v>28</v>
      </c>
      <c r="K2" t="s">
        <v>121</v>
      </c>
      <c r="L2">
        <v>806</v>
      </c>
      <c r="M2">
        <f>L2/5280</f>
        <v>0.15265151515151515</v>
      </c>
      <c r="N2">
        <v>78</v>
      </c>
      <c r="O2">
        <f>M2*N2</f>
        <v>11.906818181818181</v>
      </c>
      <c r="R2" s="7">
        <f>5902.78/H2</f>
        <v>0.185347604866757</v>
      </c>
      <c r="S2">
        <f>O2*R2</f>
        <v>2.2069002315839543</v>
      </c>
    </row>
    <row r="3" spans="1:21" x14ac:dyDescent="0.25">
      <c r="A3">
        <v>71096</v>
      </c>
      <c r="B3">
        <v>9205</v>
      </c>
      <c r="C3" t="s">
        <v>48</v>
      </c>
      <c r="D3" t="s">
        <v>31</v>
      </c>
      <c r="F3">
        <v>130</v>
      </c>
      <c r="G3" s="6">
        <v>31846.94</v>
      </c>
      <c r="H3" s="6">
        <v>31846.94</v>
      </c>
      <c r="I3" t="s">
        <v>2203</v>
      </c>
      <c r="J3" t="s">
        <v>28</v>
      </c>
      <c r="K3" t="s">
        <v>121</v>
      </c>
      <c r="L3" s="8">
        <v>1477</v>
      </c>
      <c r="M3">
        <f t="shared" ref="M3:M8" si="0">L3/5280</f>
        <v>0.27973484848484848</v>
      </c>
      <c r="N3">
        <v>78</v>
      </c>
      <c r="O3">
        <f t="shared" ref="O3:O8" si="1">M3*N3</f>
        <v>21.819318181818183</v>
      </c>
      <c r="R3" s="7">
        <f t="shared" ref="R3:R8" si="2">5902.78/H3</f>
        <v>0.18534841965978521</v>
      </c>
      <c r="S3">
        <f t="shared" ref="S3:S8" si="3">O3*R3</f>
        <v>4.0441761430540186</v>
      </c>
    </row>
    <row r="4" spans="1:21" x14ac:dyDescent="0.25">
      <c r="A4">
        <v>71174</v>
      </c>
      <c r="B4">
        <v>1284</v>
      </c>
      <c r="C4" t="s">
        <v>31</v>
      </c>
      <c r="D4" t="s">
        <v>32</v>
      </c>
      <c r="F4">
        <v>130</v>
      </c>
      <c r="G4" s="6">
        <v>31846.81</v>
      </c>
      <c r="H4" s="6">
        <v>31846.81</v>
      </c>
      <c r="I4" t="s">
        <v>2203</v>
      </c>
      <c r="J4" t="s">
        <v>28</v>
      </c>
      <c r="K4" t="s">
        <v>121</v>
      </c>
      <c r="L4" s="8">
        <v>1650</v>
      </c>
      <c r="M4">
        <f t="shared" si="0"/>
        <v>0.3125</v>
      </c>
      <c r="N4">
        <v>78</v>
      </c>
      <c r="O4">
        <f t="shared" si="1"/>
        <v>24.375</v>
      </c>
      <c r="R4" s="7">
        <f t="shared" si="2"/>
        <v>0.18534917625972583</v>
      </c>
      <c r="S4">
        <f t="shared" si="3"/>
        <v>4.5178861713308169</v>
      </c>
    </row>
    <row r="5" spans="1:21" x14ac:dyDescent="0.25">
      <c r="A5">
        <v>71212</v>
      </c>
      <c r="B5">
        <v>1283</v>
      </c>
      <c r="C5" t="s">
        <v>29</v>
      </c>
      <c r="D5" t="s">
        <v>2204</v>
      </c>
      <c r="F5">
        <v>130</v>
      </c>
      <c r="G5" s="6">
        <v>31846.54</v>
      </c>
      <c r="H5" s="6">
        <v>31846.54</v>
      </c>
      <c r="I5" t="s">
        <v>2203</v>
      </c>
      <c r="J5" t="s">
        <v>28</v>
      </c>
      <c r="K5" t="s">
        <v>121</v>
      </c>
      <c r="L5" s="8">
        <v>2284</v>
      </c>
      <c r="M5">
        <f t="shared" si="0"/>
        <v>0.43257575757575756</v>
      </c>
      <c r="N5">
        <v>78</v>
      </c>
      <c r="O5">
        <f t="shared" si="1"/>
        <v>33.740909090909092</v>
      </c>
      <c r="R5" s="7">
        <f t="shared" si="2"/>
        <v>0.18535074767933973</v>
      </c>
      <c r="S5">
        <f t="shared" si="3"/>
        <v>6.2539027273806314</v>
      </c>
    </row>
    <row r="6" spans="1:21" x14ac:dyDescent="0.25">
      <c r="A6">
        <v>71223</v>
      </c>
      <c r="B6">
        <v>27275</v>
      </c>
      <c r="C6" t="s">
        <v>32</v>
      </c>
      <c r="D6" t="s">
        <v>29</v>
      </c>
      <c r="F6">
        <v>130</v>
      </c>
      <c r="G6" s="6">
        <v>31846.67</v>
      </c>
      <c r="H6" s="6">
        <v>31846.67</v>
      </c>
      <c r="I6" t="s">
        <v>2203</v>
      </c>
      <c r="J6" t="s">
        <v>28</v>
      </c>
      <c r="K6" t="s">
        <v>121</v>
      </c>
      <c r="L6" s="8">
        <v>2726</v>
      </c>
      <c r="M6">
        <f t="shared" si="0"/>
        <v>0.51628787878787874</v>
      </c>
      <c r="N6">
        <v>78</v>
      </c>
      <c r="O6">
        <f t="shared" si="1"/>
        <v>40.270454545454541</v>
      </c>
      <c r="R6" s="7">
        <f t="shared" si="2"/>
        <v>0.18534999106656991</v>
      </c>
      <c r="S6">
        <f t="shared" si="3"/>
        <v>7.4641283902467084</v>
      </c>
    </row>
    <row r="7" spans="1:21" x14ac:dyDescent="0.25">
      <c r="A7">
        <v>71526</v>
      </c>
      <c r="B7" t="s">
        <v>102</v>
      </c>
      <c r="C7" t="s">
        <v>101</v>
      </c>
      <c r="D7" t="s">
        <v>57</v>
      </c>
      <c r="F7">
        <v>110</v>
      </c>
      <c r="G7" s="6">
        <v>66666</v>
      </c>
      <c r="H7" s="6">
        <v>66666</v>
      </c>
      <c r="I7" t="s">
        <v>2205</v>
      </c>
      <c r="J7" t="s">
        <v>28</v>
      </c>
      <c r="K7" t="s">
        <v>121</v>
      </c>
      <c r="L7">
        <v>67</v>
      </c>
      <c r="M7">
        <f t="shared" si="0"/>
        <v>1.268939393939394E-2</v>
      </c>
      <c r="N7">
        <v>90</v>
      </c>
      <c r="O7">
        <f t="shared" si="1"/>
        <v>1.1420454545454546</v>
      </c>
      <c r="R7" s="7">
        <f t="shared" si="2"/>
        <v>8.8542585425854262E-2</v>
      </c>
      <c r="S7">
        <f t="shared" si="3"/>
        <v>0.10111965721929947</v>
      </c>
    </row>
    <row r="8" spans="1:21" x14ac:dyDescent="0.25">
      <c r="A8">
        <v>71525</v>
      </c>
      <c r="B8" t="s">
        <v>99</v>
      </c>
      <c r="C8" t="s">
        <v>100</v>
      </c>
      <c r="D8" t="s">
        <v>101</v>
      </c>
      <c r="F8">
        <v>110</v>
      </c>
      <c r="G8" s="6">
        <v>66666</v>
      </c>
      <c r="H8" s="6">
        <v>66666</v>
      </c>
      <c r="I8" t="s">
        <v>2206</v>
      </c>
      <c r="J8" t="s">
        <v>28</v>
      </c>
      <c r="K8" t="s">
        <v>121</v>
      </c>
      <c r="L8">
        <v>54</v>
      </c>
      <c r="M8">
        <f t="shared" si="0"/>
        <v>1.0227272727272727E-2</v>
      </c>
      <c r="N8">
        <v>90</v>
      </c>
      <c r="O8">
        <f t="shared" si="1"/>
        <v>0.92045454545454541</v>
      </c>
      <c r="R8" s="7">
        <f t="shared" si="2"/>
        <v>8.8542585425854262E-2</v>
      </c>
      <c r="S8">
        <f t="shared" si="3"/>
        <v>8.1499425221524938E-2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6BE8C-91AC-41D5-95EA-86B12A7A1B9A}">
  <dimension ref="A1:Q8"/>
  <sheetViews>
    <sheetView workbookViewId="0">
      <selection activeCell="O11" sqref="O11"/>
    </sheetView>
  </sheetViews>
  <sheetFormatPr defaultRowHeight="15" x14ac:dyDescent="0.25"/>
  <cols>
    <col min="6" max="6" width="9.140625" customWidth="1"/>
    <col min="7" max="7" width="11" bestFit="1" customWidth="1"/>
    <col min="8" max="8" width="10.28515625" customWidth="1"/>
    <col min="16" max="16" width="10.28515625" customWidth="1"/>
    <col min="17" max="17" width="12.5703125" customWidth="1"/>
  </cols>
  <sheetData>
    <row r="1" spans="1:17" ht="45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  <c r="I1" s="1" t="s">
        <v>113</v>
      </c>
      <c r="J1" s="1" t="s">
        <v>21</v>
      </c>
      <c r="K1" s="1" t="s">
        <v>22</v>
      </c>
      <c r="L1" s="1" t="s">
        <v>23</v>
      </c>
      <c r="M1" s="17" t="s">
        <v>658</v>
      </c>
      <c r="N1" s="16" t="s">
        <v>661</v>
      </c>
      <c r="O1" s="37" t="s">
        <v>103</v>
      </c>
      <c r="P1" s="17" t="s">
        <v>664</v>
      </c>
      <c r="Q1" s="16" t="s">
        <v>2133</v>
      </c>
    </row>
    <row r="2" spans="1:17" ht="15.75" thickBot="1" x14ac:dyDescent="0.3">
      <c r="A2">
        <v>70724</v>
      </c>
      <c r="B2">
        <v>33296</v>
      </c>
      <c r="C2" t="s">
        <v>57</v>
      </c>
      <c r="D2" t="s">
        <v>48</v>
      </c>
      <c r="F2">
        <v>130</v>
      </c>
      <c r="G2">
        <v>35936.39</v>
      </c>
      <c r="H2">
        <v>35936.39</v>
      </c>
      <c r="I2" t="s">
        <v>2134</v>
      </c>
      <c r="J2">
        <v>806</v>
      </c>
      <c r="K2">
        <v>0.15265151515151515</v>
      </c>
      <c r="L2">
        <v>78</v>
      </c>
      <c r="M2">
        <v>11.906818181818181</v>
      </c>
      <c r="N2" s="38">
        <v>134.17500000000001</v>
      </c>
      <c r="O2" s="7">
        <v>0.22802636671197204</v>
      </c>
      <c r="P2">
        <v>2.7150684891000489</v>
      </c>
      <c r="Q2" s="20">
        <v>30.379044980527993</v>
      </c>
    </row>
    <row r="3" spans="1:17" x14ac:dyDescent="0.25">
      <c r="A3">
        <v>71096</v>
      </c>
      <c r="B3">
        <v>9205</v>
      </c>
      <c r="C3" t="s">
        <v>48</v>
      </c>
      <c r="D3" t="s">
        <v>31</v>
      </c>
      <c r="F3">
        <v>130</v>
      </c>
      <c r="G3">
        <v>35936.199999999997</v>
      </c>
      <c r="H3">
        <v>35936.199999999997</v>
      </c>
      <c r="I3" t="s">
        <v>2134</v>
      </c>
      <c r="J3">
        <v>1477</v>
      </c>
      <c r="K3">
        <v>0.27973484848484848</v>
      </c>
      <c r="L3">
        <v>78</v>
      </c>
      <c r="M3">
        <v>21.819318181818183</v>
      </c>
      <c r="O3" s="7">
        <v>0.22802757232107029</v>
      </c>
      <c r="P3">
        <v>4.9754061547009893</v>
      </c>
    </row>
    <row r="4" spans="1:17" x14ac:dyDescent="0.25">
      <c r="A4">
        <v>71174</v>
      </c>
      <c r="B4">
        <v>1284</v>
      </c>
      <c r="C4" t="s">
        <v>31</v>
      </c>
      <c r="D4" t="s">
        <v>32</v>
      </c>
      <c r="F4">
        <v>130</v>
      </c>
      <c r="G4">
        <v>35936.01</v>
      </c>
      <c r="H4">
        <v>35936.01</v>
      </c>
      <c r="I4" t="s">
        <v>2134</v>
      </c>
      <c r="J4">
        <v>1650</v>
      </c>
      <c r="K4">
        <v>0.3125</v>
      </c>
      <c r="L4">
        <v>78</v>
      </c>
      <c r="M4">
        <v>24.375</v>
      </c>
      <c r="O4" s="7">
        <v>0.22802877794291701</v>
      </c>
      <c r="P4">
        <v>5.5582014623586025</v>
      </c>
    </row>
    <row r="5" spans="1:17" x14ac:dyDescent="0.25">
      <c r="A5">
        <v>71212</v>
      </c>
      <c r="B5">
        <v>1283</v>
      </c>
      <c r="C5" t="s">
        <v>29</v>
      </c>
      <c r="D5" t="s">
        <v>30</v>
      </c>
      <c r="F5">
        <v>130</v>
      </c>
      <c r="G5">
        <v>35935.629999999997</v>
      </c>
      <c r="H5">
        <v>35935.629999999997</v>
      </c>
      <c r="I5" t="s">
        <v>2134</v>
      </c>
      <c r="J5">
        <v>2284</v>
      </c>
      <c r="K5">
        <v>0.43257575757575756</v>
      </c>
      <c r="L5">
        <v>78</v>
      </c>
      <c r="M5">
        <v>33.740909090909092</v>
      </c>
      <c r="O5" s="7">
        <v>0.22803118922485693</v>
      </c>
      <c r="P5">
        <v>7.6939796255277866</v>
      </c>
    </row>
    <row r="6" spans="1:17" x14ac:dyDescent="0.25">
      <c r="A6">
        <v>71223</v>
      </c>
      <c r="B6">
        <v>27275</v>
      </c>
      <c r="C6" t="s">
        <v>32</v>
      </c>
      <c r="D6" t="s">
        <v>29</v>
      </c>
      <c r="F6">
        <v>130</v>
      </c>
      <c r="G6">
        <v>35935.82</v>
      </c>
      <c r="H6">
        <v>35935.82</v>
      </c>
      <c r="I6" t="s">
        <v>2134</v>
      </c>
      <c r="J6">
        <v>2726</v>
      </c>
      <c r="K6">
        <v>0.51628787878787874</v>
      </c>
      <c r="L6">
        <v>78</v>
      </c>
      <c r="M6">
        <v>40.270454545454541</v>
      </c>
      <c r="O6" s="7">
        <v>0.2280299835775125</v>
      </c>
      <c r="P6">
        <v>9.1828710886589633</v>
      </c>
    </row>
    <row r="7" spans="1:17" x14ac:dyDescent="0.25">
      <c r="A7">
        <v>71525</v>
      </c>
      <c r="B7" t="s">
        <v>99</v>
      </c>
      <c r="C7" t="s">
        <v>100</v>
      </c>
      <c r="D7" t="s">
        <v>101</v>
      </c>
      <c r="F7">
        <v>110</v>
      </c>
      <c r="G7">
        <v>66666</v>
      </c>
      <c r="H7">
        <v>66666</v>
      </c>
      <c r="I7" t="s">
        <v>2135</v>
      </c>
      <c r="J7">
        <v>54</v>
      </c>
      <c r="K7">
        <v>1.0227272727272727E-2</v>
      </c>
      <c r="L7">
        <v>90</v>
      </c>
      <c r="M7">
        <v>0.92045454545454541</v>
      </c>
      <c r="O7" s="7">
        <v>0.12291789584562514</v>
      </c>
      <c r="P7">
        <v>0.11314033594881405</v>
      </c>
    </row>
    <row r="8" spans="1:17" x14ac:dyDescent="0.25">
      <c r="A8">
        <v>71526</v>
      </c>
      <c r="B8" t="s">
        <v>102</v>
      </c>
      <c r="C8" t="s">
        <v>101</v>
      </c>
      <c r="D8" t="s">
        <v>57</v>
      </c>
      <c r="F8">
        <v>110</v>
      </c>
      <c r="G8">
        <v>66666</v>
      </c>
      <c r="H8">
        <v>66666</v>
      </c>
      <c r="I8" t="s">
        <v>2135</v>
      </c>
      <c r="J8">
        <v>67</v>
      </c>
      <c r="K8">
        <v>1.268939393939394E-2</v>
      </c>
      <c r="L8">
        <v>90</v>
      </c>
      <c r="M8">
        <v>1.1420454545454546</v>
      </c>
      <c r="O8" s="7">
        <v>0.12291789584562514</v>
      </c>
      <c r="P8">
        <v>0.1403778242327878</v>
      </c>
    </row>
  </sheetData>
  <autoFilter ref="A1:Q8" xr:uid="{BBDEE074-2782-4541-8F4F-17077F3F5FEA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F7626-D00E-44B2-A065-DE1C407A28D5}">
  <dimension ref="A1:U933"/>
  <sheetViews>
    <sheetView workbookViewId="0">
      <selection activeCell="R1" sqref="R1"/>
    </sheetView>
  </sheetViews>
  <sheetFormatPr defaultRowHeight="15" x14ac:dyDescent="0.25"/>
  <cols>
    <col min="4" max="4" width="11.42578125" customWidth="1"/>
    <col min="6" max="6" width="10.5703125" bestFit="1" customWidth="1"/>
    <col min="7" max="7" width="9.85546875" customWidth="1"/>
    <col min="13" max="13" width="9.5703125" customWidth="1"/>
    <col min="14" max="14" width="12.7109375" style="35" bestFit="1" customWidth="1"/>
    <col min="15" max="15" width="16.28515625" customWidth="1"/>
    <col min="16" max="16" width="9.5703125" bestFit="1" customWidth="1"/>
    <col min="17" max="17" width="9.5703125" customWidth="1"/>
    <col min="18" max="18" width="8.85546875" style="29"/>
  </cols>
  <sheetData>
    <row r="1" spans="1:21" s="9" customFormat="1" ht="45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" t="s">
        <v>658</v>
      </c>
      <c r="P1" s="1" t="s">
        <v>659</v>
      </c>
      <c r="Q1" s="46">
        <f>SUM(O2:O933)</f>
        <v>2206.5439393939387</v>
      </c>
      <c r="R1" s="31" t="s">
        <v>2121</v>
      </c>
      <c r="S1" s="31" t="s">
        <v>2122</v>
      </c>
      <c r="T1" s="1" t="s">
        <v>659</v>
      </c>
      <c r="U1" s="30">
        <f>SUM(S2:S933)</f>
        <v>304.87513830285326</v>
      </c>
    </row>
    <row r="2" spans="1:21" x14ac:dyDescent="0.25">
      <c r="A2">
        <v>28156</v>
      </c>
      <c r="B2">
        <v>36676</v>
      </c>
      <c r="C2" t="s">
        <v>1585</v>
      </c>
      <c r="D2" t="s">
        <v>1586</v>
      </c>
      <c r="E2" t="s">
        <v>94</v>
      </c>
      <c r="F2">
        <v>32</v>
      </c>
      <c r="G2">
        <v>-69.94</v>
      </c>
      <c r="H2">
        <v>69.94</v>
      </c>
      <c r="I2" t="s">
        <v>2126</v>
      </c>
      <c r="J2" t="s">
        <v>116</v>
      </c>
      <c r="K2" t="s">
        <v>121</v>
      </c>
      <c r="L2">
        <v>21</v>
      </c>
      <c r="M2" s="34">
        <f t="shared" ref="M2:M65" si="0">L2/5280</f>
        <v>3.9772727272727269E-3</v>
      </c>
      <c r="N2">
        <v>6</v>
      </c>
      <c r="O2">
        <f t="shared" ref="O2:O65" si="1">M2*N2</f>
        <v>2.3863636363636361E-2</v>
      </c>
      <c r="R2" s="7">
        <v>0.97585663974107562</v>
      </c>
      <c r="S2">
        <f t="shared" ref="S2:S65" si="2">O2*R2</f>
        <v>2.3287487993821122E-2</v>
      </c>
    </row>
    <row r="3" spans="1:21" x14ac:dyDescent="0.25">
      <c r="A3">
        <v>60246</v>
      </c>
      <c r="B3">
        <v>1988</v>
      </c>
      <c r="C3" t="s">
        <v>1586</v>
      </c>
      <c r="D3" t="s">
        <v>1224</v>
      </c>
      <c r="E3" t="s">
        <v>94</v>
      </c>
      <c r="F3">
        <v>32</v>
      </c>
      <c r="G3">
        <v>-70.099999999999994</v>
      </c>
      <c r="H3">
        <v>70.099999999999994</v>
      </c>
      <c r="I3" t="s">
        <v>2126</v>
      </c>
      <c r="J3" t="s">
        <v>116</v>
      </c>
      <c r="K3" t="s">
        <v>121</v>
      </c>
      <c r="L3">
        <v>217</v>
      </c>
      <c r="M3" s="34">
        <f t="shared" si="0"/>
        <v>4.1098484848484849E-2</v>
      </c>
      <c r="N3">
        <v>6</v>
      </c>
      <c r="O3">
        <f t="shared" si="1"/>
        <v>0.24659090909090908</v>
      </c>
      <c r="R3" s="7">
        <v>0.97362929220386352</v>
      </c>
      <c r="S3">
        <f t="shared" si="2"/>
        <v>0.24008813228208906</v>
      </c>
    </row>
    <row r="4" spans="1:21" x14ac:dyDescent="0.25">
      <c r="A4">
        <v>13284</v>
      </c>
      <c r="B4">
        <v>28894</v>
      </c>
      <c r="C4" t="s">
        <v>1225</v>
      </c>
      <c r="D4" t="s">
        <v>1226</v>
      </c>
      <c r="E4" t="s">
        <v>94</v>
      </c>
      <c r="F4">
        <v>100.5</v>
      </c>
      <c r="G4">
        <v>263.27</v>
      </c>
      <c r="H4">
        <v>263.27</v>
      </c>
      <c r="I4" t="s">
        <v>2126</v>
      </c>
      <c r="J4" t="s">
        <v>116</v>
      </c>
      <c r="K4" t="s">
        <v>121</v>
      </c>
      <c r="L4">
        <v>8</v>
      </c>
      <c r="M4" s="34">
        <f t="shared" si="0"/>
        <v>1.5151515151515152E-3</v>
      </c>
      <c r="N4">
        <v>12</v>
      </c>
      <c r="O4">
        <f t="shared" si="1"/>
        <v>1.8181818181818181E-2</v>
      </c>
      <c r="R4" s="7">
        <v>0.96758082921034605</v>
      </c>
      <c r="S4">
        <f t="shared" si="2"/>
        <v>1.7592378712915382E-2</v>
      </c>
    </row>
    <row r="5" spans="1:21" x14ac:dyDescent="0.25">
      <c r="A5">
        <v>35688</v>
      </c>
      <c r="B5">
        <v>1228</v>
      </c>
      <c r="C5" t="s">
        <v>1509</v>
      </c>
      <c r="D5" t="s">
        <v>1225</v>
      </c>
      <c r="E5" t="s">
        <v>94</v>
      </c>
      <c r="F5">
        <v>100.5</v>
      </c>
      <c r="G5">
        <v>263.38</v>
      </c>
      <c r="H5">
        <v>263.38</v>
      </c>
      <c r="I5" t="s">
        <v>2126</v>
      </c>
      <c r="J5" t="s">
        <v>116</v>
      </c>
      <c r="K5" t="s">
        <v>121</v>
      </c>
      <c r="L5">
        <v>33</v>
      </c>
      <c r="M5" s="34">
        <f t="shared" si="0"/>
        <v>6.2500000000000003E-3</v>
      </c>
      <c r="N5">
        <v>12</v>
      </c>
      <c r="O5">
        <f t="shared" si="1"/>
        <v>7.5000000000000011E-2</v>
      </c>
      <c r="R5" s="7">
        <v>0.96717672149065148</v>
      </c>
      <c r="S5">
        <f t="shared" si="2"/>
        <v>7.2538254111798872E-2</v>
      </c>
    </row>
    <row r="6" spans="1:21" x14ac:dyDescent="0.25">
      <c r="A6">
        <v>44802</v>
      </c>
      <c r="B6">
        <v>24690</v>
      </c>
      <c r="C6" t="s">
        <v>810</v>
      </c>
      <c r="D6" t="s">
        <v>1267</v>
      </c>
      <c r="E6" t="s">
        <v>239</v>
      </c>
      <c r="F6">
        <v>140</v>
      </c>
      <c r="G6">
        <v>-113.24</v>
      </c>
      <c r="H6">
        <v>113.24</v>
      </c>
      <c r="I6" t="s">
        <v>2126</v>
      </c>
      <c r="J6" t="s">
        <v>116</v>
      </c>
      <c r="K6" t="s">
        <v>121</v>
      </c>
      <c r="L6">
        <v>70</v>
      </c>
      <c r="M6" s="34">
        <f t="shared" si="0"/>
        <v>1.3257575757575758E-2</v>
      </c>
      <c r="N6">
        <v>8</v>
      </c>
      <c r="O6">
        <f t="shared" si="1"/>
        <v>0.10606060606060606</v>
      </c>
      <c r="R6" s="7">
        <v>0.96699547538389885</v>
      </c>
      <c r="S6">
        <f t="shared" si="2"/>
        <v>0.10256012617708019</v>
      </c>
    </row>
    <row r="7" spans="1:21" x14ac:dyDescent="0.25">
      <c r="A7">
        <v>14761</v>
      </c>
      <c r="B7">
        <v>13531</v>
      </c>
      <c r="C7" t="s">
        <v>1267</v>
      </c>
      <c r="D7" t="s">
        <v>981</v>
      </c>
      <c r="E7" t="s">
        <v>239</v>
      </c>
      <c r="F7">
        <v>140</v>
      </c>
      <c r="G7">
        <v>-113.32</v>
      </c>
      <c r="H7">
        <v>113.32</v>
      </c>
      <c r="I7" t="s">
        <v>2126</v>
      </c>
      <c r="J7" t="s">
        <v>116</v>
      </c>
      <c r="K7" t="s">
        <v>121</v>
      </c>
      <c r="L7">
        <v>10</v>
      </c>
      <c r="M7" s="34">
        <f t="shared" si="0"/>
        <v>1.893939393939394E-3</v>
      </c>
      <c r="N7">
        <v>8</v>
      </c>
      <c r="O7">
        <f t="shared" si="1"/>
        <v>1.5151515151515152E-2</v>
      </c>
      <c r="R7" s="7">
        <v>0.96631281002888025</v>
      </c>
      <c r="S7">
        <f t="shared" si="2"/>
        <v>1.4641103182255762E-2</v>
      </c>
    </row>
    <row r="8" spans="1:21" x14ac:dyDescent="0.25">
      <c r="A8">
        <v>71131</v>
      </c>
      <c r="B8">
        <v>33275</v>
      </c>
      <c r="C8" t="s">
        <v>1027</v>
      </c>
      <c r="D8" t="s">
        <v>1921</v>
      </c>
      <c r="E8" t="s">
        <v>70</v>
      </c>
      <c r="F8">
        <v>130</v>
      </c>
      <c r="G8" s="6">
        <v>-1359.09</v>
      </c>
      <c r="H8" s="6">
        <v>1359.09</v>
      </c>
      <c r="I8" t="s">
        <v>2126</v>
      </c>
      <c r="J8" t="s">
        <v>116</v>
      </c>
      <c r="K8" t="s">
        <v>121</v>
      </c>
      <c r="L8" s="8">
        <v>1406</v>
      </c>
      <c r="M8" s="34">
        <f t="shared" si="0"/>
        <v>0.2662878787878788</v>
      </c>
      <c r="N8">
        <v>16</v>
      </c>
      <c r="O8">
        <f t="shared" si="1"/>
        <v>4.2606060606060607</v>
      </c>
      <c r="R8" s="7">
        <v>0.96410912291318474</v>
      </c>
      <c r="S8">
        <f t="shared" si="2"/>
        <v>4.1076891721695086</v>
      </c>
    </row>
    <row r="9" spans="1:21" x14ac:dyDescent="0.25">
      <c r="A9">
        <v>49851</v>
      </c>
      <c r="B9">
        <v>32018</v>
      </c>
      <c r="C9" t="s">
        <v>1921</v>
      </c>
      <c r="D9" t="s">
        <v>1192</v>
      </c>
      <c r="E9" t="s">
        <v>70</v>
      </c>
      <c r="F9" s="6">
        <v>130</v>
      </c>
      <c r="G9" s="6">
        <v>-1359.28</v>
      </c>
      <c r="H9" s="6">
        <v>1359.28</v>
      </c>
      <c r="I9" t="s">
        <v>2126</v>
      </c>
      <c r="J9" s="8" t="s">
        <v>116</v>
      </c>
      <c r="K9" t="s">
        <v>121</v>
      </c>
      <c r="L9">
        <v>108</v>
      </c>
      <c r="M9" s="34">
        <f t="shared" si="0"/>
        <v>2.0454545454545454E-2</v>
      </c>
      <c r="N9">
        <v>16</v>
      </c>
      <c r="O9">
        <f t="shared" si="1"/>
        <v>0.32727272727272727</v>
      </c>
      <c r="R9" s="7">
        <v>0.96397435985233371</v>
      </c>
      <c r="S9">
        <f t="shared" si="2"/>
        <v>0.31548251776985464</v>
      </c>
    </row>
    <row r="10" spans="1:21" x14ac:dyDescent="0.25">
      <c r="A10">
        <v>70754</v>
      </c>
      <c r="B10">
        <v>40415</v>
      </c>
      <c r="C10" t="s">
        <v>913</v>
      </c>
      <c r="D10" t="s">
        <v>2072</v>
      </c>
      <c r="E10" t="s">
        <v>70</v>
      </c>
      <c r="F10">
        <v>130</v>
      </c>
      <c r="G10">
        <v>-265.51</v>
      </c>
      <c r="H10">
        <v>265.51</v>
      </c>
      <c r="I10" t="s">
        <v>2126</v>
      </c>
      <c r="J10" t="s">
        <v>116</v>
      </c>
      <c r="K10" t="s">
        <v>121</v>
      </c>
      <c r="L10">
        <v>797</v>
      </c>
      <c r="M10" s="34">
        <f t="shared" si="0"/>
        <v>0.15094696969696969</v>
      </c>
      <c r="N10">
        <v>16</v>
      </c>
      <c r="O10">
        <f t="shared" si="1"/>
        <v>2.415151515151515</v>
      </c>
      <c r="R10" s="7">
        <v>0.96389110413920387</v>
      </c>
      <c r="S10">
        <f t="shared" si="2"/>
        <v>2.3279430606028648</v>
      </c>
    </row>
    <row r="11" spans="1:21" x14ac:dyDescent="0.25">
      <c r="A11">
        <v>30910</v>
      </c>
      <c r="B11">
        <v>25376</v>
      </c>
      <c r="C11" t="s">
        <v>912</v>
      </c>
      <c r="D11" t="s">
        <v>1366</v>
      </c>
      <c r="E11" t="s">
        <v>70</v>
      </c>
      <c r="F11">
        <v>130</v>
      </c>
      <c r="G11" s="6">
        <v>1724.71</v>
      </c>
      <c r="H11" s="6">
        <v>1724.71</v>
      </c>
      <c r="I11" t="s">
        <v>2126</v>
      </c>
      <c r="J11" t="s">
        <v>116</v>
      </c>
      <c r="K11" t="s">
        <v>121</v>
      </c>
      <c r="L11">
        <v>25</v>
      </c>
      <c r="M11" s="34">
        <f t="shared" si="0"/>
        <v>4.734848484848485E-3</v>
      </c>
      <c r="N11">
        <v>20</v>
      </c>
      <c r="O11">
        <f t="shared" si="1"/>
        <v>9.4696969696969696E-2</v>
      </c>
      <c r="R11" s="7">
        <v>0.96354511193186099</v>
      </c>
      <c r="S11">
        <f t="shared" si="2"/>
        <v>9.124480226627471E-2</v>
      </c>
    </row>
    <row r="12" spans="1:21" x14ac:dyDescent="0.25">
      <c r="A12">
        <v>4095</v>
      </c>
      <c r="B12">
        <v>13426</v>
      </c>
      <c r="C12" t="s">
        <v>912</v>
      </c>
      <c r="D12" t="s">
        <v>913</v>
      </c>
      <c r="E12" t="s">
        <v>70</v>
      </c>
      <c r="F12">
        <v>130</v>
      </c>
      <c r="G12" s="6">
        <v>-1724.79</v>
      </c>
      <c r="H12" s="6">
        <v>1724.79</v>
      </c>
      <c r="I12" t="s">
        <v>2126</v>
      </c>
      <c r="J12" t="s">
        <v>116</v>
      </c>
      <c r="K12" t="s">
        <v>121</v>
      </c>
      <c r="L12">
        <v>3</v>
      </c>
      <c r="M12" s="34">
        <f t="shared" si="0"/>
        <v>5.6818181818181815E-4</v>
      </c>
      <c r="N12">
        <v>20</v>
      </c>
      <c r="O12">
        <f t="shared" si="1"/>
        <v>1.1363636363636364E-2</v>
      </c>
      <c r="R12" s="7">
        <v>0.96350042034102712</v>
      </c>
      <c r="S12">
        <f t="shared" si="2"/>
        <v>1.0948868412966217E-2</v>
      </c>
    </row>
    <row r="13" spans="1:21" x14ac:dyDescent="0.25">
      <c r="A13">
        <v>70496</v>
      </c>
      <c r="B13">
        <v>41102</v>
      </c>
      <c r="C13" t="s">
        <v>1750</v>
      </c>
      <c r="D13" t="s">
        <v>913</v>
      </c>
      <c r="E13" t="s">
        <v>70</v>
      </c>
      <c r="F13">
        <v>130</v>
      </c>
      <c r="G13" s="6">
        <v>1459.36</v>
      </c>
      <c r="H13" s="6">
        <v>1459.36</v>
      </c>
      <c r="I13" t="s">
        <v>2126</v>
      </c>
      <c r="J13" t="s">
        <v>116</v>
      </c>
      <c r="K13" t="s">
        <v>121</v>
      </c>
      <c r="L13">
        <v>692</v>
      </c>
      <c r="M13" s="34">
        <f t="shared" si="0"/>
        <v>0.13106060606060607</v>
      </c>
      <c r="N13">
        <v>16</v>
      </c>
      <c r="O13">
        <f t="shared" si="1"/>
        <v>2.0969696969696972</v>
      </c>
      <c r="R13" s="7">
        <v>0.96337652322936096</v>
      </c>
      <c r="S13">
        <f t="shared" si="2"/>
        <v>2.0201713759839937</v>
      </c>
    </row>
    <row r="14" spans="1:21" x14ac:dyDescent="0.25">
      <c r="A14">
        <v>38394</v>
      </c>
      <c r="B14">
        <v>37238</v>
      </c>
      <c r="C14" t="s">
        <v>1027</v>
      </c>
      <c r="D14" t="s">
        <v>1750</v>
      </c>
      <c r="E14" t="s">
        <v>70</v>
      </c>
      <c r="F14">
        <v>130</v>
      </c>
      <c r="G14" s="6">
        <v>1459.44</v>
      </c>
      <c r="H14" s="6">
        <v>1459.44</v>
      </c>
      <c r="I14" t="s">
        <v>2126</v>
      </c>
      <c r="J14" t="s">
        <v>116</v>
      </c>
      <c r="K14" t="s">
        <v>121</v>
      </c>
      <c r="L14">
        <v>39</v>
      </c>
      <c r="M14" s="34">
        <f t="shared" si="0"/>
        <v>7.3863636363636362E-3</v>
      </c>
      <c r="N14">
        <v>16</v>
      </c>
      <c r="O14">
        <f t="shared" si="1"/>
        <v>0.11818181818181818</v>
      </c>
      <c r="R14" s="7">
        <v>0.9633237152195363</v>
      </c>
      <c r="S14">
        <f t="shared" si="2"/>
        <v>0.11384734816230883</v>
      </c>
    </row>
    <row r="15" spans="1:21" x14ac:dyDescent="0.25">
      <c r="A15">
        <v>71048</v>
      </c>
      <c r="B15">
        <v>41312</v>
      </c>
      <c r="C15" t="s">
        <v>1366</v>
      </c>
      <c r="D15" t="s">
        <v>119</v>
      </c>
      <c r="E15" t="s">
        <v>70</v>
      </c>
      <c r="F15">
        <v>130</v>
      </c>
      <c r="G15" s="6">
        <v>2250.37</v>
      </c>
      <c r="H15" s="6">
        <v>2250.37</v>
      </c>
      <c r="I15" t="s">
        <v>2126</v>
      </c>
      <c r="J15" t="s">
        <v>116</v>
      </c>
      <c r="K15" t="s">
        <v>121</v>
      </c>
      <c r="L15" s="8">
        <v>1248</v>
      </c>
      <c r="M15" s="34">
        <f t="shared" si="0"/>
        <v>0.23636363636363636</v>
      </c>
      <c r="N15">
        <v>20</v>
      </c>
      <c r="O15">
        <f t="shared" si="1"/>
        <v>4.7272727272727275</v>
      </c>
      <c r="R15" s="7">
        <v>0.96280611632753732</v>
      </c>
      <c r="S15">
        <f t="shared" si="2"/>
        <v>4.55144709536654</v>
      </c>
    </row>
    <row r="16" spans="1:21" x14ac:dyDescent="0.25">
      <c r="A16">
        <v>71132</v>
      </c>
      <c r="B16">
        <v>35715</v>
      </c>
      <c r="C16" t="s">
        <v>1521</v>
      </c>
      <c r="D16" t="s">
        <v>2072</v>
      </c>
      <c r="E16" t="s">
        <v>70</v>
      </c>
      <c r="F16">
        <v>130</v>
      </c>
      <c r="G16">
        <v>265.95</v>
      </c>
      <c r="H16">
        <v>265.95</v>
      </c>
      <c r="I16" t="s">
        <v>2126</v>
      </c>
      <c r="J16" t="s">
        <v>116</v>
      </c>
      <c r="K16" t="s">
        <v>121</v>
      </c>
      <c r="L16" s="8">
        <v>1420</v>
      </c>
      <c r="M16" s="34">
        <f t="shared" si="0"/>
        <v>0.26893939393939392</v>
      </c>
      <c r="N16">
        <v>16</v>
      </c>
      <c r="O16">
        <f t="shared" si="1"/>
        <v>4.3030303030303028</v>
      </c>
      <c r="R16" s="7">
        <v>0.96229639804474532</v>
      </c>
      <c r="S16">
        <f t="shared" si="2"/>
        <v>4.140790561283449</v>
      </c>
    </row>
    <row r="17" spans="1:19" x14ac:dyDescent="0.25">
      <c r="A17">
        <v>13162</v>
      </c>
      <c r="B17">
        <v>26523</v>
      </c>
      <c r="C17" t="s">
        <v>1223</v>
      </c>
      <c r="D17" t="s">
        <v>1069</v>
      </c>
      <c r="E17" t="s">
        <v>94</v>
      </c>
      <c r="F17">
        <v>65.8</v>
      </c>
      <c r="G17">
        <v>351.69</v>
      </c>
      <c r="H17">
        <v>351.69</v>
      </c>
      <c r="I17" t="s">
        <v>2126</v>
      </c>
      <c r="J17" t="s">
        <v>116</v>
      </c>
      <c r="K17" t="s">
        <v>121</v>
      </c>
      <c r="L17">
        <v>8</v>
      </c>
      <c r="M17" s="34">
        <f t="shared" si="0"/>
        <v>1.5151515151515152E-3</v>
      </c>
      <c r="N17">
        <v>12</v>
      </c>
      <c r="O17">
        <f t="shared" si="1"/>
        <v>1.8181818181818181E-2</v>
      </c>
      <c r="R17" s="7">
        <v>0.96175283260826305</v>
      </c>
      <c r="S17">
        <f t="shared" si="2"/>
        <v>1.7486415138332056E-2</v>
      </c>
    </row>
    <row r="18" spans="1:19" x14ac:dyDescent="0.25">
      <c r="A18">
        <v>38081</v>
      </c>
      <c r="B18">
        <v>10412</v>
      </c>
      <c r="C18" t="s">
        <v>1749</v>
      </c>
      <c r="D18" t="s">
        <v>1467</v>
      </c>
      <c r="E18" t="s">
        <v>239</v>
      </c>
      <c r="F18">
        <v>140</v>
      </c>
      <c r="G18">
        <v>60.38</v>
      </c>
      <c r="H18">
        <v>60.38</v>
      </c>
      <c r="I18" t="s">
        <v>2126</v>
      </c>
      <c r="J18" t="s">
        <v>116</v>
      </c>
      <c r="K18" t="s">
        <v>121</v>
      </c>
      <c r="L18">
        <v>38</v>
      </c>
      <c r="M18" s="34">
        <f t="shared" si="0"/>
        <v>7.1969696969696973E-3</v>
      </c>
      <c r="N18">
        <v>6</v>
      </c>
      <c r="O18">
        <f t="shared" si="1"/>
        <v>4.3181818181818182E-2</v>
      </c>
      <c r="R18" s="7">
        <v>0.96155546549026305</v>
      </c>
      <c r="S18">
        <f t="shared" si="2"/>
        <v>4.1521713282534088E-2</v>
      </c>
    </row>
    <row r="19" spans="1:19" x14ac:dyDescent="0.25">
      <c r="A19">
        <v>61129</v>
      </c>
      <c r="B19">
        <v>11559</v>
      </c>
      <c r="C19" t="s">
        <v>850</v>
      </c>
      <c r="D19" t="s">
        <v>1223</v>
      </c>
      <c r="E19" t="s">
        <v>94</v>
      </c>
      <c r="F19">
        <v>65.8</v>
      </c>
      <c r="G19">
        <v>351.82</v>
      </c>
      <c r="H19">
        <v>351.82</v>
      </c>
      <c r="I19" t="s">
        <v>2126</v>
      </c>
      <c r="J19" t="s">
        <v>116</v>
      </c>
      <c r="K19" t="s">
        <v>121</v>
      </c>
      <c r="L19">
        <v>227</v>
      </c>
      <c r="M19" s="34">
        <f t="shared" si="0"/>
        <v>4.2992424242424242E-2</v>
      </c>
      <c r="N19">
        <v>12</v>
      </c>
      <c r="O19">
        <f t="shared" si="1"/>
        <v>0.51590909090909087</v>
      </c>
      <c r="R19" s="7">
        <v>0.9613974580751522</v>
      </c>
      <c r="S19">
        <f t="shared" si="2"/>
        <v>0.49599368859786258</v>
      </c>
    </row>
    <row r="20" spans="1:19" x14ac:dyDescent="0.25">
      <c r="A20">
        <v>57678</v>
      </c>
      <c r="B20">
        <v>5345</v>
      </c>
      <c r="C20" t="s">
        <v>1988</v>
      </c>
      <c r="D20" t="s">
        <v>1749</v>
      </c>
      <c r="E20" t="s">
        <v>239</v>
      </c>
      <c r="F20">
        <v>140</v>
      </c>
      <c r="G20">
        <v>60.46</v>
      </c>
      <c r="H20">
        <v>60.46</v>
      </c>
      <c r="I20" t="s">
        <v>2126</v>
      </c>
      <c r="J20" t="s">
        <v>116</v>
      </c>
      <c r="K20" t="s">
        <v>121</v>
      </c>
      <c r="L20">
        <v>190</v>
      </c>
      <c r="M20" s="34">
        <f t="shared" si="0"/>
        <v>3.5984848484848488E-2</v>
      </c>
      <c r="N20">
        <v>6</v>
      </c>
      <c r="O20">
        <f t="shared" si="1"/>
        <v>0.21590909090909094</v>
      </c>
      <c r="R20" s="7">
        <v>0.96028314598581022</v>
      </c>
      <c r="S20">
        <f t="shared" si="2"/>
        <v>0.20733386106511814</v>
      </c>
    </row>
    <row r="21" spans="1:19" x14ac:dyDescent="0.25">
      <c r="A21">
        <v>18222</v>
      </c>
      <c r="B21">
        <v>18986</v>
      </c>
      <c r="C21" t="s">
        <v>1070</v>
      </c>
      <c r="D21" t="s">
        <v>1366</v>
      </c>
      <c r="E21" t="s">
        <v>70</v>
      </c>
      <c r="F21">
        <v>130</v>
      </c>
      <c r="G21">
        <v>525.74</v>
      </c>
      <c r="H21">
        <v>525.74</v>
      </c>
      <c r="I21" t="s">
        <v>2126</v>
      </c>
      <c r="J21" t="s">
        <v>116</v>
      </c>
      <c r="K21" t="s">
        <v>121</v>
      </c>
      <c r="L21">
        <v>17</v>
      </c>
      <c r="M21" s="34">
        <f t="shared" si="0"/>
        <v>3.2196969696969696E-3</v>
      </c>
      <c r="N21">
        <v>12</v>
      </c>
      <c r="O21">
        <f t="shared" si="1"/>
        <v>3.8636363636363635E-2</v>
      </c>
      <c r="R21" s="7">
        <v>0.96023530642522936</v>
      </c>
      <c r="S21">
        <f t="shared" si="2"/>
        <v>3.7100000475520221E-2</v>
      </c>
    </row>
    <row r="22" spans="1:19" x14ac:dyDescent="0.25">
      <c r="A22">
        <v>9112</v>
      </c>
      <c r="B22">
        <v>18984</v>
      </c>
      <c r="C22" t="s">
        <v>1069</v>
      </c>
      <c r="D22" t="s">
        <v>1070</v>
      </c>
      <c r="E22" t="s">
        <v>70</v>
      </c>
      <c r="F22">
        <v>130</v>
      </c>
      <c r="G22">
        <v>525.82000000000005</v>
      </c>
      <c r="H22">
        <v>525.82000000000005</v>
      </c>
      <c r="I22" t="s">
        <v>2126</v>
      </c>
      <c r="J22" t="s">
        <v>116</v>
      </c>
      <c r="K22" t="s">
        <v>121</v>
      </c>
      <c r="L22">
        <v>5</v>
      </c>
      <c r="M22" s="34">
        <f t="shared" si="0"/>
        <v>9.46969696969697E-4</v>
      </c>
      <c r="N22">
        <v>12</v>
      </c>
      <c r="O22">
        <f t="shared" si="1"/>
        <v>1.1363636363636364E-2</v>
      </c>
      <c r="R22" s="7">
        <v>0.96008921303868244</v>
      </c>
      <c r="S22">
        <f t="shared" si="2"/>
        <v>1.0910104693621392E-2</v>
      </c>
    </row>
    <row r="23" spans="1:19" x14ac:dyDescent="0.25">
      <c r="A23">
        <v>55158</v>
      </c>
      <c r="B23">
        <v>41101</v>
      </c>
      <c r="C23" t="s">
        <v>1837</v>
      </c>
      <c r="D23" t="s">
        <v>850</v>
      </c>
      <c r="E23" t="s">
        <v>94</v>
      </c>
      <c r="F23">
        <v>65.8</v>
      </c>
      <c r="G23">
        <v>352.45</v>
      </c>
      <c r="H23">
        <v>352.45</v>
      </c>
      <c r="I23" t="s">
        <v>2126</v>
      </c>
      <c r="J23" t="s">
        <v>116</v>
      </c>
      <c r="K23" t="s">
        <v>121</v>
      </c>
      <c r="L23">
        <v>161</v>
      </c>
      <c r="M23" s="34">
        <f t="shared" si="0"/>
        <v>3.0492424242424241E-2</v>
      </c>
      <c r="N23">
        <v>12</v>
      </c>
      <c r="O23">
        <f t="shared" si="1"/>
        <v>0.36590909090909091</v>
      </c>
      <c r="R23" s="7">
        <v>0.95967897205277364</v>
      </c>
      <c r="S23">
        <f t="shared" si="2"/>
        <v>0.35115526022840127</v>
      </c>
    </row>
    <row r="24" spans="1:19" x14ac:dyDescent="0.25">
      <c r="A24">
        <v>43481</v>
      </c>
      <c r="B24">
        <v>1758</v>
      </c>
      <c r="C24" t="s">
        <v>1209</v>
      </c>
      <c r="D24" t="s">
        <v>1837</v>
      </c>
      <c r="E24" t="s">
        <v>94</v>
      </c>
      <c r="F24">
        <v>65.8</v>
      </c>
      <c r="G24">
        <v>352.83</v>
      </c>
      <c r="H24">
        <v>352.83</v>
      </c>
      <c r="I24" t="s">
        <v>2126</v>
      </c>
      <c r="J24" s="8" t="s">
        <v>116</v>
      </c>
      <c r="K24" t="s">
        <v>121</v>
      </c>
      <c r="L24">
        <v>61</v>
      </c>
      <c r="M24" s="34">
        <f t="shared" si="0"/>
        <v>1.1553030303030303E-2</v>
      </c>
      <c r="N24">
        <v>12</v>
      </c>
      <c r="O24">
        <f t="shared" si="1"/>
        <v>0.13863636363636364</v>
      </c>
      <c r="R24" s="7">
        <v>0.95864539211518318</v>
      </c>
      <c r="S24">
        <f t="shared" si="2"/>
        <v>0.13290311117960493</v>
      </c>
    </row>
    <row r="25" spans="1:19" x14ac:dyDescent="0.25">
      <c r="A25">
        <v>36965</v>
      </c>
      <c r="B25">
        <v>5663</v>
      </c>
      <c r="C25" t="s">
        <v>917</v>
      </c>
      <c r="D25" t="s">
        <v>1179</v>
      </c>
      <c r="E25" t="s">
        <v>94</v>
      </c>
      <c r="F25" s="6">
        <v>65.8</v>
      </c>
      <c r="G25" s="6">
        <v>270.08999999999997</v>
      </c>
      <c r="H25">
        <v>270.08999999999997</v>
      </c>
      <c r="I25" t="s">
        <v>2126</v>
      </c>
      <c r="J25" t="s">
        <v>116</v>
      </c>
      <c r="K25" t="s">
        <v>121</v>
      </c>
      <c r="L25">
        <v>35</v>
      </c>
      <c r="M25" s="34">
        <f t="shared" si="0"/>
        <v>6.628787878787879E-3</v>
      </c>
      <c r="N25">
        <v>12</v>
      </c>
      <c r="O25">
        <f t="shared" si="1"/>
        <v>7.9545454545454544E-2</v>
      </c>
      <c r="R25" s="7">
        <v>0.95677175840201434</v>
      </c>
      <c r="S25">
        <f t="shared" si="2"/>
        <v>7.6106844418342048E-2</v>
      </c>
    </row>
    <row r="26" spans="1:19" x14ac:dyDescent="0.25">
      <c r="A26">
        <v>60092</v>
      </c>
      <c r="B26">
        <v>29291</v>
      </c>
      <c r="C26" t="s">
        <v>1425</v>
      </c>
      <c r="D26" t="s">
        <v>1209</v>
      </c>
      <c r="E26" t="s">
        <v>94</v>
      </c>
      <c r="F26" s="6">
        <v>65.8</v>
      </c>
      <c r="G26" s="6">
        <v>353.7</v>
      </c>
      <c r="H26">
        <v>353.7</v>
      </c>
      <c r="I26" t="s">
        <v>2126</v>
      </c>
      <c r="J26" t="s">
        <v>116</v>
      </c>
      <c r="K26" t="s">
        <v>121</v>
      </c>
      <c r="L26">
        <v>215</v>
      </c>
      <c r="M26" s="34">
        <f t="shared" si="0"/>
        <v>4.0719696969696968E-2</v>
      </c>
      <c r="N26">
        <v>12</v>
      </c>
      <c r="O26">
        <f t="shared" si="1"/>
        <v>0.48863636363636365</v>
      </c>
      <c r="R26" s="7">
        <v>0.95628740090472164</v>
      </c>
      <c r="S26">
        <f t="shared" si="2"/>
        <v>0.46727679816935264</v>
      </c>
    </row>
    <row r="27" spans="1:19" x14ac:dyDescent="0.25">
      <c r="A27">
        <v>25223</v>
      </c>
      <c r="B27">
        <v>37517</v>
      </c>
      <c r="C27" t="s">
        <v>1069</v>
      </c>
      <c r="D27" t="s">
        <v>1260</v>
      </c>
      <c r="E27" t="s">
        <v>94</v>
      </c>
      <c r="F27">
        <v>65.8</v>
      </c>
      <c r="G27">
        <v>-174.22</v>
      </c>
      <c r="H27">
        <v>174.22</v>
      </c>
      <c r="I27" t="s">
        <v>2126</v>
      </c>
      <c r="J27" t="s">
        <v>116</v>
      </c>
      <c r="K27" t="s">
        <v>121</v>
      </c>
      <c r="L27">
        <v>18</v>
      </c>
      <c r="M27" s="34">
        <f t="shared" si="0"/>
        <v>3.4090909090909089E-3</v>
      </c>
      <c r="N27">
        <v>12</v>
      </c>
      <c r="O27">
        <f t="shared" si="1"/>
        <v>4.0909090909090909E-2</v>
      </c>
      <c r="R27" s="7">
        <v>0.95616910957803403</v>
      </c>
      <c r="S27">
        <f t="shared" si="2"/>
        <v>3.9116009028192303E-2</v>
      </c>
    </row>
    <row r="28" spans="1:19" x14ac:dyDescent="0.25">
      <c r="A28">
        <v>20554</v>
      </c>
      <c r="B28">
        <v>32615</v>
      </c>
      <c r="C28" t="s">
        <v>1179</v>
      </c>
      <c r="D28" t="s">
        <v>1425</v>
      </c>
      <c r="E28" t="s">
        <v>94</v>
      </c>
      <c r="F28">
        <v>65.8</v>
      </c>
      <c r="G28">
        <v>353.81</v>
      </c>
      <c r="H28">
        <v>353.81</v>
      </c>
      <c r="I28" t="s">
        <v>2126</v>
      </c>
      <c r="J28" t="s">
        <v>116</v>
      </c>
      <c r="K28" t="s">
        <v>121</v>
      </c>
      <c r="L28">
        <v>14</v>
      </c>
      <c r="M28" s="34">
        <f t="shared" si="0"/>
        <v>2.6515151515151517E-3</v>
      </c>
      <c r="N28">
        <v>12</v>
      </c>
      <c r="O28">
        <f t="shared" si="1"/>
        <v>3.1818181818181822E-2</v>
      </c>
      <c r="R28" s="7">
        <v>0.95599008987874856</v>
      </c>
      <c r="S28">
        <f t="shared" si="2"/>
        <v>3.0417866496142004E-2</v>
      </c>
    </row>
    <row r="29" spans="1:19" x14ac:dyDescent="0.25">
      <c r="A29">
        <v>26996</v>
      </c>
      <c r="B29">
        <v>13660</v>
      </c>
      <c r="C29" t="s">
        <v>1532</v>
      </c>
      <c r="D29" t="s">
        <v>1563</v>
      </c>
      <c r="E29" t="s">
        <v>94</v>
      </c>
      <c r="F29">
        <v>65.8</v>
      </c>
      <c r="G29">
        <v>-324.66000000000003</v>
      </c>
      <c r="H29">
        <v>324.66000000000003</v>
      </c>
      <c r="I29" t="s">
        <v>2126</v>
      </c>
      <c r="J29" t="s">
        <v>116</v>
      </c>
      <c r="K29" t="s">
        <v>121</v>
      </c>
      <c r="L29">
        <v>20</v>
      </c>
      <c r="M29" s="34">
        <f t="shared" si="0"/>
        <v>3.787878787878788E-3</v>
      </c>
      <c r="N29">
        <v>12</v>
      </c>
      <c r="O29">
        <f t="shared" si="1"/>
        <v>4.5454545454545456E-2</v>
      </c>
      <c r="R29" s="7">
        <v>0.95575224198317554</v>
      </c>
      <c r="S29">
        <f t="shared" si="2"/>
        <v>4.3443283726507978E-2</v>
      </c>
    </row>
    <row r="30" spans="1:19" x14ac:dyDescent="0.25">
      <c r="A30">
        <v>64529</v>
      </c>
      <c r="B30">
        <v>22060</v>
      </c>
      <c r="C30" t="s">
        <v>1563</v>
      </c>
      <c r="D30" t="s">
        <v>947</v>
      </c>
      <c r="E30" t="s">
        <v>94</v>
      </c>
      <c r="F30" s="6">
        <v>65.8</v>
      </c>
      <c r="G30" s="6">
        <v>-324.77</v>
      </c>
      <c r="H30">
        <v>324.77</v>
      </c>
      <c r="I30" t="s">
        <v>2126</v>
      </c>
      <c r="J30" t="s">
        <v>116</v>
      </c>
      <c r="K30" t="s">
        <v>121</v>
      </c>
      <c r="L30">
        <v>280</v>
      </c>
      <c r="M30" s="34">
        <f t="shared" si="0"/>
        <v>5.3030303030303032E-2</v>
      </c>
      <c r="N30">
        <v>12</v>
      </c>
      <c r="O30">
        <f t="shared" si="1"/>
        <v>0.63636363636363635</v>
      </c>
      <c r="R30" s="7">
        <v>0.95542852751872964</v>
      </c>
      <c r="S30">
        <f t="shared" si="2"/>
        <v>0.60799997205737344</v>
      </c>
    </row>
    <row r="31" spans="1:19" x14ac:dyDescent="0.25">
      <c r="A31">
        <v>54361</v>
      </c>
      <c r="B31">
        <v>2921</v>
      </c>
      <c r="C31" t="s">
        <v>1701</v>
      </c>
      <c r="D31" t="s">
        <v>917</v>
      </c>
      <c r="E31" t="s">
        <v>94</v>
      </c>
      <c r="F31">
        <v>65.8</v>
      </c>
      <c r="G31">
        <v>370.82</v>
      </c>
      <c r="H31">
        <v>370.82</v>
      </c>
      <c r="I31" t="s">
        <v>2126</v>
      </c>
      <c r="J31" t="s">
        <v>116</v>
      </c>
      <c r="K31" t="s">
        <v>121</v>
      </c>
      <c r="L31">
        <v>152</v>
      </c>
      <c r="M31" s="34">
        <f t="shared" si="0"/>
        <v>2.8787878787878789E-2</v>
      </c>
      <c r="N31">
        <v>12</v>
      </c>
      <c r="O31">
        <f t="shared" si="1"/>
        <v>0.34545454545454546</v>
      </c>
      <c r="R31" s="7">
        <v>0.95468577559656986</v>
      </c>
      <c r="S31">
        <f t="shared" si="2"/>
        <v>0.32980054066063325</v>
      </c>
    </row>
    <row r="32" spans="1:19" x14ac:dyDescent="0.25">
      <c r="A32">
        <v>7681</v>
      </c>
      <c r="B32">
        <v>26249</v>
      </c>
      <c r="C32" t="s">
        <v>1027</v>
      </c>
      <c r="D32" t="s">
        <v>916</v>
      </c>
      <c r="E32" t="s">
        <v>70</v>
      </c>
      <c r="F32">
        <v>130</v>
      </c>
      <c r="G32">
        <v>-100.43</v>
      </c>
      <c r="H32">
        <v>100.43</v>
      </c>
      <c r="I32" t="s">
        <v>2126</v>
      </c>
      <c r="J32" t="s">
        <v>116</v>
      </c>
      <c r="K32" t="s">
        <v>121</v>
      </c>
      <c r="L32">
        <v>5</v>
      </c>
      <c r="M32" s="34">
        <f t="shared" si="0"/>
        <v>9.46969696969697E-4</v>
      </c>
      <c r="N32">
        <v>12</v>
      </c>
      <c r="O32">
        <f t="shared" si="1"/>
        <v>1.1363636363636364E-2</v>
      </c>
      <c r="R32" s="7">
        <v>0.95192766185323119</v>
      </c>
      <c r="S32">
        <f t="shared" si="2"/>
        <v>1.0817359793786719E-2</v>
      </c>
    </row>
    <row r="33" spans="1:19" x14ac:dyDescent="0.25">
      <c r="A33">
        <v>71144</v>
      </c>
      <c r="B33">
        <v>31901</v>
      </c>
      <c r="C33" t="s">
        <v>1192</v>
      </c>
      <c r="D33" t="s">
        <v>918</v>
      </c>
      <c r="E33" t="s">
        <v>70</v>
      </c>
      <c r="F33">
        <v>130</v>
      </c>
      <c r="G33" s="6">
        <v>-1518.69</v>
      </c>
      <c r="H33" s="6">
        <v>1518.69</v>
      </c>
      <c r="I33" t="s">
        <v>2126</v>
      </c>
      <c r="J33" t="s">
        <v>116</v>
      </c>
      <c r="K33" t="s">
        <v>121</v>
      </c>
      <c r="L33" s="8">
        <v>1457</v>
      </c>
      <c r="M33" s="34">
        <f t="shared" si="0"/>
        <v>0.27594696969696969</v>
      </c>
      <c r="N33">
        <v>16</v>
      </c>
      <c r="O33">
        <f t="shared" si="1"/>
        <v>4.415151515151515</v>
      </c>
      <c r="R33" s="7">
        <v>0.95130092278509748</v>
      </c>
      <c r="S33">
        <f t="shared" si="2"/>
        <v>4.2001377105996571</v>
      </c>
    </row>
    <row r="34" spans="1:19" x14ac:dyDescent="0.25">
      <c r="A34">
        <v>4223</v>
      </c>
      <c r="B34">
        <v>9527</v>
      </c>
      <c r="C34" t="s">
        <v>916</v>
      </c>
      <c r="D34" t="s">
        <v>917</v>
      </c>
      <c r="E34" t="s">
        <v>70</v>
      </c>
      <c r="F34" s="6">
        <v>130</v>
      </c>
      <c r="G34" s="6">
        <v>-100.51</v>
      </c>
      <c r="H34">
        <v>100.51</v>
      </c>
      <c r="I34" t="s">
        <v>2126</v>
      </c>
      <c r="J34" t="s">
        <v>116</v>
      </c>
      <c r="K34" t="s">
        <v>121</v>
      </c>
      <c r="L34">
        <v>3</v>
      </c>
      <c r="M34" s="34">
        <f t="shared" si="0"/>
        <v>5.6818181818181815E-4</v>
      </c>
      <c r="N34">
        <v>12</v>
      </c>
      <c r="O34">
        <f t="shared" si="1"/>
        <v>6.8181818181818179E-3</v>
      </c>
      <c r="R34" s="7">
        <v>0.95116998388140495</v>
      </c>
      <c r="S34">
        <f t="shared" si="2"/>
        <v>6.4852498901004883E-3</v>
      </c>
    </row>
    <row r="35" spans="1:19" x14ac:dyDescent="0.25">
      <c r="A35">
        <v>12075</v>
      </c>
      <c r="B35">
        <v>27153</v>
      </c>
      <c r="C35" t="s">
        <v>1179</v>
      </c>
      <c r="D35" t="s">
        <v>1180</v>
      </c>
      <c r="E35" t="s">
        <v>239</v>
      </c>
      <c r="F35">
        <v>140</v>
      </c>
      <c r="G35">
        <v>-83.96</v>
      </c>
      <c r="H35">
        <v>83.96</v>
      </c>
      <c r="I35" t="s">
        <v>2126</v>
      </c>
      <c r="J35" t="s">
        <v>116</v>
      </c>
      <c r="K35" t="s">
        <v>121</v>
      </c>
      <c r="L35">
        <v>7</v>
      </c>
      <c r="M35" s="34">
        <f t="shared" si="0"/>
        <v>1.3257575757575758E-3</v>
      </c>
      <c r="N35">
        <v>6</v>
      </c>
      <c r="O35">
        <f t="shared" si="1"/>
        <v>7.9545454545454555E-3</v>
      </c>
      <c r="R35" s="7">
        <v>0.95074284746545989</v>
      </c>
      <c r="S35">
        <f t="shared" si="2"/>
        <v>7.5627271957479777E-3</v>
      </c>
    </row>
    <row r="36" spans="1:19" x14ac:dyDescent="0.25">
      <c r="A36">
        <v>30242</v>
      </c>
      <c r="B36">
        <v>2791</v>
      </c>
      <c r="C36" t="s">
        <v>1616</v>
      </c>
      <c r="D36" t="s">
        <v>1313</v>
      </c>
      <c r="E36" t="s">
        <v>94</v>
      </c>
      <c r="F36">
        <v>65.8</v>
      </c>
      <c r="G36">
        <v>268</v>
      </c>
      <c r="H36">
        <v>268</v>
      </c>
      <c r="I36" t="s">
        <v>2126</v>
      </c>
      <c r="J36" t="s">
        <v>116</v>
      </c>
      <c r="K36" t="s">
        <v>121</v>
      </c>
      <c r="L36">
        <v>25</v>
      </c>
      <c r="M36" s="34">
        <f t="shared" si="0"/>
        <v>4.734848484848485E-3</v>
      </c>
      <c r="N36">
        <v>12</v>
      </c>
      <c r="O36">
        <f t="shared" si="1"/>
        <v>5.6818181818181823E-2</v>
      </c>
      <c r="R36" s="7">
        <v>0.95050374965002904</v>
      </c>
      <c r="S36">
        <f t="shared" si="2"/>
        <v>5.4005894866478929E-2</v>
      </c>
    </row>
    <row r="37" spans="1:19" x14ac:dyDescent="0.25">
      <c r="A37">
        <v>68720</v>
      </c>
      <c r="B37">
        <v>21688</v>
      </c>
      <c r="C37" t="s">
        <v>2061</v>
      </c>
      <c r="D37" t="s">
        <v>1616</v>
      </c>
      <c r="E37" t="s">
        <v>94</v>
      </c>
      <c r="F37" s="6">
        <v>65.8</v>
      </c>
      <c r="G37" s="6">
        <v>268.93</v>
      </c>
      <c r="H37">
        <v>268.93</v>
      </c>
      <c r="I37" t="s">
        <v>2126</v>
      </c>
      <c r="J37" s="8" t="s">
        <v>116</v>
      </c>
      <c r="K37" t="s">
        <v>121</v>
      </c>
      <c r="L37">
        <v>446</v>
      </c>
      <c r="M37" s="34">
        <f t="shared" si="0"/>
        <v>8.4469696969696972E-2</v>
      </c>
      <c r="N37">
        <v>12</v>
      </c>
      <c r="O37">
        <f t="shared" si="1"/>
        <v>1.0136363636363637</v>
      </c>
      <c r="R37" s="7">
        <v>0.94721676609603911</v>
      </c>
      <c r="S37">
        <f t="shared" si="2"/>
        <v>0.96013335836098512</v>
      </c>
    </row>
    <row r="38" spans="1:19" x14ac:dyDescent="0.25">
      <c r="A38">
        <v>32337</v>
      </c>
      <c r="B38">
        <v>12946</v>
      </c>
      <c r="C38" t="s">
        <v>1655</v>
      </c>
      <c r="D38" t="s">
        <v>1592</v>
      </c>
      <c r="E38" t="s">
        <v>94</v>
      </c>
      <c r="F38">
        <v>65.8</v>
      </c>
      <c r="G38">
        <v>-101.99</v>
      </c>
      <c r="H38">
        <v>101.99</v>
      </c>
      <c r="I38" t="s">
        <v>2126</v>
      </c>
      <c r="J38" t="s">
        <v>116</v>
      </c>
      <c r="K38" t="s">
        <v>121</v>
      </c>
      <c r="L38">
        <v>27</v>
      </c>
      <c r="M38" s="34">
        <f t="shared" si="0"/>
        <v>5.1136363636363636E-3</v>
      </c>
      <c r="N38">
        <v>8</v>
      </c>
      <c r="O38">
        <f t="shared" si="1"/>
        <v>4.0909090909090909E-2</v>
      </c>
      <c r="R38" s="7">
        <v>0.94573829597038817</v>
      </c>
      <c r="S38">
        <f t="shared" si="2"/>
        <v>3.8689293926061331E-2</v>
      </c>
    </row>
    <row r="39" spans="1:19" x14ac:dyDescent="0.25">
      <c r="A39">
        <v>43018</v>
      </c>
      <c r="B39">
        <v>15318</v>
      </c>
      <c r="C39" t="s">
        <v>918</v>
      </c>
      <c r="D39" t="s">
        <v>1829</v>
      </c>
      <c r="E39" t="s">
        <v>70</v>
      </c>
      <c r="F39">
        <v>130</v>
      </c>
      <c r="G39" s="6">
        <v>-1199.74</v>
      </c>
      <c r="H39" s="6">
        <v>1199.74</v>
      </c>
      <c r="I39" t="s">
        <v>2126</v>
      </c>
      <c r="J39" t="s">
        <v>116</v>
      </c>
      <c r="K39" t="s">
        <v>121</v>
      </c>
      <c r="L39">
        <v>58</v>
      </c>
      <c r="M39" s="34">
        <f t="shared" si="0"/>
        <v>1.0984848484848484E-2</v>
      </c>
      <c r="N39">
        <v>16</v>
      </c>
      <c r="O39">
        <f t="shared" si="1"/>
        <v>0.17575757575757575</v>
      </c>
      <c r="R39" s="7">
        <v>0.94562206803681104</v>
      </c>
      <c r="S39">
        <f t="shared" si="2"/>
        <v>0.16620024226101526</v>
      </c>
    </row>
    <row r="40" spans="1:19" x14ac:dyDescent="0.25">
      <c r="A40">
        <v>71025</v>
      </c>
      <c r="B40">
        <v>6330</v>
      </c>
      <c r="C40" t="s">
        <v>1829</v>
      </c>
      <c r="D40" t="s">
        <v>1277</v>
      </c>
      <c r="E40" t="s">
        <v>70</v>
      </c>
      <c r="F40">
        <v>130</v>
      </c>
      <c r="G40" s="6">
        <v>-1199.82</v>
      </c>
      <c r="H40" s="6">
        <v>1199.82</v>
      </c>
      <c r="I40" t="s">
        <v>2126</v>
      </c>
      <c r="J40" t="s">
        <v>116</v>
      </c>
      <c r="K40" t="s">
        <v>121</v>
      </c>
      <c r="L40" s="8">
        <v>1116</v>
      </c>
      <c r="M40" s="34">
        <f t="shared" si="0"/>
        <v>0.21136363636363636</v>
      </c>
      <c r="N40">
        <v>16</v>
      </c>
      <c r="O40">
        <f t="shared" si="1"/>
        <v>3.3818181818181818</v>
      </c>
      <c r="R40" s="7">
        <v>0.94555901710796941</v>
      </c>
      <c r="S40">
        <f t="shared" si="2"/>
        <v>3.1977086760378604</v>
      </c>
    </row>
    <row r="41" spans="1:19" x14ac:dyDescent="0.25">
      <c r="A41">
        <v>34884</v>
      </c>
      <c r="B41">
        <v>41587</v>
      </c>
      <c r="C41" t="s">
        <v>1701</v>
      </c>
      <c r="D41" t="s">
        <v>1702</v>
      </c>
      <c r="E41" t="s">
        <v>94</v>
      </c>
      <c r="F41" s="6">
        <v>65.8</v>
      </c>
      <c r="G41" s="6">
        <v>-374.56</v>
      </c>
      <c r="H41">
        <v>374.56</v>
      </c>
      <c r="I41" t="s">
        <v>2126</v>
      </c>
      <c r="J41" t="s">
        <v>116</v>
      </c>
      <c r="K41" t="s">
        <v>121</v>
      </c>
      <c r="L41">
        <v>32</v>
      </c>
      <c r="M41" s="34">
        <f t="shared" si="0"/>
        <v>6.0606060606060606E-3</v>
      </c>
      <c r="N41">
        <v>12</v>
      </c>
      <c r="O41">
        <f t="shared" si="1"/>
        <v>7.2727272727272724E-2</v>
      </c>
      <c r="R41" s="7">
        <v>0.94515319122896202</v>
      </c>
      <c r="S41">
        <f t="shared" si="2"/>
        <v>6.8738413907560872E-2</v>
      </c>
    </row>
    <row r="42" spans="1:19" x14ac:dyDescent="0.25">
      <c r="A42">
        <v>69492</v>
      </c>
      <c r="B42">
        <v>3011</v>
      </c>
      <c r="C42" t="s">
        <v>1214</v>
      </c>
      <c r="D42" t="s">
        <v>2061</v>
      </c>
      <c r="E42" t="s">
        <v>94</v>
      </c>
      <c r="F42" s="6">
        <v>65.8</v>
      </c>
      <c r="G42" s="6">
        <v>269.52999999999997</v>
      </c>
      <c r="H42">
        <v>269.52999999999997</v>
      </c>
      <c r="I42" t="s">
        <v>2126</v>
      </c>
      <c r="J42" s="8" t="s">
        <v>116</v>
      </c>
      <c r="K42" t="s">
        <v>121</v>
      </c>
      <c r="L42">
        <v>515</v>
      </c>
      <c r="M42" s="34">
        <f t="shared" si="0"/>
        <v>9.7537878787878785E-2</v>
      </c>
      <c r="N42">
        <v>12</v>
      </c>
      <c r="O42">
        <f t="shared" si="1"/>
        <v>1.1704545454545454</v>
      </c>
      <c r="R42" s="7">
        <v>0.94510816942903508</v>
      </c>
      <c r="S42">
        <f t="shared" si="2"/>
        <v>1.1062061528544387</v>
      </c>
    </row>
    <row r="43" spans="1:19" x14ac:dyDescent="0.25">
      <c r="A43">
        <v>28787</v>
      </c>
      <c r="B43">
        <v>3386</v>
      </c>
      <c r="C43" t="s">
        <v>1592</v>
      </c>
      <c r="D43" t="s">
        <v>1593</v>
      </c>
      <c r="E43" t="s">
        <v>94</v>
      </c>
      <c r="F43">
        <v>100.5</v>
      </c>
      <c r="G43">
        <v>-102.07</v>
      </c>
      <c r="H43">
        <v>102.07</v>
      </c>
      <c r="I43" t="s">
        <v>2126</v>
      </c>
      <c r="J43" t="s">
        <v>116</v>
      </c>
      <c r="K43" t="s">
        <v>121</v>
      </c>
      <c r="L43">
        <v>22</v>
      </c>
      <c r="M43" s="34">
        <f t="shared" si="0"/>
        <v>4.1666666666666666E-3</v>
      </c>
      <c r="N43">
        <v>8</v>
      </c>
      <c r="O43">
        <f t="shared" si="1"/>
        <v>3.3333333333333333E-2</v>
      </c>
      <c r="R43" s="7">
        <v>0.94499704914294003</v>
      </c>
      <c r="S43">
        <f t="shared" si="2"/>
        <v>3.1499901638098002E-2</v>
      </c>
    </row>
    <row r="44" spans="1:19" x14ac:dyDescent="0.25">
      <c r="A44">
        <v>64221</v>
      </c>
      <c r="B44">
        <v>2505</v>
      </c>
      <c r="C44" t="s">
        <v>1702</v>
      </c>
      <c r="D44" t="s">
        <v>1467</v>
      </c>
      <c r="E44" t="s">
        <v>94</v>
      </c>
      <c r="F44" s="6">
        <v>65.8</v>
      </c>
      <c r="G44" s="6">
        <v>-374.64</v>
      </c>
      <c r="H44">
        <v>374.64</v>
      </c>
      <c r="I44" t="s">
        <v>2126</v>
      </c>
      <c r="J44" t="s">
        <v>116</v>
      </c>
      <c r="K44" t="s">
        <v>121</v>
      </c>
      <c r="L44">
        <v>273</v>
      </c>
      <c r="M44" s="34">
        <f t="shared" si="0"/>
        <v>5.1704545454545454E-2</v>
      </c>
      <c r="N44">
        <v>12</v>
      </c>
      <c r="O44">
        <f t="shared" si="1"/>
        <v>0.62045454545454548</v>
      </c>
      <c r="R44" s="7">
        <v>0.94495136479478969</v>
      </c>
      <c r="S44">
        <f t="shared" si="2"/>
        <v>0.58629936952040362</v>
      </c>
    </row>
    <row r="45" spans="1:19" x14ac:dyDescent="0.25">
      <c r="A45">
        <v>57005</v>
      </c>
      <c r="B45">
        <v>30602</v>
      </c>
      <c r="C45" t="s">
        <v>1593</v>
      </c>
      <c r="D45" t="s">
        <v>1040</v>
      </c>
      <c r="E45" t="s">
        <v>94</v>
      </c>
      <c r="F45">
        <v>100.5</v>
      </c>
      <c r="G45">
        <v>-102.15</v>
      </c>
      <c r="H45">
        <v>102.15</v>
      </c>
      <c r="I45" t="s">
        <v>2126</v>
      </c>
      <c r="J45" t="s">
        <v>116</v>
      </c>
      <c r="K45" t="s">
        <v>121</v>
      </c>
      <c r="L45">
        <v>182</v>
      </c>
      <c r="M45" s="34">
        <f t="shared" si="0"/>
        <v>3.446969696969697E-2</v>
      </c>
      <c r="N45">
        <v>8</v>
      </c>
      <c r="O45">
        <f t="shared" si="1"/>
        <v>0.27575757575757576</v>
      </c>
      <c r="R45" s="7">
        <v>0.9442569633482123</v>
      </c>
      <c r="S45">
        <f t="shared" si="2"/>
        <v>0.26038601110511311</v>
      </c>
    </row>
    <row r="46" spans="1:19" x14ac:dyDescent="0.25">
      <c r="A46">
        <v>13004</v>
      </c>
      <c r="B46">
        <v>30359</v>
      </c>
      <c r="C46" t="s">
        <v>1213</v>
      </c>
      <c r="D46" t="s">
        <v>1214</v>
      </c>
      <c r="E46" t="s">
        <v>94</v>
      </c>
      <c r="F46" s="6">
        <v>65.8</v>
      </c>
      <c r="G46" s="6">
        <v>269.89999999999998</v>
      </c>
      <c r="H46">
        <v>269.89999999999998</v>
      </c>
      <c r="I46" t="s">
        <v>2126</v>
      </c>
      <c r="J46" t="s">
        <v>116</v>
      </c>
      <c r="K46" t="s">
        <v>121</v>
      </c>
      <c r="L46">
        <v>8</v>
      </c>
      <c r="M46" s="34">
        <f t="shared" si="0"/>
        <v>1.5151515151515152E-3</v>
      </c>
      <c r="N46">
        <v>12</v>
      </c>
      <c r="O46">
        <f t="shared" si="1"/>
        <v>1.8181818181818181E-2</v>
      </c>
      <c r="R46" s="7">
        <v>0.94381254133459735</v>
      </c>
      <c r="S46">
        <f t="shared" si="2"/>
        <v>1.7160228024265405E-2</v>
      </c>
    </row>
    <row r="47" spans="1:19" x14ac:dyDescent="0.25">
      <c r="A47">
        <v>67866</v>
      </c>
      <c r="B47">
        <v>12255</v>
      </c>
      <c r="C47" t="s">
        <v>1320</v>
      </c>
      <c r="D47" t="s">
        <v>1988</v>
      </c>
      <c r="E47" t="s">
        <v>239</v>
      </c>
      <c r="F47">
        <v>140</v>
      </c>
      <c r="G47">
        <v>61.59</v>
      </c>
      <c r="H47">
        <v>61.59</v>
      </c>
      <c r="I47" t="s">
        <v>2126</v>
      </c>
      <c r="J47" t="s">
        <v>116</v>
      </c>
      <c r="K47" t="s">
        <v>121</v>
      </c>
      <c r="L47">
        <v>397</v>
      </c>
      <c r="M47" s="34">
        <f t="shared" si="0"/>
        <v>7.5189393939393945E-2</v>
      </c>
      <c r="N47">
        <v>6</v>
      </c>
      <c r="O47">
        <f t="shared" si="1"/>
        <v>0.45113636363636367</v>
      </c>
      <c r="R47" s="7">
        <v>0.94266470216434617</v>
      </c>
      <c r="S47">
        <f t="shared" si="2"/>
        <v>0.42527032586277891</v>
      </c>
    </row>
    <row r="48" spans="1:19" x14ac:dyDescent="0.25">
      <c r="A48">
        <v>58296</v>
      </c>
      <c r="B48">
        <v>37484</v>
      </c>
      <c r="C48" t="s">
        <v>1467</v>
      </c>
      <c r="D48" t="s">
        <v>1762</v>
      </c>
      <c r="E48" t="s">
        <v>94</v>
      </c>
      <c r="F48">
        <v>65.8</v>
      </c>
      <c r="G48">
        <v>-312.27</v>
      </c>
      <c r="H48">
        <v>312.27</v>
      </c>
      <c r="I48" t="s">
        <v>2126</v>
      </c>
      <c r="J48" t="s">
        <v>116</v>
      </c>
      <c r="K48" t="s">
        <v>121</v>
      </c>
      <c r="L48">
        <v>196</v>
      </c>
      <c r="M48" s="34">
        <f t="shared" si="0"/>
        <v>3.7121212121212124E-2</v>
      </c>
      <c r="N48">
        <v>12</v>
      </c>
      <c r="O48">
        <f t="shared" si="1"/>
        <v>0.44545454545454549</v>
      </c>
      <c r="R48" s="7">
        <v>0.94096058162672569</v>
      </c>
      <c r="S48">
        <f t="shared" si="2"/>
        <v>0.41915516817917786</v>
      </c>
    </row>
    <row r="49" spans="1:19" x14ac:dyDescent="0.25">
      <c r="A49">
        <v>38999</v>
      </c>
      <c r="B49">
        <v>13994</v>
      </c>
      <c r="C49" t="s">
        <v>1762</v>
      </c>
      <c r="D49" t="s">
        <v>995</v>
      </c>
      <c r="E49" t="s">
        <v>94</v>
      </c>
      <c r="F49" s="6">
        <v>65.8</v>
      </c>
      <c r="G49" s="6">
        <v>-312.35000000000002</v>
      </c>
      <c r="H49">
        <v>312.35000000000002</v>
      </c>
      <c r="I49" t="s">
        <v>2126</v>
      </c>
      <c r="J49" s="8" t="s">
        <v>116</v>
      </c>
      <c r="K49" t="s">
        <v>121</v>
      </c>
      <c r="L49">
        <v>40</v>
      </c>
      <c r="M49" s="34">
        <f t="shared" si="0"/>
        <v>7.575757575757576E-3</v>
      </c>
      <c r="N49">
        <v>12</v>
      </c>
      <c r="O49">
        <f t="shared" si="1"/>
        <v>9.0909090909090912E-2</v>
      </c>
      <c r="R49" s="7">
        <v>0.94071958003706613</v>
      </c>
      <c r="S49">
        <f t="shared" si="2"/>
        <v>8.5519961821551471E-2</v>
      </c>
    </row>
    <row r="50" spans="1:19" x14ac:dyDescent="0.25">
      <c r="A50">
        <v>59956</v>
      </c>
      <c r="B50">
        <v>6823</v>
      </c>
      <c r="C50" t="s">
        <v>830</v>
      </c>
      <c r="D50" t="s">
        <v>1207</v>
      </c>
      <c r="E50" t="s">
        <v>239</v>
      </c>
      <c r="F50">
        <v>140</v>
      </c>
      <c r="G50">
        <v>52.35</v>
      </c>
      <c r="H50">
        <v>52.35</v>
      </c>
      <c r="I50" t="s">
        <v>2126</v>
      </c>
      <c r="J50" t="s">
        <v>116</v>
      </c>
      <c r="K50" t="s">
        <v>121</v>
      </c>
      <c r="L50">
        <v>214</v>
      </c>
      <c r="M50" s="34">
        <f t="shared" si="0"/>
        <v>4.0530303030303028E-2</v>
      </c>
      <c r="N50">
        <v>6</v>
      </c>
      <c r="O50">
        <f t="shared" si="1"/>
        <v>0.24318181818181817</v>
      </c>
      <c r="R50" s="7">
        <v>0.93776479896882525</v>
      </c>
      <c r="S50">
        <f t="shared" si="2"/>
        <v>0.22804734884014613</v>
      </c>
    </row>
    <row r="51" spans="1:19" x14ac:dyDescent="0.25">
      <c r="A51">
        <v>68566</v>
      </c>
      <c r="B51">
        <v>17897</v>
      </c>
      <c r="C51" t="s">
        <v>1180</v>
      </c>
      <c r="D51" t="s">
        <v>1944</v>
      </c>
      <c r="E51" t="s">
        <v>239</v>
      </c>
      <c r="F51">
        <v>140</v>
      </c>
      <c r="G51">
        <v>-85.13</v>
      </c>
      <c r="H51">
        <v>85.13</v>
      </c>
      <c r="I51" t="s">
        <v>2126</v>
      </c>
      <c r="J51" t="s">
        <v>116</v>
      </c>
      <c r="K51" t="s">
        <v>121</v>
      </c>
      <c r="L51">
        <v>436</v>
      </c>
      <c r="M51" s="34">
        <f t="shared" si="0"/>
        <v>8.257575757575758E-2</v>
      </c>
      <c r="N51">
        <v>6</v>
      </c>
      <c r="O51">
        <f t="shared" si="1"/>
        <v>0.49545454545454548</v>
      </c>
      <c r="R51" s="7">
        <v>0.93767613618230961</v>
      </c>
      <c r="S51">
        <f t="shared" si="2"/>
        <v>0.46457590383578068</v>
      </c>
    </row>
    <row r="52" spans="1:19" x14ac:dyDescent="0.25">
      <c r="A52">
        <v>29883</v>
      </c>
      <c r="B52">
        <v>27154</v>
      </c>
      <c r="C52" t="s">
        <v>996</v>
      </c>
      <c r="D52" t="s">
        <v>1610</v>
      </c>
      <c r="E52" t="s">
        <v>94</v>
      </c>
      <c r="F52" s="6">
        <v>65.8</v>
      </c>
      <c r="G52" s="6">
        <v>-281.35000000000002</v>
      </c>
      <c r="H52">
        <v>281.35000000000002</v>
      </c>
      <c r="I52" t="s">
        <v>2126</v>
      </c>
      <c r="J52" t="s">
        <v>116</v>
      </c>
      <c r="K52" t="s">
        <v>121</v>
      </c>
      <c r="L52">
        <v>24</v>
      </c>
      <c r="M52" s="34">
        <f t="shared" si="0"/>
        <v>4.5454545454545452E-3</v>
      </c>
      <c r="N52">
        <v>12</v>
      </c>
      <c r="O52">
        <f t="shared" si="1"/>
        <v>5.4545454545454543E-2</v>
      </c>
      <c r="R52" s="7">
        <v>0.93680072315495333</v>
      </c>
      <c r="S52">
        <f t="shared" si="2"/>
        <v>5.1098221262997449E-2</v>
      </c>
    </row>
    <row r="53" spans="1:19" x14ac:dyDescent="0.25">
      <c r="A53">
        <v>6874</v>
      </c>
      <c r="B53">
        <v>36018</v>
      </c>
      <c r="C53" t="s">
        <v>995</v>
      </c>
      <c r="D53" t="s">
        <v>996</v>
      </c>
      <c r="E53" t="s">
        <v>94</v>
      </c>
      <c r="F53" s="6">
        <v>65.8</v>
      </c>
      <c r="G53" s="6">
        <v>-313.77999999999997</v>
      </c>
      <c r="H53">
        <v>313.77999999999997</v>
      </c>
      <c r="I53" t="s">
        <v>2126</v>
      </c>
      <c r="J53" t="s">
        <v>116</v>
      </c>
      <c r="K53" t="s">
        <v>121</v>
      </c>
      <c r="L53">
        <v>4</v>
      </c>
      <c r="M53" s="34">
        <f t="shared" si="0"/>
        <v>7.5757575757575758E-4</v>
      </c>
      <c r="N53">
        <v>12</v>
      </c>
      <c r="O53">
        <f t="shared" si="1"/>
        <v>9.0909090909090905E-3</v>
      </c>
      <c r="R53" s="7">
        <v>0.93643240749753853</v>
      </c>
      <c r="S53">
        <f t="shared" si="2"/>
        <v>8.5130218863412582E-3</v>
      </c>
    </row>
    <row r="54" spans="1:19" x14ac:dyDescent="0.25">
      <c r="A54">
        <v>68608</v>
      </c>
      <c r="B54">
        <v>30075</v>
      </c>
      <c r="C54" t="s">
        <v>1610</v>
      </c>
      <c r="D54" t="s">
        <v>1327</v>
      </c>
      <c r="E54" t="s">
        <v>94</v>
      </c>
      <c r="F54">
        <v>65.8</v>
      </c>
      <c r="G54">
        <v>-281.64</v>
      </c>
      <c r="H54">
        <v>281.64</v>
      </c>
      <c r="I54" t="s">
        <v>2126</v>
      </c>
      <c r="J54" t="s">
        <v>116</v>
      </c>
      <c r="K54" t="s">
        <v>121</v>
      </c>
      <c r="L54">
        <v>439</v>
      </c>
      <c r="M54" s="34">
        <f t="shared" si="0"/>
        <v>8.3143939393939395E-2</v>
      </c>
      <c r="N54">
        <v>12</v>
      </c>
      <c r="O54">
        <f t="shared" si="1"/>
        <v>0.9977272727272728</v>
      </c>
      <c r="R54" s="7">
        <v>0.93583611511023346</v>
      </c>
      <c r="S54">
        <f t="shared" si="2"/>
        <v>0.93370921484861935</v>
      </c>
    </row>
    <row r="55" spans="1:19" x14ac:dyDescent="0.25">
      <c r="A55">
        <v>12340</v>
      </c>
      <c r="B55">
        <v>32616</v>
      </c>
      <c r="C55" t="s">
        <v>996</v>
      </c>
      <c r="D55" t="s">
        <v>1194</v>
      </c>
      <c r="E55" t="s">
        <v>239</v>
      </c>
      <c r="F55">
        <v>140</v>
      </c>
      <c r="G55">
        <v>-32.51</v>
      </c>
      <c r="H55">
        <v>32.51</v>
      </c>
      <c r="I55" t="s">
        <v>2126</v>
      </c>
      <c r="J55" t="s">
        <v>116</v>
      </c>
      <c r="K55" t="s">
        <v>121</v>
      </c>
      <c r="L55">
        <v>7</v>
      </c>
      <c r="M55" s="34">
        <f t="shared" si="0"/>
        <v>1.3257575757575758E-3</v>
      </c>
      <c r="N55">
        <v>6</v>
      </c>
      <c r="O55">
        <f t="shared" si="1"/>
        <v>7.9545454545454555E-3</v>
      </c>
      <c r="R55" s="7">
        <v>0.93094055259709307</v>
      </c>
      <c r="S55">
        <f t="shared" si="2"/>
        <v>7.4052089411132411E-3</v>
      </c>
    </row>
    <row r="56" spans="1:19" x14ac:dyDescent="0.25">
      <c r="A56">
        <v>33096</v>
      </c>
      <c r="B56">
        <v>10555</v>
      </c>
      <c r="C56" t="s">
        <v>981</v>
      </c>
      <c r="D56" t="s">
        <v>1665</v>
      </c>
      <c r="E56" t="s">
        <v>239</v>
      </c>
      <c r="F56">
        <v>140</v>
      </c>
      <c r="G56">
        <v>-169.37</v>
      </c>
      <c r="H56">
        <v>169.37</v>
      </c>
      <c r="I56" t="s">
        <v>2126</v>
      </c>
      <c r="J56" t="s">
        <v>116</v>
      </c>
      <c r="K56" t="s">
        <v>121</v>
      </c>
      <c r="L56">
        <v>28</v>
      </c>
      <c r="M56" s="34">
        <f t="shared" si="0"/>
        <v>5.3030303030303034E-3</v>
      </c>
      <c r="N56">
        <v>8</v>
      </c>
      <c r="O56">
        <f t="shared" si="1"/>
        <v>4.2424242424242427E-2</v>
      </c>
      <c r="R56" s="7">
        <v>0.92969841341637327</v>
      </c>
      <c r="S56">
        <f t="shared" si="2"/>
        <v>3.9441750872209774E-2</v>
      </c>
    </row>
    <row r="57" spans="1:19" x14ac:dyDescent="0.25">
      <c r="A57">
        <v>48037</v>
      </c>
      <c r="B57">
        <v>7963</v>
      </c>
      <c r="C57" t="s">
        <v>1665</v>
      </c>
      <c r="D57" t="s">
        <v>833</v>
      </c>
      <c r="E57" t="s">
        <v>239</v>
      </c>
      <c r="F57">
        <v>140</v>
      </c>
      <c r="G57">
        <v>-169.45</v>
      </c>
      <c r="H57">
        <v>169.45</v>
      </c>
      <c r="I57" t="s">
        <v>2126</v>
      </c>
      <c r="J57" t="s">
        <v>116</v>
      </c>
      <c r="K57" t="s">
        <v>121</v>
      </c>
      <c r="L57">
        <v>93</v>
      </c>
      <c r="M57" s="34">
        <f t="shared" si="0"/>
        <v>1.7613636363636363E-2</v>
      </c>
      <c r="N57">
        <v>8</v>
      </c>
      <c r="O57">
        <f t="shared" si="1"/>
        <v>0.1409090909090909</v>
      </c>
      <c r="R57" s="7">
        <v>0.92925948822856974</v>
      </c>
      <c r="S57">
        <f t="shared" si="2"/>
        <v>0.13094110970493483</v>
      </c>
    </row>
    <row r="58" spans="1:19" x14ac:dyDescent="0.25">
      <c r="A58">
        <v>38459</v>
      </c>
      <c r="B58">
        <v>18218</v>
      </c>
      <c r="C58" t="s">
        <v>1752</v>
      </c>
      <c r="D58" t="s">
        <v>1194</v>
      </c>
      <c r="E58" t="s">
        <v>239</v>
      </c>
      <c r="F58">
        <v>140</v>
      </c>
      <c r="G58">
        <v>32.590000000000003</v>
      </c>
      <c r="H58">
        <v>32.590000000000003</v>
      </c>
      <c r="I58" t="s">
        <v>2126</v>
      </c>
      <c r="J58" t="s">
        <v>116</v>
      </c>
      <c r="K58" t="s">
        <v>121</v>
      </c>
      <c r="L58">
        <v>39</v>
      </c>
      <c r="M58" s="34">
        <f t="shared" si="0"/>
        <v>7.3863636363636362E-3</v>
      </c>
      <c r="N58">
        <v>6</v>
      </c>
      <c r="O58">
        <f t="shared" si="1"/>
        <v>4.4318181818181819E-2</v>
      </c>
      <c r="R58" s="7">
        <v>0.92865533491658458</v>
      </c>
      <c r="S58">
        <f t="shared" si="2"/>
        <v>4.1156315979257729E-2</v>
      </c>
    </row>
    <row r="59" spans="1:19" x14ac:dyDescent="0.25">
      <c r="A59">
        <v>1493</v>
      </c>
      <c r="B59">
        <v>30241</v>
      </c>
      <c r="C59" t="s">
        <v>833</v>
      </c>
      <c r="D59" t="s">
        <v>834</v>
      </c>
      <c r="E59" t="s">
        <v>239</v>
      </c>
      <c r="F59">
        <v>140</v>
      </c>
      <c r="G59">
        <v>-169.75</v>
      </c>
      <c r="H59">
        <v>169.75</v>
      </c>
      <c r="I59" t="s">
        <v>2126</v>
      </c>
      <c r="J59" t="s">
        <v>116</v>
      </c>
      <c r="K59" t="s">
        <v>121</v>
      </c>
      <c r="L59">
        <v>2</v>
      </c>
      <c r="M59" s="34">
        <f t="shared" si="0"/>
        <v>3.7878787878787879E-4</v>
      </c>
      <c r="N59">
        <v>8</v>
      </c>
      <c r="O59">
        <f t="shared" si="1"/>
        <v>3.0303030303030303E-3</v>
      </c>
      <c r="R59" s="7">
        <v>0.9276172034187401</v>
      </c>
      <c r="S59">
        <f t="shared" si="2"/>
        <v>2.8109612224810304E-3</v>
      </c>
    </row>
    <row r="60" spans="1:19" x14ac:dyDescent="0.25">
      <c r="A60">
        <v>49887</v>
      </c>
      <c r="B60">
        <v>23888</v>
      </c>
      <c r="C60" t="s">
        <v>1923</v>
      </c>
      <c r="D60" t="s">
        <v>1752</v>
      </c>
      <c r="E60" t="s">
        <v>239</v>
      </c>
      <c r="F60">
        <v>140</v>
      </c>
      <c r="G60">
        <v>32.67</v>
      </c>
      <c r="H60">
        <v>32.67</v>
      </c>
      <c r="I60" t="s">
        <v>2126</v>
      </c>
      <c r="J60" t="s">
        <v>116</v>
      </c>
      <c r="K60" t="s">
        <v>121</v>
      </c>
      <c r="L60">
        <v>108</v>
      </c>
      <c r="M60" s="34">
        <f t="shared" si="0"/>
        <v>2.0454545454545454E-2</v>
      </c>
      <c r="N60">
        <v>6</v>
      </c>
      <c r="O60">
        <f t="shared" si="1"/>
        <v>0.12272727272727273</v>
      </c>
      <c r="R60" s="7">
        <v>0.92638130899698479</v>
      </c>
      <c r="S60">
        <f t="shared" si="2"/>
        <v>0.11369225155872086</v>
      </c>
    </row>
    <row r="61" spans="1:19" x14ac:dyDescent="0.25">
      <c r="A61">
        <v>52067</v>
      </c>
      <c r="B61">
        <v>6532</v>
      </c>
      <c r="C61" t="s">
        <v>1944</v>
      </c>
      <c r="D61" t="s">
        <v>1208</v>
      </c>
      <c r="E61" t="s">
        <v>239</v>
      </c>
      <c r="F61">
        <v>140</v>
      </c>
      <c r="G61">
        <v>-86.19</v>
      </c>
      <c r="H61">
        <v>86.19</v>
      </c>
      <c r="I61" t="s">
        <v>2126</v>
      </c>
      <c r="J61" t="s">
        <v>116</v>
      </c>
      <c r="K61" t="s">
        <v>121</v>
      </c>
      <c r="L61">
        <v>128</v>
      </c>
      <c r="M61" s="34">
        <f t="shared" si="0"/>
        <v>2.4242424242424242E-2</v>
      </c>
      <c r="N61">
        <v>6</v>
      </c>
      <c r="O61">
        <f t="shared" si="1"/>
        <v>0.14545454545454545</v>
      </c>
      <c r="R61" s="7">
        <v>0.92614421015431037</v>
      </c>
      <c r="S61">
        <f t="shared" si="2"/>
        <v>0.13471188511335422</v>
      </c>
    </row>
    <row r="62" spans="1:19" x14ac:dyDescent="0.25">
      <c r="A62">
        <v>46240</v>
      </c>
      <c r="B62">
        <v>15841</v>
      </c>
      <c r="C62" t="s">
        <v>1870</v>
      </c>
      <c r="D62" t="s">
        <v>1149</v>
      </c>
      <c r="E62" t="s">
        <v>239</v>
      </c>
      <c r="F62">
        <v>140</v>
      </c>
      <c r="G62">
        <v>144.54</v>
      </c>
      <c r="H62">
        <v>144.54</v>
      </c>
      <c r="I62" t="s">
        <v>2126</v>
      </c>
      <c r="J62" t="s">
        <v>116</v>
      </c>
      <c r="K62" t="s">
        <v>121</v>
      </c>
      <c r="L62">
        <v>80</v>
      </c>
      <c r="M62" s="34">
        <f t="shared" si="0"/>
        <v>1.5151515151515152E-2</v>
      </c>
      <c r="N62">
        <v>8</v>
      </c>
      <c r="O62">
        <f t="shared" si="1"/>
        <v>0.12121212121212122</v>
      </c>
      <c r="R62" s="7">
        <v>0.92599672919801757</v>
      </c>
      <c r="S62">
        <f t="shared" si="2"/>
        <v>0.11224202778157789</v>
      </c>
    </row>
    <row r="63" spans="1:19" x14ac:dyDescent="0.25">
      <c r="A63">
        <v>59530</v>
      </c>
      <c r="B63">
        <v>9701</v>
      </c>
      <c r="C63" t="s">
        <v>1886</v>
      </c>
      <c r="D63" t="s">
        <v>834</v>
      </c>
      <c r="E63" t="s">
        <v>239</v>
      </c>
      <c r="F63" s="6">
        <v>140</v>
      </c>
      <c r="G63" s="6">
        <v>170.08</v>
      </c>
      <c r="H63">
        <v>170.08</v>
      </c>
      <c r="I63" t="s">
        <v>2126</v>
      </c>
      <c r="J63" s="8" t="s">
        <v>116</v>
      </c>
      <c r="K63" t="s">
        <v>121</v>
      </c>
      <c r="L63">
        <v>208</v>
      </c>
      <c r="M63" s="34">
        <f t="shared" si="0"/>
        <v>3.9393939393939391E-2</v>
      </c>
      <c r="N63">
        <v>8</v>
      </c>
      <c r="O63">
        <f t="shared" si="1"/>
        <v>0.31515151515151513</v>
      </c>
      <c r="R63" s="7">
        <v>0.92581738170467498</v>
      </c>
      <c r="S63">
        <f t="shared" si="2"/>
        <v>0.29177275059783692</v>
      </c>
    </row>
    <row r="64" spans="1:19" x14ac:dyDescent="0.25">
      <c r="A64">
        <v>16542</v>
      </c>
      <c r="B64">
        <v>40727</v>
      </c>
      <c r="C64" t="s">
        <v>1319</v>
      </c>
      <c r="D64" t="s">
        <v>1320</v>
      </c>
      <c r="E64" t="s">
        <v>239</v>
      </c>
      <c r="F64">
        <v>140</v>
      </c>
      <c r="G64">
        <v>62.72</v>
      </c>
      <c r="H64">
        <v>62.72</v>
      </c>
      <c r="I64" t="s">
        <v>2126</v>
      </c>
      <c r="J64" t="s">
        <v>116</v>
      </c>
      <c r="K64" t="s">
        <v>121</v>
      </c>
      <c r="L64">
        <v>11</v>
      </c>
      <c r="M64" s="34">
        <f t="shared" si="0"/>
        <v>2.0833333333333333E-3</v>
      </c>
      <c r="N64">
        <v>6</v>
      </c>
      <c r="O64">
        <f t="shared" si="1"/>
        <v>1.2500000000000001E-2</v>
      </c>
      <c r="R64" s="7">
        <v>0.92568110660558167</v>
      </c>
      <c r="S64">
        <f t="shared" si="2"/>
        <v>1.1571013832569772E-2</v>
      </c>
    </row>
    <row r="65" spans="1:19" x14ac:dyDescent="0.25">
      <c r="A65">
        <v>46037</v>
      </c>
      <c r="B65">
        <v>10200</v>
      </c>
      <c r="C65" t="s">
        <v>1858</v>
      </c>
      <c r="D65" t="s">
        <v>1870</v>
      </c>
      <c r="E65" t="s">
        <v>239</v>
      </c>
      <c r="F65">
        <v>140</v>
      </c>
      <c r="G65">
        <v>144.63999999999999</v>
      </c>
      <c r="H65">
        <v>144.63999999999999</v>
      </c>
      <c r="I65" t="s">
        <v>2126</v>
      </c>
      <c r="J65" t="s">
        <v>116</v>
      </c>
      <c r="K65" t="s">
        <v>121</v>
      </c>
      <c r="L65">
        <v>78</v>
      </c>
      <c r="M65" s="34">
        <f t="shared" si="0"/>
        <v>1.4772727272727272E-2</v>
      </c>
      <c r="N65">
        <v>8</v>
      </c>
      <c r="O65">
        <f t="shared" si="1"/>
        <v>0.11818181818181818</v>
      </c>
      <c r="R65" s="7">
        <v>0.92535652128236634</v>
      </c>
      <c r="S65">
        <f t="shared" si="2"/>
        <v>0.10936031615155238</v>
      </c>
    </row>
    <row r="66" spans="1:19" x14ac:dyDescent="0.25">
      <c r="A66">
        <v>12651</v>
      </c>
      <c r="B66">
        <v>37828</v>
      </c>
      <c r="C66" t="s">
        <v>1207</v>
      </c>
      <c r="D66" t="s">
        <v>1208</v>
      </c>
      <c r="E66" t="s">
        <v>239</v>
      </c>
      <c r="F66">
        <v>140</v>
      </c>
      <c r="G66">
        <v>86.27</v>
      </c>
      <c r="H66">
        <v>86.27</v>
      </c>
      <c r="I66" t="s">
        <v>2126</v>
      </c>
      <c r="J66" t="s">
        <v>116</v>
      </c>
      <c r="K66" t="s">
        <v>121</v>
      </c>
      <c r="L66">
        <v>8</v>
      </c>
      <c r="M66" s="34">
        <f t="shared" ref="M66:M129" si="3">L66/5280</f>
        <v>1.5151515151515152E-3</v>
      </c>
      <c r="N66">
        <v>6</v>
      </c>
      <c r="O66">
        <f t="shared" ref="O66:O129" si="4">M66*N66</f>
        <v>9.0909090909090905E-3</v>
      </c>
      <c r="R66" s="7">
        <v>0.92528537699316116</v>
      </c>
      <c r="S66">
        <f t="shared" ref="S66:S129" si="5">O66*R66</f>
        <v>8.4116852453923734E-3</v>
      </c>
    </row>
    <row r="67" spans="1:19" x14ac:dyDescent="0.25">
      <c r="A67">
        <v>44904</v>
      </c>
      <c r="B67">
        <v>9685</v>
      </c>
      <c r="C67" t="s">
        <v>1355</v>
      </c>
      <c r="D67" t="s">
        <v>1858</v>
      </c>
      <c r="E67" t="s">
        <v>239</v>
      </c>
      <c r="F67" s="6">
        <v>140</v>
      </c>
      <c r="G67" s="6">
        <v>145.04</v>
      </c>
      <c r="H67">
        <v>145.04</v>
      </c>
      <c r="I67" t="s">
        <v>2126</v>
      </c>
      <c r="J67" t="s">
        <v>116</v>
      </c>
      <c r="K67" t="s">
        <v>121</v>
      </c>
      <c r="L67">
        <v>70</v>
      </c>
      <c r="M67" s="34">
        <f t="shared" si="3"/>
        <v>1.3257575757575758E-2</v>
      </c>
      <c r="N67">
        <v>8</v>
      </c>
      <c r="O67">
        <f t="shared" si="4"/>
        <v>0.10606060606060606</v>
      </c>
      <c r="R67" s="7">
        <v>0.92280451763845461</v>
      </c>
      <c r="S67">
        <f t="shared" si="5"/>
        <v>9.7873206416199732E-2</v>
      </c>
    </row>
    <row r="68" spans="1:19" x14ac:dyDescent="0.25">
      <c r="A68">
        <v>46815</v>
      </c>
      <c r="B68">
        <v>21452</v>
      </c>
      <c r="C68" t="s">
        <v>1121</v>
      </c>
      <c r="D68" t="s">
        <v>1886</v>
      </c>
      <c r="E68" t="s">
        <v>239</v>
      </c>
      <c r="F68" s="6">
        <v>140</v>
      </c>
      <c r="G68" s="6">
        <v>170.7</v>
      </c>
      <c r="H68">
        <v>170.7</v>
      </c>
      <c r="I68" t="s">
        <v>2126</v>
      </c>
      <c r="J68" t="s">
        <v>116</v>
      </c>
      <c r="K68" t="s">
        <v>121</v>
      </c>
      <c r="L68">
        <v>84</v>
      </c>
      <c r="M68" s="34">
        <f t="shared" si="3"/>
        <v>1.5909090909090907E-2</v>
      </c>
      <c r="N68">
        <v>8</v>
      </c>
      <c r="O68">
        <f t="shared" si="4"/>
        <v>0.12727272727272726</v>
      </c>
      <c r="R68" s="7">
        <v>0.92245471751805008</v>
      </c>
      <c r="S68">
        <f t="shared" si="5"/>
        <v>0.11740332768411545</v>
      </c>
    </row>
    <row r="69" spans="1:19" x14ac:dyDescent="0.25">
      <c r="A69">
        <v>17752</v>
      </c>
      <c r="B69">
        <v>37974</v>
      </c>
      <c r="C69" t="s">
        <v>1354</v>
      </c>
      <c r="D69" t="s">
        <v>1355</v>
      </c>
      <c r="E69" t="s">
        <v>239</v>
      </c>
      <c r="F69" s="6">
        <v>140</v>
      </c>
      <c r="G69" s="6">
        <v>145.16</v>
      </c>
      <c r="H69">
        <v>145.16</v>
      </c>
      <c r="I69" t="s">
        <v>2126</v>
      </c>
      <c r="J69" t="s">
        <v>116</v>
      </c>
      <c r="K69" t="s">
        <v>121</v>
      </c>
      <c r="L69">
        <v>12</v>
      </c>
      <c r="M69" s="34">
        <f t="shared" si="3"/>
        <v>2.2727272727272726E-3</v>
      </c>
      <c r="N69">
        <v>8</v>
      </c>
      <c r="O69">
        <f t="shared" si="4"/>
        <v>1.8181818181818181E-2</v>
      </c>
      <c r="R69" s="7">
        <v>0.92204165912290892</v>
      </c>
      <c r="S69">
        <f t="shared" si="5"/>
        <v>1.6764393802234708E-2</v>
      </c>
    </row>
    <row r="70" spans="1:19" x14ac:dyDescent="0.25">
      <c r="A70">
        <v>10431</v>
      </c>
      <c r="B70">
        <v>42982</v>
      </c>
      <c r="C70" t="s">
        <v>1121</v>
      </c>
      <c r="D70" t="s">
        <v>1122</v>
      </c>
      <c r="E70" t="s">
        <v>239</v>
      </c>
      <c r="F70" s="6">
        <v>140</v>
      </c>
      <c r="G70" s="6">
        <v>-170.78</v>
      </c>
      <c r="H70">
        <v>170.78</v>
      </c>
      <c r="I70" t="s">
        <v>2126</v>
      </c>
      <c r="J70" s="8" t="s">
        <v>116</v>
      </c>
      <c r="K70" t="s">
        <v>121</v>
      </c>
      <c r="L70">
        <v>6</v>
      </c>
      <c r="M70" s="34">
        <f t="shared" si="3"/>
        <v>1.1363636363636363E-3</v>
      </c>
      <c r="N70">
        <v>8</v>
      </c>
      <c r="O70">
        <f t="shared" si="4"/>
        <v>9.0909090909090905E-3</v>
      </c>
      <c r="R70" s="7">
        <v>0.92202260381971624</v>
      </c>
      <c r="S70">
        <f t="shared" si="5"/>
        <v>8.3820236710883296E-3</v>
      </c>
    </row>
    <row r="71" spans="1:19" x14ac:dyDescent="0.25">
      <c r="A71">
        <v>50865</v>
      </c>
      <c r="B71">
        <v>17354</v>
      </c>
      <c r="C71" t="s">
        <v>1931</v>
      </c>
      <c r="D71" t="s">
        <v>1319</v>
      </c>
      <c r="E71" t="s">
        <v>239</v>
      </c>
      <c r="F71" s="6">
        <v>140</v>
      </c>
      <c r="G71" s="6">
        <v>62.97</v>
      </c>
      <c r="H71">
        <v>62.97</v>
      </c>
      <c r="I71" t="s">
        <v>2126</v>
      </c>
      <c r="J71" t="s">
        <v>116</v>
      </c>
      <c r="K71" t="s">
        <v>121</v>
      </c>
      <c r="L71">
        <v>116</v>
      </c>
      <c r="M71" s="34">
        <f t="shared" si="3"/>
        <v>2.1969696969696969E-2</v>
      </c>
      <c r="N71">
        <v>6</v>
      </c>
      <c r="O71">
        <f t="shared" si="4"/>
        <v>0.13181818181818181</v>
      </c>
      <c r="R71" s="7">
        <v>0.92200601883916289</v>
      </c>
      <c r="S71">
        <f t="shared" si="5"/>
        <v>0.12153715702879873</v>
      </c>
    </row>
    <row r="72" spans="1:19" x14ac:dyDescent="0.25">
      <c r="A72">
        <v>39014</v>
      </c>
      <c r="B72">
        <v>6531</v>
      </c>
      <c r="C72" t="s">
        <v>1207</v>
      </c>
      <c r="D72" t="s">
        <v>1763</v>
      </c>
      <c r="E72" t="s">
        <v>239</v>
      </c>
      <c r="F72" s="6">
        <v>140</v>
      </c>
      <c r="G72" s="6">
        <v>-34.200000000000003</v>
      </c>
      <c r="H72">
        <v>34.200000000000003</v>
      </c>
      <c r="I72" t="s">
        <v>2126</v>
      </c>
      <c r="J72" s="8" t="s">
        <v>116</v>
      </c>
      <c r="K72" t="s">
        <v>121</v>
      </c>
      <c r="L72">
        <v>40</v>
      </c>
      <c r="M72" s="34">
        <f t="shared" si="3"/>
        <v>7.575757575757576E-3</v>
      </c>
      <c r="N72">
        <v>6</v>
      </c>
      <c r="O72">
        <f t="shared" si="4"/>
        <v>4.5454545454545456E-2</v>
      </c>
      <c r="R72" s="7">
        <v>0.92194812695654971</v>
      </c>
      <c r="S72">
        <f t="shared" si="5"/>
        <v>4.1906733043479534E-2</v>
      </c>
    </row>
    <row r="73" spans="1:19" x14ac:dyDescent="0.25">
      <c r="A73">
        <v>36763</v>
      </c>
      <c r="B73">
        <v>17890</v>
      </c>
      <c r="C73" t="s">
        <v>1196</v>
      </c>
      <c r="D73" t="s">
        <v>1354</v>
      </c>
      <c r="E73" t="s">
        <v>70</v>
      </c>
      <c r="F73">
        <v>130</v>
      </c>
      <c r="G73">
        <v>145.24</v>
      </c>
      <c r="H73">
        <v>145.24</v>
      </c>
      <c r="I73" t="s">
        <v>2126</v>
      </c>
      <c r="J73" t="s">
        <v>116</v>
      </c>
      <c r="K73" t="s">
        <v>121</v>
      </c>
      <c r="L73">
        <v>35</v>
      </c>
      <c r="M73" s="34">
        <f t="shared" si="3"/>
        <v>6.628787878787879E-3</v>
      </c>
      <c r="N73">
        <v>8</v>
      </c>
      <c r="O73">
        <f t="shared" si="4"/>
        <v>5.3030303030303032E-2</v>
      </c>
      <c r="R73" s="7">
        <v>0.92153378709915623</v>
      </c>
      <c r="S73">
        <f t="shared" si="5"/>
        <v>4.8869215982531015E-2</v>
      </c>
    </row>
    <row r="74" spans="1:19" x14ac:dyDescent="0.25">
      <c r="A74">
        <v>59759</v>
      </c>
      <c r="B74">
        <v>42991</v>
      </c>
      <c r="C74" t="s">
        <v>1149</v>
      </c>
      <c r="D74" t="s">
        <v>1122</v>
      </c>
      <c r="E74" t="s">
        <v>239</v>
      </c>
      <c r="F74" s="6">
        <v>140</v>
      </c>
      <c r="G74" s="6">
        <v>170.88</v>
      </c>
      <c r="H74">
        <v>170.88</v>
      </c>
      <c r="I74" t="s">
        <v>2126</v>
      </c>
      <c r="J74" t="s">
        <v>116</v>
      </c>
      <c r="K74" t="s">
        <v>121</v>
      </c>
      <c r="L74">
        <v>214</v>
      </c>
      <c r="M74" s="34">
        <f t="shared" si="3"/>
        <v>4.0530303030303028E-2</v>
      </c>
      <c r="N74">
        <v>8</v>
      </c>
      <c r="O74">
        <f t="shared" si="4"/>
        <v>0.32424242424242422</v>
      </c>
      <c r="R74" s="7">
        <v>0.92148303066673187</v>
      </c>
      <c r="S74">
        <f t="shared" si="5"/>
        <v>0.29878389176163728</v>
      </c>
    </row>
    <row r="75" spans="1:19" x14ac:dyDescent="0.25">
      <c r="A75">
        <v>51488</v>
      </c>
      <c r="B75">
        <v>22969</v>
      </c>
      <c r="C75" t="s">
        <v>926</v>
      </c>
      <c r="D75" t="s">
        <v>1931</v>
      </c>
      <c r="E75" t="s">
        <v>239</v>
      </c>
      <c r="F75" s="6">
        <v>140</v>
      </c>
      <c r="G75" s="6">
        <v>63.08</v>
      </c>
      <c r="H75">
        <v>63.08</v>
      </c>
      <c r="I75" t="s">
        <v>2126</v>
      </c>
      <c r="J75" t="s">
        <v>116</v>
      </c>
      <c r="K75" t="s">
        <v>121</v>
      </c>
      <c r="L75">
        <v>122</v>
      </c>
      <c r="M75" s="34">
        <f t="shared" si="3"/>
        <v>2.3106060606060606E-2</v>
      </c>
      <c r="N75">
        <v>6</v>
      </c>
      <c r="O75">
        <f t="shared" si="4"/>
        <v>0.13863636363636364</v>
      </c>
      <c r="R75" s="7">
        <v>0.92039820872387579</v>
      </c>
      <c r="S75">
        <f t="shared" si="5"/>
        <v>0.12760066075490095</v>
      </c>
    </row>
    <row r="76" spans="1:19" x14ac:dyDescent="0.25">
      <c r="A76">
        <v>42816</v>
      </c>
      <c r="B76">
        <v>17876</v>
      </c>
      <c r="C76" t="s">
        <v>1763</v>
      </c>
      <c r="D76" t="s">
        <v>968</v>
      </c>
      <c r="E76" t="s">
        <v>239</v>
      </c>
      <c r="F76">
        <v>140</v>
      </c>
      <c r="G76">
        <v>-34.340000000000003</v>
      </c>
      <c r="H76">
        <v>34.340000000000003</v>
      </c>
      <c r="I76" t="s">
        <v>2126</v>
      </c>
      <c r="J76" t="s">
        <v>116</v>
      </c>
      <c r="K76" t="s">
        <v>121</v>
      </c>
      <c r="L76">
        <v>57</v>
      </c>
      <c r="M76" s="34">
        <f t="shared" si="3"/>
        <v>1.0795454545454546E-2</v>
      </c>
      <c r="N76">
        <v>6</v>
      </c>
      <c r="O76">
        <f t="shared" si="4"/>
        <v>6.4772727272727273E-2</v>
      </c>
      <c r="R76" s="7">
        <v>0.91818945666610363</v>
      </c>
      <c r="S76">
        <f t="shared" si="5"/>
        <v>5.9473635261327165E-2</v>
      </c>
    </row>
    <row r="77" spans="1:19" x14ac:dyDescent="0.25">
      <c r="A77">
        <v>12372</v>
      </c>
      <c r="B77">
        <v>41683</v>
      </c>
      <c r="C77" t="s">
        <v>1195</v>
      </c>
      <c r="D77" t="s">
        <v>1196</v>
      </c>
      <c r="E77" t="s">
        <v>70</v>
      </c>
      <c r="F77">
        <v>130</v>
      </c>
      <c r="G77">
        <v>146.04</v>
      </c>
      <c r="H77">
        <v>146.04</v>
      </c>
      <c r="I77" t="s">
        <v>2126</v>
      </c>
      <c r="J77" t="s">
        <v>116</v>
      </c>
      <c r="K77" t="s">
        <v>121</v>
      </c>
      <c r="L77">
        <v>7</v>
      </c>
      <c r="M77" s="34">
        <f t="shared" si="3"/>
        <v>1.3257575757575758E-3</v>
      </c>
      <c r="N77">
        <v>8</v>
      </c>
      <c r="O77">
        <f t="shared" si="4"/>
        <v>1.0606060606060607E-2</v>
      </c>
      <c r="R77" s="7">
        <v>0.9164856699416698</v>
      </c>
      <c r="S77">
        <f t="shared" si="5"/>
        <v>9.7203025599874072E-3</v>
      </c>
    </row>
    <row r="78" spans="1:19" x14ac:dyDescent="0.25">
      <c r="A78">
        <v>5873</v>
      </c>
      <c r="B78">
        <v>12710</v>
      </c>
      <c r="C78" t="s">
        <v>968</v>
      </c>
      <c r="D78" t="s">
        <v>969</v>
      </c>
      <c r="E78" t="s">
        <v>239</v>
      </c>
      <c r="F78">
        <v>140</v>
      </c>
      <c r="G78">
        <v>-34.42</v>
      </c>
      <c r="H78">
        <v>34.42</v>
      </c>
      <c r="I78" t="s">
        <v>2126</v>
      </c>
      <c r="J78" t="s">
        <v>116</v>
      </c>
      <c r="K78" t="s">
        <v>121</v>
      </c>
      <c r="L78">
        <v>4</v>
      </c>
      <c r="M78" s="34">
        <f t="shared" si="3"/>
        <v>7.5757575757575758E-4</v>
      </c>
      <c r="N78">
        <v>6</v>
      </c>
      <c r="O78">
        <f t="shared" si="4"/>
        <v>4.5454545454545452E-3</v>
      </c>
      <c r="R78" s="7">
        <v>0.91605537309453811</v>
      </c>
      <c r="S78">
        <f t="shared" si="5"/>
        <v>4.1638880595206273E-3</v>
      </c>
    </row>
    <row r="79" spans="1:19" x14ac:dyDescent="0.25">
      <c r="A79">
        <v>15747</v>
      </c>
      <c r="B79">
        <v>1754</v>
      </c>
      <c r="C79" t="s">
        <v>1291</v>
      </c>
      <c r="D79" t="s">
        <v>969</v>
      </c>
      <c r="E79" t="s">
        <v>239</v>
      </c>
      <c r="F79">
        <v>140</v>
      </c>
      <c r="G79">
        <v>34.5</v>
      </c>
      <c r="H79">
        <v>34.5</v>
      </c>
      <c r="I79" t="s">
        <v>2126</v>
      </c>
      <c r="J79" t="s">
        <v>116</v>
      </c>
      <c r="K79" t="s">
        <v>121</v>
      </c>
      <c r="L79">
        <v>10</v>
      </c>
      <c r="M79" s="34">
        <f t="shared" si="3"/>
        <v>1.893939393939394E-3</v>
      </c>
      <c r="N79">
        <v>8</v>
      </c>
      <c r="O79">
        <f t="shared" si="4"/>
        <v>1.5151515151515152E-2</v>
      </c>
      <c r="R79" s="7">
        <v>0.91393118672214502</v>
      </c>
      <c r="S79">
        <f t="shared" si="5"/>
        <v>1.3847442223062804E-2</v>
      </c>
    </row>
    <row r="80" spans="1:19" x14ac:dyDescent="0.25">
      <c r="A80">
        <v>70258</v>
      </c>
      <c r="B80">
        <v>44032</v>
      </c>
      <c r="C80" t="s">
        <v>1195</v>
      </c>
      <c r="D80" t="s">
        <v>1802</v>
      </c>
      <c r="E80" t="s">
        <v>70</v>
      </c>
      <c r="F80" s="6">
        <v>130</v>
      </c>
      <c r="G80" s="6">
        <v>-146.9</v>
      </c>
      <c r="H80">
        <v>146.9</v>
      </c>
      <c r="I80" t="s">
        <v>2126</v>
      </c>
      <c r="J80" s="8" t="s">
        <v>116</v>
      </c>
      <c r="K80" t="s">
        <v>121</v>
      </c>
      <c r="L80">
        <v>626</v>
      </c>
      <c r="M80" s="34">
        <f t="shared" si="3"/>
        <v>0.11856060606060606</v>
      </c>
      <c r="N80">
        <v>8</v>
      </c>
      <c r="O80">
        <f t="shared" si="4"/>
        <v>0.94848484848484849</v>
      </c>
      <c r="R80" s="7">
        <v>0.91112026710879135</v>
      </c>
      <c r="S80">
        <f t="shared" si="5"/>
        <v>0.86418376850015666</v>
      </c>
    </row>
    <row r="81" spans="1:19" x14ac:dyDescent="0.25">
      <c r="A81">
        <v>41635</v>
      </c>
      <c r="B81">
        <v>44023</v>
      </c>
      <c r="C81" t="s">
        <v>1801</v>
      </c>
      <c r="D81" t="s">
        <v>1802</v>
      </c>
      <c r="E81" t="s">
        <v>239</v>
      </c>
      <c r="F81" s="6">
        <v>140</v>
      </c>
      <c r="G81" s="6">
        <v>147.79</v>
      </c>
      <c r="H81">
        <v>147.79</v>
      </c>
      <c r="I81" t="s">
        <v>2126</v>
      </c>
      <c r="J81" t="s">
        <v>116</v>
      </c>
      <c r="K81" t="s">
        <v>121</v>
      </c>
      <c r="L81">
        <v>51</v>
      </c>
      <c r="M81" s="34">
        <f t="shared" si="3"/>
        <v>9.6590909090909088E-3</v>
      </c>
      <c r="N81">
        <v>8</v>
      </c>
      <c r="O81">
        <f t="shared" si="4"/>
        <v>7.7272727272727271E-2</v>
      </c>
      <c r="R81" s="7">
        <v>0.90563344771825871</v>
      </c>
      <c r="S81">
        <f t="shared" si="5"/>
        <v>6.9980766414592721E-2</v>
      </c>
    </row>
    <row r="82" spans="1:19" x14ac:dyDescent="0.25">
      <c r="A82">
        <v>57753</v>
      </c>
      <c r="B82">
        <v>3879</v>
      </c>
      <c r="C82" t="s">
        <v>815</v>
      </c>
      <c r="D82" t="s">
        <v>1801</v>
      </c>
      <c r="E82" t="s">
        <v>239</v>
      </c>
      <c r="F82">
        <v>140</v>
      </c>
      <c r="G82">
        <v>148.02000000000001</v>
      </c>
      <c r="H82">
        <v>148.02000000000001</v>
      </c>
      <c r="I82" t="s">
        <v>2126</v>
      </c>
      <c r="J82" t="s">
        <v>116</v>
      </c>
      <c r="K82" t="s">
        <v>121</v>
      </c>
      <c r="L82">
        <v>190</v>
      </c>
      <c r="M82" s="34">
        <f t="shared" si="3"/>
        <v>3.5984848484848488E-2</v>
      </c>
      <c r="N82">
        <v>8</v>
      </c>
      <c r="O82">
        <f t="shared" si="4"/>
        <v>0.2878787878787879</v>
      </c>
      <c r="R82" s="7">
        <v>0.90422623455128659</v>
      </c>
      <c r="S82">
        <f t="shared" si="5"/>
        <v>0.26030755237082492</v>
      </c>
    </row>
    <row r="83" spans="1:19" x14ac:dyDescent="0.25">
      <c r="A83">
        <v>874</v>
      </c>
      <c r="B83">
        <v>8809</v>
      </c>
      <c r="C83" t="s">
        <v>814</v>
      </c>
      <c r="D83" t="s">
        <v>815</v>
      </c>
      <c r="E83" t="s">
        <v>239</v>
      </c>
      <c r="F83">
        <v>140</v>
      </c>
      <c r="G83">
        <v>148.22</v>
      </c>
      <c r="H83">
        <v>148.22</v>
      </c>
      <c r="I83" t="s">
        <v>2126</v>
      </c>
      <c r="J83" t="s">
        <v>116</v>
      </c>
      <c r="K83" t="s">
        <v>121</v>
      </c>
      <c r="L83">
        <v>1</v>
      </c>
      <c r="M83" s="34">
        <f t="shared" si="3"/>
        <v>1.8939393939393939E-4</v>
      </c>
      <c r="N83">
        <v>8</v>
      </c>
      <c r="O83">
        <f t="shared" si="4"/>
        <v>1.5151515151515152E-3</v>
      </c>
      <c r="R83" s="7">
        <v>0.90300612088976828</v>
      </c>
      <c r="S83">
        <f t="shared" si="5"/>
        <v>1.3681910922572246E-3</v>
      </c>
    </row>
    <row r="84" spans="1:19" x14ac:dyDescent="0.25">
      <c r="A84">
        <v>70491</v>
      </c>
      <c r="B84">
        <v>37829</v>
      </c>
      <c r="C84" t="s">
        <v>1262</v>
      </c>
      <c r="D84" t="s">
        <v>1291</v>
      </c>
      <c r="E84" t="s">
        <v>239</v>
      </c>
      <c r="F84">
        <v>140</v>
      </c>
      <c r="G84">
        <v>34.92</v>
      </c>
      <c r="H84">
        <v>34.92</v>
      </c>
      <c r="I84" t="s">
        <v>2126</v>
      </c>
      <c r="J84" t="s">
        <v>116</v>
      </c>
      <c r="K84" t="s">
        <v>121</v>
      </c>
      <c r="L84">
        <v>715</v>
      </c>
      <c r="M84" s="34">
        <f t="shared" si="3"/>
        <v>0.13541666666666666</v>
      </c>
      <c r="N84">
        <v>8</v>
      </c>
      <c r="O84">
        <f t="shared" si="4"/>
        <v>1.0833333333333333</v>
      </c>
      <c r="R84" s="7">
        <v>0.90293888722548687</v>
      </c>
      <c r="S84">
        <f t="shared" si="5"/>
        <v>0.97818379449427739</v>
      </c>
    </row>
    <row r="85" spans="1:19" x14ac:dyDescent="0.25">
      <c r="A85">
        <v>42699</v>
      </c>
      <c r="B85">
        <v>11988</v>
      </c>
      <c r="C85" t="s">
        <v>831</v>
      </c>
      <c r="D85" t="s">
        <v>830</v>
      </c>
      <c r="E85" t="s">
        <v>239</v>
      </c>
      <c r="F85">
        <v>140</v>
      </c>
      <c r="G85">
        <v>89.38</v>
      </c>
      <c r="H85">
        <v>89.38</v>
      </c>
      <c r="I85" t="s">
        <v>2126</v>
      </c>
      <c r="J85" t="s">
        <v>116</v>
      </c>
      <c r="K85" t="s">
        <v>121</v>
      </c>
      <c r="L85">
        <v>56</v>
      </c>
      <c r="M85" s="34">
        <f t="shared" si="3"/>
        <v>1.0606060606060607E-2</v>
      </c>
      <c r="N85">
        <v>6</v>
      </c>
      <c r="O85">
        <f t="shared" si="4"/>
        <v>6.3636363636363644E-2</v>
      </c>
      <c r="R85" s="7">
        <v>0.90202073358617152</v>
      </c>
      <c r="S85">
        <f t="shared" si="5"/>
        <v>5.74013194100291E-2</v>
      </c>
    </row>
    <row r="86" spans="1:19" x14ac:dyDescent="0.25">
      <c r="A86">
        <v>14663</v>
      </c>
      <c r="B86">
        <v>4668</v>
      </c>
      <c r="C86" t="s">
        <v>1065</v>
      </c>
      <c r="D86" t="s">
        <v>1262</v>
      </c>
      <c r="E86" t="s">
        <v>239</v>
      </c>
      <c r="F86" s="6">
        <v>140</v>
      </c>
      <c r="G86" s="6">
        <v>35.04</v>
      </c>
      <c r="H86">
        <v>35.04</v>
      </c>
      <c r="I86" t="s">
        <v>2126</v>
      </c>
      <c r="J86" t="s">
        <v>116</v>
      </c>
      <c r="K86" t="s">
        <v>121</v>
      </c>
      <c r="L86">
        <v>10</v>
      </c>
      <c r="M86" s="34">
        <f t="shared" si="3"/>
        <v>1.893939393939394E-3</v>
      </c>
      <c r="N86">
        <v>8</v>
      </c>
      <c r="O86">
        <f t="shared" si="4"/>
        <v>1.5151515151515152E-2</v>
      </c>
      <c r="R86" s="7">
        <v>0.89984663076238591</v>
      </c>
      <c r="S86">
        <f t="shared" si="5"/>
        <v>1.3634039860036151E-2</v>
      </c>
    </row>
    <row r="87" spans="1:19" x14ac:dyDescent="0.25">
      <c r="A87">
        <v>8936</v>
      </c>
      <c r="B87">
        <v>804</v>
      </c>
      <c r="C87" t="s">
        <v>1065</v>
      </c>
      <c r="D87" t="s">
        <v>1066</v>
      </c>
      <c r="E87" t="s">
        <v>239</v>
      </c>
      <c r="F87" s="6">
        <v>140</v>
      </c>
      <c r="G87" s="6">
        <v>-35.119999999999997</v>
      </c>
      <c r="H87">
        <v>35.119999999999997</v>
      </c>
      <c r="I87" t="s">
        <v>2126</v>
      </c>
      <c r="J87" t="s">
        <v>116</v>
      </c>
      <c r="K87" t="s">
        <v>121</v>
      </c>
      <c r="L87">
        <v>5</v>
      </c>
      <c r="M87" s="34">
        <f t="shared" si="3"/>
        <v>9.46969696969697E-4</v>
      </c>
      <c r="N87">
        <v>8</v>
      </c>
      <c r="O87">
        <f t="shared" si="4"/>
        <v>7.575757575757576E-3</v>
      </c>
      <c r="R87" s="7">
        <v>0.89779686622761978</v>
      </c>
      <c r="S87">
        <f t="shared" si="5"/>
        <v>6.8014914108153017E-3</v>
      </c>
    </row>
    <row r="88" spans="1:19" x14ac:dyDescent="0.25">
      <c r="A88">
        <v>64571</v>
      </c>
      <c r="B88">
        <v>21179</v>
      </c>
      <c r="C88" t="s">
        <v>1066</v>
      </c>
      <c r="D88" t="s">
        <v>2035</v>
      </c>
      <c r="E88" t="s">
        <v>239</v>
      </c>
      <c r="F88">
        <v>140</v>
      </c>
      <c r="G88">
        <v>-35.33</v>
      </c>
      <c r="H88">
        <v>35.33</v>
      </c>
      <c r="I88" t="s">
        <v>2126</v>
      </c>
      <c r="J88" t="s">
        <v>116</v>
      </c>
      <c r="K88" t="s">
        <v>121</v>
      </c>
      <c r="L88">
        <v>291</v>
      </c>
      <c r="M88" s="34">
        <f t="shared" si="3"/>
        <v>5.5113636363636365E-2</v>
      </c>
      <c r="N88">
        <v>8</v>
      </c>
      <c r="O88">
        <f t="shared" si="4"/>
        <v>0.44090909090909092</v>
      </c>
      <c r="R88" s="7">
        <v>0.89499364013380656</v>
      </c>
      <c r="S88">
        <f t="shared" si="5"/>
        <v>0.39461083224081472</v>
      </c>
    </row>
    <row r="89" spans="1:19" x14ac:dyDescent="0.25">
      <c r="A89">
        <v>11252</v>
      </c>
      <c r="B89">
        <v>2677</v>
      </c>
      <c r="C89" t="s">
        <v>1149</v>
      </c>
      <c r="D89" t="s">
        <v>1150</v>
      </c>
      <c r="E89" t="s">
        <v>239</v>
      </c>
      <c r="F89" s="6">
        <v>140</v>
      </c>
      <c r="G89" s="6">
        <v>-26.42</v>
      </c>
      <c r="H89">
        <v>26.42</v>
      </c>
      <c r="I89" t="s">
        <v>2126</v>
      </c>
      <c r="J89" t="s">
        <v>116</v>
      </c>
      <c r="K89" t="s">
        <v>121</v>
      </c>
      <c r="L89">
        <v>6</v>
      </c>
      <c r="M89" s="34">
        <f t="shared" si="3"/>
        <v>1.1363636363636363E-3</v>
      </c>
      <c r="N89">
        <v>6</v>
      </c>
      <c r="O89">
        <f t="shared" si="4"/>
        <v>6.8181818181818179E-3</v>
      </c>
      <c r="R89" s="7">
        <v>0.89399897963851893</v>
      </c>
      <c r="S89">
        <f t="shared" si="5"/>
        <v>6.0954475884444472E-3</v>
      </c>
    </row>
    <row r="90" spans="1:19" x14ac:dyDescent="0.25">
      <c r="A90">
        <v>10025</v>
      </c>
      <c r="B90">
        <v>37135</v>
      </c>
      <c r="C90" t="s">
        <v>926</v>
      </c>
      <c r="D90" t="s">
        <v>1114</v>
      </c>
      <c r="E90" t="s">
        <v>239</v>
      </c>
      <c r="F90">
        <v>140</v>
      </c>
      <c r="G90">
        <v>-98.92</v>
      </c>
      <c r="H90">
        <v>98.92</v>
      </c>
      <c r="I90" t="s">
        <v>2126</v>
      </c>
      <c r="J90" t="s">
        <v>116</v>
      </c>
      <c r="K90" t="s">
        <v>121</v>
      </c>
      <c r="L90">
        <v>6</v>
      </c>
      <c r="M90" s="34">
        <f t="shared" si="3"/>
        <v>1.1363636363636363E-3</v>
      </c>
      <c r="N90">
        <v>6</v>
      </c>
      <c r="O90">
        <f t="shared" si="4"/>
        <v>6.8181818181818179E-3</v>
      </c>
      <c r="R90" s="7">
        <v>0.89287905753369967</v>
      </c>
      <c r="S90">
        <f t="shared" si="5"/>
        <v>6.0878117559115888E-3</v>
      </c>
    </row>
    <row r="91" spans="1:19" x14ac:dyDescent="0.25">
      <c r="A91">
        <v>39994</v>
      </c>
      <c r="B91">
        <v>33948</v>
      </c>
      <c r="C91" t="s">
        <v>1783</v>
      </c>
      <c r="D91" t="s">
        <v>831</v>
      </c>
      <c r="E91" t="s">
        <v>239</v>
      </c>
      <c r="F91">
        <v>140</v>
      </c>
      <c r="G91">
        <v>90.36</v>
      </c>
      <c r="H91">
        <v>90.36</v>
      </c>
      <c r="I91" t="s">
        <v>2126</v>
      </c>
      <c r="J91" t="s">
        <v>116</v>
      </c>
      <c r="K91" t="s">
        <v>121</v>
      </c>
      <c r="L91">
        <v>44</v>
      </c>
      <c r="M91" s="34">
        <f t="shared" si="3"/>
        <v>8.3333333333333332E-3</v>
      </c>
      <c r="N91">
        <v>6</v>
      </c>
      <c r="O91">
        <f t="shared" si="4"/>
        <v>0.05</v>
      </c>
      <c r="R91" s="7">
        <v>0.89223786153089868</v>
      </c>
      <c r="S91">
        <f t="shared" si="5"/>
        <v>4.4611893076544937E-2</v>
      </c>
    </row>
    <row r="92" spans="1:19" x14ac:dyDescent="0.25">
      <c r="A92">
        <v>59974</v>
      </c>
      <c r="B92">
        <v>8845</v>
      </c>
      <c r="C92" t="s">
        <v>832</v>
      </c>
      <c r="D92" t="s">
        <v>1783</v>
      </c>
      <c r="E92" t="s">
        <v>239</v>
      </c>
      <c r="F92" s="6">
        <v>140</v>
      </c>
      <c r="G92" s="6">
        <v>90.64</v>
      </c>
      <c r="H92">
        <v>90.64</v>
      </c>
      <c r="I92" t="s">
        <v>2126</v>
      </c>
      <c r="J92" t="s">
        <v>116</v>
      </c>
      <c r="K92" t="s">
        <v>121</v>
      </c>
      <c r="L92">
        <v>214</v>
      </c>
      <c r="M92" s="34">
        <f t="shared" si="3"/>
        <v>4.0530303030303028E-2</v>
      </c>
      <c r="N92">
        <v>6</v>
      </c>
      <c r="O92">
        <f t="shared" si="4"/>
        <v>0.24318181818181817</v>
      </c>
      <c r="R92" s="7">
        <v>0.88948161041407769</v>
      </c>
      <c r="S92">
        <f t="shared" si="5"/>
        <v>0.21630575525978707</v>
      </c>
    </row>
    <row r="93" spans="1:19" x14ac:dyDescent="0.25">
      <c r="A93">
        <v>38390</v>
      </c>
      <c r="B93">
        <v>4177</v>
      </c>
      <c r="C93" t="s">
        <v>1162</v>
      </c>
      <c r="D93" t="s">
        <v>1418</v>
      </c>
      <c r="E93" t="s">
        <v>239</v>
      </c>
      <c r="F93" s="6">
        <v>140</v>
      </c>
      <c r="G93" s="6">
        <v>-86.42</v>
      </c>
      <c r="H93">
        <v>86.42</v>
      </c>
      <c r="I93" t="s">
        <v>2126</v>
      </c>
      <c r="J93" t="s">
        <v>116</v>
      </c>
      <c r="K93" t="s">
        <v>121</v>
      </c>
      <c r="L93">
        <v>39</v>
      </c>
      <c r="M93" s="34">
        <f t="shared" si="3"/>
        <v>7.3863636363636362E-3</v>
      </c>
      <c r="N93">
        <v>8</v>
      </c>
      <c r="O93">
        <f t="shared" si="4"/>
        <v>5.909090909090909E-2</v>
      </c>
      <c r="R93" s="7">
        <v>0.88916372185805626</v>
      </c>
      <c r="S93">
        <f t="shared" si="5"/>
        <v>5.2541492655248781E-2</v>
      </c>
    </row>
    <row r="94" spans="1:19" x14ac:dyDescent="0.25">
      <c r="A94">
        <v>44434</v>
      </c>
      <c r="B94">
        <v>43489</v>
      </c>
      <c r="C94" t="s">
        <v>1150</v>
      </c>
      <c r="D94" t="s">
        <v>1850</v>
      </c>
      <c r="E94" t="s">
        <v>239</v>
      </c>
      <c r="F94" s="6">
        <v>140</v>
      </c>
      <c r="G94" s="6">
        <v>-26.57</v>
      </c>
      <c r="H94">
        <v>26.57</v>
      </c>
      <c r="I94" t="s">
        <v>2126</v>
      </c>
      <c r="J94" t="s">
        <v>116</v>
      </c>
      <c r="K94" t="s">
        <v>121</v>
      </c>
      <c r="L94">
        <v>67</v>
      </c>
      <c r="M94" s="34">
        <f t="shared" si="3"/>
        <v>1.268939393939394E-2</v>
      </c>
      <c r="N94">
        <v>6</v>
      </c>
      <c r="O94">
        <f t="shared" si="4"/>
        <v>7.6136363636363641E-2</v>
      </c>
      <c r="R94" s="7">
        <v>0.88895193985885101</v>
      </c>
      <c r="S94">
        <f t="shared" si="5"/>
        <v>6.7681568148344348E-2</v>
      </c>
    </row>
    <row r="95" spans="1:19" x14ac:dyDescent="0.25">
      <c r="A95">
        <v>71117</v>
      </c>
      <c r="B95">
        <v>345942</v>
      </c>
      <c r="C95" t="s">
        <v>1570</v>
      </c>
      <c r="D95" t="s">
        <v>1734</v>
      </c>
      <c r="E95" t="s">
        <v>70</v>
      </c>
      <c r="F95">
        <v>130</v>
      </c>
      <c r="G95">
        <v>-288.02</v>
      </c>
      <c r="H95">
        <v>288.02</v>
      </c>
      <c r="I95" t="s">
        <v>2126</v>
      </c>
      <c r="J95" t="s">
        <v>116</v>
      </c>
      <c r="K95" t="s">
        <v>121</v>
      </c>
      <c r="L95" s="8">
        <v>1386</v>
      </c>
      <c r="M95" s="34">
        <f t="shared" si="3"/>
        <v>0.26250000000000001</v>
      </c>
      <c r="N95">
        <v>16</v>
      </c>
      <c r="O95">
        <f t="shared" si="4"/>
        <v>4.2</v>
      </c>
      <c r="R95" s="7">
        <v>0.8885588745920423</v>
      </c>
      <c r="S95">
        <f t="shared" si="5"/>
        <v>3.7319472732865777</v>
      </c>
    </row>
    <row r="96" spans="1:19" x14ac:dyDescent="0.25">
      <c r="A96">
        <v>20433</v>
      </c>
      <c r="B96">
        <v>31756</v>
      </c>
      <c r="C96" t="s">
        <v>1418</v>
      </c>
      <c r="D96" t="s">
        <v>1419</v>
      </c>
      <c r="E96" t="s">
        <v>239</v>
      </c>
      <c r="F96">
        <v>140</v>
      </c>
      <c r="G96">
        <v>-86.5</v>
      </c>
      <c r="H96">
        <v>86.5</v>
      </c>
      <c r="I96" t="s">
        <v>2126</v>
      </c>
      <c r="J96" t="s">
        <v>116</v>
      </c>
      <c r="K96" t="s">
        <v>121</v>
      </c>
      <c r="L96">
        <v>14</v>
      </c>
      <c r="M96" s="34">
        <f t="shared" si="3"/>
        <v>2.6515151515151517E-3</v>
      </c>
      <c r="N96">
        <v>8</v>
      </c>
      <c r="O96">
        <f t="shared" si="4"/>
        <v>2.1212121212121213E-2</v>
      </c>
      <c r="R96" s="7">
        <v>0.8883413739072048</v>
      </c>
      <c r="S96">
        <f t="shared" si="5"/>
        <v>1.8843604901061919E-2</v>
      </c>
    </row>
    <row r="97" spans="1:19" x14ac:dyDescent="0.25">
      <c r="A97">
        <v>54930</v>
      </c>
      <c r="B97">
        <v>29244</v>
      </c>
      <c r="C97" t="s">
        <v>1419</v>
      </c>
      <c r="D97" t="s">
        <v>799</v>
      </c>
      <c r="E97" t="s">
        <v>239</v>
      </c>
      <c r="F97" s="6">
        <v>140</v>
      </c>
      <c r="G97" s="6">
        <v>-86.77</v>
      </c>
      <c r="H97">
        <v>86.77</v>
      </c>
      <c r="I97" t="s">
        <v>2126</v>
      </c>
      <c r="J97" t="s">
        <v>116</v>
      </c>
      <c r="K97" t="s">
        <v>121</v>
      </c>
      <c r="L97">
        <v>158</v>
      </c>
      <c r="M97" s="34">
        <f t="shared" si="3"/>
        <v>2.9924242424242423E-2</v>
      </c>
      <c r="N97">
        <v>8</v>
      </c>
      <c r="O97">
        <f t="shared" si="4"/>
        <v>0.23939393939393938</v>
      </c>
      <c r="R97" s="7">
        <v>0.8855771446695081</v>
      </c>
      <c r="S97">
        <f t="shared" si="5"/>
        <v>0.21200180129967011</v>
      </c>
    </row>
    <row r="98" spans="1:19" x14ac:dyDescent="0.25">
      <c r="A98">
        <v>68963</v>
      </c>
      <c r="B98">
        <v>13756</v>
      </c>
      <c r="C98" t="s">
        <v>961</v>
      </c>
      <c r="D98" t="s">
        <v>1114</v>
      </c>
      <c r="E98" t="s">
        <v>239</v>
      </c>
      <c r="F98" s="6">
        <v>140</v>
      </c>
      <c r="G98" s="6">
        <v>99.85</v>
      </c>
      <c r="H98">
        <v>99.85</v>
      </c>
      <c r="I98" t="s">
        <v>2126</v>
      </c>
      <c r="J98" t="s">
        <v>116</v>
      </c>
      <c r="K98" t="s">
        <v>121</v>
      </c>
      <c r="L98">
        <v>461</v>
      </c>
      <c r="M98" s="34">
        <f t="shared" si="3"/>
        <v>8.7310606060606061E-2</v>
      </c>
      <c r="N98">
        <v>8</v>
      </c>
      <c r="O98">
        <f t="shared" si="4"/>
        <v>0.69848484848484849</v>
      </c>
      <c r="R98" s="7">
        <v>0.88456280792422215</v>
      </c>
      <c r="S98">
        <f t="shared" si="5"/>
        <v>0.61785371886828244</v>
      </c>
    </row>
    <row r="99" spans="1:19" x14ac:dyDescent="0.25">
      <c r="A99">
        <v>21406</v>
      </c>
      <c r="B99">
        <v>31104</v>
      </c>
      <c r="C99" t="s">
        <v>940</v>
      </c>
      <c r="D99" t="s">
        <v>1127</v>
      </c>
      <c r="E99" t="s">
        <v>94</v>
      </c>
      <c r="F99" s="6">
        <v>100.5</v>
      </c>
      <c r="G99" s="6">
        <v>-77.19</v>
      </c>
      <c r="H99">
        <v>77.19</v>
      </c>
      <c r="I99" t="s">
        <v>2126</v>
      </c>
      <c r="J99" t="s">
        <v>116</v>
      </c>
      <c r="K99" t="s">
        <v>121</v>
      </c>
      <c r="L99">
        <v>15</v>
      </c>
      <c r="M99" s="34">
        <f t="shared" si="3"/>
        <v>2.840909090909091E-3</v>
      </c>
      <c r="N99">
        <v>8</v>
      </c>
      <c r="O99">
        <f t="shared" si="4"/>
        <v>2.2727272727272728E-2</v>
      </c>
      <c r="R99" s="7">
        <v>0.8842001992938312</v>
      </c>
      <c r="S99">
        <f t="shared" si="5"/>
        <v>2.0095459074859802E-2</v>
      </c>
    </row>
    <row r="100" spans="1:19" x14ac:dyDescent="0.25">
      <c r="A100">
        <v>10680</v>
      </c>
      <c r="B100">
        <v>2697</v>
      </c>
      <c r="C100" t="s">
        <v>1127</v>
      </c>
      <c r="D100" t="s">
        <v>1128</v>
      </c>
      <c r="E100" t="s">
        <v>94</v>
      </c>
      <c r="F100" s="6">
        <v>100.5</v>
      </c>
      <c r="G100" s="6">
        <v>-77.349999999999994</v>
      </c>
      <c r="H100">
        <v>77.349999999999994</v>
      </c>
      <c r="I100" t="s">
        <v>2126</v>
      </c>
      <c r="J100" t="s">
        <v>116</v>
      </c>
      <c r="K100" t="s">
        <v>121</v>
      </c>
      <c r="L100">
        <v>6</v>
      </c>
      <c r="M100" s="34">
        <f t="shared" si="3"/>
        <v>1.1363636363636363E-3</v>
      </c>
      <c r="N100">
        <v>8</v>
      </c>
      <c r="O100">
        <f t="shared" si="4"/>
        <v>9.0909090909090905E-3</v>
      </c>
      <c r="R100" s="7">
        <v>0.88237121374907346</v>
      </c>
      <c r="S100">
        <f t="shared" si="5"/>
        <v>8.0215564886279393E-3</v>
      </c>
    </row>
    <row r="101" spans="1:19" x14ac:dyDescent="0.25">
      <c r="A101">
        <v>46865</v>
      </c>
      <c r="B101">
        <v>10981</v>
      </c>
      <c r="C101" t="s">
        <v>1889</v>
      </c>
      <c r="D101" t="s">
        <v>935</v>
      </c>
      <c r="E101" t="s">
        <v>239</v>
      </c>
      <c r="F101">
        <v>140</v>
      </c>
      <c r="G101">
        <v>54.41</v>
      </c>
      <c r="H101">
        <v>54.41</v>
      </c>
      <c r="I101" t="s">
        <v>2126</v>
      </c>
      <c r="J101" t="s">
        <v>116</v>
      </c>
      <c r="K101" t="s">
        <v>121</v>
      </c>
      <c r="L101">
        <v>84</v>
      </c>
      <c r="M101" s="34">
        <f t="shared" si="3"/>
        <v>1.5909090909090907E-2</v>
      </c>
      <c r="N101">
        <v>6</v>
      </c>
      <c r="O101">
        <f t="shared" si="4"/>
        <v>9.5454545454545445E-2</v>
      </c>
      <c r="R101" s="7">
        <v>0.88146393398012191</v>
      </c>
      <c r="S101">
        <f t="shared" si="5"/>
        <v>8.4139739152647997E-2</v>
      </c>
    </row>
    <row r="102" spans="1:19" x14ac:dyDescent="0.25">
      <c r="A102">
        <v>11582</v>
      </c>
      <c r="B102">
        <v>9797</v>
      </c>
      <c r="C102" t="s">
        <v>1162</v>
      </c>
      <c r="D102" t="s">
        <v>960</v>
      </c>
      <c r="E102" t="s">
        <v>94</v>
      </c>
      <c r="F102">
        <v>32</v>
      </c>
      <c r="G102">
        <v>87.19</v>
      </c>
      <c r="H102">
        <v>87.19</v>
      </c>
      <c r="I102" t="s">
        <v>2126</v>
      </c>
      <c r="J102" t="s">
        <v>116</v>
      </c>
      <c r="K102" t="s">
        <v>121</v>
      </c>
      <c r="L102">
        <v>7</v>
      </c>
      <c r="M102" s="34">
        <f t="shared" si="3"/>
        <v>1.3257575757575758E-3</v>
      </c>
      <c r="N102">
        <v>6</v>
      </c>
      <c r="O102">
        <f t="shared" si="4"/>
        <v>7.9545454545454555E-3</v>
      </c>
      <c r="R102" s="7">
        <v>0.88131126095851842</v>
      </c>
      <c r="S102">
        <f t="shared" si="5"/>
        <v>7.0104304848973061E-3</v>
      </c>
    </row>
    <row r="103" spans="1:19" x14ac:dyDescent="0.25">
      <c r="A103">
        <v>51251</v>
      </c>
      <c r="B103">
        <v>15842</v>
      </c>
      <c r="C103" t="s">
        <v>1850</v>
      </c>
      <c r="D103" t="s">
        <v>1878</v>
      </c>
      <c r="E103" t="s">
        <v>239</v>
      </c>
      <c r="F103">
        <v>140</v>
      </c>
      <c r="G103">
        <v>-26.84</v>
      </c>
      <c r="H103">
        <v>26.84</v>
      </c>
      <c r="I103" t="s">
        <v>2126</v>
      </c>
      <c r="J103" t="s">
        <v>116</v>
      </c>
      <c r="K103" t="s">
        <v>121</v>
      </c>
      <c r="L103">
        <v>120</v>
      </c>
      <c r="M103" s="34">
        <f t="shared" si="3"/>
        <v>2.2727272727272728E-2</v>
      </c>
      <c r="N103">
        <v>6</v>
      </c>
      <c r="O103">
        <f t="shared" si="4"/>
        <v>0.13636363636363635</v>
      </c>
      <c r="R103" s="7">
        <v>0.8800094277961874</v>
      </c>
      <c r="S103">
        <f t="shared" si="5"/>
        <v>0.120001285608571</v>
      </c>
    </row>
    <row r="104" spans="1:19" x14ac:dyDescent="0.25">
      <c r="A104">
        <v>5587</v>
      </c>
      <c r="B104">
        <v>40838</v>
      </c>
      <c r="C104" t="s">
        <v>960</v>
      </c>
      <c r="D104" t="s">
        <v>961</v>
      </c>
      <c r="E104" t="s">
        <v>239</v>
      </c>
      <c r="F104">
        <v>140</v>
      </c>
      <c r="G104">
        <v>100.4</v>
      </c>
      <c r="H104">
        <v>100.4</v>
      </c>
      <c r="I104" t="s">
        <v>2126</v>
      </c>
      <c r="J104" t="s">
        <v>116</v>
      </c>
      <c r="K104" t="s">
        <v>121</v>
      </c>
      <c r="L104">
        <v>4</v>
      </c>
      <c r="M104" s="34">
        <f t="shared" si="3"/>
        <v>7.5757575757575758E-4</v>
      </c>
      <c r="N104">
        <v>8</v>
      </c>
      <c r="O104">
        <f t="shared" si="4"/>
        <v>6.0606060606060606E-3</v>
      </c>
      <c r="R104" s="7">
        <v>0.87971709533101172</v>
      </c>
      <c r="S104">
        <f t="shared" si="5"/>
        <v>5.3316187595818893E-3</v>
      </c>
    </row>
    <row r="105" spans="1:19" x14ac:dyDescent="0.25">
      <c r="A105">
        <v>51864</v>
      </c>
      <c r="B105">
        <v>41825</v>
      </c>
      <c r="C105" t="s">
        <v>1941</v>
      </c>
      <c r="D105" t="s">
        <v>1923</v>
      </c>
      <c r="E105" t="s">
        <v>239</v>
      </c>
      <c r="F105">
        <v>140</v>
      </c>
      <c r="G105">
        <v>34.42</v>
      </c>
      <c r="H105">
        <v>34.42</v>
      </c>
      <c r="I105" t="s">
        <v>2126</v>
      </c>
      <c r="J105" t="s">
        <v>116</v>
      </c>
      <c r="K105" t="s">
        <v>121</v>
      </c>
      <c r="L105">
        <v>126</v>
      </c>
      <c r="M105" s="34">
        <f t="shared" si="3"/>
        <v>2.3863636363636365E-2</v>
      </c>
      <c r="N105">
        <v>6</v>
      </c>
      <c r="O105">
        <f t="shared" si="4"/>
        <v>0.14318181818181819</v>
      </c>
      <c r="R105" s="7">
        <v>0.87928173634315776</v>
      </c>
      <c r="S105">
        <f t="shared" si="5"/>
        <v>0.1258971577036794</v>
      </c>
    </row>
    <row r="106" spans="1:19" x14ac:dyDescent="0.25">
      <c r="A106">
        <v>36984</v>
      </c>
      <c r="B106">
        <v>32844</v>
      </c>
      <c r="C106" t="s">
        <v>1734</v>
      </c>
      <c r="D106" t="s">
        <v>1556</v>
      </c>
      <c r="E106" t="s">
        <v>70</v>
      </c>
      <c r="F106">
        <v>130</v>
      </c>
      <c r="G106">
        <v>-291.39</v>
      </c>
      <c r="H106">
        <v>291.39</v>
      </c>
      <c r="I106" t="s">
        <v>2126</v>
      </c>
      <c r="J106" t="s">
        <v>116</v>
      </c>
      <c r="K106" t="s">
        <v>121</v>
      </c>
      <c r="L106">
        <v>35</v>
      </c>
      <c r="M106" s="34">
        <f t="shared" si="3"/>
        <v>6.628787878787879E-3</v>
      </c>
      <c r="N106">
        <v>16</v>
      </c>
      <c r="O106">
        <f t="shared" si="4"/>
        <v>0.10606060606060606</v>
      </c>
      <c r="R106" s="7">
        <v>0.87828246357115902</v>
      </c>
      <c r="S106">
        <f t="shared" si="5"/>
        <v>9.3151170378759293E-2</v>
      </c>
    </row>
    <row r="107" spans="1:19" x14ac:dyDescent="0.25">
      <c r="A107">
        <v>49568</v>
      </c>
      <c r="B107">
        <v>18224</v>
      </c>
      <c r="C107" t="s">
        <v>1917</v>
      </c>
      <c r="D107" t="s">
        <v>1446</v>
      </c>
      <c r="E107" t="s">
        <v>94</v>
      </c>
      <c r="F107">
        <v>65.8</v>
      </c>
      <c r="G107">
        <v>-350.45</v>
      </c>
      <c r="H107">
        <v>350.45</v>
      </c>
      <c r="I107" t="s">
        <v>2126</v>
      </c>
      <c r="J107" t="s">
        <v>116</v>
      </c>
      <c r="K107" t="s">
        <v>121</v>
      </c>
      <c r="L107">
        <v>105</v>
      </c>
      <c r="M107" s="34">
        <f t="shared" si="3"/>
        <v>1.9886363636363636E-2</v>
      </c>
      <c r="N107">
        <v>12</v>
      </c>
      <c r="O107">
        <f t="shared" si="4"/>
        <v>0.23863636363636365</v>
      </c>
      <c r="R107" s="7">
        <v>0.87731808921659349</v>
      </c>
      <c r="S107">
        <f t="shared" si="5"/>
        <v>0.20935999856305074</v>
      </c>
    </row>
    <row r="108" spans="1:19" x14ac:dyDescent="0.25">
      <c r="A108">
        <v>21370</v>
      </c>
      <c r="B108">
        <v>36482</v>
      </c>
      <c r="C108" t="s">
        <v>1446</v>
      </c>
      <c r="D108" t="s">
        <v>1447</v>
      </c>
      <c r="E108" t="s">
        <v>94</v>
      </c>
      <c r="F108">
        <v>65.8</v>
      </c>
      <c r="G108">
        <v>-350.53</v>
      </c>
      <c r="H108">
        <v>350.53</v>
      </c>
      <c r="I108" t="s">
        <v>2126</v>
      </c>
      <c r="J108" t="s">
        <v>116</v>
      </c>
      <c r="K108" t="s">
        <v>121</v>
      </c>
      <c r="L108">
        <v>15</v>
      </c>
      <c r="M108" s="34">
        <f t="shared" si="3"/>
        <v>2.840909090909091E-3</v>
      </c>
      <c r="N108">
        <v>12</v>
      </c>
      <c r="O108">
        <f t="shared" si="4"/>
        <v>3.4090909090909088E-2</v>
      </c>
      <c r="R108" s="7">
        <v>0.87711786256798341</v>
      </c>
      <c r="S108">
        <f t="shared" si="5"/>
        <v>2.9901745314817613E-2</v>
      </c>
    </row>
    <row r="109" spans="1:19" x14ac:dyDescent="0.25">
      <c r="A109">
        <v>64585</v>
      </c>
      <c r="B109">
        <v>5858</v>
      </c>
      <c r="C109" t="s">
        <v>1089</v>
      </c>
      <c r="D109" t="s">
        <v>1889</v>
      </c>
      <c r="E109" t="s">
        <v>239</v>
      </c>
      <c r="F109" s="6">
        <v>140</v>
      </c>
      <c r="G109" s="6">
        <v>54.86</v>
      </c>
      <c r="H109">
        <v>54.86</v>
      </c>
      <c r="I109" t="s">
        <v>2126</v>
      </c>
      <c r="J109" t="s">
        <v>116</v>
      </c>
      <c r="K109" t="s">
        <v>121</v>
      </c>
      <c r="L109">
        <v>286</v>
      </c>
      <c r="M109" s="34">
        <f t="shared" si="3"/>
        <v>5.4166666666666669E-2</v>
      </c>
      <c r="N109">
        <v>6</v>
      </c>
      <c r="O109">
        <f t="shared" si="4"/>
        <v>0.32500000000000001</v>
      </c>
      <c r="R109" s="7">
        <v>0.87423355172910011</v>
      </c>
      <c r="S109">
        <f t="shared" si="5"/>
        <v>0.28412590431195756</v>
      </c>
    </row>
    <row r="110" spans="1:19" x14ac:dyDescent="0.25">
      <c r="A110">
        <v>51823</v>
      </c>
      <c r="B110">
        <v>1716</v>
      </c>
      <c r="C110" t="s">
        <v>1940</v>
      </c>
      <c r="D110" t="s">
        <v>1941</v>
      </c>
      <c r="E110" t="s">
        <v>239</v>
      </c>
      <c r="F110" s="6">
        <v>140</v>
      </c>
      <c r="G110" s="6">
        <v>34.659999999999997</v>
      </c>
      <c r="H110">
        <v>34.659999999999997</v>
      </c>
      <c r="I110" t="s">
        <v>2126</v>
      </c>
      <c r="J110" t="s">
        <v>116</v>
      </c>
      <c r="K110" t="s">
        <v>121</v>
      </c>
      <c r="L110">
        <v>125</v>
      </c>
      <c r="M110" s="34">
        <f t="shared" si="3"/>
        <v>2.3674242424242424E-2</v>
      </c>
      <c r="N110">
        <v>6</v>
      </c>
      <c r="O110">
        <f t="shared" si="4"/>
        <v>0.14204545454545453</v>
      </c>
      <c r="R110" s="7">
        <v>0.87319323037886598</v>
      </c>
      <c r="S110">
        <f t="shared" si="5"/>
        <v>0.12403312931517982</v>
      </c>
    </row>
    <row r="111" spans="1:19" x14ac:dyDescent="0.25">
      <c r="A111">
        <v>50359</v>
      </c>
      <c r="B111">
        <v>8001</v>
      </c>
      <c r="C111" t="s">
        <v>799</v>
      </c>
      <c r="D111" t="s">
        <v>802</v>
      </c>
      <c r="E111" t="s">
        <v>239</v>
      </c>
      <c r="F111" s="6">
        <v>140</v>
      </c>
      <c r="G111" s="6">
        <v>-88.01</v>
      </c>
      <c r="H111">
        <v>88.01</v>
      </c>
      <c r="I111" t="s">
        <v>2126</v>
      </c>
      <c r="J111" t="s">
        <v>116</v>
      </c>
      <c r="K111" t="s">
        <v>121</v>
      </c>
      <c r="L111">
        <v>112</v>
      </c>
      <c r="M111" s="34">
        <f t="shared" si="3"/>
        <v>2.1212121212121213E-2</v>
      </c>
      <c r="N111">
        <v>8</v>
      </c>
      <c r="O111">
        <f t="shared" si="4"/>
        <v>0.16969696969696971</v>
      </c>
      <c r="R111" s="7">
        <v>0.87309997549111706</v>
      </c>
      <c r="S111">
        <f t="shared" si="5"/>
        <v>0.14816242008334107</v>
      </c>
    </row>
    <row r="112" spans="1:19" x14ac:dyDescent="0.25">
      <c r="A112">
        <v>61219</v>
      </c>
      <c r="B112">
        <v>38283</v>
      </c>
      <c r="C112" t="s">
        <v>1740</v>
      </c>
      <c r="D112" t="s">
        <v>1655</v>
      </c>
      <c r="E112" t="s">
        <v>94</v>
      </c>
      <c r="F112">
        <v>65.8</v>
      </c>
      <c r="G112">
        <v>-110.77</v>
      </c>
      <c r="H112">
        <v>110.77</v>
      </c>
      <c r="I112" t="s">
        <v>2126</v>
      </c>
      <c r="J112" t="s">
        <v>116</v>
      </c>
      <c r="K112" t="s">
        <v>121</v>
      </c>
      <c r="L112">
        <v>229</v>
      </c>
      <c r="M112" s="34">
        <f t="shared" si="3"/>
        <v>4.3371212121212123E-2</v>
      </c>
      <c r="N112">
        <v>12</v>
      </c>
      <c r="O112">
        <f t="shared" si="4"/>
        <v>0.5204545454545455</v>
      </c>
      <c r="R112" s="7">
        <v>0.87077592133267034</v>
      </c>
      <c r="S112">
        <f t="shared" si="5"/>
        <v>0.45319928632995804</v>
      </c>
    </row>
    <row r="113" spans="1:19" x14ac:dyDescent="0.25">
      <c r="A113">
        <v>49585</v>
      </c>
      <c r="B113">
        <v>7394</v>
      </c>
      <c r="C113" t="s">
        <v>804</v>
      </c>
      <c r="D113" t="s">
        <v>1912</v>
      </c>
      <c r="E113" t="s">
        <v>94</v>
      </c>
      <c r="F113">
        <v>65.8</v>
      </c>
      <c r="G113">
        <v>-133.46</v>
      </c>
      <c r="H113">
        <v>133.46</v>
      </c>
      <c r="I113" t="s">
        <v>2126</v>
      </c>
      <c r="J113" t="s">
        <v>116</v>
      </c>
      <c r="K113" t="s">
        <v>121</v>
      </c>
      <c r="L113">
        <v>105</v>
      </c>
      <c r="M113" s="34">
        <f t="shared" si="3"/>
        <v>1.9886363636363636E-2</v>
      </c>
      <c r="N113">
        <v>12</v>
      </c>
      <c r="O113">
        <f t="shared" si="4"/>
        <v>0.23863636363636365</v>
      </c>
      <c r="R113" s="7">
        <v>0.87076177155214485</v>
      </c>
      <c r="S113">
        <f t="shared" si="5"/>
        <v>0.20779542275676186</v>
      </c>
    </row>
    <row r="114" spans="1:19" x14ac:dyDescent="0.25">
      <c r="A114">
        <v>9470</v>
      </c>
      <c r="B114">
        <v>12419</v>
      </c>
      <c r="C114" t="s">
        <v>1089</v>
      </c>
      <c r="D114" t="s">
        <v>1090</v>
      </c>
      <c r="E114" t="s">
        <v>239</v>
      </c>
      <c r="F114" s="6">
        <v>140</v>
      </c>
      <c r="G114" s="6">
        <v>-55.08</v>
      </c>
      <c r="H114">
        <v>55.08</v>
      </c>
      <c r="I114" t="s">
        <v>2126</v>
      </c>
      <c r="J114" t="s">
        <v>116</v>
      </c>
      <c r="K114" t="s">
        <v>121</v>
      </c>
      <c r="L114">
        <v>5</v>
      </c>
      <c r="M114" s="34">
        <f t="shared" si="3"/>
        <v>9.46969696969697E-4</v>
      </c>
      <c r="N114">
        <v>6</v>
      </c>
      <c r="O114">
        <f t="shared" si="4"/>
        <v>5.681818181818182E-3</v>
      </c>
      <c r="R114" s="7">
        <v>0.87074169658421263</v>
      </c>
      <c r="S114">
        <f t="shared" si="5"/>
        <v>4.9473960033193905E-3</v>
      </c>
    </row>
    <row r="115" spans="1:19" x14ac:dyDescent="0.25">
      <c r="A115">
        <v>67555</v>
      </c>
      <c r="B115">
        <v>39977</v>
      </c>
      <c r="C115" t="s">
        <v>1521</v>
      </c>
      <c r="D115" t="s">
        <v>1998</v>
      </c>
      <c r="E115" t="s">
        <v>70</v>
      </c>
      <c r="F115">
        <v>130</v>
      </c>
      <c r="G115">
        <v>-294.19</v>
      </c>
      <c r="H115">
        <v>294.19</v>
      </c>
      <c r="I115" t="s">
        <v>2126</v>
      </c>
      <c r="J115" t="s">
        <v>116</v>
      </c>
      <c r="K115" t="s">
        <v>121</v>
      </c>
      <c r="L115">
        <v>384</v>
      </c>
      <c r="M115" s="34">
        <f t="shared" si="3"/>
        <v>7.2727272727272724E-2</v>
      </c>
      <c r="N115">
        <v>16</v>
      </c>
      <c r="O115">
        <f t="shared" si="4"/>
        <v>1.1636363636363636</v>
      </c>
      <c r="R115" s="7">
        <v>0.86992327087936372</v>
      </c>
      <c r="S115">
        <f t="shared" si="5"/>
        <v>1.012274351568714</v>
      </c>
    </row>
    <row r="116" spans="1:19" x14ac:dyDescent="0.25">
      <c r="A116">
        <v>59932</v>
      </c>
      <c r="B116">
        <v>35882</v>
      </c>
      <c r="C116" t="s">
        <v>1998</v>
      </c>
      <c r="D116" t="s">
        <v>1570</v>
      </c>
      <c r="E116" t="s">
        <v>70</v>
      </c>
      <c r="F116">
        <v>130</v>
      </c>
      <c r="G116">
        <v>-294.27</v>
      </c>
      <c r="H116">
        <v>294.27</v>
      </c>
      <c r="I116" t="s">
        <v>2126</v>
      </c>
      <c r="J116" t="s">
        <v>116</v>
      </c>
      <c r="K116" t="s">
        <v>121</v>
      </c>
      <c r="L116">
        <v>213</v>
      </c>
      <c r="M116" s="34">
        <f t="shared" si="3"/>
        <v>4.0340909090909094E-2</v>
      </c>
      <c r="N116">
        <v>16</v>
      </c>
      <c r="O116">
        <f t="shared" si="4"/>
        <v>0.6454545454545455</v>
      </c>
      <c r="R116" s="7">
        <v>0.86968677425493601</v>
      </c>
      <c r="S116">
        <f t="shared" si="5"/>
        <v>0.5613432815645496</v>
      </c>
    </row>
    <row r="117" spans="1:19" x14ac:dyDescent="0.25">
      <c r="A117">
        <v>69573</v>
      </c>
      <c r="B117">
        <v>20043</v>
      </c>
      <c r="C117" t="s">
        <v>1128</v>
      </c>
      <c r="D117" t="s">
        <v>1204</v>
      </c>
      <c r="E117" t="s">
        <v>94</v>
      </c>
      <c r="F117" s="6">
        <v>100.5</v>
      </c>
      <c r="G117" s="6">
        <v>-78.48</v>
      </c>
      <c r="H117">
        <v>78.48</v>
      </c>
      <c r="I117" t="s">
        <v>2126</v>
      </c>
      <c r="J117" t="s">
        <v>116</v>
      </c>
      <c r="K117" t="s">
        <v>121</v>
      </c>
      <c r="L117">
        <v>518</v>
      </c>
      <c r="M117" s="34">
        <f t="shared" si="3"/>
        <v>9.8106060606060599E-2</v>
      </c>
      <c r="N117">
        <v>8</v>
      </c>
      <c r="O117">
        <f t="shared" si="4"/>
        <v>0.7848484848484848</v>
      </c>
      <c r="R117" s="7">
        <v>0.86966632751644779</v>
      </c>
      <c r="S117">
        <f t="shared" si="5"/>
        <v>0.68255629947503016</v>
      </c>
    </row>
    <row r="118" spans="1:19" x14ac:dyDescent="0.25">
      <c r="A118">
        <v>49294</v>
      </c>
      <c r="B118">
        <v>6385</v>
      </c>
      <c r="C118" t="s">
        <v>1912</v>
      </c>
      <c r="D118" t="s">
        <v>1740</v>
      </c>
      <c r="E118" t="s">
        <v>94</v>
      </c>
      <c r="F118" s="6">
        <v>65.8</v>
      </c>
      <c r="G118" s="6">
        <v>-133.72999999999999</v>
      </c>
      <c r="H118">
        <v>133.72999999999999</v>
      </c>
      <c r="I118" t="s">
        <v>2126</v>
      </c>
      <c r="J118" t="s">
        <v>116</v>
      </c>
      <c r="K118" t="s">
        <v>121</v>
      </c>
      <c r="L118">
        <v>102</v>
      </c>
      <c r="M118" s="34">
        <f t="shared" si="3"/>
        <v>1.9318181818181818E-2</v>
      </c>
      <c r="N118">
        <v>12</v>
      </c>
      <c r="O118">
        <f t="shared" si="4"/>
        <v>0.23181818181818181</v>
      </c>
      <c r="R118" s="7">
        <v>0.86900370920024872</v>
      </c>
      <c r="S118">
        <f t="shared" si="5"/>
        <v>0.20145085986005765</v>
      </c>
    </row>
    <row r="119" spans="1:19" x14ac:dyDescent="0.25">
      <c r="A119">
        <v>560</v>
      </c>
      <c r="B119">
        <v>3389</v>
      </c>
      <c r="C119" t="s">
        <v>802</v>
      </c>
      <c r="D119" t="s">
        <v>803</v>
      </c>
      <c r="E119" t="s">
        <v>239</v>
      </c>
      <c r="F119">
        <v>140</v>
      </c>
      <c r="G119">
        <v>-88.51</v>
      </c>
      <c r="H119">
        <v>88.51</v>
      </c>
      <c r="I119" t="s">
        <v>2126</v>
      </c>
      <c r="J119" t="s">
        <v>116</v>
      </c>
      <c r="K119" t="s">
        <v>121</v>
      </c>
      <c r="L119">
        <v>1</v>
      </c>
      <c r="M119" s="34">
        <f t="shared" si="3"/>
        <v>1.8939393939393939E-4</v>
      </c>
      <c r="N119">
        <v>6</v>
      </c>
      <c r="O119">
        <f t="shared" si="4"/>
        <v>1.1363636363636363E-3</v>
      </c>
      <c r="R119" s="7">
        <v>0.8681677645799708</v>
      </c>
      <c r="S119">
        <f t="shared" si="5"/>
        <v>9.8655427793178496E-4</v>
      </c>
    </row>
    <row r="120" spans="1:19" x14ac:dyDescent="0.25">
      <c r="A120">
        <v>43453</v>
      </c>
      <c r="B120">
        <v>5277</v>
      </c>
      <c r="C120" t="s">
        <v>803</v>
      </c>
      <c r="D120" t="s">
        <v>1831</v>
      </c>
      <c r="E120" t="s">
        <v>239</v>
      </c>
      <c r="F120">
        <v>140</v>
      </c>
      <c r="G120">
        <v>-88.59</v>
      </c>
      <c r="H120">
        <v>88.59</v>
      </c>
      <c r="I120" t="s">
        <v>2126</v>
      </c>
      <c r="J120" t="s">
        <v>116</v>
      </c>
      <c r="K120" t="s">
        <v>121</v>
      </c>
      <c r="L120">
        <v>60</v>
      </c>
      <c r="M120" s="34">
        <f t="shared" si="3"/>
        <v>1.1363636363636364E-2</v>
      </c>
      <c r="N120">
        <v>6</v>
      </c>
      <c r="O120">
        <f t="shared" si="4"/>
        <v>6.8181818181818177E-2</v>
      </c>
      <c r="R120" s="7">
        <v>0.86738377743507411</v>
      </c>
      <c r="S120">
        <f t="shared" si="5"/>
        <v>5.9139803006936865E-2</v>
      </c>
    </row>
    <row r="121" spans="1:19" x14ac:dyDescent="0.25">
      <c r="A121">
        <v>46305</v>
      </c>
      <c r="B121">
        <v>10201</v>
      </c>
      <c r="C121" t="s">
        <v>1878</v>
      </c>
      <c r="D121" t="s">
        <v>1879</v>
      </c>
      <c r="E121" t="s">
        <v>239</v>
      </c>
      <c r="F121">
        <v>140</v>
      </c>
      <c r="G121">
        <v>-27.24</v>
      </c>
      <c r="H121">
        <v>27.24</v>
      </c>
      <c r="I121" t="s">
        <v>2126</v>
      </c>
      <c r="J121" t="s">
        <v>116</v>
      </c>
      <c r="K121" t="s">
        <v>121</v>
      </c>
      <c r="L121">
        <v>80</v>
      </c>
      <c r="M121" s="34">
        <f t="shared" si="3"/>
        <v>1.5151515151515152E-2</v>
      </c>
      <c r="N121">
        <v>6</v>
      </c>
      <c r="O121">
        <f t="shared" si="4"/>
        <v>9.0909090909090912E-2</v>
      </c>
      <c r="R121" s="7">
        <v>0.86708711608111866</v>
      </c>
      <c r="S121">
        <f t="shared" si="5"/>
        <v>7.8826101461919887E-2</v>
      </c>
    </row>
    <row r="122" spans="1:19" x14ac:dyDescent="0.25">
      <c r="A122">
        <v>43183</v>
      </c>
      <c r="B122">
        <v>10717</v>
      </c>
      <c r="C122" t="s">
        <v>1831</v>
      </c>
      <c r="D122" t="s">
        <v>1832</v>
      </c>
      <c r="E122" t="s">
        <v>239</v>
      </c>
      <c r="F122">
        <v>140</v>
      </c>
      <c r="G122">
        <v>-88.67</v>
      </c>
      <c r="H122">
        <v>88.67</v>
      </c>
      <c r="I122" t="s">
        <v>2126</v>
      </c>
      <c r="J122" t="s">
        <v>116</v>
      </c>
      <c r="K122" t="s">
        <v>121</v>
      </c>
      <c r="L122">
        <v>59</v>
      </c>
      <c r="M122" s="34">
        <f t="shared" si="3"/>
        <v>1.1174242424242425E-2</v>
      </c>
      <c r="N122">
        <v>6</v>
      </c>
      <c r="O122">
        <f t="shared" si="4"/>
        <v>6.7045454545454547E-2</v>
      </c>
      <c r="R122" s="7">
        <v>0.86660120495063964</v>
      </c>
      <c r="S122">
        <f t="shared" si="5"/>
        <v>5.8101671695554247E-2</v>
      </c>
    </row>
    <row r="123" spans="1:19" x14ac:dyDescent="0.25">
      <c r="A123">
        <v>67312</v>
      </c>
      <c r="B123">
        <v>18251</v>
      </c>
      <c r="C123" t="s">
        <v>2035</v>
      </c>
      <c r="D123" t="s">
        <v>829</v>
      </c>
      <c r="E123" t="s">
        <v>239</v>
      </c>
      <c r="F123">
        <v>140</v>
      </c>
      <c r="G123">
        <v>-36.4</v>
      </c>
      <c r="H123">
        <v>36.4</v>
      </c>
      <c r="I123" t="s">
        <v>2126</v>
      </c>
      <c r="J123" t="s">
        <v>116</v>
      </c>
      <c r="K123" t="s">
        <v>121</v>
      </c>
      <c r="L123">
        <v>371</v>
      </c>
      <c r="M123" s="34">
        <f t="shared" si="3"/>
        <v>7.0265151515151517E-2</v>
      </c>
      <c r="N123">
        <v>8</v>
      </c>
      <c r="O123">
        <f t="shared" si="4"/>
        <v>0.56212121212121213</v>
      </c>
      <c r="R123" s="7">
        <v>0.86622598741521994</v>
      </c>
      <c r="S123">
        <f t="shared" si="5"/>
        <v>0.4869240020167373</v>
      </c>
    </row>
    <row r="124" spans="1:19" x14ac:dyDescent="0.25">
      <c r="A124">
        <v>58424</v>
      </c>
      <c r="B124">
        <v>43159</v>
      </c>
      <c r="C124" t="s">
        <v>1316</v>
      </c>
      <c r="D124" t="s">
        <v>1940</v>
      </c>
      <c r="E124" t="s">
        <v>239</v>
      </c>
      <c r="F124" s="6">
        <v>140</v>
      </c>
      <c r="G124" s="6">
        <v>35</v>
      </c>
      <c r="H124">
        <v>35</v>
      </c>
      <c r="I124" t="s">
        <v>2126</v>
      </c>
      <c r="J124" s="8" t="s">
        <v>116</v>
      </c>
      <c r="K124" t="s">
        <v>121</v>
      </c>
      <c r="L124">
        <v>197</v>
      </c>
      <c r="M124" s="34">
        <f t="shared" si="3"/>
        <v>3.7310606060606058E-2</v>
      </c>
      <c r="N124">
        <v>6</v>
      </c>
      <c r="O124">
        <f t="shared" si="4"/>
        <v>0.22386363636363635</v>
      </c>
      <c r="R124" s="7">
        <v>0.86471078185518557</v>
      </c>
      <c r="S124">
        <f t="shared" si="5"/>
        <v>0.19357730002894494</v>
      </c>
    </row>
    <row r="125" spans="1:19" x14ac:dyDescent="0.25">
      <c r="A125">
        <v>1481</v>
      </c>
      <c r="B125">
        <v>1383</v>
      </c>
      <c r="C125" t="s">
        <v>829</v>
      </c>
      <c r="D125" t="s">
        <v>830</v>
      </c>
      <c r="E125" t="s">
        <v>239</v>
      </c>
      <c r="F125" s="6">
        <v>140</v>
      </c>
      <c r="G125" s="6">
        <v>-36.58</v>
      </c>
      <c r="H125">
        <v>36.58</v>
      </c>
      <c r="I125" t="s">
        <v>2126</v>
      </c>
      <c r="J125" t="s">
        <v>116</v>
      </c>
      <c r="K125" t="s">
        <v>121</v>
      </c>
      <c r="L125">
        <v>2</v>
      </c>
      <c r="M125" s="34">
        <f t="shared" si="3"/>
        <v>3.7878787878787879E-4</v>
      </c>
      <c r="N125">
        <v>8</v>
      </c>
      <c r="O125">
        <f t="shared" si="4"/>
        <v>3.0303030303030303E-3</v>
      </c>
      <c r="R125" s="7">
        <v>0.86196353039677431</v>
      </c>
      <c r="S125">
        <f t="shared" si="5"/>
        <v>2.6120106981720433E-3</v>
      </c>
    </row>
    <row r="126" spans="1:19" x14ac:dyDescent="0.25">
      <c r="A126">
        <v>68275</v>
      </c>
      <c r="B126">
        <v>20112</v>
      </c>
      <c r="C126" t="s">
        <v>1090</v>
      </c>
      <c r="D126" t="s">
        <v>982</v>
      </c>
      <c r="E126" t="s">
        <v>239</v>
      </c>
      <c r="F126">
        <v>140</v>
      </c>
      <c r="G126">
        <v>-55.71</v>
      </c>
      <c r="H126">
        <v>55.71</v>
      </c>
      <c r="I126" t="s">
        <v>2126</v>
      </c>
      <c r="J126" t="s">
        <v>116</v>
      </c>
      <c r="K126" t="s">
        <v>121</v>
      </c>
      <c r="L126">
        <v>428</v>
      </c>
      <c r="M126" s="34">
        <f t="shared" si="3"/>
        <v>8.1060606060606055E-2</v>
      </c>
      <c r="N126">
        <v>6</v>
      </c>
      <c r="O126">
        <f t="shared" si="4"/>
        <v>0.48636363636363633</v>
      </c>
      <c r="R126" s="7">
        <v>0.8610494191716056</v>
      </c>
      <c r="S126">
        <f t="shared" si="5"/>
        <v>0.41878312659709904</v>
      </c>
    </row>
    <row r="127" spans="1:19" x14ac:dyDescent="0.25">
      <c r="A127">
        <v>51882</v>
      </c>
      <c r="B127">
        <v>16201</v>
      </c>
      <c r="C127" t="s">
        <v>1673</v>
      </c>
      <c r="D127" t="s">
        <v>1531</v>
      </c>
      <c r="E127" t="s">
        <v>94</v>
      </c>
      <c r="F127">
        <v>65.8</v>
      </c>
      <c r="G127">
        <v>-360.48</v>
      </c>
      <c r="H127">
        <v>360.48</v>
      </c>
      <c r="I127" t="s">
        <v>2126</v>
      </c>
      <c r="J127" t="s">
        <v>116</v>
      </c>
      <c r="K127" t="s">
        <v>121</v>
      </c>
      <c r="L127">
        <v>126</v>
      </c>
      <c r="M127" s="34">
        <f t="shared" si="3"/>
        <v>2.3863636363636365E-2</v>
      </c>
      <c r="N127">
        <v>12</v>
      </c>
      <c r="O127">
        <f t="shared" si="4"/>
        <v>0.28636363636363638</v>
      </c>
      <c r="R127" s="7">
        <v>0.86078152153311638</v>
      </c>
      <c r="S127">
        <f t="shared" si="5"/>
        <v>0.24649652662084698</v>
      </c>
    </row>
    <row r="128" spans="1:19" x14ac:dyDescent="0.25">
      <c r="A128">
        <v>52395</v>
      </c>
      <c r="B128">
        <v>18138</v>
      </c>
      <c r="C128" t="s">
        <v>1832</v>
      </c>
      <c r="D128" t="s">
        <v>1915</v>
      </c>
      <c r="E128" t="s">
        <v>239</v>
      </c>
      <c r="F128" s="6">
        <v>140</v>
      </c>
      <c r="G128" s="6">
        <v>-89.28</v>
      </c>
      <c r="H128">
        <v>89.28</v>
      </c>
      <c r="I128" t="s">
        <v>2126</v>
      </c>
      <c r="J128" t="s">
        <v>116</v>
      </c>
      <c r="K128" t="s">
        <v>121</v>
      </c>
      <c r="L128">
        <v>131</v>
      </c>
      <c r="M128" s="34">
        <f t="shared" si="3"/>
        <v>2.4810606060606061E-2</v>
      </c>
      <c r="N128">
        <v>6</v>
      </c>
      <c r="O128">
        <f t="shared" si="4"/>
        <v>0.14886363636363636</v>
      </c>
      <c r="R128" s="7">
        <v>0.86068020657452082</v>
      </c>
      <c r="S128">
        <f t="shared" si="5"/>
        <v>0.1281239852968889</v>
      </c>
    </row>
    <row r="129" spans="1:19" x14ac:dyDescent="0.25">
      <c r="A129">
        <v>25989</v>
      </c>
      <c r="B129">
        <v>21460</v>
      </c>
      <c r="C129" t="s">
        <v>1531</v>
      </c>
      <c r="D129" t="s">
        <v>1532</v>
      </c>
      <c r="E129" t="s">
        <v>94</v>
      </c>
      <c r="F129" s="6">
        <v>65.8</v>
      </c>
      <c r="G129" s="6">
        <v>-360.56</v>
      </c>
      <c r="H129">
        <v>360.56</v>
      </c>
      <c r="I129" t="s">
        <v>2126</v>
      </c>
      <c r="J129" t="s">
        <v>116</v>
      </c>
      <c r="K129" t="s">
        <v>121</v>
      </c>
      <c r="L129">
        <v>19</v>
      </c>
      <c r="M129" s="34">
        <f t="shared" si="3"/>
        <v>3.5984848484848487E-3</v>
      </c>
      <c r="N129">
        <v>12</v>
      </c>
      <c r="O129">
        <f t="shared" si="4"/>
        <v>4.3181818181818182E-2</v>
      </c>
      <c r="R129" s="7">
        <v>0.86059053384251671</v>
      </c>
      <c r="S129">
        <f t="shared" si="5"/>
        <v>3.7161863961381401E-2</v>
      </c>
    </row>
    <row r="130" spans="1:19" x14ac:dyDescent="0.25">
      <c r="A130">
        <v>16425</v>
      </c>
      <c r="B130">
        <v>25476</v>
      </c>
      <c r="C130" t="s">
        <v>926</v>
      </c>
      <c r="D130" t="s">
        <v>1316</v>
      </c>
      <c r="E130" t="s">
        <v>239</v>
      </c>
      <c r="F130">
        <v>140</v>
      </c>
      <c r="G130">
        <v>35.25</v>
      </c>
      <c r="H130">
        <v>35.25</v>
      </c>
      <c r="I130" t="s">
        <v>2126</v>
      </c>
      <c r="J130" t="s">
        <v>116</v>
      </c>
      <c r="K130" t="s">
        <v>121</v>
      </c>
      <c r="L130">
        <v>11</v>
      </c>
      <c r="M130" s="34">
        <f t="shared" ref="M130:M193" si="6">L130/5280</f>
        <v>2.0833333333333333E-3</v>
      </c>
      <c r="N130">
        <v>6</v>
      </c>
      <c r="O130">
        <f t="shared" ref="O130:O193" si="7">M130*N130</f>
        <v>1.2500000000000001E-2</v>
      </c>
      <c r="R130" s="7">
        <v>0.85857808127465229</v>
      </c>
      <c r="S130">
        <f t="shared" ref="S130:S193" si="8">O130*R130</f>
        <v>1.0732226015933155E-2</v>
      </c>
    </row>
    <row r="131" spans="1:19" x14ac:dyDescent="0.25">
      <c r="A131">
        <v>6287</v>
      </c>
      <c r="B131">
        <v>43839</v>
      </c>
      <c r="C131" t="s">
        <v>981</v>
      </c>
      <c r="D131" t="s">
        <v>982</v>
      </c>
      <c r="E131" t="s">
        <v>239</v>
      </c>
      <c r="F131">
        <v>140</v>
      </c>
      <c r="G131">
        <v>55.91</v>
      </c>
      <c r="H131">
        <v>55.91</v>
      </c>
      <c r="I131" t="s">
        <v>2126</v>
      </c>
      <c r="J131" t="s">
        <v>116</v>
      </c>
      <c r="K131" t="s">
        <v>121</v>
      </c>
      <c r="L131">
        <v>4</v>
      </c>
      <c r="M131" s="34">
        <f t="shared" si="6"/>
        <v>7.5757575757575758E-4</v>
      </c>
      <c r="N131">
        <v>6</v>
      </c>
      <c r="O131">
        <f t="shared" si="7"/>
        <v>4.5454545454545452E-3</v>
      </c>
      <c r="R131" s="7">
        <v>0.85781528613590474</v>
      </c>
      <c r="S131">
        <f t="shared" si="8"/>
        <v>3.8991603915268396E-3</v>
      </c>
    </row>
    <row r="132" spans="1:19" x14ac:dyDescent="0.25">
      <c r="A132">
        <v>12630</v>
      </c>
      <c r="B132">
        <v>24943</v>
      </c>
      <c r="C132" t="s">
        <v>1204</v>
      </c>
      <c r="D132" t="s">
        <v>1205</v>
      </c>
      <c r="E132" t="s">
        <v>94</v>
      </c>
      <c r="F132">
        <v>100.5</v>
      </c>
      <c r="G132">
        <v>-79.599999999999994</v>
      </c>
      <c r="H132">
        <v>79.599999999999994</v>
      </c>
      <c r="I132" t="s">
        <v>2126</v>
      </c>
      <c r="J132" t="s">
        <v>116</v>
      </c>
      <c r="K132" t="s">
        <v>121</v>
      </c>
      <c r="L132">
        <v>8</v>
      </c>
      <c r="M132" s="34">
        <f t="shared" si="6"/>
        <v>1.5151515151515152E-3</v>
      </c>
      <c r="N132">
        <v>8</v>
      </c>
      <c r="O132">
        <f t="shared" si="7"/>
        <v>1.2121212121212121E-2</v>
      </c>
      <c r="R132" s="7">
        <v>0.85742981637551297</v>
      </c>
      <c r="S132">
        <f t="shared" si="8"/>
        <v>1.0393088683339552E-2</v>
      </c>
    </row>
    <row r="133" spans="1:19" x14ac:dyDescent="0.25">
      <c r="A133">
        <v>49475</v>
      </c>
      <c r="B133">
        <v>32909</v>
      </c>
      <c r="C133" t="s">
        <v>1915</v>
      </c>
      <c r="D133" t="s">
        <v>1916</v>
      </c>
      <c r="E133" t="s">
        <v>239</v>
      </c>
      <c r="F133" s="6">
        <v>140</v>
      </c>
      <c r="G133" s="6">
        <v>-89.72</v>
      </c>
      <c r="H133">
        <v>89.72</v>
      </c>
      <c r="I133" t="s">
        <v>2126</v>
      </c>
      <c r="J133" t="s">
        <v>116</v>
      </c>
      <c r="K133" t="s">
        <v>121</v>
      </c>
      <c r="L133">
        <v>104</v>
      </c>
      <c r="M133" s="34">
        <f t="shared" si="6"/>
        <v>1.9696969696969695E-2</v>
      </c>
      <c r="N133">
        <v>6</v>
      </c>
      <c r="O133">
        <f t="shared" si="7"/>
        <v>0.11818181818181817</v>
      </c>
      <c r="R133" s="7">
        <v>0.85645930498186829</v>
      </c>
      <c r="S133">
        <f t="shared" si="8"/>
        <v>0.10121791786149351</v>
      </c>
    </row>
    <row r="134" spans="1:19" x14ac:dyDescent="0.25">
      <c r="A134">
        <v>63344</v>
      </c>
      <c r="B134">
        <v>37726</v>
      </c>
      <c r="C134" t="s">
        <v>947</v>
      </c>
      <c r="D134" t="s">
        <v>1645</v>
      </c>
      <c r="E134" t="s">
        <v>94</v>
      </c>
      <c r="F134">
        <v>65.8</v>
      </c>
      <c r="G134">
        <v>-362.4</v>
      </c>
      <c r="H134">
        <v>362.4</v>
      </c>
      <c r="I134" t="s">
        <v>2126</v>
      </c>
      <c r="J134" t="s">
        <v>116</v>
      </c>
      <c r="K134" t="s">
        <v>121</v>
      </c>
      <c r="L134">
        <v>254</v>
      </c>
      <c r="M134" s="34">
        <f t="shared" si="6"/>
        <v>4.8106060606060604E-2</v>
      </c>
      <c r="N134">
        <v>12</v>
      </c>
      <c r="O134">
        <f t="shared" si="7"/>
        <v>0.57727272727272727</v>
      </c>
      <c r="R134" s="7">
        <v>0.85622108963095422</v>
      </c>
      <c r="S134">
        <f t="shared" si="8"/>
        <v>0.49427308355968719</v>
      </c>
    </row>
    <row r="135" spans="1:19" x14ac:dyDescent="0.25">
      <c r="A135">
        <v>31699</v>
      </c>
      <c r="B135">
        <v>42077</v>
      </c>
      <c r="C135" t="s">
        <v>1645</v>
      </c>
      <c r="D135" t="s">
        <v>1386</v>
      </c>
      <c r="E135" t="s">
        <v>94</v>
      </c>
      <c r="F135">
        <v>65.8</v>
      </c>
      <c r="G135">
        <v>-362.89</v>
      </c>
      <c r="H135">
        <v>362.89</v>
      </c>
      <c r="I135" t="s">
        <v>2126</v>
      </c>
      <c r="J135" t="s">
        <v>116</v>
      </c>
      <c r="K135" t="s">
        <v>121</v>
      </c>
      <c r="L135">
        <v>26</v>
      </c>
      <c r="M135" s="34">
        <f t="shared" si="6"/>
        <v>4.9242424242424239E-3</v>
      </c>
      <c r="N135">
        <v>12</v>
      </c>
      <c r="O135">
        <f t="shared" si="7"/>
        <v>5.9090909090909083E-2</v>
      </c>
      <c r="R135" s="7">
        <v>0.85506495875405175</v>
      </c>
      <c r="S135">
        <f t="shared" si="8"/>
        <v>5.0526565744557599E-2</v>
      </c>
    </row>
    <row r="136" spans="1:19" x14ac:dyDescent="0.25">
      <c r="A136">
        <v>65070</v>
      </c>
      <c r="B136">
        <v>19562</v>
      </c>
      <c r="C136" t="s">
        <v>1879</v>
      </c>
      <c r="D136" t="s">
        <v>2006</v>
      </c>
      <c r="E136" t="s">
        <v>239</v>
      </c>
      <c r="F136" s="6">
        <v>140</v>
      </c>
      <c r="G136" s="6">
        <v>-27.75</v>
      </c>
      <c r="H136">
        <v>27.75</v>
      </c>
      <c r="I136" t="s">
        <v>2126</v>
      </c>
      <c r="J136" t="s">
        <v>116</v>
      </c>
      <c r="K136" t="s">
        <v>121</v>
      </c>
      <c r="L136">
        <v>293</v>
      </c>
      <c r="M136" s="34">
        <f t="shared" si="6"/>
        <v>5.5492424242424246E-2</v>
      </c>
      <c r="N136">
        <v>6</v>
      </c>
      <c r="O136">
        <f t="shared" si="7"/>
        <v>0.3329545454545455</v>
      </c>
      <c r="R136" s="7">
        <v>0.85115146097476291</v>
      </c>
      <c r="S136">
        <f t="shared" si="8"/>
        <v>0.2833947478018245</v>
      </c>
    </row>
    <row r="137" spans="1:19" x14ac:dyDescent="0.25">
      <c r="A137">
        <v>62735</v>
      </c>
      <c r="B137">
        <v>10639</v>
      </c>
      <c r="C137" t="s">
        <v>1916</v>
      </c>
      <c r="D137" t="s">
        <v>861</v>
      </c>
      <c r="E137" t="s">
        <v>239</v>
      </c>
      <c r="F137">
        <v>140</v>
      </c>
      <c r="G137">
        <v>-90.38</v>
      </c>
      <c r="H137">
        <v>90.38</v>
      </c>
      <c r="I137" t="s">
        <v>2126</v>
      </c>
      <c r="J137" t="s">
        <v>116</v>
      </c>
      <c r="K137" t="s">
        <v>121</v>
      </c>
      <c r="L137">
        <v>246</v>
      </c>
      <c r="M137" s="34">
        <f t="shared" si="6"/>
        <v>4.6590909090909093E-2</v>
      </c>
      <c r="N137">
        <v>6</v>
      </c>
      <c r="O137">
        <f t="shared" si="7"/>
        <v>0.27954545454545454</v>
      </c>
      <c r="R137" s="7">
        <v>0.850205010433428</v>
      </c>
      <c r="S137">
        <f t="shared" si="8"/>
        <v>0.23767094609843556</v>
      </c>
    </row>
    <row r="138" spans="1:19" x14ac:dyDescent="0.25">
      <c r="A138">
        <v>2395</v>
      </c>
      <c r="B138">
        <v>31180</v>
      </c>
      <c r="C138" t="s">
        <v>860</v>
      </c>
      <c r="D138" t="s">
        <v>861</v>
      </c>
      <c r="E138" t="s">
        <v>239</v>
      </c>
      <c r="F138" s="6">
        <v>140</v>
      </c>
      <c r="G138" s="6">
        <v>90.46</v>
      </c>
      <c r="H138">
        <v>90.46</v>
      </c>
      <c r="I138" t="s">
        <v>2126</v>
      </c>
      <c r="J138" t="s">
        <v>116</v>
      </c>
      <c r="K138" t="s">
        <v>121</v>
      </c>
      <c r="L138">
        <v>2</v>
      </c>
      <c r="M138" s="34">
        <f t="shared" si="6"/>
        <v>3.7878787878787879E-4</v>
      </c>
      <c r="N138">
        <v>6</v>
      </c>
      <c r="O138">
        <f t="shared" si="7"/>
        <v>2.2727272727272726E-3</v>
      </c>
      <c r="R138" s="7">
        <v>0.8494531156640861</v>
      </c>
      <c r="S138">
        <f t="shared" si="8"/>
        <v>1.9305752628729228E-3</v>
      </c>
    </row>
    <row r="139" spans="1:19" x14ac:dyDescent="0.25">
      <c r="A139">
        <v>30286</v>
      </c>
      <c r="B139">
        <v>40872</v>
      </c>
      <c r="C139" t="s">
        <v>1617</v>
      </c>
      <c r="D139" t="s">
        <v>1152</v>
      </c>
      <c r="E139" t="s">
        <v>239</v>
      </c>
      <c r="F139" s="6">
        <v>140</v>
      </c>
      <c r="G139" s="6">
        <v>61.76</v>
      </c>
      <c r="H139">
        <v>61.76</v>
      </c>
      <c r="I139" t="s">
        <v>2126</v>
      </c>
      <c r="J139" t="s">
        <v>116</v>
      </c>
      <c r="K139" t="s">
        <v>121</v>
      </c>
      <c r="L139">
        <v>25</v>
      </c>
      <c r="M139" s="34">
        <f t="shared" si="6"/>
        <v>4.734848484848485E-3</v>
      </c>
      <c r="N139">
        <v>6</v>
      </c>
      <c r="O139">
        <f t="shared" si="7"/>
        <v>2.8409090909090912E-2</v>
      </c>
      <c r="R139" s="7">
        <v>0.84852167356146058</v>
      </c>
      <c r="S139">
        <f t="shared" si="8"/>
        <v>2.4105729362541496E-2</v>
      </c>
    </row>
    <row r="140" spans="1:19" x14ac:dyDescent="0.25">
      <c r="A140">
        <v>48276</v>
      </c>
      <c r="B140">
        <v>7264</v>
      </c>
      <c r="C140" t="s">
        <v>860</v>
      </c>
      <c r="D140" t="s">
        <v>1905</v>
      </c>
      <c r="E140" t="s">
        <v>94</v>
      </c>
      <c r="F140">
        <v>65.8</v>
      </c>
      <c r="G140">
        <v>-242.8</v>
      </c>
      <c r="H140">
        <v>242.8</v>
      </c>
      <c r="I140" t="s">
        <v>2126</v>
      </c>
      <c r="J140" t="s">
        <v>116</v>
      </c>
      <c r="K140" t="s">
        <v>121</v>
      </c>
      <c r="L140">
        <v>94</v>
      </c>
      <c r="M140" s="34">
        <f t="shared" si="6"/>
        <v>1.7803030303030303E-2</v>
      </c>
      <c r="N140">
        <v>12</v>
      </c>
      <c r="O140">
        <f t="shared" si="7"/>
        <v>0.21363636363636362</v>
      </c>
      <c r="R140" s="7">
        <v>0.8483949000749581</v>
      </c>
      <c r="S140">
        <f t="shared" si="8"/>
        <v>0.18124800137965014</v>
      </c>
    </row>
    <row r="141" spans="1:19" x14ac:dyDescent="0.25">
      <c r="A141">
        <v>28181</v>
      </c>
      <c r="B141">
        <v>37519</v>
      </c>
      <c r="C141" t="s">
        <v>1193</v>
      </c>
      <c r="D141" t="s">
        <v>860</v>
      </c>
      <c r="E141" t="s">
        <v>94</v>
      </c>
      <c r="F141">
        <v>65.8</v>
      </c>
      <c r="G141">
        <v>-152.26</v>
      </c>
      <c r="H141">
        <v>152.26</v>
      </c>
      <c r="I141" t="s">
        <v>2126</v>
      </c>
      <c r="J141" t="s">
        <v>116</v>
      </c>
      <c r="K141" t="s">
        <v>121</v>
      </c>
      <c r="L141">
        <v>21</v>
      </c>
      <c r="M141" s="34">
        <f t="shared" si="6"/>
        <v>3.9772727272727269E-3</v>
      </c>
      <c r="N141">
        <v>12</v>
      </c>
      <c r="O141">
        <f t="shared" si="7"/>
        <v>4.7727272727272722E-2</v>
      </c>
      <c r="R141" s="7">
        <v>0.84821195911747416</v>
      </c>
      <c r="S141">
        <f t="shared" si="8"/>
        <v>4.048284350333399E-2</v>
      </c>
    </row>
    <row r="142" spans="1:19" x14ac:dyDescent="0.25">
      <c r="A142">
        <v>68305</v>
      </c>
      <c r="B142">
        <v>25534</v>
      </c>
      <c r="C142" t="s">
        <v>1205</v>
      </c>
      <c r="D142" t="s">
        <v>1444</v>
      </c>
      <c r="E142" t="s">
        <v>94</v>
      </c>
      <c r="F142" s="6">
        <v>100.5</v>
      </c>
      <c r="G142" s="6">
        <v>-80.55</v>
      </c>
      <c r="H142">
        <v>80.55</v>
      </c>
      <c r="I142" t="s">
        <v>2126</v>
      </c>
      <c r="J142" t="s">
        <v>116</v>
      </c>
      <c r="K142" t="s">
        <v>121</v>
      </c>
      <c r="L142">
        <v>421</v>
      </c>
      <c r="M142" s="34">
        <f t="shared" si="6"/>
        <v>7.9734848484848492E-2</v>
      </c>
      <c r="N142">
        <v>8</v>
      </c>
      <c r="O142">
        <f t="shared" si="7"/>
        <v>0.63787878787878793</v>
      </c>
      <c r="R142" s="7">
        <v>0.84731736044060624</v>
      </c>
      <c r="S142">
        <f t="shared" si="8"/>
        <v>0.54048577082650795</v>
      </c>
    </row>
    <row r="143" spans="1:19" x14ac:dyDescent="0.25">
      <c r="A143">
        <v>48047</v>
      </c>
      <c r="B143">
        <v>13196</v>
      </c>
      <c r="C143" t="s">
        <v>1152</v>
      </c>
      <c r="D143" t="s">
        <v>832</v>
      </c>
      <c r="E143" t="s">
        <v>239</v>
      </c>
      <c r="F143">
        <v>140</v>
      </c>
      <c r="G143">
        <v>95.18</v>
      </c>
      <c r="H143">
        <v>95.18</v>
      </c>
      <c r="I143" t="s">
        <v>2126</v>
      </c>
      <c r="J143" t="s">
        <v>116</v>
      </c>
      <c r="K143" t="s">
        <v>121</v>
      </c>
      <c r="L143">
        <v>93</v>
      </c>
      <c r="M143" s="34">
        <f t="shared" si="6"/>
        <v>1.7613636363636363E-2</v>
      </c>
      <c r="N143">
        <v>6</v>
      </c>
      <c r="O143">
        <f t="shared" si="7"/>
        <v>0.10568181818181818</v>
      </c>
      <c r="R143" s="7">
        <v>0.84705414128947254</v>
      </c>
      <c r="S143">
        <f t="shared" si="8"/>
        <v>8.9518221749910171E-2</v>
      </c>
    </row>
    <row r="144" spans="1:19" x14ac:dyDescent="0.25">
      <c r="A144">
        <v>64393</v>
      </c>
      <c r="B144">
        <v>3049</v>
      </c>
      <c r="C144" t="s">
        <v>1327</v>
      </c>
      <c r="D144" t="s">
        <v>1373</v>
      </c>
      <c r="E144" t="s">
        <v>94</v>
      </c>
      <c r="F144">
        <v>65.8</v>
      </c>
      <c r="G144">
        <v>-311.25</v>
      </c>
      <c r="H144">
        <v>311.25</v>
      </c>
      <c r="I144" t="s">
        <v>2126</v>
      </c>
      <c r="J144" t="s">
        <v>116</v>
      </c>
      <c r="K144" t="s">
        <v>121</v>
      </c>
      <c r="L144">
        <v>276</v>
      </c>
      <c r="M144" s="34">
        <f t="shared" si="6"/>
        <v>5.2272727272727269E-2</v>
      </c>
      <c r="N144">
        <v>12</v>
      </c>
      <c r="O144">
        <f t="shared" si="7"/>
        <v>0.6272727272727272</v>
      </c>
      <c r="R144" s="7">
        <v>0.84680765770167432</v>
      </c>
      <c r="S144">
        <f t="shared" si="8"/>
        <v>0.53117934892195928</v>
      </c>
    </row>
    <row r="145" spans="1:19" x14ac:dyDescent="0.25">
      <c r="A145">
        <v>18374</v>
      </c>
      <c r="B145">
        <v>28007</v>
      </c>
      <c r="C145" t="s">
        <v>1373</v>
      </c>
      <c r="D145" t="s">
        <v>1374</v>
      </c>
      <c r="E145" t="s">
        <v>94</v>
      </c>
      <c r="F145" s="6">
        <v>65.8</v>
      </c>
      <c r="G145" s="6">
        <v>-311.33</v>
      </c>
      <c r="H145">
        <v>311.33</v>
      </c>
      <c r="I145" t="s">
        <v>2126</v>
      </c>
      <c r="J145" t="s">
        <v>116</v>
      </c>
      <c r="K145" t="s">
        <v>121</v>
      </c>
      <c r="L145">
        <v>13</v>
      </c>
      <c r="M145" s="34">
        <f t="shared" si="6"/>
        <v>2.4621212121212119E-3</v>
      </c>
      <c r="N145">
        <v>12</v>
      </c>
      <c r="O145">
        <f t="shared" si="7"/>
        <v>2.9545454545454541E-2</v>
      </c>
      <c r="R145" s="7">
        <v>0.84659006025646788</v>
      </c>
      <c r="S145">
        <f t="shared" si="8"/>
        <v>2.5012888143941092E-2</v>
      </c>
    </row>
    <row r="146" spans="1:19" x14ac:dyDescent="0.25">
      <c r="A146">
        <v>43584</v>
      </c>
      <c r="B146">
        <v>37793</v>
      </c>
      <c r="C146" t="s">
        <v>1374</v>
      </c>
      <c r="D146" t="s">
        <v>1193</v>
      </c>
      <c r="E146" t="s">
        <v>94</v>
      </c>
      <c r="F146" s="6">
        <v>65.8</v>
      </c>
      <c r="G146" s="6">
        <v>-311.41000000000003</v>
      </c>
      <c r="H146">
        <v>311.41000000000003</v>
      </c>
      <c r="I146" t="s">
        <v>2126</v>
      </c>
      <c r="J146" t="s">
        <v>116</v>
      </c>
      <c r="K146" t="s">
        <v>121</v>
      </c>
      <c r="L146">
        <v>61</v>
      </c>
      <c r="M146" s="34">
        <f t="shared" si="6"/>
        <v>1.1553030303030303E-2</v>
      </c>
      <c r="N146">
        <v>12</v>
      </c>
      <c r="O146">
        <f t="shared" si="7"/>
        <v>0.13863636363636364</v>
      </c>
      <c r="R146" s="7">
        <v>0.84637257461111115</v>
      </c>
      <c r="S146">
        <f t="shared" si="8"/>
        <v>0.11733801602563132</v>
      </c>
    </row>
    <row r="147" spans="1:19" x14ac:dyDescent="0.25">
      <c r="A147">
        <v>51584</v>
      </c>
      <c r="B147">
        <v>37794</v>
      </c>
      <c r="C147" t="s">
        <v>1905</v>
      </c>
      <c r="D147" t="s">
        <v>868</v>
      </c>
      <c r="E147" t="s">
        <v>94</v>
      </c>
      <c r="F147" s="6">
        <v>65.8</v>
      </c>
      <c r="G147" s="6">
        <v>-243.54</v>
      </c>
      <c r="H147">
        <v>243.54</v>
      </c>
      <c r="I147" t="s">
        <v>2126</v>
      </c>
      <c r="J147" t="s">
        <v>116</v>
      </c>
      <c r="K147" t="s">
        <v>121</v>
      </c>
      <c r="L147">
        <v>123</v>
      </c>
      <c r="M147" s="34">
        <f t="shared" si="6"/>
        <v>2.3295454545454546E-2</v>
      </c>
      <c r="N147">
        <v>12</v>
      </c>
      <c r="O147">
        <f t="shared" si="7"/>
        <v>0.27954545454545454</v>
      </c>
      <c r="R147" s="7">
        <v>0.84581703924694029</v>
      </c>
      <c r="S147">
        <f t="shared" si="8"/>
        <v>0.23644430869857649</v>
      </c>
    </row>
    <row r="148" spans="1:19" x14ac:dyDescent="0.25">
      <c r="A148">
        <v>12300</v>
      </c>
      <c r="B148">
        <v>15420</v>
      </c>
      <c r="C148" t="s">
        <v>1193</v>
      </c>
      <c r="D148" t="s">
        <v>1191</v>
      </c>
      <c r="F148">
        <v>100.5</v>
      </c>
      <c r="G148">
        <v>-159.25</v>
      </c>
      <c r="H148">
        <v>159.25</v>
      </c>
      <c r="I148" t="s">
        <v>2126</v>
      </c>
      <c r="J148" t="s">
        <v>116</v>
      </c>
      <c r="K148" t="s">
        <v>121</v>
      </c>
      <c r="L148">
        <v>7</v>
      </c>
      <c r="M148" s="34">
        <f t="shared" si="6"/>
        <v>1.3257575757575758E-3</v>
      </c>
      <c r="N148">
        <v>12</v>
      </c>
      <c r="O148">
        <f t="shared" si="7"/>
        <v>1.5909090909090911E-2</v>
      </c>
      <c r="R148" s="7">
        <v>0.84408245252382752</v>
      </c>
      <c r="S148">
        <f t="shared" si="8"/>
        <v>1.3428584471969984E-2</v>
      </c>
    </row>
    <row r="149" spans="1:19" x14ac:dyDescent="0.25">
      <c r="A149">
        <v>61328</v>
      </c>
      <c r="B149">
        <v>6295</v>
      </c>
      <c r="C149" t="s">
        <v>1216</v>
      </c>
      <c r="D149" t="s">
        <v>1617</v>
      </c>
      <c r="E149" t="s">
        <v>239</v>
      </c>
      <c r="F149">
        <v>140</v>
      </c>
      <c r="G149">
        <v>62.09</v>
      </c>
      <c r="H149">
        <v>62.09</v>
      </c>
      <c r="I149" t="s">
        <v>2126</v>
      </c>
      <c r="J149" t="s">
        <v>116</v>
      </c>
      <c r="K149" t="s">
        <v>121</v>
      </c>
      <c r="L149">
        <v>229</v>
      </c>
      <c r="M149" s="34">
        <f t="shared" si="6"/>
        <v>4.3371212121212123E-2</v>
      </c>
      <c r="N149">
        <v>6</v>
      </c>
      <c r="O149">
        <f t="shared" si="7"/>
        <v>0.26022727272727275</v>
      </c>
      <c r="R149" s="7">
        <v>0.84401189497754547</v>
      </c>
      <c r="S149">
        <f t="shared" si="8"/>
        <v>0.219634913579384</v>
      </c>
    </row>
    <row r="150" spans="1:19" x14ac:dyDescent="0.25">
      <c r="A150">
        <v>12258</v>
      </c>
      <c r="B150">
        <v>23434</v>
      </c>
      <c r="C150" t="s">
        <v>1191</v>
      </c>
      <c r="D150" t="s">
        <v>1192</v>
      </c>
      <c r="F150" s="6">
        <v>100.5</v>
      </c>
      <c r="G150" s="6">
        <v>-159.33000000000001</v>
      </c>
      <c r="H150">
        <v>159.33000000000001</v>
      </c>
      <c r="I150" t="s">
        <v>2126</v>
      </c>
      <c r="J150" t="s">
        <v>116</v>
      </c>
      <c r="K150" t="s">
        <v>121</v>
      </c>
      <c r="L150">
        <v>7</v>
      </c>
      <c r="M150" s="34">
        <f t="shared" si="6"/>
        <v>1.3257575757575758E-3</v>
      </c>
      <c r="N150">
        <v>12</v>
      </c>
      <c r="O150">
        <f t="shared" si="7"/>
        <v>1.5909090909090911E-2</v>
      </c>
      <c r="R150" s="7">
        <v>0.84365863656825157</v>
      </c>
      <c r="S150">
        <f t="shared" si="8"/>
        <v>1.3421841945404004E-2</v>
      </c>
    </row>
    <row r="151" spans="1:19" x14ac:dyDescent="0.25">
      <c r="A151">
        <v>21288</v>
      </c>
      <c r="B151">
        <v>41990</v>
      </c>
      <c r="C151" t="s">
        <v>1444</v>
      </c>
      <c r="D151" t="s">
        <v>1445</v>
      </c>
      <c r="E151" t="s">
        <v>94</v>
      </c>
      <c r="F151">
        <v>100.5</v>
      </c>
      <c r="G151">
        <v>-80.959999999999994</v>
      </c>
      <c r="H151">
        <v>80.959999999999994</v>
      </c>
      <c r="I151" t="s">
        <v>2126</v>
      </c>
      <c r="J151" s="8" t="s">
        <v>116</v>
      </c>
      <c r="K151" t="s">
        <v>121</v>
      </c>
      <c r="L151">
        <v>15</v>
      </c>
      <c r="M151" s="34">
        <f t="shared" si="6"/>
        <v>2.840909090909091E-3</v>
      </c>
      <c r="N151">
        <v>8</v>
      </c>
      <c r="O151">
        <f t="shared" si="7"/>
        <v>2.2727272727272728E-2</v>
      </c>
      <c r="R151" s="7">
        <v>0.84302635108066737</v>
      </c>
      <c r="S151">
        <f t="shared" si="8"/>
        <v>1.9159689797287896E-2</v>
      </c>
    </row>
    <row r="152" spans="1:19" x14ac:dyDescent="0.25">
      <c r="A152">
        <v>11264</v>
      </c>
      <c r="B152">
        <v>13457</v>
      </c>
      <c r="C152" t="s">
        <v>1151</v>
      </c>
      <c r="D152" t="s">
        <v>1152</v>
      </c>
      <c r="E152" t="s">
        <v>239</v>
      </c>
      <c r="F152">
        <v>140</v>
      </c>
      <c r="G152">
        <v>33.6</v>
      </c>
      <c r="H152">
        <v>33.6</v>
      </c>
      <c r="I152" t="s">
        <v>2126</v>
      </c>
      <c r="J152" t="s">
        <v>116</v>
      </c>
      <c r="K152" t="s">
        <v>121</v>
      </c>
      <c r="L152">
        <v>7</v>
      </c>
      <c r="M152" s="34">
        <f t="shared" si="6"/>
        <v>1.3257575757575758E-3</v>
      </c>
      <c r="N152">
        <v>8</v>
      </c>
      <c r="O152">
        <f t="shared" si="7"/>
        <v>1.0606060606060607E-2</v>
      </c>
      <c r="R152" s="7">
        <v>0.83981888716595821</v>
      </c>
      <c r="S152">
        <f t="shared" si="8"/>
        <v>8.9071700153965268E-3</v>
      </c>
    </row>
    <row r="153" spans="1:19" x14ac:dyDescent="0.25">
      <c r="A153">
        <v>6470</v>
      </c>
      <c r="B153">
        <v>44075</v>
      </c>
      <c r="C153" t="s">
        <v>984</v>
      </c>
      <c r="D153" t="s">
        <v>918</v>
      </c>
      <c r="E153" t="s">
        <v>94</v>
      </c>
      <c r="F153" s="6">
        <v>65.8</v>
      </c>
      <c r="G153" s="6">
        <v>523.03</v>
      </c>
      <c r="H153">
        <v>523.03</v>
      </c>
      <c r="I153" t="s">
        <v>2126</v>
      </c>
      <c r="J153" s="8" t="s">
        <v>116</v>
      </c>
      <c r="K153" t="s">
        <v>121</v>
      </c>
      <c r="L153">
        <v>4</v>
      </c>
      <c r="M153" s="34">
        <f t="shared" si="6"/>
        <v>7.5757575757575758E-4</v>
      </c>
      <c r="N153">
        <v>12</v>
      </c>
      <c r="O153">
        <f t="shared" si="7"/>
        <v>9.0909090909090905E-3</v>
      </c>
      <c r="R153" s="7">
        <v>0.83971910659244775</v>
      </c>
      <c r="S153">
        <f t="shared" si="8"/>
        <v>7.6338100599313424E-3</v>
      </c>
    </row>
    <row r="154" spans="1:19" x14ac:dyDescent="0.25">
      <c r="A154">
        <v>38374</v>
      </c>
      <c r="B154">
        <v>44077</v>
      </c>
      <c r="C154" t="s">
        <v>1724</v>
      </c>
      <c r="D154" t="s">
        <v>984</v>
      </c>
      <c r="E154" t="s">
        <v>94</v>
      </c>
      <c r="F154" s="6">
        <v>65.8</v>
      </c>
      <c r="G154" s="6">
        <v>523.11</v>
      </c>
      <c r="H154">
        <v>523.11</v>
      </c>
      <c r="I154" t="s">
        <v>2126</v>
      </c>
      <c r="J154" s="8" t="s">
        <v>116</v>
      </c>
      <c r="K154" t="s">
        <v>121</v>
      </c>
      <c r="L154">
        <v>39</v>
      </c>
      <c r="M154" s="34">
        <f t="shared" si="6"/>
        <v>7.3863636363636362E-3</v>
      </c>
      <c r="N154">
        <v>12</v>
      </c>
      <c r="O154">
        <f t="shared" si="7"/>
        <v>8.8636363636363638E-2</v>
      </c>
      <c r="R154" s="7">
        <v>0.83959068708502593</v>
      </c>
      <c r="S154">
        <f t="shared" si="8"/>
        <v>7.4418265446172749E-2</v>
      </c>
    </row>
    <row r="155" spans="1:19" x14ac:dyDescent="0.25">
      <c r="A155">
        <v>36517</v>
      </c>
      <c r="B155">
        <v>31902</v>
      </c>
      <c r="C155" t="s">
        <v>1723</v>
      </c>
      <c r="D155" t="s">
        <v>1724</v>
      </c>
      <c r="E155" t="s">
        <v>94</v>
      </c>
      <c r="F155" s="6">
        <v>65.8</v>
      </c>
      <c r="G155" s="6">
        <v>523.19000000000005</v>
      </c>
      <c r="H155">
        <v>523.19000000000005</v>
      </c>
      <c r="I155" t="s">
        <v>2126</v>
      </c>
      <c r="J155" t="s">
        <v>116</v>
      </c>
      <c r="K155" t="s">
        <v>121</v>
      </c>
      <c r="L155">
        <v>35</v>
      </c>
      <c r="M155" s="34">
        <f t="shared" si="6"/>
        <v>6.628787878787879E-3</v>
      </c>
      <c r="N155">
        <v>12</v>
      </c>
      <c r="O155">
        <f t="shared" si="7"/>
        <v>7.9545454545454544E-2</v>
      </c>
      <c r="R155" s="7">
        <v>0.83946230685037537</v>
      </c>
      <c r="S155">
        <f t="shared" si="8"/>
        <v>6.6775410772188945E-2</v>
      </c>
    </row>
    <row r="156" spans="1:19" x14ac:dyDescent="0.25">
      <c r="A156">
        <v>64419</v>
      </c>
      <c r="B156">
        <v>3860</v>
      </c>
      <c r="C156" t="s">
        <v>2034</v>
      </c>
      <c r="D156" t="s">
        <v>1315</v>
      </c>
      <c r="E156" t="s">
        <v>94</v>
      </c>
      <c r="F156" s="6">
        <v>65.8</v>
      </c>
      <c r="G156" s="6">
        <v>303.52999999999997</v>
      </c>
      <c r="H156">
        <v>303.52999999999997</v>
      </c>
      <c r="I156" t="s">
        <v>2126</v>
      </c>
      <c r="J156" t="s">
        <v>116</v>
      </c>
      <c r="K156" t="s">
        <v>121</v>
      </c>
      <c r="L156">
        <v>277</v>
      </c>
      <c r="M156" s="34">
        <f t="shared" si="6"/>
        <v>5.246212121212121E-2</v>
      </c>
      <c r="N156">
        <v>12</v>
      </c>
      <c r="O156">
        <f t="shared" si="7"/>
        <v>0.62954545454545452</v>
      </c>
      <c r="R156" s="7">
        <v>0.83924160678090409</v>
      </c>
      <c r="S156">
        <f t="shared" si="8"/>
        <v>0.52834073881434185</v>
      </c>
    </row>
    <row r="157" spans="1:19" x14ac:dyDescent="0.25">
      <c r="A157">
        <v>51415</v>
      </c>
      <c r="B157">
        <v>24899</v>
      </c>
      <c r="C157" t="s">
        <v>1445</v>
      </c>
      <c r="D157" t="s">
        <v>1293</v>
      </c>
      <c r="E157" t="s">
        <v>94</v>
      </c>
      <c r="F157">
        <v>32</v>
      </c>
      <c r="G157">
        <v>-48.01</v>
      </c>
      <c r="H157">
        <v>48.01</v>
      </c>
      <c r="I157" t="s">
        <v>2126</v>
      </c>
      <c r="J157" t="s">
        <v>116</v>
      </c>
      <c r="K157" t="s">
        <v>121</v>
      </c>
      <c r="L157">
        <v>136</v>
      </c>
      <c r="M157" s="34">
        <f t="shared" si="6"/>
        <v>2.5757575757575757E-2</v>
      </c>
      <c r="N157">
        <v>6</v>
      </c>
      <c r="O157">
        <f t="shared" si="7"/>
        <v>0.15454545454545454</v>
      </c>
      <c r="R157" s="7">
        <v>0.83874888348801468</v>
      </c>
      <c r="S157">
        <f t="shared" si="8"/>
        <v>0.12962482744814771</v>
      </c>
    </row>
    <row r="158" spans="1:19" x14ac:dyDescent="0.25">
      <c r="A158">
        <v>44638</v>
      </c>
      <c r="B158">
        <v>1974</v>
      </c>
      <c r="C158" t="s">
        <v>868</v>
      </c>
      <c r="D158" t="s">
        <v>845</v>
      </c>
      <c r="E158" t="s">
        <v>94</v>
      </c>
      <c r="F158" s="6">
        <v>65.8</v>
      </c>
      <c r="G158" s="6">
        <v>-245.76</v>
      </c>
      <c r="H158">
        <v>245.76</v>
      </c>
      <c r="I158" t="s">
        <v>2126</v>
      </c>
      <c r="J158" t="s">
        <v>116</v>
      </c>
      <c r="K158" t="s">
        <v>121</v>
      </c>
      <c r="L158">
        <v>69</v>
      </c>
      <c r="M158" s="34">
        <f t="shared" si="6"/>
        <v>1.3068181818181817E-2</v>
      </c>
      <c r="N158">
        <v>12</v>
      </c>
      <c r="O158">
        <f t="shared" si="7"/>
        <v>0.1568181818181818</v>
      </c>
      <c r="R158" s="7">
        <v>0.83817660212483658</v>
      </c>
      <c r="S158">
        <f t="shared" si="8"/>
        <v>0.13144133078775844</v>
      </c>
    </row>
    <row r="159" spans="1:19" x14ac:dyDescent="0.25">
      <c r="A159">
        <v>68686</v>
      </c>
      <c r="B159">
        <v>30579</v>
      </c>
      <c r="C159" t="s">
        <v>1929</v>
      </c>
      <c r="D159" t="s">
        <v>1723</v>
      </c>
      <c r="E159" t="s">
        <v>94</v>
      </c>
      <c r="F159">
        <v>65.8</v>
      </c>
      <c r="G159">
        <v>524.95000000000005</v>
      </c>
      <c r="H159">
        <v>524.95000000000005</v>
      </c>
      <c r="I159" t="s">
        <v>2126</v>
      </c>
      <c r="J159" t="s">
        <v>116</v>
      </c>
      <c r="K159" t="s">
        <v>121</v>
      </c>
      <c r="L159">
        <v>443</v>
      </c>
      <c r="M159" s="34">
        <f t="shared" si="6"/>
        <v>8.3901515151515157E-2</v>
      </c>
      <c r="N159">
        <v>12</v>
      </c>
      <c r="O159">
        <f t="shared" si="7"/>
        <v>1.0068181818181818</v>
      </c>
      <c r="R159" s="7">
        <v>0.83664784135831582</v>
      </c>
      <c r="S159">
        <f t="shared" si="8"/>
        <v>0.84235225845848616</v>
      </c>
    </row>
    <row r="160" spans="1:19" x14ac:dyDescent="0.25">
      <c r="A160">
        <v>69401</v>
      </c>
      <c r="B160">
        <v>34490</v>
      </c>
      <c r="C160" t="s">
        <v>2059</v>
      </c>
      <c r="D160" t="s">
        <v>2034</v>
      </c>
      <c r="E160" t="s">
        <v>94</v>
      </c>
      <c r="F160">
        <v>65.8</v>
      </c>
      <c r="G160">
        <v>304.58999999999997</v>
      </c>
      <c r="H160">
        <v>304.58999999999997</v>
      </c>
      <c r="I160" t="s">
        <v>2126</v>
      </c>
      <c r="J160" t="s">
        <v>116</v>
      </c>
      <c r="K160" t="s">
        <v>121</v>
      </c>
      <c r="L160">
        <v>499</v>
      </c>
      <c r="M160" s="34">
        <f t="shared" si="6"/>
        <v>9.4507575757575762E-2</v>
      </c>
      <c r="N160">
        <v>12</v>
      </c>
      <c r="O160">
        <f t="shared" si="7"/>
        <v>1.1340909090909093</v>
      </c>
      <c r="R160" s="7">
        <v>0.83632097214684598</v>
      </c>
      <c r="S160">
        <f t="shared" si="8"/>
        <v>0.94846401159380955</v>
      </c>
    </row>
    <row r="161" spans="1:19" x14ac:dyDescent="0.25">
      <c r="A161">
        <v>50422</v>
      </c>
      <c r="B161">
        <v>18131</v>
      </c>
      <c r="C161" t="s">
        <v>1315</v>
      </c>
      <c r="D161" t="s">
        <v>1929</v>
      </c>
      <c r="E161" t="s">
        <v>94</v>
      </c>
      <c r="F161">
        <v>65.8</v>
      </c>
      <c r="G161">
        <v>525.45000000000005</v>
      </c>
      <c r="H161">
        <v>525.45000000000005</v>
      </c>
      <c r="I161" t="s">
        <v>2126</v>
      </c>
      <c r="J161" t="s">
        <v>116</v>
      </c>
      <c r="K161" t="s">
        <v>121</v>
      </c>
      <c r="L161">
        <v>112</v>
      </c>
      <c r="M161" s="34">
        <f t="shared" si="6"/>
        <v>2.1212121212121213E-2</v>
      </c>
      <c r="N161">
        <v>12</v>
      </c>
      <c r="O161">
        <f t="shared" si="7"/>
        <v>0.25454545454545457</v>
      </c>
      <c r="R161" s="7">
        <v>0.83585171628327704</v>
      </c>
      <c r="S161">
        <f t="shared" si="8"/>
        <v>0.2127622550539251</v>
      </c>
    </row>
    <row r="162" spans="1:19" x14ac:dyDescent="0.25">
      <c r="A162">
        <v>48174</v>
      </c>
      <c r="B162">
        <v>41336</v>
      </c>
      <c r="C162" t="s">
        <v>1792</v>
      </c>
      <c r="D162" t="s">
        <v>1178</v>
      </c>
      <c r="E162" t="s">
        <v>94</v>
      </c>
      <c r="F162">
        <v>65.8</v>
      </c>
      <c r="G162">
        <v>139.13999999999999</v>
      </c>
      <c r="H162">
        <v>139.13999999999999</v>
      </c>
      <c r="I162" t="s">
        <v>2126</v>
      </c>
      <c r="J162" t="s">
        <v>116</v>
      </c>
      <c r="K162" t="s">
        <v>121</v>
      </c>
      <c r="L162">
        <v>94</v>
      </c>
      <c r="M162" s="34">
        <f t="shared" si="6"/>
        <v>1.7803030303030303E-2</v>
      </c>
      <c r="N162">
        <v>12</v>
      </c>
      <c r="O162">
        <f t="shared" si="7"/>
        <v>0.21363636363636362</v>
      </c>
      <c r="R162" s="7">
        <v>0.83521536604390734</v>
      </c>
      <c r="S162">
        <f t="shared" si="8"/>
        <v>0.17843237365483475</v>
      </c>
    </row>
    <row r="163" spans="1:19" x14ac:dyDescent="0.25">
      <c r="A163">
        <v>15791</v>
      </c>
      <c r="B163">
        <v>36218</v>
      </c>
      <c r="C163" t="s">
        <v>1293</v>
      </c>
      <c r="D163" t="s">
        <v>293</v>
      </c>
      <c r="E163" t="s">
        <v>94</v>
      </c>
      <c r="F163">
        <v>32</v>
      </c>
      <c r="G163">
        <v>-48.22</v>
      </c>
      <c r="H163">
        <v>48.22</v>
      </c>
      <c r="I163" t="s">
        <v>2126</v>
      </c>
      <c r="J163" t="s">
        <v>116</v>
      </c>
      <c r="K163" t="s">
        <v>121</v>
      </c>
      <c r="L163">
        <v>10</v>
      </c>
      <c r="M163" s="34">
        <f t="shared" si="6"/>
        <v>1.893939393939394E-3</v>
      </c>
      <c r="N163">
        <v>6</v>
      </c>
      <c r="O163">
        <f t="shared" si="7"/>
        <v>1.1363636363636364E-2</v>
      </c>
      <c r="R163" s="7">
        <v>0.83509609905142235</v>
      </c>
      <c r="S163">
        <f t="shared" si="8"/>
        <v>9.4897283983116174E-3</v>
      </c>
    </row>
    <row r="164" spans="1:19" x14ac:dyDescent="0.25">
      <c r="A164">
        <v>40566</v>
      </c>
      <c r="B164">
        <v>42840</v>
      </c>
      <c r="C164" t="s">
        <v>1032</v>
      </c>
      <c r="D164" t="s">
        <v>1792</v>
      </c>
      <c r="E164" t="s">
        <v>94</v>
      </c>
      <c r="F164" s="6">
        <v>65.8</v>
      </c>
      <c r="G164" s="6">
        <v>139.22999999999999</v>
      </c>
      <c r="H164">
        <v>139.22999999999999</v>
      </c>
      <c r="I164" t="s">
        <v>2126</v>
      </c>
      <c r="J164" t="s">
        <v>116</v>
      </c>
      <c r="K164" t="s">
        <v>121</v>
      </c>
      <c r="L164">
        <v>46</v>
      </c>
      <c r="M164" s="34">
        <f t="shared" si="6"/>
        <v>8.7121212121212127E-3</v>
      </c>
      <c r="N164">
        <v>12</v>
      </c>
      <c r="O164">
        <f t="shared" si="7"/>
        <v>0.10454545454545455</v>
      </c>
      <c r="R164" s="7">
        <v>0.83467547246533991</v>
      </c>
      <c r="S164">
        <f t="shared" si="8"/>
        <v>8.7261526666830999E-2</v>
      </c>
    </row>
    <row r="165" spans="1:19" x14ac:dyDescent="0.25">
      <c r="A165">
        <v>57152</v>
      </c>
      <c r="B165">
        <v>27358</v>
      </c>
      <c r="C165" t="s">
        <v>1445</v>
      </c>
      <c r="D165" t="s">
        <v>1624</v>
      </c>
      <c r="E165" t="s">
        <v>94</v>
      </c>
      <c r="F165" s="6">
        <v>32</v>
      </c>
      <c r="G165" s="6">
        <v>-33.53</v>
      </c>
      <c r="H165">
        <v>33.53</v>
      </c>
      <c r="I165" t="s">
        <v>2126</v>
      </c>
      <c r="J165" t="s">
        <v>116</v>
      </c>
      <c r="K165" t="s">
        <v>121</v>
      </c>
      <c r="L165">
        <v>183</v>
      </c>
      <c r="M165" s="34">
        <f t="shared" si="6"/>
        <v>3.465909090909091E-2</v>
      </c>
      <c r="N165">
        <v>6</v>
      </c>
      <c r="O165">
        <f t="shared" si="7"/>
        <v>0.20795454545454545</v>
      </c>
      <c r="R165" s="7">
        <v>0.83456843087477595</v>
      </c>
      <c r="S165">
        <f t="shared" si="8"/>
        <v>0.17355229869327726</v>
      </c>
    </row>
    <row r="166" spans="1:19" x14ac:dyDescent="0.25">
      <c r="A166">
        <v>7824</v>
      </c>
      <c r="B166">
        <v>7853</v>
      </c>
      <c r="C166" t="s">
        <v>804</v>
      </c>
      <c r="D166" t="s">
        <v>1032</v>
      </c>
      <c r="E166" t="s">
        <v>94</v>
      </c>
      <c r="F166" s="6">
        <v>65.8</v>
      </c>
      <c r="G166" s="6">
        <v>139.31</v>
      </c>
      <c r="H166">
        <v>139.31</v>
      </c>
      <c r="I166" t="s">
        <v>2126</v>
      </c>
      <c r="J166" t="s">
        <v>116</v>
      </c>
      <c r="K166" t="s">
        <v>121</v>
      </c>
      <c r="L166">
        <v>5</v>
      </c>
      <c r="M166" s="34">
        <f t="shared" si="6"/>
        <v>9.46969696969697E-4</v>
      </c>
      <c r="N166">
        <v>12</v>
      </c>
      <c r="O166">
        <f t="shared" si="7"/>
        <v>1.1363636363636364E-2</v>
      </c>
      <c r="R166" s="7">
        <v>0.83419615269075631</v>
      </c>
      <c r="S166">
        <f t="shared" si="8"/>
        <v>9.4795017351222317E-3</v>
      </c>
    </row>
    <row r="167" spans="1:19" x14ac:dyDescent="0.25">
      <c r="A167">
        <v>68340</v>
      </c>
      <c r="B167">
        <v>41240</v>
      </c>
      <c r="C167" t="s">
        <v>1800</v>
      </c>
      <c r="D167" t="s">
        <v>2059</v>
      </c>
      <c r="E167" t="s">
        <v>94</v>
      </c>
      <c r="F167">
        <v>65.8</v>
      </c>
      <c r="G167">
        <v>306.39999999999998</v>
      </c>
      <c r="H167">
        <v>306.39999999999998</v>
      </c>
      <c r="I167" t="s">
        <v>2126</v>
      </c>
      <c r="J167" t="s">
        <v>116</v>
      </c>
      <c r="K167" t="s">
        <v>121</v>
      </c>
      <c r="L167">
        <v>422</v>
      </c>
      <c r="M167" s="34">
        <f t="shared" si="6"/>
        <v>7.9924242424242425E-2</v>
      </c>
      <c r="N167">
        <v>12</v>
      </c>
      <c r="O167">
        <f t="shared" si="7"/>
        <v>0.95909090909090911</v>
      </c>
      <c r="R167" s="7">
        <v>0.83138056431529961</v>
      </c>
      <c r="S167">
        <f t="shared" si="8"/>
        <v>0.79736954122967374</v>
      </c>
    </row>
    <row r="168" spans="1:19" x14ac:dyDescent="0.25">
      <c r="A168">
        <v>70308</v>
      </c>
      <c r="B168">
        <v>9737</v>
      </c>
      <c r="C168" t="s">
        <v>1853</v>
      </c>
      <c r="D168" t="s">
        <v>1151</v>
      </c>
      <c r="E168" t="s">
        <v>239</v>
      </c>
      <c r="F168" s="6">
        <v>140</v>
      </c>
      <c r="G168" s="6">
        <v>33.950000000000003</v>
      </c>
      <c r="H168">
        <v>33.950000000000003</v>
      </c>
      <c r="I168" t="s">
        <v>2126</v>
      </c>
      <c r="J168" t="s">
        <v>116</v>
      </c>
      <c r="K168" t="s">
        <v>121</v>
      </c>
      <c r="L168">
        <v>631</v>
      </c>
      <c r="M168" s="34">
        <f t="shared" si="6"/>
        <v>0.11950757575757576</v>
      </c>
      <c r="N168">
        <v>8</v>
      </c>
      <c r="O168">
        <f t="shared" si="7"/>
        <v>0.95606060606060606</v>
      </c>
      <c r="R168" s="7">
        <v>0.83116096049414423</v>
      </c>
      <c r="S168">
        <f t="shared" si="8"/>
        <v>0.79464025162394702</v>
      </c>
    </row>
    <row r="169" spans="1:19" x14ac:dyDescent="0.25">
      <c r="A169">
        <v>30576</v>
      </c>
      <c r="B169">
        <v>36220</v>
      </c>
      <c r="C169" t="s">
        <v>1624</v>
      </c>
      <c r="D169" t="s">
        <v>1528</v>
      </c>
      <c r="E169" t="s">
        <v>94</v>
      </c>
      <c r="F169" s="6">
        <v>32</v>
      </c>
      <c r="G169" s="6">
        <v>-33.700000000000003</v>
      </c>
      <c r="H169">
        <v>33.700000000000003</v>
      </c>
      <c r="I169" t="s">
        <v>2126</v>
      </c>
      <c r="J169" t="s">
        <v>116</v>
      </c>
      <c r="K169" t="s">
        <v>121</v>
      </c>
      <c r="L169">
        <v>25</v>
      </c>
      <c r="M169" s="34">
        <f t="shared" si="6"/>
        <v>4.734848484848485E-3</v>
      </c>
      <c r="N169">
        <v>6</v>
      </c>
      <c r="O169">
        <f t="shared" si="7"/>
        <v>2.8409090909090912E-2</v>
      </c>
      <c r="R169" s="7">
        <v>0.83035844175760343</v>
      </c>
      <c r="S169">
        <f t="shared" si="8"/>
        <v>2.3589728459022827E-2</v>
      </c>
    </row>
    <row r="170" spans="1:19" x14ac:dyDescent="0.25">
      <c r="A170">
        <v>41632</v>
      </c>
      <c r="B170">
        <v>5039</v>
      </c>
      <c r="C170" t="s">
        <v>1313</v>
      </c>
      <c r="D170" t="s">
        <v>1800</v>
      </c>
      <c r="E170" t="s">
        <v>94</v>
      </c>
      <c r="F170">
        <v>100.5</v>
      </c>
      <c r="G170">
        <v>307.01</v>
      </c>
      <c r="H170">
        <v>307.01</v>
      </c>
      <c r="I170" t="s">
        <v>2126</v>
      </c>
      <c r="J170" t="s">
        <v>116</v>
      </c>
      <c r="K170" t="s">
        <v>121</v>
      </c>
      <c r="L170">
        <v>51</v>
      </c>
      <c r="M170" s="34">
        <f t="shared" si="6"/>
        <v>9.6590909090909088E-3</v>
      </c>
      <c r="N170">
        <v>12</v>
      </c>
      <c r="O170">
        <f t="shared" si="7"/>
        <v>0.11590909090909091</v>
      </c>
      <c r="R170" s="7">
        <v>0.82972868931372856</v>
      </c>
      <c r="S170">
        <f t="shared" si="8"/>
        <v>9.6173098079545813E-2</v>
      </c>
    </row>
    <row r="171" spans="1:19" x14ac:dyDescent="0.25">
      <c r="A171">
        <v>58763</v>
      </c>
      <c r="B171">
        <v>41175</v>
      </c>
      <c r="C171" t="s">
        <v>1991</v>
      </c>
      <c r="D171" t="s">
        <v>1509</v>
      </c>
      <c r="E171" t="s">
        <v>94</v>
      </c>
      <c r="F171" s="6">
        <v>65.8</v>
      </c>
      <c r="G171" s="6">
        <v>374.2</v>
      </c>
      <c r="H171">
        <v>374.2</v>
      </c>
      <c r="I171" t="s">
        <v>2126</v>
      </c>
      <c r="J171" t="s">
        <v>116</v>
      </c>
      <c r="K171" t="s">
        <v>121</v>
      </c>
      <c r="L171">
        <v>200</v>
      </c>
      <c r="M171" s="34">
        <f t="shared" si="6"/>
        <v>3.787878787878788E-2</v>
      </c>
      <c r="N171">
        <v>12</v>
      </c>
      <c r="O171">
        <f t="shared" si="7"/>
        <v>0.45454545454545459</v>
      </c>
      <c r="R171" s="7">
        <v>0.82922106596006895</v>
      </c>
      <c r="S171">
        <f t="shared" si="8"/>
        <v>0.37691866634548593</v>
      </c>
    </row>
    <row r="172" spans="1:19" x14ac:dyDescent="0.25">
      <c r="A172">
        <v>25832</v>
      </c>
      <c r="B172">
        <v>8517</v>
      </c>
      <c r="C172" t="s">
        <v>1528</v>
      </c>
      <c r="D172" t="s">
        <v>1429</v>
      </c>
      <c r="E172" t="s">
        <v>94</v>
      </c>
      <c r="F172">
        <v>32</v>
      </c>
      <c r="G172">
        <v>-33.78</v>
      </c>
      <c r="H172">
        <v>33.78</v>
      </c>
      <c r="I172" t="s">
        <v>2126</v>
      </c>
      <c r="J172" t="s">
        <v>116</v>
      </c>
      <c r="K172" t="s">
        <v>121</v>
      </c>
      <c r="L172">
        <v>18</v>
      </c>
      <c r="M172" s="34">
        <f t="shared" si="6"/>
        <v>3.4090909090909089E-3</v>
      </c>
      <c r="N172">
        <v>6</v>
      </c>
      <c r="O172">
        <f t="shared" si="7"/>
        <v>2.0454545454545454E-2</v>
      </c>
      <c r="R172" s="7">
        <v>0.82839193271850908</v>
      </c>
      <c r="S172">
        <f t="shared" si="8"/>
        <v>1.6944380441969505E-2</v>
      </c>
    </row>
    <row r="173" spans="1:19" x14ac:dyDescent="0.25">
      <c r="A173">
        <v>16388</v>
      </c>
      <c r="B173">
        <v>11985</v>
      </c>
      <c r="C173" t="s">
        <v>1314</v>
      </c>
      <c r="D173" t="s">
        <v>1315</v>
      </c>
      <c r="E173" t="s">
        <v>94</v>
      </c>
      <c r="F173">
        <v>140</v>
      </c>
      <c r="G173">
        <v>222.85</v>
      </c>
      <c r="H173">
        <v>222.85</v>
      </c>
      <c r="I173" t="s">
        <v>2126</v>
      </c>
      <c r="J173" t="s">
        <v>116</v>
      </c>
      <c r="K173" t="s">
        <v>121</v>
      </c>
      <c r="L173">
        <v>11</v>
      </c>
      <c r="M173" s="34">
        <f t="shared" si="6"/>
        <v>2.0833333333333333E-3</v>
      </c>
      <c r="N173">
        <v>8</v>
      </c>
      <c r="O173">
        <f t="shared" si="7"/>
        <v>1.6666666666666666E-2</v>
      </c>
      <c r="R173" s="7">
        <v>0.82774637386062433</v>
      </c>
      <c r="S173">
        <f t="shared" si="8"/>
        <v>1.3795772897677071E-2</v>
      </c>
    </row>
    <row r="174" spans="1:19" x14ac:dyDescent="0.25">
      <c r="A174">
        <v>59320</v>
      </c>
      <c r="B174">
        <v>9293</v>
      </c>
      <c r="C174" t="s">
        <v>1074</v>
      </c>
      <c r="D174" t="s">
        <v>1314</v>
      </c>
      <c r="E174" t="s">
        <v>239</v>
      </c>
      <c r="F174">
        <v>140</v>
      </c>
      <c r="G174">
        <v>222.93</v>
      </c>
      <c r="H174">
        <v>222.93</v>
      </c>
      <c r="I174" t="s">
        <v>2126</v>
      </c>
      <c r="J174" t="s">
        <v>116</v>
      </c>
      <c r="K174" t="s">
        <v>121</v>
      </c>
      <c r="L174">
        <v>207</v>
      </c>
      <c r="M174" s="34">
        <f t="shared" si="6"/>
        <v>3.9204545454545457E-2</v>
      </c>
      <c r="N174">
        <v>8</v>
      </c>
      <c r="O174">
        <f t="shared" si="7"/>
        <v>0.31363636363636366</v>
      </c>
      <c r="R174" s="7">
        <v>0.82744933124675957</v>
      </c>
      <c r="S174">
        <f t="shared" si="8"/>
        <v>0.25951819934557463</v>
      </c>
    </row>
    <row r="175" spans="1:19" x14ac:dyDescent="0.25">
      <c r="A175">
        <v>9173</v>
      </c>
      <c r="B175">
        <v>25950</v>
      </c>
      <c r="C175" t="s">
        <v>1074</v>
      </c>
      <c r="D175" t="s">
        <v>1075</v>
      </c>
      <c r="E175" t="s">
        <v>239</v>
      </c>
      <c r="F175">
        <v>140</v>
      </c>
      <c r="G175">
        <v>-165.09</v>
      </c>
      <c r="H175">
        <v>165.09</v>
      </c>
      <c r="I175" t="s">
        <v>2126</v>
      </c>
      <c r="J175" t="s">
        <v>116</v>
      </c>
      <c r="K175" t="s">
        <v>121</v>
      </c>
      <c r="L175">
        <v>5</v>
      </c>
      <c r="M175" s="34">
        <f t="shared" si="6"/>
        <v>9.46969696969697E-4</v>
      </c>
      <c r="N175">
        <v>8</v>
      </c>
      <c r="O175">
        <f t="shared" si="7"/>
        <v>7.575757575757576E-3</v>
      </c>
      <c r="R175" s="7">
        <v>0.82683885618136577</v>
      </c>
      <c r="S175">
        <f t="shared" si="8"/>
        <v>6.2639307286467107E-3</v>
      </c>
    </row>
    <row r="176" spans="1:19" x14ac:dyDescent="0.25">
      <c r="A176">
        <v>14002</v>
      </c>
      <c r="B176">
        <v>43494</v>
      </c>
      <c r="C176" t="s">
        <v>1075</v>
      </c>
      <c r="D176" t="s">
        <v>1242</v>
      </c>
      <c r="E176" t="s">
        <v>239</v>
      </c>
      <c r="F176" s="6">
        <v>140</v>
      </c>
      <c r="G176" s="6">
        <v>-165.17</v>
      </c>
      <c r="H176">
        <v>165.17</v>
      </c>
      <c r="I176" t="s">
        <v>2126</v>
      </c>
      <c r="J176" t="s">
        <v>116</v>
      </c>
      <c r="K176" t="s">
        <v>121</v>
      </c>
      <c r="L176">
        <v>9</v>
      </c>
      <c r="M176" s="34">
        <f t="shared" si="6"/>
        <v>1.7045454545454545E-3</v>
      </c>
      <c r="N176">
        <v>8</v>
      </c>
      <c r="O176">
        <f t="shared" si="7"/>
        <v>1.3636363636363636E-2</v>
      </c>
      <c r="R176" s="7">
        <v>0.82643837722941027</v>
      </c>
      <c r="S176">
        <f t="shared" si="8"/>
        <v>1.1269614234946504E-2</v>
      </c>
    </row>
    <row r="177" spans="1:19" x14ac:dyDescent="0.25">
      <c r="A177">
        <v>47502</v>
      </c>
      <c r="B177">
        <v>34752</v>
      </c>
      <c r="C177" t="s">
        <v>1242</v>
      </c>
      <c r="D177" t="s">
        <v>1896</v>
      </c>
      <c r="E177" t="s">
        <v>239</v>
      </c>
      <c r="F177" s="6">
        <v>140</v>
      </c>
      <c r="G177" s="6">
        <v>-165.25</v>
      </c>
      <c r="H177">
        <v>165.25</v>
      </c>
      <c r="I177" t="s">
        <v>2126</v>
      </c>
      <c r="J177" t="s">
        <v>116</v>
      </c>
      <c r="K177" t="s">
        <v>121</v>
      </c>
      <c r="L177">
        <v>89</v>
      </c>
      <c r="M177" s="34">
        <f t="shared" si="6"/>
        <v>1.6856060606060607E-2</v>
      </c>
      <c r="N177">
        <v>8</v>
      </c>
      <c r="O177">
        <f t="shared" si="7"/>
        <v>0.13484848484848486</v>
      </c>
      <c r="R177" s="7">
        <v>0.82603828603317209</v>
      </c>
      <c r="S177">
        <f t="shared" si="8"/>
        <v>0.11139001129841261</v>
      </c>
    </row>
    <row r="178" spans="1:19" x14ac:dyDescent="0.25">
      <c r="A178">
        <v>7445</v>
      </c>
      <c r="B178">
        <v>39499</v>
      </c>
      <c r="C178" t="s">
        <v>1010</v>
      </c>
      <c r="D178" t="s">
        <v>1011</v>
      </c>
      <c r="E178" t="s">
        <v>239</v>
      </c>
      <c r="F178" s="6">
        <v>140</v>
      </c>
      <c r="G178" s="6">
        <v>-94.24</v>
      </c>
      <c r="H178">
        <v>94.24</v>
      </c>
      <c r="I178" t="s">
        <v>2126</v>
      </c>
      <c r="J178" t="s">
        <v>116</v>
      </c>
      <c r="K178" t="s">
        <v>121</v>
      </c>
      <c r="L178">
        <v>4</v>
      </c>
      <c r="M178" s="34">
        <f t="shared" si="6"/>
        <v>7.5757575757575758E-4</v>
      </c>
      <c r="N178">
        <v>8</v>
      </c>
      <c r="O178">
        <f t="shared" si="7"/>
        <v>6.0606060606060606E-3</v>
      </c>
      <c r="R178" s="7">
        <v>0.82562193609061496</v>
      </c>
      <c r="S178">
        <f t="shared" si="8"/>
        <v>5.0037693096400904E-3</v>
      </c>
    </row>
    <row r="179" spans="1:19" x14ac:dyDescent="0.25">
      <c r="A179">
        <v>60801</v>
      </c>
      <c r="B179">
        <v>42528</v>
      </c>
      <c r="C179" t="s">
        <v>2006</v>
      </c>
      <c r="D179" t="s">
        <v>1370</v>
      </c>
      <c r="E179" t="s">
        <v>94</v>
      </c>
      <c r="F179" s="6">
        <v>32</v>
      </c>
      <c r="G179" s="6">
        <v>-28.62</v>
      </c>
      <c r="H179">
        <v>28.62</v>
      </c>
      <c r="I179" t="s">
        <v>2126</v>
      </c>
      <c r="J179" t="s">
        <v>116</v>
      </c>
      <c r="K179" t="s">
        <v>121</v>
      </c>
      <c r="L179">
        <v>223</v>
      </c>
      <c r="M179" s="34">
        <f t="shared" si="6"/>
        <v>4.2234848484848486E-2</v>
      </c>
      <c r="N179">
        <v>6</v>
      </c>
      <c r="O179">
        <f t="shared" si="7"/>
        <v>0.25340909090909092</v>
      </c>
      <c r="R179" s="7">
        <v>0.82527788406882141</v>
      </c>
      <c r="S179">
        <f t="shared" si="8"/>
        <v>0.20913291834925815</v>
      </c>
    </row>
    <row r="180" spans="1:19" x14ac:dyDescent="0.25">
      <c r="A180">
        <v>50739</v>
      </c>
      <c r="B180">
        <v>1888</v>
      </c>
      <c r="C180" t="s">
        <v>1807</v>
      </c>
      <c r="D180" t="s">
        <v>1011</v>
      </c>
      <c r="E180" t="s">
        <v>239</v>
      </c>
      <c r="F180">
        <v>140</v>
      </c>
      <c r="G180">
        <v>94.32</v>
      </c>
      <c r="H180">
        <v>94.32</v>
      </c>
      <c r="I180" t="s">
        <v>2126</v>
      </c>
      <c r="J180" t="s">
        <v>116</v>
      </c>
      <c r="K180" t="s">
        <v>121</v>
      </c>
      <c r="L180">
        <v>115</v>
      </c>
      <c r="M180" s="34">
        <f t="shared" si="6"/>
        <v>2.1780303030303032E-2</v>
      </c>
      <c r="N180">
        <v>8</v>
      </c>
      <c r="O180">
        <f t="shared" si="7"/>
        <v>0.17424242424242425</v>
      </c>
      <c r="R180" s="7">
        <v>0.82492166303201397</v>
      </c>
      <c r="S180">
        <f t="shared" si="8"/>
        <v>0.14373635037679033</v>
      </c>
    </row>
    <row r="181" spans="1:19" x14ac:dyDescent="0.25">
      <c r="A181">
        <v>64829</v>
      </c>
      <c r="B181">
        <v>20358</v>
      </c>
      <c r="C181" t="s">
        <v>959</v>
      </c>
      <c r="D181" t="s">
        <v>1074</v>
      </c>
      <c r="E181" t="s">
        <v>239</v>
      </c>
      <c r="F181">
        <v>140</v>
      </c>
      <c r="G181">
        <v>58.14</v>
      </c>
      <c r="H181">
        <v>58.14</v>
      </c>
      <c r="I181" t="s">
        <v>2126</v>
      </c>
      <c r="J181" t="s">
        <v>116</v>
      </c>
      <c r="K181" t="s">
        <v>121</v>
      </c>
      <c r="L181">
        <v>330</v>
      </c>
      <c r="M181" s="34">
        <f t="shared" si="6"/>
        <v>6.25E-2</v>
      </c>
      <c r="N181">
        <v>6</v>
      </c>
      <c r="O181">
        <f t="shared" si="7"/>
        <v>0.375</v>
      </c>
      <c r="R181" s="7">
        <v>0.82491318623767507</v>
      </c>
      <c r="S181">
        <f t="shared" si="8"/>
        <v>0.30934244483912815</v>
      </c>
    </row>
    <row r="182" spans="1:19" x14ac:dyDescent="0.25">
      <c r="A182">
        <v>61890</v>
      </c>
      <c r="B182">
        <v>20125</v>
      </c>
      <c r="C182" t="s">
        <v>1896</v>
      </c>
      <c r="D182" t="s">
        <v>1010</v>
      </c>
      <c r="E182" t="s">
        <v>239</v>
      </c>
      <c r="F182" s="6">
        <v>140</v>
      </c>
      <c r="G182" s="6">
        <v>-165.81</v>
      </c>
      <c r="H182">
        <v>165.81</v>
      </c>
      <c r="I182" t="s">
        <v>2126</v>
      </c>
      <c r="J182" t="s">
        <v>116</v>
      </c>
      <c r="K182" t="s">
        <v>121</v>
      </c>
      <c r="L182">
        <v>237</v>
      </c>
      <c r="M182" s="34">
        <f t="shared" si="6"/>
        <v>4.4886363636363634E-2</v>
      </c>
      <c r="N182">
        <v>8</v>
      </c>
      <c r="O182">
        <f t="shared" si="7"/>
        <v>0.35909090909090907</v>
      </c>
      <c r="R182" s="7">
        <v>0.82324845767433619</v>
      </c>
      <c r="S182">
        <f t="shared" si="8"/>
        <v>0.29562103707396614</v>
      </c>
    </row>
    <row r="183" spans="1:19" x14ac:dyDescent="0.25">
      <c r="A183">
        <v>60111</v>
      </c>
      <c r="B183">
        <v>7898</v>
      </c>
      <c r="C183" t="s">
        <v>1628</v>
      </c>
      <c r="D183" t="s">
        <v>1991</v>
      </c>
      <c r="E183" t="s">
        <v>94</v>
      </c>
      <c r="F183" s="6">
        <v>65.8</v>
      </c>
      <c r="G183" s="6">
        <v>376.97</v>
      </c>
      <c r="H183">
        <v>376.97</v>
      </c>
      <c r="I183" t="s">
        <v>2126</v>
      </c>
      <c r="J183" t="s">
        <v>116</v>
      </c>
      <c r="K183" t="s">
        <v>121</v>
      </c>
      <c r="L183">
        <v>215</v>
      </c>
      <c r="M183" s="34">
        <f t="shared" si="6"/>
        <v>4.0719696969696968E-2</v>
      </c>
      <c r="N183">
        <v>12</v>
      </c>
      <c r="O183">
        <f t="shared" si="7"/>
        <v>0.48863636363636365</v>
      </c>
      <c r="R183" s="7">
        <v>0.82312789580671619</v>
      </c>
      <c r="S183">
        <f t="shared" si="8"/>
        <v>0.40221022181464544</v>
      </c>
    </row>
    <row r="184" spans="1:19" x14ac:dyDescent="0.25">
      <c r="A184">
        <v>57492</v>
      </c>
      <c r="B184">
        <v>41932</v>
      </c>
      <c r="C184" t="s">
        <v>1277</v>
      </c>
      <c r="D184" t="s">
        <v>1911</v>
      </c>
      <c r="E184" t="s">
        <v>70</v>
      </c>
      <c r="F184" s="6">
        <v>130</v>
      </c>
      <c r="G184" s="6">
        <v>-1523.74</v>
      </c>
      <c r="H184" s="6">
        <v>1523.74</v>
      </c>
      <c r="I184" t="s">
        <v>2126</v>
      </c>
      <c r="J184" t="s">
        <v>116</v>
      </c>
      <c r="K184" t="s">
        <v>121</v>
      </c>
      <c r="L184">
        <v>187</v>
      </c>
      <c r="M184" s="34">
        <f t="shared" si="6"/>
        <v>3.5416666666666666E-2</v>
      </c>
      <c r="N184">
        <v>16</v>
      </c>
      <c r="O184">
        <f t="shared" si="7"/>
        <v>0.56666666666666665</v>
      </c>
      <c r="R184" s="7">
        <v>0.82267823444645161</v>
      </c>
      <c r="S184">
        <f t="shared" si="8"/>
        <v>0.46618433285298921</v>
      </c>
    </row>
    <row r="185" spans="1:19" x14ac:dyDescent="0.25">
      <c r="A185">
        <v>42059</v>
      </c>
      <c r="B185">
        <v>44153</v>
      </c>
      <c r="C185" t="s">
        <v>884</v>
      </c>
      <c r="D185" t="s">
        <v>1807</v>
      </c>
      <c r="E185" t="s">
        <v>239</v>
      </c>
      <c r="F185" s="6">
        <v>140</v>
      </c>
      <c r="G185" s="6">
        <v>94.59</v>
      </c>
      <c r="H185">
        <v>94.59</v>
      </c>
      <c r="I185" t="s">
        <v>2126</v>
      </c>
      <c r="J185" t="s">
        <v>116</v>
      </c>
      <c r="K185" t="s">
        <v>121</v>
      </c>
      <c r="L185">
        <v>53</v>
      </c>
      <c r="M185" s="34">
        <f t="shared" si="6"/>
        <v>1.0037878787878788E-2</v>
      </c>
      <c r="N185">
        <v>8</v>
      </c>
      <c r="O185">
        <f t="shared" si="7"/>
        <v>8.0303030303030307E-2</v>
      </c>
      <c r="R185" s="7">
        <v>0.82256698654381599</v>
      </c>
      <c r="S185">
        <f t="shared" si="8"/>
        <v>6.6054621646700382E-2</v>
      </c>
    </row>
    <row r="186" spans="1:19" x14ac:dyDescent="0.25">
      <c r="A186">
        <v>49208</v>
      </c>
      <c r="B186">
        <v>11783</v>
      </c>
      <c r="C186" t="s">
        <v>1910</v>
      </c>
      <c r="D186" t="s">
        <v>1911</v>
      </c>
      <c r="E186" t="s">
        <v>70</v>
      </c>
      <c r="F186">
        <v>130</v>
      </c>
      <c r="G186" s="6">
        <v>1524.06</v>
      </c>
      <c r="H186" s="6">
        <v>1524.06</v>
      </c>
      <c r="I186" t="s">
        <v>2126</v>
      </c>
      <c r="J186" t="s">
        <v>116</v>
      </c>
      <c r="K186" t="s">
        <v>121</v>
      </c>
      <c r="L186">
        <v>101</v>
      </c>
      <c r="M186" s="34">
        <f t="shared" si="6"/>
        <v>1.9128787878787877E-2</v>
      </c>
      <c r="N186">
        <v>16</v>
      </c>
      <c r="O186">
        <f t="shared" si="7"/>
        <v>0.30606060606060603</v>
      </c>
      <c r="R186" s="7">
        <v>0.82250550041037507</v>
      </c>
      <c r="S186">
        <f t="shared" si="8"/>
        <v>0.25173653194378143</v>
      </c>
    </row>
    <row r="187" spans="1:19" x14ac:dyDescent="0.25">
      <c r="A187">
        <v>71057</v>
      </c>
      <c r="B187">
        <v>2596</v>
      </c>
      <c r="C187" t="s">
        <v>1789</v>
      </c>
      <c r="D187" t="s">
        <v>1910</v>
      </c>
      <c r="E187" t="s">
        <v>70</v>
      </c>
      <c r="F187">
        <v>130</v>
      </c>
      <c r="G187" s="6">
        <v>1524.14</v>
      </c>
      <c r="H187" s="6">
        <v>1524.14</v>
      </c>
      <c r="I187" t="s">
        <v>2126</v>
      </c>
      <c r="J187" t="s">
        <v>116</v>
      </c>
      <c r="K187" t="s">
        <v>121</v>
      </c>
      <c r="L187" s="8">
        <v>1185</v>
      </c>
      <c r="M187" s="34">
        <f t="shared" si="6"/>
        <v>0.22443181818181818</v>
      </c>
      <c r="N187">
        <v>16</v>
      </c>
      <c r="O187">
        <f t="shared" si="7"/>
        <v>3.5909090909090908</v>
      </c>
      <c r="R187" s="7">
        <v>0.82246232823456911</v>
      </c>
      <c r="S187">
        <f t="shared" si="8"/>
        <v>2.9533874513877709</v>
      </c>
    </row>
    <row r="188" spans="1:19" x14ac:dyDescent="0.25">
      <c r="A188">
        <v>30774</v>
      </c>
      <c r="B188">
        <v>9382</v>
      </c>
      <c r="C188" t="s">
        <v>1627</v>
      </c>
      <c r="D188" t="s">
        <v>1628</v>
      </c>
      <c r="E188" t="s">
        <v>94</v>
      </c>
      <c r="F188">
        <v>65.8</v>
      </c>
      <c r="G188">
        <v>377.32</v>
      </c>
      <c r="H188">
        <v>377.32</v>
      </c>
      <c r="I188" t="s">
        <v>2126</v>
      </c>
      <c r="J188" t="s">
        <v>116</v>
      </c>
      <c r="K188" t="s">
        <v>121</v>
      </c>
      <c r="L188">
        <v>25</v>
      </c>
      <c r="M188" s="34">
        <f t="shared" si="6"/>
        <v>4.734848484848485E-3</v>
      </c>
      <c r="N188">
        <v>12</v>
      </c>
      <c r="O188">
        <f t="shared" si="7"/>
        <v>5.6818181818181823E-2</v>
      </c>
      <c r="R188" s="7">
        <v>0.8223643668033972</v>
      </c>
      <c r="S188">
        <f t="shared" si="8"/>
        <v>4.6725248113829387E-2</v>
      </c>
    </row>
    <row r="189" spans="1:19" x14ac:dyDescent="0.25">
      <c r="A189">
        <v>40293</v>
      </c>
      <c r="B189">
        <v>44447</v>
      </c>
      <c r="C189" t="s">
        <v>315</v>
      </c>
      <c r="D189" t="s">
        <v>1789</v>
      </c>
      <c r="E189" t="s">
        <v>70</v>
      </c>
      <c r="F189">
        <v>130</v>
      </c>
      <c r="G189" s="6">
        <v>1524.57</v>
      </c>
      <c r="H189" s="6">
        <v>1524.57</v>
      </c>
      <c r="I189" t="s">
        <v>2126</v>
      </c>
      <c r="J189" t="s">
        <v>116</v>
      </c>
      <c r="K189" t="s">
        <v>121</v>
      </c>
      <c r="L189">
        <v>45</v>
      </c>
      <c r="M189" s="34">
        <f t="shared" si="6"/>
        <v>8.5227272727272721E-3</v>
      </c>
      <c r="N189">
        <v>16</v>
      </c>
      <c r="O189">
        <f t="shared" si="7"/>
        <v>0.13636363636363635</v>
      </c>
      <c r="R189" s="7">
        <v>0.82223035541525569</v>
      </c>
      <c r="S189">
        <f t="shared" si="8"/>
        <v>0.1121223211929894</v>
      </c>
    </row>
    <row r="190" spans="1:19" x14ac:dyDescent="0.25">
      <c r="A190">
        <v>18305</v>
      </c>
      <c r="B190">
        <v>20119</v>
      </c>
      <c r="C190" t="s">
        <v>1370</v>
      </c>
      <c r="D190" t="s">
        <v>1365</v>
      </c>
      <c r="E190" t="s">
        <v>94</v>
      </c>
      <c r="F190">
        <v>32</v>
      </c>
      <c r="G190">
        <v>-28.73</v>
      </c>
      <c r="H190">
        <v>28.73</v>
      </c>
      <c r="I190" t="s">
        <v>2126</v>
      </c>
      <c r="J190" t="s">
        <v>116</v>
      </c>
      <c r="K190" t="s">
        <v>121</v>
      </c>
      <c r="L190">
        <v>13</v>
      </c>
      <c r="M190" s="34">
        <f t="shared" si="6"/>
        <v>2.4621212121212119E-3</v>
      </c>
      <c r="N190">
        <v>6</v>
      </c>
      <c r="O190">
        <f t="shared" si="7"/>
        <v>1.4772727272727271E-2</v>
      </c>
      <c r="R190" s="7">
        <v>0.8221181010111267</v>
      </c>
      <c r="S190">
        <f t="shared" si="8"/>
        <v>1.2144926492209825E-2</v>
      </c>
    </row>
    <row r="191" spans="1:19" x14ac:dyDescent="0.25">
      <c r="A191">
        <v>43226</v>
      </c>
      <c r="B191">
        <v>36538</v>
      </c>
      <c r="C191" t="s">
        <v>1397</v>
      </c>
      <c r="D191" t="s">
        <v>1627</v>
      </c>
      <c r="E191" t="s">
        <v>94</v>
      </c>
      <c r="F191">
        <v>65.8</v>
      </c>
      <c r="G191">
        <v>379.1</v>
      </c>
      <c r="H191">
        <v>379.1</v>
      </c>
      <c r="I191" t="s">
        <v>2126</v>
      </c>
      <c r="J191" t="s">
        <v>116</v>
      </c>
      <c r="K191" t="s">
        <v>121</v>
      </c>
      <c r="L191">
        <v>59</v>
      </c>
      <c r="M191" s="34">
        <f t="shared" si="6"/>
        <v>1.1174242424242425E-2</v>
      </c>
      <c r="N191">
        <v>12</v>
      </c>
      <c r="O191">
        <f t="shared" si="7"/>
        <v>0.13409090909090909</v>
      </c>
      <c r="R191" s="7">
        <v>0.81850309385982012</v>
      </c>
      <c r="S191">
        <f t="shared" si="8"/>
        <v>0.10975382394938497</v>
      </c>
    </row>
    <row r="192" spans="1:19" x14ac:dyDescent="0.25">
      <c r="A192">
        <v>23311</v>
      </c>
      <c r="B192">
        <v>24325</v>
      </c>
      <c r="C192" t="s">
        <v>1010</v>
      </c>
      <c r="D192" t="s">
        <v>1489</v>
      </c>
      <c r="E192" t="s">
        <v>239</v>
      </c>
      <c r="F192">
        <v>140</v>
      </c>
      <c r="G192">
        <v>-71.77</v>
      </c>
      <c r="H192">
        <v>71.77</v>
      </c>
      <c r="I192" t="s">
        <v>2126</v>
      </c>
      <c r="J192" t="s">
        <v>116</v>
      </c>
      <c r="K192" t="s">
        <v>121</v>
      </c>
      <c r="L192">
        <v>16</v>
      </c>
      <c r="M192" s="34">
        <f t="shared" si="6"/>
        <v>3.0303030303030303E-3</v>
      </c>
      <c r="N192">
        <v>8</v>
      </c>
      <c r="O192">
        <f t="shared" si="7"/>
        <v>2.4242424242424242E-2</v>
      </c>
      <c r="R192" s="7">
        <v>0.81783775267942216</v>
      </c>
      <c r="S192">
        <f t="shared" si="8"/>
        <v>1.9826369761925387E-2</v>
      </c>
    </row>
    <row r="193" spans="1:19" x14ac:dyDescent="0.25">
      <c r="A193">
        <v>57446</v>
      </c>
      <c r="B193">
        <v>16853</v>
      </c>
      <c r="C193" t="s">
        <v>1673</v>
      </c>
      <c r="D193" t="s">
        <v>1397</v>
      </c>
      <c r="E193" t="s">
        <v>94</v>
      </c>
      <c r="F193">
        <v>65.8</v>
      </c>
      <c r="G193">
        <v>380.49</v>
      </c>
      <c r="H193">
        <v>380.49</v>
      </c>
      <c r="I193" t="s">
        <v>2126</v>
      </c>
      <c r="J193" t="s">
        <v>116</v>
      </c>
      <c r="K193" t="s">
        <v>121</v>
      </c>
      <c r="L193">
        <v>187</v>
      </c>
      <c r="M193" s="34">
        <f t="shared" si="6"/>
        <v>3.5416666666666666E-2</v>
      </c>
      <c r="N193">
        <v>12</v>
      </c>
      <c r="O193">
        <f t="shared" si="7"/>
        <v>0.42499999999999999</v>
      </c>
      <c r="R193" s="7">
        <v>0.81551295141070146</v>
      </c>
      <c r="S193">
        <f t="shared" si="8"/>
        <v>0.34659300434954809</v>
      </c>
    </row>
    <row r="194" spans="1:19" x14ac:dyDescent="0.25">
      <c r="A194">
        <v>48907</v>
      </c>
      <c r="B194">
        <v>27665</v>
      </c>
      <c r="C194" t="s">
        <v>1489</v>
      </c>
      <c r="D194" t="s">
        <v>1907</v>
      </c>
      <c r="E194" t="s">
        <v>239</v>
      </c>
      <c r="F194">
        <v>140</v>
      </c>
      <c r="G194">
        <v>-72.02</v>
      </c>
      <c r="H194">
        <v>72.02</v>
      </c>
      <c r="I194" t="s">
        <v>2126</v>
      </c>
      <c r="J194" t="s">
        <v>116</v>
      </c>
      <c r="K194" t="s">
        <v>121</v>
      </c>
      <c r="L194">
        <v>102</v>
      </c>
      <c r="M194" s="34">
        <f t="shared" ref="M194:M257" si="9">L194/5280</f>
        <v>1.9318181818181818E-2</v>
      </c>
      <c r="N194">
        <v>8</v>
      </c>
      <c r="O194">
        <f t="shared" ref="O194:O257" si="10">M194*N194</f>
        <v>0.15454545454545454</v>
      </c>
      <c r="R194" s="7">
        <v>0.8149988268509043</v>
      </c>
      <c r="S194">
        <f t="shared" ref="S194:S257" si="11">O194*R194</f>
        <v>0.12595436414968519</v>
      </c>
    </row>
    <row r="195" spans="1:19" x14ac:dyDescent="0.25">
      <c r="A195">
        <v>55725</v>
      </c>
      <c r="B195">
        <v>22463</v>
      </c>
      <c r="C195" t="s">
        <v>322</v>
      </c>
      <c r="D195" t="s">
        <v>323</v>
      </c>
      <c r="E195" t="s">
        <v>94</v>
      </c>
      <c r="F195">
        <v>75</v>
      </c>
      <c r="G195" s="6">
        <v>1540.81</v>
      </c>
      <c r="H195" s="6">
        <v>1540.81</v>
      </c>
      <c r="I195" t="s">
        <v>2127</v>
      </c>
      <c r="J195" t="s">
        <v>116</v>
      </c>
      <c r="K195" t="s">
        <v>121</v>
      </c>
      <c r="L195">
        <v>167</v>
      </c>
      <c r="M195" s="34">
        <f t="shared" si="9"/>
        <v>3.1628787878787881E-2</v>
      </c>
      <c r="N195">
        <v>30</v>
      </c>
      <c r="O195">
        <f t="shared" si="10"/>
        <v>0.94886363636363646</v>
      </c>
      <c r="R195" s="7">
        <v>0.81356940093161756</v>
      </c>
      <c r="S195">
        <f t="shared" si="11"/>
        <v>0.77196642020215989</v>
      </c>
    </row>
    <row r="196" spans="1:19" x14ac:dyDescent="0.25">
      <c r="A196">
        <v>43604</v>
      </c>
      <c r="B196">
        <v>27414</v>
      </c>
      <c r="C196" t="s">
        <v>322</v>
      </c>
      <c r="D196" t="s">
        <v>328</v>
      </c>
      <c r="E196" t="s">
        <v>94</v>
      </c>
      <c r="F196" s="6">
        <v>75</v>
      </c>
      <c r="G196" s="6">
        <v>-1540.89</v>
      </c>
      <c r="H196" s="6">
        <v>1540.89</v>
      </c>
      <c r="I196" t="s">
        <v>2127</v>
      </c>
      <c r="J196" t="s">
        <v>116</v>
      </c>
      <c r="K196" t="s">
        <v>121</v>
      </c>
      <c r="L196">
        <v>75</v>
      </c>
      <c r="M196" s="34">
        <f t="shared" si="9"/>
        <v>1.4204545454545454E-2</v>
      </c>
      <c r="N196">
        <v>30</v>
      </c>
      <c r="O196">
        <f t="shared" si="10"/>
        <v>0.42613636363636365</v>
      </c>
      <c r="R196" s="7">
        <v>0.81352188213009113</v>
      </c>
      <c r="S196">
        <f t="shared" si="11"/>
        <v>0.34667125658952747</v>
      </c>
    </row>
    <row r="197" spans="1:19" x14ac:dyDescent="0.25">
      <c r="A197">
        <v>61329</v>
      </c>
      <c r="B197">
        <v>30479</v>
      </c>
      <c r="C197" t="s">
        <v>328</v>
      </c>
      <c r="D197" t="s">
        <v>330</v>
      </c>
      <c r="E197" t="s">
        <v>94</v>
      </c>
      <c r="F197">
        <v>75</v>
      </c>
      <c r="G197" s="6">
        <v>-1540.97</v>
      </c>
      <c r="H197" s="6">
        <v>1540.97</v>
      </c>
      <c r="I197" t="s">
        <v>2127</v>
      </c>
      <c r="J197" t="s">
        <v>116</v>
      </c>
      <c r="K197" t="s">
        <v>121</v>
      </c>
      <c r="L197">
        <v>230</v>
      </c>
      <c r="M197" s="34">
        <f t="shared" si="9"/>
        <v>4.3560606060606064E-2</v>
      </c>
      <c r="N197">
        <v>30</v>
      </c>
      <c r="O197">
        <f t="shared" si="10"/>
        <v>1.3068181818181819</v>
      </c>
      <c r="R197" s="7">
        <v>0.81347964785520566</v>
      </c>
      <c r="S197">
        <f t="shared" si="11"/>
        <v>1.0630699943562347</v>
      </c>
    </row>
    <row r="198" spans="1:19" x14ac:dyDescent="0.25">
      <c r="A198">
        <v>49075</v>
      </c>
      <c r="B198">
        <v>38027</v>
      </c>
      <c r="C198" t="s">
        <v>330</v>
      </c>
      <c r="D198" t="s">
        <v>333</v>
      </c>
      <c r="E198" t="s">
        <v>94</v>
      </c>
      <c r="F198">
        <v>75</v>
      </c>
      <c r="G198" s="6">
        <v>-1541.09</v>
      </c>
      <c r="H198" s="6">
        <v>1541.09</v>
      </c>
      <c r="I198" t="s">
        <v>2127</v>
      </c>
      <c r="J198" s="8" t="s">
        <v>116</v>
      </c>
      <c r="K198" t="s">
        <v>121</v>
      </c>
      <c r="L198">
        <v>100</v>
      </c>
      <c r="M198" s="34">
        <f t="shared" si="9"/>
        <v>1.893939393939394E-2</v>
      </c>
      <c r="N198">
        <v>30</v>
      </c>
      <c r="O198">
        <f t="shared" si="10"/>
        <v>0.56818181818181823</v>
      </c>
      <c r="R198" s="7">
        <v>0.81341630466451431</v>
      </c>
      <c r="S198">
        <f t="shared" si="11"/>
        <v>0.46216835492301955</v>
      </c>
    </row>
    <row r="199" spans="1:19" x14ac:dyDescent="0.25">
      <c r="A199">
        <v>70954</v>
      </c>
      <c r="B199">
        <v>34747</v>
      </c>
      <c r="C199" t="s">
        <v>333</v>
      </c>
      <c r="D199" t="s">
        <v>327</v>
      </c>
      <c r="E199" t="s">
        <v>94</v>
      </c>
      <c r="F199" s="6">
        <v>75</v>
      </c>
      <c r="G199" s="6">
        <v>-1541.25</v>
      </c>
      <c r="H199" s="6">
        <v>1541.25</v>
      </c>
      <c r="I199" t="s">
        <v>2127</v>
      </c>
      <c r="J199" t="s">
        <v>116</v>
      </c>
      <c r="K199" t="s">
        <v>121</v>
      </c>
      <c r="L199" s="8">
        <v>1010</v>
      </c>
      <c r="M199" s="34">
        <f t="shared" si="9"/>
        <v>0.19128787878787878</v>
      </c>
      <c r="N199">
        <v>30</v>
      </c>
      <c r="O199">
        <f t="shared" si="10"/>
        <v>5.7386363636363633</v>
      </c>
      <c r="R199" s="7">
        <v>0.81333186242039657</v>
      </c>
      <c r="S199">
        <f t="shared" si="11"/>
        <v>4.6674158013897751</v>
      </c>
    </row>
    <row r="200" spans="1:19" x14ac:dyDescent="0.25">
      <c r="A200">
        <v>70041</v>
      </c>
      <c r="B200">
        <v>26770</v>
      </c>
      <c r="C200" t="s">
        <v>327</v>
      </c>
      <c r="D200" t="s">
        <v>280</v>
      </c>
      <c r="E200" t="s">
        <v>94</v>
      </c>
      <c r="F200">
        <v>75</v>
      </c>
      <c r="G200" s="6">
        <v>-1541.33</v>
      </c>
      <c r="H200" s="6">
        <v>1541.33</v>
      </c>
      <c r="I200" t="s">
        <v>2127</v>
      </c>
      <c r="J200" t="s">
        <v>116</v>
      </c>
      <c r="K200" t="s">
        <v>121</v>
      </c>
      <c r="L200">
        <v>609</v>
      </c>
      <c r="M200" s="34">
        <f t="shared" si="9"/>
        <v>0.11534090909090909</v>
      </c>
      <c r="N200">
        <v>30</v>
      </c>
      <c r="O200">
        <f t="shared" si="10"/>
        <v>3.4602272727272729</v>
      </c>
      <c r="R200" s="7">
        <v>0.81328964787257518</v>
      </c>
      <c r="S200">
        <f t="shared" si="11"/>
        <v>2.8141670201954452</v>
      </c>
    </row>
    <row r="201" spans="1:19" x14ac:dyDescent="0.25">
      <c r="A201">
        <v>69233</v>
      </c>
      <c r="B201">
        <v>3395</v>
      </c>
      <c r="C201" t="s">
        <v>280</v>
      </c>
      <c r="D201" t="s">
        <v>281</v>
      </c>
      <c r="E201" t="s">
        <v>94</v>
      </c>
      <c r="F201">
        <v>75</v>
      </c>
      <c r="G201" s="6">
        <v>-1541.41</v>
      </c>
      <c r="H201" s="6">
        <v>1541.41</v>
      </c>
      <c r="I201" t="s">
        <v>2127</v>
      </c>
      <c r="J201" t="s">
        <v>116</v>
      </c>
      <c r="K201" t="s">
        <v>121</v>
      </c>
      <c r="L201">
        <v>652</v>
      </c>
      <c r="M201" s="34">
        <f t="shared" si="9"/>
        <v>0.12348484848484849</v>
      </c>
      <c r="N201">
        <v>30</v>
      </c>
      <c r="O201">
        <f t="shared" si="10"/>
        <v>3.7045454545454546</v>
      </c>
      <c r="R201" s="7">
        <v>0.81324743770666863</v>
      </c>
      <c r="S201">
        <f t="shared" si="11"/>
        <v>3.0127120987769769</v>
      </c>
    </row>
    <row r="202" spans="1:19" x14ac:dyDescent="0.25">
      <c r="A202">
        <v>70653</v>
      </c>
      <c r="B202">
        <v>26760</v>
      </c>
      <c r="C202" t="s">
        <v>281</v>
      </c>
      <c r="D202" t="s">
        <v>310</v>
      </c>
      <c r="E202" t="s">
        <v>94</v>
      </c>
      <c r="F202" s="6">
        <v>75</v>
      </c>
      <c r="G202" s="6">
        <v>-1541.57</v>
      </c>
      <c r="H202" s="6">
        <v>1541.57</v>
      </c>
      <c r="I202" t="s">
        <v>2127</v>
      </c>
      <c r="J202" t="s">
        <v>116</v>
      </c>
      <c r="K202" t="s">
        <v>121</v>
      </c>
      <c r="L202">
        <v>751</v>
      </c>
      <c r="M202" s="34">
        <f t="shared" si="9"/>
        <v>0.14223484848484849</v>
      </c>
      <c r="N202">
        <v>30</v>
      </c>
      <c r="O202">
        <f t="shared" si="10"/>
        <v>4.267045454545455</v>
      </c>
      <c r="R202" s="7">
        <v>0.8131630305178722</v>
      </c>
      <c r="S202">
        <f t="shared" si="11"/>
        <v>3.4698036131756935</v>
      </c>
    </row>
    <row r="203" spans="1:19" x14ac:dyDescent="0.25">
      <c r="A203">
        <v>46158</v>
      </c>
      <c r="B203">
        <v>27664</v>
      </c>
      <c r="C203" t="s">
        <v>1871</v>
      </c>
      <c r="D203" t="s">
        <v>959</v>
      </c>
      <c r="E203" t="s">
        <v>239</v>
      </c>
      <c r="F203" s="6">
        <v>140</v>
      </c>
      <c r="G203" s="6">
        <v>59</v>
      </c>
      <c r="H203">
        <v>59</v>
      </c>
      <c r="I203" t="s">
        <v>2126</v>
      </c>
      <c r="J203" t="s">
        <v>116</v>
      </c>
      <c r="K203" t="s">
        <v>121</v>
      </c>
      <c r="L203">
        <v>79</v>
      </c>
      <c r="M203" s="34">
        <f t="shared" si="9"/>
        <v>1.4962121212121211E-2</v>
      </c>
      <c r="N203">
        <v>6</v>
      </c>
      <c r="O203">
        <f t="shared" si="10"/>
        <v>8.9772727272727268E-2</v>
      </c>
      <c r="R203" s="7">
        <v>0.81288902792980389</v>
      </c>
      <c r="S203">
        <f t="shared" si="11"/>
        <v>7.2975265007334658E-2</v>
      </c>
    </row>
    <row r="204" spans="1:19" x14ac:dyDescent="0.25">
      <c r="A204">
        <v>51462</v>
      </c>
      <c r="B204">
        <v>27666</v>
      </c>
      <c r="C204" t="s">
        <v>1907</v>
      </c>
      <c r="D204" t="s">
        <v>1935</v>
      </c>
      <c r="E204" t="s">
        <v>239</v>
      </c>
      <c r="F204" s="6">
        <v>140</v>
      </c>
      <c r="G204" s="6">
        <v>-72.45</v>
      </c>
      <c r="H204">
        <v>72.45</v>
      </c>
      <c r="I204" t="s">
        <v>2126</v>
      </c>
      <c r="J204" t="s">
        <v>116</v>
      </c>
      <c r="K204" t="s">
        <v>121</v>
      </c>
      <c r="L204">
        <v>122</v>
      </c>
      <c r="M204" s="34">
        <f t="shared" si="9"/>
        <v>2.3106060606060606E-2</v>
      </c>
      <c r="N204">
        <v>8</v>
      </c>
      <c r="O204">
        <f t="shared" si="10"/>
        <v>0.18484848484848485</v>
      </c>
      <c r="R204" s="7">
        <v>0.81016170475917348</v>
      </c>
      <c r="S204">
        <f t="shared" si="11"/>
        <v>0.14975716360699873</v>
      </c>
    </row>
    <row r="205" spans="1:19" x14ac:dyDescent="0.25">
      <c r="A205">
        <v>11098</v>
      </c>
      <c r="B205">
        <v>19939</v>
      </c>
      <c r="C205" t="s">
        <v>1136</v>
      </c>
      <c r="D205" t="s">
        <v>1137</v>
      </c>
      <c r="E205" t="s">
        <v>239</v>
      </c>
      <c r="F205">
        <v>140</v>
      </c>
      <c r="G205">
        <v>69.209999999999994</v>
      </c>
      <c r="H205">
        <v>69.209999999999994</v>
      </c>
      <c r="I205" t="s">
        <v>2126</v>
      </c>
      <c r="J205" t="s">
        <v>116</v>
      </c>
      <c r="K205" t="s">
        <v>121</v>
      </c>
      <c r="L205">
        <v>6</v>
      </c>
      <c r="M205" s="34">
        <f t="shared" si="9"/>
        <v>1.1363636363636363E-3</v>
      </c>
      <c r="N205">
        <v>6</v>
      </c>
      <c r="O205">
        <f t="shared" si="10"/>
        <v>6.8181818181818179E-3</v>
      </c>
      <c r="R205" s="7">
        <v>0.80960433682578736</v>
      </c>
      <c r="S205">
        <f t="shared" si="11"/>
        <v>5.5200295692667319E-3</v>
      </c>
    </row>
    <row r="206" spans="1:19" x14ac:dyDescent="0.25">
      <c r="A206">
        <v>16536</v>
      </c>
      <c r="B206">
        <v>38425</v>
      </c>
      <c r="C206" t="s">
        <v>315</v>
      </c>
      <c r="D206" t="s">
        <v>329</v>
      </c>
      <c r="E206" t="s">
        <v>70</v>
      </c>
      <c r="F206" s="6">
        <v>130</v>
      </c>
      <c r="G206" s="6">
        <v>-1549.02</v>
      </c>
      <c r="H206" s="6">
        <v>1549.02</v>
      </c>
      <c r="I206" t="s">
        <v>2127</v>
      </c>
      <c r="J206" t="s">
        <v>116</v>
      </c>
      <c r="K206" t="s">
        <v>121</v>
      </c>
      <c r="L206">
        <v>11</v>
      </c>
      <c r="M206" s="34">
        <f t="shared" si="9"/>
        <v>2.0833333333333333E-3</v>
      </c>
      <c r="N206">
        <v>16</v>
      </c>
      <c r="O206">
        <f t="shared" si="10"/>
        <v>3.3333333333333333E-2</v>
      </c>
      <c r="R206" s="7">
        <v>0.80925212905929955</v>
      </c>
      <c r="S206">
        <f t="shared" si="11"/>
        <v>2.6975070968643319E-2</v>
      </c>
    </row>
    <row r="207" spans="1:19" x14ac:dyDescent="0.25">
      <c r="A207">
        <v>8090</v>
      </c>
      <c r="B207">
        <v>28592</v>
      </c>
      <c r="C207" t="s">
        <v>329</v>
      </c>
      <c r="D207" t="s">
        <v>323</v>
      </c>
      <c r="E207" t="s">
        <v>70</v>
      </c>
      <c r="F207" s="6">
        <v>130</v>
      </c>
      <c r="G207" s="6">
        <v>-1549.1</v>
      </c>
      <c r="H207" s="6">
        <v>1549.1</v>
      </c>
      <c r="I207" t="s">
        <v>2127</v>
      </c>
      <c r="J207" t="s">
        <v>116</v>
      </c>
      <c r="K207" t="s">
        <v>121</v>
      </c>
      <c r="L207">
        <v>5</v>
      </c>
      <c r="M207" s="34">
        <f t="shared" si="9"/>
        <v>9.46969696969697E-4</v>
      </c>
      <c r="N207">
        <v>16</v>
      </c>
      <c r="O207">
        <f t="shared" si="10"/>
        <v>1.5151515151515152E-2</v>
      </c>
      <c r="R207" s="7">
        <v>0.80921033694108602</v>
      </c>
      <c r="S207">
        <f t="shared" si="11"/>
        <v>1.2260762680925547E-2</v>
      </c>
    </row>
    <row r="208" spans="1:19" x14ac:dyDescent="0.25">
      <c r="A208">
        <v>58802</v>
      </c>
      <c r="B208">
        <v>19521</v>
      </c>
      <c r="C208" t="s">
        <v>1797</v>
      </c>
      <c r="D208" t="s">
        <v>1871</v>
      </c>
      <c r="E208" t="s">
        <v>239</v>
      </c>
      <c r="F208">
        <v>140</v>
      </c>
      <c r="G208">
        <v>59.35</v>
      </c>
      <c r="H208">
        <v>59.35</v>
      </c>
      <c r="I208" t="s">
        <v>2126</v>
      </c>
      <c r="J208" t="s">
        <v>116</v>
      </c>
      <c r="K208" t="s">
        <v>121</v>
      </c>
      <c r="L208">
        <v>201</v>
      </c>
      <c r="M208" s="34">
        <f t="shared" si="9"/>
        <v>3.806818181818182E-2</v>
      </c>
      <c r="N208">
        <v>6</v>
      </c>
      <c r="O208">
        <f t="shared" si="10"/>
        <v>0.22840909090909092</v>
      </c>
      <c r="R208" s="7">
        <v>0.80809524259239141</v>
      </c>
      <c r="S208">
        <f t="shared" si="11"/>
        <v>0.18457629972848941</v>
      </c>
    </row>
    <row r="209" spans="1:19" x14ac:dyDescent="0.25">
      <c r="A209">
        <v>65076</v>
      </c>
      <c r="B209">
        <v>17382</v>
      </c>
      <c r="C209" t="s">
        <v>800</v>
      </c>
      <c r="D209" t="s">
        <v>1136</v>
      </c>
      <c r="E209" t="s">
        <v>239</v>
      </c>
      <c r="F209" s="6">
        <v>140</v>
      </c>
      <c r="G209" s="6">
        <v>69.489999999999995</v>
      </c>
      <c r="H209">
        <v>69.489999999999995</v>
      </c>
      <c r="I209" t="s">
        <v>2126</v>
      </c>
      <c r="J209" t="s">
        <v>116</v>
      </c>
      <c r="K209" t="s">
        <v>121</v>
      </c>
      <c r="L209">
        <v>294</v>
      </c>
      <c r="M209" s="34">
        <f t="shared" si="9"/>
        <v>5.568181818181818E-2</v>
      </c>
      <c r="N209">
        <v>6</v>
      </c>
      <c r="O209">
        <f t="shared" si="10"/>
        <v>0.33409090909090911</v>
      </c>
      <c r="R209" s="7">
        <v>0.80634215213286442</v>
      </c>
      <c r="S209">
        <f t="shared" si="11"/>
        <v>0.26939158264438878</v>
      </c>
    </row>
    <row r="210" spans="1:19" x14ac:dyDescent="0.25">
      <c r="A210">
        <v>44704</v>
      </c>
      <c r="B210">
        <v>13364</v>
      </c>
      <c r="C210" t="s">
        <v>1848</v>
      </c>
      <c r="D210" t="s">
        <v>1087</v>
      </c>
      <c r="E210" t="s">
        <v>239</v>
      </c>
      <c r="F210">
        <v>140</v>
      </c>
      <c r="G210">
        <v>84.79</v>
      </c>
      <c r="H210">
        <v>84.79</v>
      </c>
      <c r="I210" t="s">
        <v>2126</v>
      </c>
      <c r="J210" t="s">
        <v>116</v>
      </c>
      <c r="K210" t="s">
        <v>121</v>
      </c>
      <c r="L210">
        <v>69</v>
      </c>
      <c r="M210" s="34">
        <f t="shared" si="9"/>
        <v>1.3068181818181817E-2</v>
      </c>
      <c r="N210">
        <v>8</v>
      </c>
      <c r="O210">
        <f t="shared" si="10"/>
        <v>0.10454545454545454</v>
      </c>
      <c r="R210" s="7">
        <v>0.80494649585435574</v>
      </c>
      <c r="S210">
        <f t="shared" si="11"/>
        <v>8.4153497293864454E-2</v>
      </c>
    </row>
    <row r="211" spans="1:19" x14ac:dyDescent="0.25">
      <c r="A211">
        <v>51348</v>
      </c>
      <c r="B211">
        <v>27667</v>
      </c>
      <c r="C211" t="s">
        <v>1935</v>
      </c>
      <c r="D211" t="s">
        <v>1914</v>
      </c>
      <c r="E211" t="s">
        <v>239</v>
      </c>
      <c r="F211">
        <v>140</v>
      </c>
      <c r="G211">
        <v>-72.98</v>
      </c>
      <c r="H211">
        <v>72.98</v>
      </c>
      <c r="I211" t="s">
        <v>2126</v>
      </c>
      <c r="J211" t="s">
        <v>116</v>
      </c>
      <c r="K211" t="s">
        <v>121</v>
      </c>
      <c r="L211">
        <v>121</v>
      </c>
      <c r="M211" s="34">
        <f t="shared" si="9"/>
        <v>2.2916666666666665E-2</v>
      </c>
      <c r="N211">
        <v>8</v>
      </c>
      <c r="O211">
        <f t="shared" si="10"/>
        <v>0.18333333333333332</v>
      </c>
      <c r="R211" s="7">
        <v>0.804278096873145</v>
      </c>
      <c r="S211">
        <f t="shared" si="11"/>
        <v>0.14745098442674323</v>
      </c>
    </row>
    <row r="212" spans="1:19" x14ac:dyDescent="0.25">
      <c r="A212">
        <v>548</v>
      </c>
      <c r="B212">
        <v>40647</v>
      </c>
      <c r="C212" t="s">
        <v>800</v>
      </c>
      <c r="D212" t="s">
        <v>801</v>
      </c>
      <c r="E212" t="s">
        <v>239</v>
      </c>
      <c r="F212">
        <v>140</v>
      </c>
      <c r="G212">
        <v>-52.27</v>
      </c>
      <c r="H212">
        <v>52.27</v>
      </c>
      <c r="I212" t="s">
        <v>2126</v>
      </c>
      <c r="J212" t="s">
        <v>116</v>
      </c>
      <c r="K212" t="s">
        <v>121</v>
      </c>
      <c r="L212">
        <v>1</v>
      </c>
      <c r="M212" s="34">
        <f t="shared" si="9"/>
        <v>1.8939393939393939E-4</v>
      </c>
      <c r="N212">
        <v>8</v>
      </c>
      <c r="O212">
        <f t="shared" si="10"/>
        <v>1.5151515151515152E-3</v>
      </c>
      <c r="R212" s="7">
        <v>0.80398961380877276</v>
      </c>
      <c r="S212">
        <f t="shared" si="11"/>
        <v>1.2181660815284436E-3</v>
      </c>
    </row>
    <row r="213" spans="1:19" x14ac:dyDescent="0.25">
      <c r="A213">
        <v>41206</v>
      </c>
      <c r="B213">
        <v>30562</v>
      </c>
      <c r="C213" t="s">
        <v>1094</v>
      </c>
      <c r="D213" t="s">
        <v>1797</v>
      </c>
      <c r="E213" t="s">
        <v>239</v>
      </c>
      <c r="F213">
        <v>140</v>
      </c>
      <c r="G213">
        <v>59.68</v>
      </c>
      <c r="H213">
        <v>59.68</v>
      </c>
      <c r="I213" t="s">
        <v>2126</v>
      </c>
      <c r="J213" t="s">
        <v>116</v>
      </c>
      <c r="K213" t="s">
        <v>121</v>
      </c>
      <c r="L213">
        <v>49</v>
      </c>
      <c r="M213" s="34">
        <f t="shared" si="9"/>
        <v>9.2803030303030311E-3</v>
      </c>
      <c r="N213">
        <v>6</v>
      </c>
      <c r="O213">
        <f t="shared" si="10"/>
        <v>5.5681818181818186E-2</v>
      </c>
      <c r="R213" s="7">
        <v>0.80362688753113998</v>
      </c>
      <c r="S213">
        <f t="shared" si="11"/>
        <v>4.4747406237529389E-2</v>
      </c>
    </row>
    <row r="214" spans="1:19" x14ac:dyDescent="0.25">
      <c r="A214">
        <v>44288</v>
      </c>
      <c r="B214">
        <v>10777</v>
      </c>
      <c r="C214" t="s">
        <v>1848</v>
      </c>
      <c r="D214" t="s">
        <v>1847</v>
      </c>
      <c r="E214" t="s">
        <v>239</v>
      </c>
      <c r="F214">
        <v>140</v>
      </c>
      <c r="G214">
        <v>-84.95</v>
      </c>
      <c r="H214">
        <v>84.95</v>
      </c>
      <c r="I214" t="s">
        <v>2126</v>
      </c>
      <c r="J214" t="s">
        <v>116</v>
      </c>
      <c r="K214" t="s">
        <v>121</v>
      </c>
      <c r="L214">
        <v>125</v>
      </c>
      <c r="M214" s="34">
        <f t="shared" si="9"/>
        <v>2.3674242424242424E-2</v>
      </c>
      <c r="N214">
        <v>8</v>
      </c>
      <c r="O214">
        <f t="shared" si="10"/>
        <v>0.18939393939393939</v>
      </c>
      <c r="R214" s="7">
        <v>0.80343041063556009</v>
      </c>
      <c r="S214">
        <f t="shared" si="11"/>
        <v>0.15216485049915909</v>
      </c>
    </row>
    <row r="215" spans="1:19" x14ac:dyDescent="0.25">
      <c r="A215">
        <v>44527</v>
      </c>
      <c r="B215">
        <v>35893</v>
      </c>
      <c r="C215" t="s">
        <v>1852</v>
      </c>
      <c r="D215" t="s">
        <v>1853</v>
      </c>
      <c r="E215" t="s">
        <v>239</v>
      </c>
      <c r="F215">
        <v>140</v>
      </c>
      <c r="G215">
        <v>35.18</v>
      </c>
      <c r="H215">
        <v>35.18</v>
      </c>
      <c r="I215" t="s">
        <v>2126</v>
      </c>
      <c r="J215" t="s">
        <v>116</v>
      </c>
      <c r="K215" t="s">
        <v>121</v>
      </c>
      <c r="L215">
        <v>68</v>
      </c>
      <c r="M215" s="34">
        <f t="shared" si="9"/>
        <v>1.2878787878787878E-2</v>
      </c>
      <c r="N215">
        <v>8</v>
      </c>
      <c r="O215">
        <f t="shared" si="10"/>
        <v>0.10303030303030303</v>
      </c>
      <c r="R215" s="7">
        <v>0.80210104061330867</v>
      </c>
      <c r="S215">
        <f t="shared" si="11"/>
        <v>8.2640713275310584E-2</v>
      </c>
    </row>
    <row r="216" spans="1:19" x14ac:dyDescent="0.25">
      <c r="A216">
        <v>9605</v>
      </c>
      <c r="B216">
        <v>1677</v>
      </c>
      <c r="C216" t="s">
        <v>935</v>
      </c>
      <c r="D216" t="s">
        <v>1094</v>
      </c>
      <c r="E216" t="s">
        <v>239</v>
      </c>
      <c r="F216">
        <v>140</v>
      </c>
      <c r="G216">
        <v>59.83</v>
      </c>
      <c r="H216">
        <v>59.83</v>
      </c>
      <c r="I216" t="s">
        <v>2126</v>
      </c>
      <c r="J216" t="s">
        <v>116</v>
      </c>
      <c r="K216" t="s">
        <v>121</v>
      </c>
      <c r="L216">
        <v>5</v>
      </c>
      <c r="M216" s="34">
        <f t="shared" si="9"/>
        <v>9.46969696969697E-4</v>
      </c>
      <c r="N216">
        <v>6</v>
      </c>
      <c r="O216">
        <f t="shared" si="10"/>
        <v>5.681818181818182E-3</v>
      </c>
      <c r="R216" s="7">
        <v>0.8016121117810201</v>
      </c>
      <c r="S216">
        <f t="shared" si="11"/>
        <v>4.5546142714830689E-3</v>
      </c>
    </row>
    <row r="217" spans="1:19" x14ac:dyDescent="0.25">
      <c r="A217">
        <v>61449</v>
      </c>
      <c r="B217">
        <v>38420</v>
      </c>
      <c r="C217" t="s">
        <v>1609</v>
      </c>
      <c r="D217" t="s">
        <v>801</v>
      </c>
      <c r="E217" t="s">
        <v>239</v>
      </c>
      <c r="F217">
        <v>140</v>
      </c>
      <c r="G217">
        <v>52.46</v>
      </c>
      <c r="H217">
        <v>52.46</v>
      </c>
      <c r="I217" t="s">
        <v>2126</v>
      </c>
      <c r="J217" t="s">
        <v>116</v>
      </c>
      <c r="K217" t="s">
        <v>121</v>
      </c>
      <c r="L217">
        <v>232</v>
      </c>
      <c r="M217" s="34">
        <f t="shared" si="9"/>
        <v>4.3939393939393938E-2</v>
      </c>
      <c r="N217">
        <v>8</v>
      </c>
      <c r="O217">
        <f t="shared" si="10"/>
        <v>0.3515151515151515</v>
      </c>
      <c r="R217" s="7">
        <v>0.80107771852429577</v>
      </c>
      <c r="S217">
        <f t="shared" si="11"/>
        <v>0.28159095560247971</v>
      </c>
    </row>
    <row r="218" spans="1:19" x14ac:dyDescent="0.25">
      <c r="A218">
        <v>49375</v>
      </c>
      <c r="B218">
        <v>36939</v>
      </c>
      <c r="C218" t="s">
        <v>1914</v>
      </c>
      <c r="D218" t="s">
        <v>1836</v>
      </c>
      <c r="E218" t="s">
        <v>239</v>
      </c>
      <c r="F218">
        <v>140</v>
      </c>
      <c r="G218">
        <v>-73.349999999999994</v>
      </c>
      <c r="H218">
        <v>73.349999999999994</v>
      </c>
      <c r="I218" t="s">
        <v>2126</v>
      </c>
      <c r="J218" t="s">
        <v>116</v>
      </c>
      <c r="K218" t="s">
        <v>121</v>
      </c>
      <c r="L218">
        <v>103</v>
      </c>
      <c r="M218" s="34">
        <f t="shared" si="9"/>
        <v>1.9507575757575758E-2</v>
      </c>
      <c r="N218">
        <v>8</v>
      </c>
      <c r="O218">
        <f t="shared" si="10"/>
        <v>0.15606060606060607</v>
      </c>
      <c r="R218" s="7">
        <v>0.8002210703449506</v>
      </c>
      <c r="S218">
        <f t="shared" si="11"/>
        <v>0.12488298522049987</v>
      </c>
    </row>
    <row r="219" spans="1:19" x14ac:dyDescent="0.25">
      <c r="A219">
        <v>33435</v>
      </c>
      <c r="B219">
        <v>13958</v>
      </c>
      <c r="C219" t="s">
        <v>812</v>
      </c>
      <c r="D219" t="s">
        <v>1064</v>
      </c>
      <c r="E219" t="s">
        <v>94</v>
      </c>
      <c r="F219">
        <v>65.8</v>
      </c>
      <c r="G219">
        <v>-148.78</v>
      </c>
      <c r="H219">
        <v>148.78</v>
      </c>
      <c r="I219" t="s">
        <v>2126</v>
      </c>
      <c r="J219" t="s">
        <v>116</v>
      </c>
      <c r="K219" t="s">
        <v>121</v>
      </c>
      <c r="L219">
        <v>29</v>
      </c>
      <c r="M219" s="34">
        <f t="shared" si="9"/>
        <v>5.4924242424242422E-3</v>
      </c>
      <c r="N219">
        <v>12</v>
      </c>
      <c r="O219">
        <f t="shared" si="10"/>
        <v>6.5909090909090903E-2</v>
      </c>
      <c r="R219" s="7">
        <v>0.80015535051050202</v>
      </c>
      <c r="S219">
        <f t="shared" si="11"/>
        <v>5.2737511738192175E-2</v>
      </c>
    </row>
    <row r="220" spans="1:19" x14ac:dyDescent="0.25">
      <c r="A220">
        <v>479</v>
      </c>
      <c r="B220">
        <v>24896</v>
      </c>
      <c r="C220" t="s">
        <v>796</v>
      </c>
      <c r="D220" t="s">
        <v>797</v>
      </c>
      <c r="E220" t="s">
        <v>239</v>
      </c>
      <c r="F220">
        <v>140</v>
      </c>
      <c r="G220">
        <v>-39.630000000000003</v>
      </c>
      <c r="H220">
        <v>39.630000000000003</v>
      </c>
      <c r="I220" t="s">
        <v>2126</v>
      </c>
      <c r="J220" t="s">
        <v>116</v>
      </c>
      <c r="K220" t="s">
        <v>121</v>
      </c>
      <c r="L220">
        <v>1</v>
      </c>
      <c r="M220" s="34">
        <f t="shared" si="9"/>
        <v>1.8939393939393939E-4</v>
      </c>
      <c r="N220">
        <v>8</v>
      </c>
      <c r="O220">
        <f t="shared" si="10"/>
        <v>1.5151515151515152E-3</v>
      </c>
      <c r="R220" s="7">
        <v>0.79979703192765961</v>
      </c>
      <c r="S220">
        <f t="shared" si="11"/>
        <v>1.2118136847388782E-3</v>
      </c>
    </row>
    <row r="221" spans="1:19" x14ac:dyDescent="0.25">
      <c r="A221">
        <v>8803</v>
      </c>
      <c r="B221">
        <v>25119</v>
      </c>
      <c r="C221" t="s">
        <v>1063</v>
      </c>
      <c r="D221" t="s">
        <v>1064</v>
      </c>
      <c r="E221" t="s">
        <v>94</v>
      </c>
      <c r="F221" s="6">
        <v>65.8</v>
      </c>
      <c r="G221" s="6">
        <v>148.86000000000001</v>
      </c>
      <c r="H221">
        <v>148.86000000000001</v>
      </c>
      <c r="I221" t="s">
        <v>2126</v>
      </c>
      <c r="J221" t="s">
        <v>116</v>
      </c>
      <c r="K221" t="s">
        <v>121</v>
      </c>
      <c r="L221">
        <v>5</v>
      </c>
      <c r="M221" s="34">
        <f t="shared" si="9"/>
        <v>9.46969696969697E-4</v>
      </c>
      <c r="N221">
        <v>12</v>
      </c>
      <c r="O221">
        <f t="shared" si="10"/>
        <v>1.1363636363636364E-2</v>
      </c>
      <c r="R221" s="7">
        <v>0.79972533285605596</v>
      </c>
      <c r="S221">
        <f t="shared" si="11"/>
        <v>9.0877878733642732E-3</v>
      </c>
    </row>
    <row r="222" spans="1:19" x14ac:dyDescent="0.25">
      <c r="A222">
        <v>10740</v>
      </c>
      <c r="B222">
        <v>11269</v>
      </c>
      <c r="C222" t="s">
        <v>1063</v>
      </c>
      <c r="D222" t="s">
        <v>910</v>
      </c>
      <c r="E222" t="s">
        <v>94</v>
      </c>
      <c r="F222">
        <v>65.8</v>
      </c>
      <c r="G222">
        <v>-148.94</v>
      </c>
      <c r="H222">
        <v>148.94</v>
      </c>
      <c r="I222" t="s">
        <v>2126</v>
      </c>
      <c r="J222" t="s">
        <v>116</v>
      </c>
      <c r="K222" t="s">
        <v>121</v>
      </c>
      <c r="L222">
        <v>6</v>
      </c>
      <c r="M222" s="34">
        <f t="shared" si="9"/>
        <v>1.1363636363636363E-3</v>
      </c>
      <c r="N222">
        <v>12</v>
      </c>
      <c r="O222">
        <f t="shared" si="10"/>
        <v>1.3636363636363636E-2</v>
      </c>
      <c r="R222" s="7">
        <v>0.79929577715155431</v>
      </c>
      <c r="S222">
        <f t="shared" si="11"/>
        <v>1.0899487870248468E-2</v>
      </c>
    </row>
    <row r="223" spans="1:19" x14ac:dyDescent="0.25">
      <c r="A223">
        <v>43454</v>
      </c>
      <c r="B223">
        <v>33172</v>
      </c>
      <c r="C223" t="s">
        <v>1836</v>
      </c>
      <c r="D223" t="s">
        <v>1184</v>
      </c>
      <c r="E223" t="s">
        <v>239</v>
      </c>
      <c r="F223">
        <v>140</v>
      </c>
      <c r="G223">
        <v>-73.5</v>
      </c>
      <c r="H223">
        <v>73.5</v>
      </c>
      <c r="I223" t="s">
        <v>2126</v>
      </c>
      <c r="J223" t="s">
        <v>116</v>
      </c>
      <c r="K223" t="s">
        <v>121</v>
      </c>
      <c r="L223">
        <v>60</v>
      </c>
      <c r="M223" s="34">
        <f t="shared" si="9"/>
        <v>1.1363636363636364E-2</v>
      </c>
      <c r="N223">
        <v>8</v>
      </c>
      <c r="O223">
        <f t="shared" si="10"/>
        <v>9.0909090909090912E-2</v>
      </c>
      <c r="R223" s="7">
        <v>0.7985879661197568</v>
      </c>
      <c r="S223">
        <f t="shared" si="11"/>
        <v>7.259890601088699E-2</v>
      </c>
    </row>
    <row r="224" spans="1:19" x14ac:dyDescent="0.25">
      <c r="A224">
        <v>44150</v>
      </c>
      <c r="B224">
        <v>44470</v>
      </c>
      <c r="C224" t="s">
        <v>797</v>
      </c>
      <c r="D224" t="s">
        <v>1517</v>
      </c>
      <c r="E224" t="s">
        <v>239</v>
      </c>
      <c r="F224">
        <v>140</v>
      </c>
      <c r="G224">
        <v>-39.71</v>
      </c>
      <c r="H224">
        <v>39.71</v>
      </c>
      <c r="I224" t="s">
        <v>2126</v>
      </c>
      <c r="J224" t="s">
        <v>116</v>
      </c>
      <c r="K224" t="s">
        <v>121</v>
      </c>
      <c r="L224">
        <v>65</v>
      </c>
      <c r="M224" s="34">
        <f t="shared" si="9"/>
        <v>1.231060606060606E-2</v>
      </c>
      <c r="N224">
        <v>8</v>
      </c>
      <c r="O224">
        <f t="shared" si="10"/>
        <v>9.8484848484848481E-2</v>
      </c>
      <c r="R224" s="7">
        <v>0.79818575611415632</v>
      </c>
      <c r="S224">
        <f t="shared" si="11"/>
        <v>7.8609203253666909E-2</v>
      </c>
    </row>
    <row r="225" spans="1:19" x14ac:dyDescent="0.25">
      <c r="A225">
        <v>12155</v>
      </c>
      <c r="B225">
        <v>16818</v>
      </c>
      <c r="C225" t="s">
        <v>1184</v>
      </c>
      <c r="D225" t="s">
        <v>1185</v>
      </c>
      <c r="E225" t="s">
        <v>239</v>
      </c>
      <c r="F225" s="6">
        <v>140</v>
      </c>
      <c r="G225" s="6">
        <v>-73.58</v>
      </c>
      <c r="H225">
        <v>73.58</v>
      </c>
      <c r="I225" t="s">
        <v>2126</v>
      </c>
      <c r="J225" t="s">
        <v>116</v>
      </c>
      <c r="K225" t="s">
        <v>121</v>
      </c>
      <c r="L225">
        <v>7</v>
      </c>
      <c r="M225" s="34">
        <f t="shared" si="9"/>
        <v>1.3257575757575758E-3</v>
      </c>
      <c r="N225">
        <v>8</v>
      </c>
      <c r="O225">
        <f t="shared" si="10"/>
        <v>1.0606060606060607E-2</v>
      </c>
      <c r="R225" s="7">
        <v>0.79771969977986035</v>
      </c>
      <c r="S225">
        <f t="shared" si="11"/>
        <v>8.4606634825136716E-3</v>
      </c>
    </row>
    <row r="226" spans="1:19" x14ac:dyDescent="0.25">
      <c r="A226">
        <v>12965</v>
      </c>
      <c r="B226">
        <v>2220</v>
      </c>
      <c r="C226" t="s">
        <v>1185</v>
      </c>
      <c r="D226" t="s">
        <v>796</v>
      </c>
      <c r="E226" t="s">
        <v>239</v>
      </c>
      <c r="F226">
        <v>140</v>
      </c>
      <c r="G226">
        <v>-73.66</v>
      </c>
      <c r="H226">
        <v>73.66</v>
      </c>
      <c r="I226" t="s">
        <v>2126</v>
      </c>
      <c r="J226" t="s">
        <v>116</v>
      </c>
      <c r="K226" t="s">
        <v>121</v>
      </c>
      <c r="L226">
        <v>8</v>
      </c>
      <c r="M226" s="34">
        <f t="shared" si="9"/>
        <v>1.5151515151515152E-3</v>
      </c>
      <c r="N226">
        <v>8</v>
      </c>
      <c r="O226">
        <f t="shared" si="10"/>
        <v>1.2121212121212121E-2</v>
      </c>
      <c r="R226" s="7">
        <v>0.7968533194379871</v>
      </c>
      <c r="S226">
        <f t="shared" si="11"/>
        <v>9.6588281143998433E-3</v>
      </c>
    </row>
    <row r="227" spans="1:19" x14ac:dyDescent="0.25">
      <c r="A227">
        <v>49194</v>
      </c>
      <c r="B227">
        <v>36374</v>
      </c>
      <c r="C227" t="s">
        <v>1703</v>
      </c>
      <c r="D227" t="s">
        <v>1847</v>
      </c>
      <c r="E227" t="s">
        <v>239</v>
      </c>
      <c r="F227">
        <v>140</v>
      </c>
      <c r="G227">
        <v>85.77</v>
      </c>
      <c r="H227">
        <v>85.77</v>
      </c>
      <c r="I227" t="s">
        <v>2126</v>
      </c>
      <c r="J227" t="s">
        <v>116</v>
      </c>
      <c r="K227" t="s">
        <v>121</v>
      </c>
      <c r="L227">
        <v>101</v>
      </c>
      <c r="M227" s="34">
        <f t="shared" si="9"/>
        <v>1.9128787878787877E-2</v>
      </c>
      <c r="N227">
        <v>8</v>
      </c>
      <c r="O227">
        <f t="shared" si="10"/>
        <v>0.15303030303030302</v>
      </c>
      <c r="R227" s="7">
        <v>0.79574925245996075</v>
      </c>
      <c r="S227">
        <f t="shared" si="11"/>
        <v>0.1217737492400849</v>
      </c>
    </row>
    <row r="228" spans="1:19" x14ac:dyDescent="0.25">
      <c r="A228">
        <v>34996</v>
      </c>
      <c r="B228">
        <v>14259</v>
      </c>
      <c r="C228" t="s">
        <v>945</v>
      </c>
      <c r="D228" t="s">
        <v>1703</v>
      </c>
      <c r="E228" t="s">
        <v>239</v>
      </c>
      <c r="F228" s="6">
        <v>140</v>
      </c>
      <c r="G228" s="6">
        <v>85.89</v>
      </c>
      <c r="H228">
        <v>85.89</v>
      </c>
      <c r="I228" t="s">
        <v>2126</v>
      </c>
      <c r="J228" t="s">
        <v>116</v>
      </c>
      <c r="K228" t="s">
        <v>121</v>
      </c>
      <c r="L228">
        <v>32</v>
      </c>
      <c r="M228" s="34">
        <f t="shared" si="9"/>
        <v>6.0606060606060606E-3</v>
      </c>
      <c r="N228">
        <v>8</v>
      </c>
      <c r="O228">
        <f t="shared" si="10"/>
        <v>4.8484848484848485E-2</v>
      </c>
      <c r="R228" s="7">
        <v>0.79463748263465861</v>
      </c>
      <c r="S228">
        <f t="shared" si="11"/>
        <v>3.8527877945922842E-2</v>
      </c>
    </row>
    <row r="229" spans="1:19" x14ac:dyDescent="0.25">
      <c r="A229">
        <v>25039</v>
      </c>
      <c r="B229">
        <v>38963</v>
      </c>
      <c r="C229" t="s">
        <v>1516</v>
      </c>
      <c r="D229" t="s">
        <v>1517</v>
      </c>
      <c r="E229" t="s">
        <v>70</v>
      </c>
      <c r="F229" s="6">
        <v>130</v>
      </c>
      <c r="G229" s="6">
        <v>39.93</v>
      </c>
      <c r="H229">
        <v>39.93</v>
      </c>
      <c r="I229" t="s">
        <v>2126</v>
      </c>
      <c r="J229" t="s">
        <v>116</v>
      </c>
      <c r="K229" t="s">
        <v>121</v>
      </c>
      <c r="L229">
        <v>17</v>
      </c>
      <c r="M229" s="34">
        <f t="shared" si="9"/>
        <v>3.2196969696969696E-3</v>
      </c>
      <c r="N229">
        <v>8</v>
      </c>
      <c r="O229">
        <f t="shared" si="10"/>
        <v>2.5757575757575757E-2</v>
      </c>
      <c r="R229" s="7">
        <v>0.79378803844961554</v>
      </c>
      <c r="S229">
        <f t="shared" si="11"/>
        <v>2.0446055535823428E-2</v>
      </c>
    </row>
    <row r="230" spans="1:19" x14ac:dyDescent="0.25">
      <c r="A230">
        <v>29777</v>
      </c>
      <c r="B230">
        <v>347457</v>
      </c>
      <c r="C230" t="s">
        <v>1608</v>
      </c>
      <c r="D230" t="s">
        <v>1609</v>
      </c>
      <c r="E230" t="s">
        <v>70</v>
      </c>
      <c r="F230" s="6">
        <v>140</v>
      </c>
      <c r="G230" s="6">
        <v>52.96</v>
      </c>
      <c r="H230">
        <v>52.96</v>
      </c>
      <c r="I230" t="s">
        <v>2126</v>
      </c>
      <c r="J230" t="s">
        <v>116</v>
      </c>
      <c r="K230" t="s">
        <v>121</v>
      </c>
      <c r="L230">
        <v>24</v>
      </c>
      <c r="M230" s="34">
        <f t="shared" si="9"/>
        <v>4.5454545454545452E-3</v>
      </c>
      <c r="N230">
        <v>8</v>
      </c>
      <c r="O230">
        <f t="shared" si="10"/>
        <v>3.6363636363636362E-2</v>
      </c>
      <c r="R230" s="7">
        <v>0.79351467359865091</v>
      </c>
      <c r="S230">
        <f t="shared" si="11"/>
        <v>2.8855079039950941E-2</v>
      </c>
    </row>
    <row r="231" spans="1:19" x14ac:dyDescent="0.25">
      <c r="A231">
        <v>52111</v>
      </c>
      <c r="B231">
        <v>7964</v>
      </c>
      <c r="C231" t="s">
        <v>1828</v>
      </c>
      <c r="D231" t="s">
        <v>1516</v>
      </c>
      <c r="E231" t="s">
        <v>70</v>
      </c>
      <c r="F231" s="6">
        <v>130</v>
      </c>
      <c r="G231" s="6">
        <v>40.01</v>
      </c>
      <c r="H231">
        <v>40.01</v>
      </c>
      <c r="I231" t="s">
        <v>2126</v>
      </c>
      <c r="J231" t="s">
        <v>116</v>
      </c>
      <c r="K231" t="s">
        <v>121</v>
      </c>
      <c r="L231">
        <v>130</v>
      </c>
      <c r="M231" s="34">
        <f t="shared" si="9"/>
        <v>2.462121212121212E-2</v>
      </c>
      <c r="N231">
        <v>8</v>
      </c>
      <c r="O231">
        <f t="shared" si="10"/>
        <v>0.19696969696969696</v>
      </c>
      <c r="R231" s="7">
        <v>0.79220085916753691</v>
      </c>
      <c r="S231">
        <f t="shared" si="11"/>
        <v>0.15603956316936332</v>
      </c>
    </row>
    <row r="232" spans="1:19" x14ac:dyDescent="0.25">
      <c r="A232">
        <v>42947</v>
      </c>
      <c r="B232">
        <v>26958</v>
      </c>
      <c r="C232" t="s">
        <v>1727</v>
      </c>
      <c r="D232" t="s">
        <v>1828</v>
      </c>
      <c r="E232" t="s">
        <v>239</v>
      </c>
      <c r="F232" s="6">
        <v>130</v>
      </c>
      <c r="G232" s="6">
        <v>40.090000000000003</v>
      </c>
      <c r="H232">
        <v>40.090000000000003</v>
      </c>
      <c r="I232" t="s">
        <v>2126</v>
      </c>
      <c r="J232" t="s">
        <v>116</v>
      </c>
      <c r="K232" t="s">
        <v>121</v>
      </c>
      <c r="L232">
        <v>58</v>
      </c>
      <c r="M232" s="34">
        <f t="shared" si="9"/>
        <v>1.0984848484848484E-2</v>
      </c>
      <c r="N232">
        <v>8</v>
      </c>
      <c r="O232">
        <f t="shared" si="10"/>
        <v>8.7878787878787876E-2</v>
      </c>
      <c r="R232" s="7">
        <v>0.79062001435004114</v>
      </c>
      <c r="S232">
        <f t="shared" si="11"/>
        <v>6.9478728533791487E-2</v>
      </c>
    </row>
    <row r="233" spans="1:19" x14ac:dyDescent="0.25">
      <c r="A233">
        <v>52844</v>
      </c>
      <c r="B233">
        <v>39047</v>
      </c>
      <c r="C233" t="s">
        <v>796</v>
      </c>
      <c r="D233" t="s">
        <v>1254</v>
      </c>
      <c r="E233" t="s">
        <v>239</v>
      </c>
      <c r="F233">
        <v>140</v>
      </c>
      <c r="G233">
        <v>-34.229999999999997</v>
      </c>
      <c r="H233">
        <v>34.229999999999997</v>
      </c>
      <c r="I233" t="s">
        <v>2126</v>
      </c>
      <c r="J233" t="s">
        <v>116</v>
      </c>
      <c r="K233" t="s">
        <v>121</v>
      </c>
      <c r="L233">
        <v>135</v>
      </c>
      <c r="M233" s="34">
        <f t="shared" si="9"/>
        <v>2.556818181818182E-2</v>
      </c>
      <c r="N233">
        <v>8</v>
      </c>
      <c r="O233">
        <f t="shared" si="10"/>
        <v>0.20454545454545456</v>
      </c>
      <c r="R233" s="7">
        <v>0.78878934076859419</v>
      </c>
      <c r="S233">
        <f t="shared" si="11"/>
        <v>0.16134327424812156</v>
      </c>
    </row>
    <row r="234" spans="1:19" x14ac:dyDescent="0.25">
      <c r="A234">
        <v>14269</v>
      </c>
      <c r="B234">
        <v>10982</v>
      </c>
      <c r="C234" t="s">
        <v>1253</v>
      </c>
      <c r="D234" t="s">
        <v>1254</v>
      </c>
      <c r="E234" t="s">
        <v>94</v>
      </c>
      <c r="F234">
        <v>32</v>
      </c>
      <c r="G234">
        <v>34.35</v>
      </c>
      <c r="H234">
        <v>34.35</v>
      </c>
      <c r="I234" t="s">
        <v>2126</v>
      </c>
      <c r="J234" t="s">
        <v>116</v>
      </c>
      <c r="K234" t="s">
        <v>121</v>
      </c>
      <c r="L234">
        <v>9</v>
      </c>
      <c r="M234" s="34">
        <f t="shared" si="9"/>
        <v>1.7045454545454545E-3</v>
      </c>
      <c r="N234">
        <v>6</v>
      </c>
      <c r="O234">
        <f t="shared" si="10"/>
        <v>1.0227272727272727E-2</v>
      </c>
      <c r="R234" s="7">
        <v>0.78603374481831079</v>
      </c>
      <c r="S234">
        <f t="shared" si="11"/>
        <v>8.0389814810963595E-3</v>
      </c>
    </row>
    <row r="235" spans="1:19" x14ac:dyDescent="0.25">
      <c r="A235">
        <v>71700</v>
      </c>
      <c r="B235">
        <v>344830</v>
      </c>
      <c r="C235" t="s">
        <v>1867</v>
      </c>
      <c r="D235" t="s">
        <v>1608</v>
      </c>
      <c r="E235" t="s">
        <v>70</v>
      </c>
      <c r="F235">
        <v>130</v>
      </c>
      <c r="G235">
        <v>53.73</v>
      </c>
      <c r="H235">
        <v>53.73</v>
      </c>
      <c r="I235" t="s">
        <v>2126</v>
      </c>
      <c r="J235" t="s">
        <v>116</v>
      </c>
      <c r="K235" t="s">
        <v>121</v>
      </c>
      <c r="L235">
        <v>111</v>
      </c>
      <c r="M235" s="34">
        <f t="shared" si="9"/>
        <v>2.1022727272727273E-2</v>
      </c>
      <c r="N235">
        <v>6</v>
      </c>
      <c r="O235">
        <f t="shared" si="10"/>
        <v>0.12613636363636363</v>
      </c>
      <c r="R235" s="7">
        <v>0.78214288318973679</v>
      </c>
      <c r="S235">
        <f t="shared" si="11"/>
        <v>9.8656659129614521E-2</v>
      </c>
    </row>
    <row r="236" spans="1:19" x14ac:dyDescent="0.25">
      <c r="A236">
        <v>36663</v>
      </c>
      <c r="B236">
        <v>38744</v>
      </c>
      <c r="C236" t="s">
        <v>1726</v>
      </c>
      <c r="D236" t="s">
        <v>1727</v>
      </c>
      <c r="E236" t="s">
        <v>239</v>
      </c>
      <c r="F236">
        <v>130</v>
      </c>
      <c r="G236">
        <v>40.549999999999997</v>
      </c>
      <c r="H236">
        <v>40.549999999999997</v>
      </c>
      <c r="I236" t="s">
        <v>2126</v>
      </c>
      <c r="J236" t="s">
        <v>116</v>
      </c>
      <c r="K236" t="s">
        <v>121</v>
      </c>
      <c r="L236">
        <v>35</v>
      </c>
      <c r="M236" s="34">
        <f t="shared" si="9"/>
        <v>6.628787878787879E-3</v>
      </c>
      <c r="N236">
        <v>8</v>
      </c>
      <c r="O236">
        <f t="shared" si="10"/>
        <v>5.3030303030303032E-2</v>
      </c>
      <c r="R236" s="7">
        <v>0.78165120530932564</v>
      </c>
      <c r="S236">
        <f t="shared" si="11"/>
        <v>4.1451200281555148E-2</v>
      </c>
    </row>
    <row r="237" spans="1:19" x14ac:dyDescent="0.25">
      <c r="A237">
        <v>45187</v>
      </c>
      <c r="B237">
        <v>24032</v>
      </c>
      <c r="C237" t="s">
        <v>1658</v>
      </c>
      <c r="D237" t="s">
        <v>1867</v>
      </c>
      <c r="E237" t="s">
        <v>70</v>
      </c>
      <c r="F237">
        <v>130</v>
      </c>
      <c r="G237">
        <v>53.92</v>
      </c>
      <c r="H237">
        <v>53.92</v>
      </c>
      <c r="I237" t="s">
        <v>2126</v>
      </c>
      <c r="J237" t="s">
        <v>116</v>
      </c>
      <c r="K237" t="s">
        <v>121</v>
      </c>
      <c r="L237">
        <v>72</v>
      </c>
      <c r="M237" s="34">
        <f t="shared" si="9"/>
        <v>1.3636363636363636E-2</v>
      </c>
      <c r="N237">
        <v>6</v>
      </c>
      <c r="O237">
        <f t="shared" si="10"/>
        <v>8.1818181818181818E-2</v>
      </c>
      <c r="R237" s="7">
        <v>0.77938681590846726</v>
      </c>
      <c r="S237">
        <f t="shared" si="11"/>
        <v>6.3768012210692782E-2</v>
      </c>
    </row>
    <row r="238" spans="1:19" x14ac:dyDescent="0.25">
      <c r="A238">
        <v>32693</v>
      </c>
      <c r="B238">
        <v>4582</v>
      </c>
      <c r="C238" t="s">
        <v>1153</v>
      </c>
      <c r="D238" t="s">
        <v>1658</v>
      </c>
      <c r="E238" t="s">
        <v>70</v>
      </c>
      <c r="F238">
        <v>130</v>
      </c>
      <c r="G238">
        <v>54.07</v>
      </c>
      <c r="H238">
        <v>54.07</v>
      </c>
      <c r="I238" t="s">
        <v>2126</v>
      </c>
      <c r="J238" t="s">
        <v>116</v>
      </c>
      <c r="K238" t="s">
        <v>121</v>
      </c>
      <c r="L238">
        <v>28</v>
      </c>
      <c r="M238" s="34">
        <f t="shared" si="9"/>
        <v>5.3030303030303034E-3</v>
      </c>
      <c r="N238">
        <v>6</v>
      </c>
      <c r="O238">
        <f t="shared" si="10"/>
        <v>3.1818181818181822E-2</v>
      </c>
      <c r="R238" s="7">
        <v>0.77722465533169138</v>
      </c>
      <c r="S238">
        <f t="shared" si="11"/>
        <v>2.4729875396917456E-2</v>
      </c>
    </row>
    <row r="239" spans="1:19" x14ac:dyDescent="0.25">
      <c r="A239">
        <v>51745</v>
      </c>
      <c r="B239">
        <v>27992</v>
      </c>
      <c r="C239" t="s">
        <v>1939</v>
      </c>
      <c r="D239" t="s">
        <v>1253</v>
      </c>
      <c r="E239" t="s">
        <v>94</v>
      </c>
      <c r="F239">
        <v>32</v>
      </c>
      <c r="G239">
        <v>34.770000000000003</v>
      </c>
      <c r="H239">
        <v>34.770000000000003</v>
      </c>
      <c r="I239" t="s">
        <v>2126</v>
      </c>
      <c r="J239" t="s">
        <v>116</v>
      </c>
      <c r="K239" t="s">
        <v>121</v>
      </c>
      <c r="L239">
        <v>125</v>
      </c>
      <c r="M239" s="34">
        <f t="shared" si="9"/>
        <v>2.3674242424242424E-2</v>
      </c>
      <c r="N239">
        <v>6</v>
      </c>
      <c r="O239">
        <f t="shared" si="10"/>
        <v>0.14204545454545453</v>
      </c>
      <c r="R239" s="7">
        <v>0.77653894548487123</v>
      </c>
      <c r="S239">
        <f t="shared" si="11"/>
        <v>0.11030382748364648</v>
      </c>
    </row>
    <row r="240" spans="1:19" x14ac:dyDescent="0.25">
      <c r="A240">
        <v>68049</v>
      </c>
      <c r="B240">
        <v>800</v>
      </c>
      <c r="C240" t="s">
        <v>1623</v>
      </c>
      <c r="D240" t="s">
        <v>1852</v>
      </c>
      <c r="E240" t="s">
        <v>239</v>
      </c>
      <c r="F240" s="6">
        <v>140</v>
      </c>
      <c r="G240" s="6">
        <v>36.46</v>
      </c>
      <c r="H240">
        <v>36.46</v>
      </c>
      <c r="I240" t="s">
        <v>2126</v>
      </c>
      <c r="J240" t="s">
        <v>116</v>
      </c>
      <c r="K240" t="s">
        <v>121</v>
      </c>
      <c r="L240">
        <v>563</v>
      </c>
      <c r="M240" s="34">
        <f t="shared" si="9"/>
        <v>0.10662878787878788</v>
      </c>
      <c r="N240">
        <v>8</v>
      </c>
      <c r="O240">
        <f t="shared" si="10"/>
        <v>0.85303030303030303</v>
      </c>
      <c r="R240" s="7">
        <v>0.7739417062198628</v>
      </c>
      <c r="S240">
        <f t="shared" si="11"/>
        <v>0.66019572818451933</v>
      </c>
    </row>
    <row r="241" spans="1:19" x14ac:dyDescent="0.25">
      <c r="A241">
        <v>26204</v>
      </c>
      <c r="B241">
        <v>16368</v>
      </c>
      <c r="C241" t="s">
        <v>1542</v>
      </c>
      <c r="D241" t="s">
        <v>1153</v>
      </c>
      <c r="E241" t="s">
        <v>239</v>
      </c>
      <c r="F241" s="6">
        <v>140</v>
      </c>
      <c r="G241" s="6">
        <v>54.33</v>
      </c>
      <c r="H241">
        <v>54.33</v>
      </c>
      <c r="I241" t="s">
        <v>2126</v>
      </c>
      <c r="J241" t="s">
        <v>116</v>
      </c>
      <c r="K241" t="s">
        <v>121</v>
      </c>
      <c r="L241">
        <v>19</v>
      </c>
      <c r="M241" s="34">
        <f t="shared" si="9"/>
        <v>3.5984848484848487E-3</v>
      </c>
      <c r="N241">
        <v>6</v>
      </c>
      <c r="O241">
        <f t="shared" si="10"/>
        <v>2.1590909090909091E-2</v>
      </c>
      <c r="R241" s="7">
        <v>0.77350519259680761</v>
      </c>
      <c r="S241">
        <f t="shared" si="11"/>
        <v>1.6700680294703802E-2</v>
      </c>
    </row>
    <row r="242" spans="1:19" x14ac:dyDescent="0.25">
      <c r="A242">
        <v>57209</v>
      </c>
      <c r="B242">
        <v>27980</v>
      </c>
      <c r="C242" t="s">
        <v>1939</v>
      </c>
      <c r="D242" t="s">
        <v>974</v>
      </c>
      <c r="E242" t="s">
        <v>94</v>
      </c>
      <c r="F242">
        <v>32</v>
      </c>
      <c r="G242">
        <v>-34.94</v>
      </c>
      <c r="H242">
        <v>34.94</v>
      </c>
      <c r="I242" t="s">
        <v>2126</v>
      </c>
      <c r="J242" t="s">
        <v>116</v>
      </c>
      <c r="K242" t="s">
        <v>121</v>
      </c>
      <c r="L242">
        <v>184</v>
      </c>
      <c r="M242" s="34">
        <f t="shared" si="9"/>
        <v>3.4848484848484851E-2</v>
      </c>
      <c r="N242">
        <v>6</v>
      </c>
      <c r="O242">
        <f t="shared" si="10"/>
        <v>0.20909090909090911</v>
      </c>
      <c r="R242" s="7">
        <v>0.77276070791382312</v>
      </c>
      <c r="S242">
        <f t="shared" si="11"/>
        <v>0.16157723892743575</v>
      </c>
    </row>
    <row r="243" spans="1:19" x14ac:dyDescent="0.25">
      <c r="A243">
        <v>63411</v>
      </c>
      <c r="B243">
        <v>19128</v>
      </c>
      <c r="C243" t="s">
        <v>806</v>
      </c>
      <c r="D243" t="s">
        <v>1726</v>
      </c>
      <c r="E243" t="s">
        <v>239</v>
      </c>
      <c r="F243" s="6">
        <v>140</v>
      </c>
      <c r="G243" s="6">
        <v>41.07</v>
      </c>
      <c r="H243">
        <v>41.07</v>
      </c>
      <c r="I243" t="s">
        <v>2126</v>
      </c>
      <c r="J243" t="s">
        <v>116</v>
      </c>
      <c r="K243" t="s">
        <v>121</v>
      </c>
      <c r="L243">
        <v>256</v>
      </c>
      <c r="M243" s="34">
        <f t="shared" si="9"/>
        <v>4.8484848484848485E-2</v>
      </c>
      <c r="N243">
        <v>8</v>
      </c>
      <c r="O243">
        <f t="shared" si="10"/>
        <v>0.38787878787878788</v>
      </c>
      <c r="R243" s="7">
        <v>0.77175447711938516</v>
      </c>
      <c r="S243">
        <f t="shared" si="11"/>
        <v>0.29934719112509484</v>
      </c>
    </row>
    <row r="244" spans="1:19" x14ac:dyDescent="0.25">
      <c r="A244">
        <v>33718</v>
      </c>
      <c r="B244">
        <v>15376</v>
      </c>
      <c r="C244" t="s">
        <v>1680</v>
      </c>
      <c r="D244" t="s">
        <v>1386</v>
      </c>
      <c r="E244" t="s">
        <v>94</v>
      </c>
      <c r="F244">
        <v>65.8</v>
      </c>
      <c r="G244">
        <v>402.28</v>
      </c>
      <c r="H244">
        <v>402.28</v>
      </c>
      <c r="I244" t="s">
        <v>2126</v>
      </c>
      <c r="J244" t="s">
        <v>116</v>
      </c>
      <c r="K244" t="s">
        <v>121</v>
      </c>
      <c r="L244">
        <v>30</v>
      </c>
      <c r="M244" s="34">
        <f t="shared" si="9"/>
        <v>5.681818181818182E-3</v>
      </c>
      <c r="N244">
        <v>12</v>
      </c>
      <c r="O244">
        <f t="shared" si="10"/>
        <v>6.8181818181818177E-2</v>
      </c>
      <c r="R244" s="7">
        <v>0.77133967108048584</v>
      </c>
      <c r="S244">
        <f t="shared" si="11"/>
        <v>5.2591341210033123E-2</v>
      </c>
    </row>
    <row r="245" spans="1:19" x14ac:dyDescent="0.25">
      <c r="A245">
        <v>56657</v>
      </c>
      <c r="B245">
        <v>20876</v>
      </c>
      <c r="C245" t="s">
        <v>1392</v>
      </c>
      <c r="D245" t="s">
        <v>1680</v>
      </c>
      <c r="E245" t="s">
        <v>94</v>
      </c>
      <c r="F245">
        <v>65.8</v>
      </c>
      <c r="G245">
        <v>402.57</v>
      </c>
      <c r="H245">
        <v>402.57</v>
      </c>
      <c r="I245" t="s">
        <v>2126</v>
      </c>
      <c r="J245" t="s">
        <v>116</v>
      </c>
      <c r="K245" t="s">
        <v>121</v>
      </c>
      <c r="L245">
        <v>178</v>
      </c>
      <c r="M245" s="34">
        <f t="shared" si="9"/>
        <v>3.3712121212121214E-2</v>
      </c>
      <c r="N245">
        <v>12</v>
      </c>
      <c r="O245">
        <f t="shared" si="10"/>
        <v>0.40454545454545454</v>
      </c>
      <c r="R245" s="7">
        <v>0.77078401987792888</v>
      </c>
      <c r="S245">
        <f t="shared" si="11"/>
        <v>0.31181717167788942</v>
      </c>
    </row>
    <row r="246" spans="1:19" x14ac:dyDescent="0.25">
      <c r="A246">
        <v>57370</v>
      </c>
      <c r="B246">
        <v>30953</v>
      </c>
      <c r="C246" t="s">
        <v>1046</v>
      </c>
      <c r="D246" t="s">
        <v>1542</v>
      </c>
      <c r="E246" t="s">
        <v>239</v>
      </c>
      <c r="F246">
        <v>140</v>
      </c>
      <c r="G246">
        <v>54.55</v>
      </c>
      <c r="H246">
        <v>54.55</v>
      </c>
      <c r="I246" t="s">
        <v>2126</v>
      </c>
      <c r="J246" t="s">
        <v>116</v>
      </c>
      <c r="K246" t="s">
        <v>121</v>
      </c>
      <c r="L246">
        <v>186</v>
      </c>
      <c r="M246" s="34">
        <f t="shared" si="9"/>
        <v>3.5227272727272725E-2</v>
      </c>
      <c r="N246">
        <v>6</v>
      </c>
      <c r="O246">
        <f t="shared" si="10"/>
        <v>0.21136363636363636</v>
      </c>
      <c r="R246" s="7">
        <v>0.77038564828202671</v>
      </c>
      <c r="S246">
        <f t="shared" si="11"/>
        <v>0.16283151202324656</v>
      </c>
    </row>
    <row r="247" spans="1:19" x14ac:dyDescent="0.25">
      <c r="A247">
        <v>53179</v>
      </c>
      <c r="B247">
        <v>40873</v>
      </c>
      <c r="C247" t="s">
        <v>1216</v>
      </c>
      <c r="D247" t="s">
        <v>1284</v>
      </c>
      <c r="E247" t="s">
        <v>239</v>
      </c>
      <c r="F247" s="6">
        <v>130</v>
      </c>
      <c r="G247" s="6">
        <v>-104.82</v>
      </c>
      <c r="H247">
        <v>104.82</v>
      </c>
      <c r="I247" t="s">
        <v>2126</v>
      </c>
      <c r="J247" t="s">
        <v>116</v>
      </c>
      <c r="K247" t="s">
        <v>121</v>
      </c>
      <c r="L247">
        <v>139</v>
      </c>
      <c r="M247" s="34">
        <f t="shared" si="9"/>
        <v>2.6325757575757575E-2</v>
      </c>
      <c r="N247">
        <v>6</v>
      </c>
      <c r="O247">
        <f t="shared" si="10"/>
        <v>0.15795454545454546</v>
      </c>
      <c r="R247" s="7">
        <v>0.7691529590529671</v>
      </c>
      <c r="S247">
        <f t="shared" si="11"/>
        <v>0.12149120603223003</v>
      </c>
    </row>
    <row r="248" spans="1:19" x14ac:dyDescent="0.25">
      <c r="A248">
        <v>8287</v>
      </c>
      <c r="B248">
        <v>8776</v>
      </c>
      <c r="C248" t="s">
        <v>1045</v>
      </c>
      <c r="D248" t="s">
        <v>1046</v>
      </c>
      <c r="E248" t="s">
        <v>239</v>
      </c>
      <c r="F248">
        <v>140</v>
      </c>
      <c r="G248">
        <v>54.71</v>
      </c>
      <c r="H248">
        <v>54.71</v>
      </c>
      <c r="I248" t="s">
        <v>2126</v>
      </c>
      <c r="J248" t="s">
        <v>116</v>
      </c>
      <c r="K248" t="s">
        <v>121</v>
      </c>
      <c r="L248">
        <v>5</v>
      </c>
      <c r="M248" s="34">
        <f t="shared" si="9"/>
        <v>9.46969696969697E-4</v>
      </c>
      <c r="N248">
        <v>6</v>
      </c>
      <c r="O248">
        <f t="shared" si="10"/>
        <v>5.681818181818182E-3</v>
      </c>
      <c r="R248" s="7">
        <v>0.76813264693446448</v>
      </c>
      <c r="S248">
        <f t="shared" si="11"/>
        <v>4.3643900394003668E-3</v>
      </c>
    </row>
    <row r="249" spans="1:19" x14ac:dyDescent="0.25">
      <c r="A249">
        <v>52840</v>
      </c>
      <c r="B249">
        <v>4490</v>
      </c>
      <c r="C249" t="s">
        <v>805</v>
      </c>
      <c r="D249" t="s">
        <v>884</v>
      </c>
      <c r="E249" t="s">
        <v>239</v>
      </c>
      <c r="F249" s="6">
        <v>100.5</v>
      </c>
      <c r="G249" s="6">
        <v>101.44</v>
      </c>
      <c r="H249">
        <v>101.44</v>
      </c>
      <c r="I249" t="s">
        <v>2126</v>
      </c>
      <c r="J249" t="s">
        <v>116</v>
      </c>
      <c r="K249" t="s">
        <v>121</v>
      </c>
      <c r="L249">
        <v>135</v>
      </c>
      <c r="M249" s="34">
        <f t="shared" si="9"/>
        <v>2.556818181818182E-2</v>
      </c>
      <c r="N249">
        <v>8</v>
      </c>
      <c r="O249">
        <f t="shared" si="10"/>
        <v>0.20454545454545456</v>
      </c>
      <c r="R249" s="7">
        <v>0.76702101002740097</v>
      </c>
      <c r="S249">
        <f t="shared" si="11"/>
        <v>0.1568906611419684</v>
      </c>
    </row>
    <row r="250" spans="1:19" x14ac:dyDescent="0.25">
      <c r="A250">
        <v>30524</v>
      </c>
      <c r="B250">
        <v>4581</v>
      </c>
      <c r="C250" t="s">
        <v>873</v>
      </c>
      <c r="D250" t="s">
        <v>1623</v>
      </c>
      <c r="E250" t="s">
        <v>70</v>
      </c>
      <c r="F250">
        <v>140</v>
      </c>
      <c r="G250">
        <v>36.9</v>
      </c>
      <c r="H250">
        <v>36.9</v>
      </c>
      <c r="I250" t="s">
        <v>2126</v>
      </c>
      <c r="J250" t="s">
        <v>116</v>
      </c>
      <c r="K250" t="s">
        <v>121</v>
      </c>
      <c r="L250">
        <v>25</v>
      </c>
      <c r="M250" s="34">
        <f t="shared" si="9"/>
        <v>4.734848484848485E-3</v>
      </c>
      <c r="N250">
        <v>8</v>
      </c>
      <c r="O250">
        <f t="shared" si="10"/>
        <v>3.787878787878788E-2</v>
      </c>
      <c r="R250" s="7">
        <v>0.76471313302916533</v>
      </c>
      <c r="S250">
        <f t="shared" si="11"/>
        <v>2.896640655413505E-2</v>
      </c>
    </row>
    <row r="251" spans="1:19" x14ac:dyDescent="0.25">
      <c r="A251">
        <v>58825</v>
      </c>
      <c r="B251">
        <v>41229</v>
      </c>
      <c r="C251" t="s">
        <v>810</v>
      </c>
      <c r="D251" t="s">
        <v>805</v>
      </c>
      <c r="E251" t="s">
        <v>239</v>
      </c>
      <c r="F251">
        <v>100.5</v>
      </c>
      <c r="G251">
        <v>143.32</v>
      </c>
      <c r="H251">
        <v>143.32</v>
      </c>
      <c r="I251" t="s">
        <v>2126</v>
      </c>
      <c r="J251" t="s">
        <v>116</v>
      </c>
      <c r="K251" t="s">
        <v>121</v>
      </c>
      <c r="L251">
        <v>201</v>
      </c>
      <c r="M251" s="34">
        <f t="shared" si="9"/>
        <v>3.806818181818182E-2</v>
      </c>
      <c r="N251">
        <v>8</v>
      </c>
      <c r="O251">
        <f t="shared" si="10"/>
        <v>0.30454545454545456</v>
      </c>
      <c r="R251" s="7">
        <v>0.76404247580569851</v>
      </c>
      <c r="S251">
        <f t="shared" si="11"/>
        <v>0.23268566308628091</v>
      </c>
    </row>
    <row r="252" spans="1:19" x14ac:dyDescent="0.25">
      <c r="A252">
        <v>27720</v>
      </c>
      <c r="B252">
        <v>7916</v>
      </c>
      <c r="C252" t="s">
        <v>1577</v>
      </c>
      <c r="D252" t="s">
        <v>937</v>
      </c>
      <c r="E252" t="s">
        <v>94</v>
      </c>
      <c r="F252" s="6">
        <v>65.8</v>
      </c>
      <c r="G252" s="6">
        <v>333.84</v>
      </c>
      <c r="H252">
        <v>333.84</v>
      </c>
      <c r="I252" t="s">
        <v>2126</v>
      </c>
      <c r="J252" t="s">
        <v>116</v>
      </c>
      <c r="K252" t="s">
        <v>121</v>
      </c>
      <c r="L252">
        <v>21</v>
      </c>
      <c r="M252" s="34">
        <f t="shared" si="9"/>
        <v>3.9772727272727269E-3</v>
      </c>
      <c r="N252">
        <v>12</v>
      </c>
      <c r="O252">
        <f t="shared" si="10"/>
        <v>4.7727272727272722E-2</v>
      </c>
      <c r="R252" s="7">
        <v>0.76304518603584892</v>
      </c>
      <c r="S252">
        <f t="shared" si="11"/>
        <v>3.6418065697165512E-2</v>
      </c>
    </row>
    <row r="253" spans="1:19" x14ac:dyDescent="0.25">
      <c r="A253">
        <v>31317</v>
      </c>
      <c r="B253">
        <v>345931</v>
      </c>
      <c r="C253" t="s">
        <v>1638</v>
      </c>
      <c r="D253" t="s">
        <v>1577</v>
      </c>
      <c r="E253" t="s">
        <v>70</v>
      </c>
      <c r="F253">
        <v>65.8</v>
      </c>
      <c r="G253">
        <v>333.92</v>
      </c>
      <c r="H253">
        <v>333.92</v>
      </c>
      <c r="I253" t="s">
        <v>2126</v>
      </c>
      <c r="J253" t="s">
        <v>116</v>
      </c>
      <c r="K253" t="s">
        <v>121</v>
      </c>
      <c r="L253">
        <v>26</v>
      </c>
      <c r="M253" s="34">
        <f t="shared" si="9"/>
        <v>4.9242424242424239E-3</v>
      </c>
      <c r="N253">
        <v>12</v>
      </c>
      <c r="O253">
        <f t="shared" si="10"/>
        <v>5.9090909090909083E-2</v>
      </c>
      <c r="R253" s="7">
        <v>0.7628623769352173</v>
      </c>
      <c r="S253">
        <f t="shared" si="11"/>
        <v>4.5078231364353745E-2</v>
      </c>
    </row>
    <row r="254" spans="1:19" x14ac:dyDescent="0.25">
      <c r="A254">
        <v>54359</v>
      </c>
      <c r="B254">
        <v>9549</v>
      </c>
      <c r="C254" t="s">
        <v>1226</v>
      </c>
      <c r="D254" t="s">
        <v>1638</v>
      </c>
      <c r="E254" t="s">
        <v>70</v>
      </c>
      <c r="F254" s="6">
        <v>65.8</v>
      </c>
      <c r="G254" s="6">
        <v>334.03</v>
      </c>
      <c r="H254">
        <v>334.03</v>
      </c>
      <c r="I254" t="s">
        <v>2126</v>
      </c>
      <c r="J254" t="s">
        <v>116</v>
      </c>
      <c r="K254" t="s">
        <v>121</v>
      </c>
      <c r="L254">
        <v>152</v>
      </c>
      <c r="M254" s="34">
        <f t="shared" si="9"/>
        <v>2.8787878787878789E-2</v>
      </c>
      <c r="N254">
        <v>12</v>
      </c>
      <c r="O254">
        <f t="shared" si="10"/>
        <v>0.34545454545454546</v>
      </c>
      <c r="R254" s="7">
        <v>0.76261115739965812</v>
      </c>
      <c r="S254">
        <f t="shared" si="11"/>
        <v>0.26344749073806373</v>
      </c>
    </row>
    <row r="255" spans="1:19" x14ac:dyDescent="0.25">
      <c r="A255">
        <v>26784</v>
      </c>
      <c r="B255">
        <v>16806</v>
      </c>
      <c r="C255" t="s">
        <v>1555</v>
      </c>
      <c r="D255" t="s">
        <v>1556</v>
      </c>
      <c r="E255" t="s">
        <v>70</v>
      </c>
      <c r="F255">
        <v>130</v>
      </c>
      <c r="G255">
        <v>339.61</v>
      </c>
      <c r="H255">
        <v>339.61</v>
      </c>
      <c r="I255" t="s">
        <v>2126</v>
      </c>
      <c r="J255" t="s">
        <v>116</v>
      </c>
      <c r="K255" t="s">
        <v>121</v>
      </c>
      <c r="L255">
        <v>20</v>
      </c>
      <c r="M255" s="34">
        <f t="shared" si="9"/>
        <v>3.787878787878788E-3</v>
      </c>
      <c r="N255">
        <v>12</v>
      </c>
      <c r="O255">
        <f t="shared" si="10"/>
        <v>4.5454545454545456E-2</v>
      </c>
      <c r="R255" s="7">
        <v>0.75357830175789875</v>
      </c>
      <c r="S255">
        <f t="shared" si="11"/>
        <v>3.4253559170813581E-2</v>
      </c>
    </row>
    <row r="256" spans="1:19" x14ac:dyDescent="0.25">
      <c r="A256">
        <v>70967</v>
      </c>
      <c r="B256">
        <v>7985</v>
      </c>
      <c r="C256" t="s">
        <v>1163</v>
      </c>
      <c r="D256" t="s">
        <v>1555</v>
      </c>
      <c r="E256" t="s">
        <v>70</v>
      </c>
      <c r="F256">
        <v>130</v>
      </c>
      <c r="G256">
        <v>339.69</v>
      </c>
      <c r="H256">
        <v>339.69</v>
      </c>
      <c r="I256" t="s">
        <v>2126</v>
      </c>
      <c r="J256" t="s">
        <v>116</v>
      </c>
      <c r="K256" t="s">
        <v>121</v>
      </c>
      <c r="L256">
        <v>994</v>
      </c>
      <c r="M256" s="34">
        <f t="shared" si="9"/>
        <v>0.18825757575757576</v>
      </c>
      <c r="N256">
        <v>12</v>
      </c>
      <c r="O256">
        <f t="shared" si="10"/>
        <v>2.2590909090909093</v>
      </c>
      <c r="R256" s="7">
        <v>0.75340082740145431</v>
      </c>
      <c r="S256">
        <f t="shared" si="11"/>
        <v>1.7020009600841945</v>
      </c>
    </row>
    <row r="257" spans="1:19" x14ac:dyDescent="0.25">
      <c r="A257">
        <v>16261</v>
      </c>
      <c r="B257">
        <v>20741</v>
      </c>
      <c r="C257" t="s">
        <v>1310</v>
      </c>
      <c r="D257" t="s">
        <v>1260</v>
      </c>
      <c r="E257" t="s">
        <v>94</v>
      </c>
      <c r="F257">
        <v>65.8</v>
      </c>
      <c r="G257">
        <v>60.92</v>
      </c>
      <c r="H257">
        <v>60.92</v>
      </c>
      <c r="I257" t="s">
        <v>2126</v>
      </c>
      <c r="J257" t="s">
        <v>116</v>
      </c>
      <c r="K257" t="s">
        <v>121</v>
      </c>
      <c r="L257">
        <v>11</v>
      </c>
      <c r="M257" s="34">
        <f t="shared" si="9"/>
        <v>2.0833333333333333E-3</v>
      </c>
      <c r="N257">
        <v>12</v>
      </c>
      <c r="O257">
        <f t="shared" si="10"/>
        <v>2.5000000000000001E-2</v>
      </c>
      <c r="R257" s="7">
        <v>0.75203045769041377</v>
      </c>
      <c r="S257">
        <f t="shared" si="11"/>
        <v>1.8800761442260346E-2</v>
      </c>
    </row>
    <row r="258" spans="1:19" x14ac:dyDescent="0.25">
      <c r="A258">
        <v>64173</v>
      </c>
      <c r="B258">
        <v>19511</v>
      </c>
      <c r="C258" t="s">
        <v>1310</v>
      </c>
      <c r="D258" t="s">
        <v>944</v>
      </c>
      <c r="E258" t="s">
        <v>94</v>
      </c>
      <c r="F258" s="6">
        <v>65.8</v>
      </c>
      <c r="G258" s="6">
        <v>-61</v>
      </c>
      <c r="H258">
        <v>61</v>
      </c>
      <c r="I258" t="s">
        <v>2126</v>
      </c>
      <c r="J258" t="s">
        <v>116</v>
      </c>
      <c r="K258" t="s">
        <v>121</v>
      </c>
      <c r="L258">
        <v>271</v>
      </c>
      <c r="M258" s="34">
        <f t="shared" ref="M258:M321" si="12">L258/5280</f>
        <v>5.1325757575757573E-2</v>
      </c>
      <c r="N258">
        <v>12</v>
      </c>
      <c r="O258">
        <f t="shared" ref="O258:O321" si="13">M258*N258</f>
        <v>0.61590909090909085</v>
      </c>
      <c r="R258" s="7">
        <v>0.75104418823770502</v>
      </c>
      <c r="S258">
        <f t="shared" ref="S258:S321" si="14">O258*R258</f>
        <v>0.462574943210041</v>
      </c>
    </row>
    <row r="259" spans="1:19" x14ac:dyDescent="0.25">
      <c r="A259">
        <v>40459</v>
      </c>
      <c r="B259">
        <v>29007</v>
      </c>
      <c r="C259" t="s">
        <v>1260</v>
      </c>
      <c r="D259" t="s">
        <v>1575</v>
      </c>
      <c r="E259" t="s">
        <v>94</v>
      </c>
      <c r="F259" s="6">
        <v>100.5</v>
      </c>
      <c r="G259" s="6">
        <v>-160.99</v>
      </c>
      <c r="H259">
        <v>160.99</v>
      </c>
      <c r="I259" t="s">
        <v>2126</v>
      </c>
      <c r="J259" s="8" t="s">
        <v>116</v>
      </c>
      <c r="K259" t="s">
        <v>121</v>
      </c>
      <c r="L259">
        <v>46</v>
      </c>
      <c r="M259" s="34">
        <f t="shared" si="12"/>
        <v>8.7121212121212127E-3</v>
      </c>
      <c r="N259">
        <v>8</v>
      </c>
      <c r="O259">
        <f t="shared" si="13"/>
        <v>6.9696969696969702E-2</v>
      </c>
      <c r="R259" s="7">
        <v>0.75024262884340642</v>
      </c>
      <c r="S259">
        <f t="shared" si="14"/>
        <v>5.2289637767873785E-2</v>
      </c>
    </row>
    <row r="260" spans="1:19" x14ac:dyDescent="0.25">
      <c r="A260">
        <v>27576</v>
      </c>
      <c r="B260">
        <v>32028</v>
      </c>
      <c r="C260" t="s">
        <v>1575</v>
      </c>
      <c r="D260" t="s">
        <v>1576</v>
      </c>
      <c r="E260" t="s">
        <v>94</v>
      </c>
      <c r="F260">
        <v>100.5</v>
      </c>
      <c r="G260">
        <v>-161.07</v>
      </c>
      <c r="H260">
        <v>161.07</v>
      </c>
      <c r="I260" t="s">
        <v>2126</v>
      </c>
      <c r="J260" t="s">
        <v>116</v>
      </c>
      <c r="K260" t="s">
        <v>121</v>
      </c>
      <c r="L260">
        <v>21</v>
      </c>
      <c r="M260" s="34">
        <f t="shared" si="12"/>
        <v>3.9772727272727269E-3</v>
      </c>
      <c r="N260">
        <v>8</v>
      </c>
      <c r="O260">
        <f t="shared" si="13"/>
        <v>3.1818181818181815E-2</v>
      </c>
      <c r="R260" s="7">
        <v>0.74986999948780042</v>
      </c>
      <c r="S260">
        <f t="shared" si="14"/>
        <v>2.3859499983702737E-2</v>
      </c>
    </row>
    <row r="261" spans="1:19" x14ac:dyDescent="0.25">
      <c r="A261">
        <v>62827</v>
      </c>
      <c r="B261">
        <v>39226</v>
      </c>
      <c r="C261" t="s">
        <v>1576</v>
      </c>
      <c r="D261" t="s">
        <v>1073</v>
      </c>
      <c r="E261" t="s">
        <v>94</v>
      </c>
      <c r="F261">
        <v>100.5</v>
      </c>
      <c r="G261">
        <v>-161.29</v>
      </c>
      <c r="H261">
        <v>161.29</v>
      </c>
      <c r="I261" t="s">
        <v>2126</v>
      </c>
      <c r="J261" t="s">
        <v>116</v>
      </c>
      <c r="K261" t="s">
        <v>121</v>
      </c>
      <c r="L261">
        <v>248</v>
      </c>
      <c r="M261" s="34">
        <f t="shared" si="12"/>
        <v>4.6969696969696967E-2</v>
      </c>
      <c r="N261">
        <v>8</v>
      </c>
      <c r="O261">
        <f t="shared" si="13"/>
        <v>0.37575757575757573</v>
      </c>
      <c r="R261" s="7">
        <v>0.74884717476284957</v>
      </c>
      <c r="S261">
        <f t="shared" si="14"/>
        <v>0.28138499900179798</v>
      </c>
    </row>
    <row r="262" spans="1:19" x14ac:dyDescent="0.25">
      <c r="A262">
        <v>59589</v>
      </c>
      <c r="B262">
        <v>43290</v>
      </c>
      <c r="C262" t="s">
        <v>944</v>
      </c>
      <c r="D262" t="s">
        <v>1671</v>
      </c>
      <c r="E262" t="s">
        <v>94</v>
      </c>
      <c r="F262" s="6">
        <v>65.8</v>
      </c>
      <c r="G262" s="6">
        <v>-57.79</v>
      </c>
      <c r="H262">
        <v>57.79</v>
      </c>
      <c r="I262" t="s">
        <v>2126</v>
      </c>
      <c r="J262" s="8" t="s">
        <v>116</v>
      </c>
      <c r="K262" t="s">
        <v>121</v>
      </c>
      <c r="L262">
        <v>209</v>
      </c>
      <c r="M262" s="34">
        <f t="shared" si="12"/>
        <v>3.9583333333333331E-2</v>
      </c>
      <c r="N262">
        <v>12</v>
      </c>
      <c r="O262">
        <f t="shared" si="13"/>
        <v>0.47499999999999998</v>
      </c>
      <c r="R262" s="7">
        <v>0.7396466150747969</v>
      </c>
      <c r="S262">
        <f t="shared" si="14"/>
        <v>0.35133214216052849</v>
      </c>
    </row>
    <row r="263" spans="1:19" x14ac:dyDescent="0.25">
      <c r="A263">
        <v>2814</v>
      </c>
      <c r="B263">
        <v>7209</v>
      </c>
      <c r="C263" t="s">
        <v>872</v>
      </c>
      <c r="D263" t="s">
        <v>873</v>
      </c>
      <c r="E263" t="s">
        <v>70</v>
      </c>
      <c r="F263" s="6">
        <v>140</v>
      </c>
      <c r="G263" s="6">
        <v>38.28</v>
      </c>
      <c r="H263">
        <v>38.28</v>
      </c>
      <c r="I263" t="s">
        <v>2126</v>
      </c>
      <c r="J263" t="s">
        <v>116</v>
      </c>
      <c r="K263" t="s">
        <v>121</v>
      </c>
      <c r="L263">
        <v>2</v>
      </c>
      <c r="M263" s="34">
        <f t="shared" si="12"/>
        <v>3.7878787878787879E-4</v>
      </c>
      <c r="N263">
        <v>8</v>
      </c>
      <c r="O263">
        <f t="shared" si="13"/>
        <v>3.0303030303030303E-3</v>
      </c>
      <c r="R263" s="7">
        <v>0.73714510472247119</v>
      </c>
      <c r="S263">
        <f t="shared" si="14"/>
        <v>2.2337730446135491E-3</v>
      </c>
    </row>
    <row r="264" spans="1:19" x14ac:dyDescent="0.25">
      <c r="A264">
        <v>33430</v>
      </c>
      <c r="B264">
        <v>37786</v>
      </c>
      <c r="C264" t="s">
        <v>1671</v>
      </c>
      <c r="D264" t="s">
        <v>1345</v>
      </c>
      <c r="E264" t="s">
        <v>94</v>
      </c>
      <c r="F264" s="6">
        <v>65.8</v>
      </c>
      <c r="G264" s="6">
        <v>-58.12</v>
      </c>
      <c r="H264">
        <v>58.12</v>
      </c>
      <c r="I264" t="s">
        <v>2126</v>
      </c>
      <c r="J264" t="s">
        <v>116</v>
      </c>
      <c r="K264" t="s">
        <v>121</v>
      </c>
      <c r="L264">
        <v>29</v>
      </c>
      <c r="M264" s="34">
        <f t="shared" si="12"/>
        <v>5.4924242424242422E-3</v>
      </c>
      <c r="N264">
        <v>12</v>
      </c>
      <c r="O264">
        <f t="shared" si="13"/>
        <v>6.5909090909090903E-2</v>
      </c>
      <c r="R264" s="7">
        <v>0.73544696980682234</v>
      </c>
      <c r="S264">
        <f t="shared" si="14"/>
        <v>4.8472641191813284E-2</v>
      </c>
    </row>
    <row r="265" spans="1:19" x14ac:dyDescent="0.25">
      <c r="A265">
        <v>39243</v>
      </c>
      <c r="B265">
        <v>17840</v>
      </c>
      <c r="C265" t="s">
        <v>1767</v>
      </c>
      <c r="D265" t="s">
        <v>1213</v>
      </c>
      <c r="E265" t="s">
        <v>94</v>
      </c>
      <c r="F265">
        <v>65.8</v>
      </c>
      <c r="G265">
        <v>346.5</v>
      </c>
      <c r="H265">
        <v>346.5</v>
      </c>
      <c r="I265" t="s">
        <v>2126</v>
      </c>
      <c r="J265" t="s">
        <v>116</v>
      </c>
      <c r="K265" t="s">
        <v>121</v>
      </c>
      <c r="L265">
        <v>41</v>
      </c>
      <c r="M265" s="34">
        <f t="shared" si="12"/>
        <v>7.7651515151515148E-3</v>
      </c>
      <c r="N265">
        <v>12</v>
      </c>
      <c r="O265">
        <f t="shared" si="13"/>
        <v>9.3181818181818171E-2</v>
      </c>
      <c r="R265" s="7">
        <v>0.73516595932527506</v>
      </c>
      <c r="S265">
        <f t="shared" si="14"/>
        <v>6.8504100755309716E-2</v>
      </c>
    </row>
    <row r="266" spans="1:19" x14ac:dyDescent="0.25">
      <c r="A266">
        <v>47407</v>
      </c>
      <c r="B266">
        <v>12737</v>
      </c>
      <c r="C266" t="s">
        <v>808</v>
      </c>
      <c r="D266" t="s">
        <v>1767</v>
      </c>
      <c r="E266" t="s">
        <v>94</v>
      </c>
      <c r="F266" s="6">
        <v>65.8</v>
      </c>
      <c r="G266" s="6">
        <v>346.83</v>
      </c>
      <c r="H266">
        <v>346.83</v>
      </c>
      <c r="I266" t="s">
        <v>2126</v>
      </c>
      <c r="J266" t="s">
        <v>116</v>
      </c>
      <c r="K266" t="s">
        <v>121</v>
      </c>
      <c r="L266">
        <v>88</v>
      </c>
      <c r="M266" s="34">
        <f t="shared" si="12"/>
        <v>1.6666666666666666E-2</v>
      </c>
      <c r="N266">
        <v>12</v>
      </c>
      <c r="O266">
        <f t="shared" si="13"/>
        <v>0.2</v>
      </c>
      <c r="R266" s="7">
        <v>0.73446646745151167</v>
      </c>
      <c r="S266">
        <f t="shared" si="14"/>
        <v>0.14689329349030233</v>
      </c>
    </row>
    <row r="267" spans="1:19" x14ac:dyDescent="0.25">
      <c r="A267">
        <v>53562</v>
      </c>
      <c r="B267">
        <v>20989</v>
      </c>
      <c r="C267" t="s">
        <v>874</v>
      </c>
      <c r="D267" t="s">
        <v>1073</v>
      </c>
      <c r="E267" t="s">
        <v>94</v>
      </c>
      <c r="F267">
        <v>100.5</v>
      </c>
      <c r="G267">
        <v>164.5</v>
      </c>
      <c r="H267">
        <v>164.5</v>
      </c>
      <c r="I267" t="s">
        <v>2126</v>
      </c>
      <c r="J267" t="s">
        <v>116</v>
      </c>
      <c r="K267" t="s">
        <v>121</v>
      </c>
      <c r="L267">
        <v>144</v>
      </c>
      <c r="M267" s="34">
        <f t="shared" si="12"/>
        <v>2.7272727272727271E-2</v>
      </c>
      <c r="N267">
        <v>8</v>
      </c>
      <c r="O267">
        <f t="shared" si="13"/>
        <v>0.21818181818181817</v>
      </c>
      <c r="R267" s="7">
        <v>0.73423441226443775</v>
      </c>
      <c r="S267">
        <f t="shared" si="14"/>
        <v>0.16019659903951369</v>
      </c>
    </row>
    <row r="268" spans="1:19" x14ac:dyDescent="0.25">
      <c r="A268">
        <v>68179</v>
      </c>
      <c r="B268">
        <v>13565</v>
      </c>
      <c r="C268" t="s">
        <v>1958</v>
      </c>
      <c r="D268" t="s">
        <v>808</v>
      </c>
      <c r="E268" t="s">
        <v>94</v>
      </c>
      <c r="F268" s="6">
        <v>65.8</v>
      </c>
      <c r="G268" s="6">
        <v>348.09</v>
      </c>
      <c r="H268">
        <v>348.09</v>
      </c>
      <c r="I268" t="s">
        <v>2126</v>
      </c>
      <c r="J268" t="s">
        <v>116</v>
      </c>
      <c r="K268" t="s">
        <v>121</v>
      </c>
      <c r="L268">
        <v>414</v>
      </c>
      <c r="M268" s="34">
        <f t="shared" si="12"/>
        <v>7.8409090909090914E-2</v>
      </c>
      <c r="N268">
        <v>12</v>
      </c>
      <c r="O268">
        <f t="shared" si="13"/>
        <v>0.94090909090909092</v>
      </c>
      <c r="R268" s="7">
        <v>0.73180787987649121</v>
      </c>
      <c r="S268">
        <f t="shared" si="14"/>
        <v>0.68856468697469853</v>
      </c>
    </row>
    <row r="269" spans="1:19" x14ac:dyDescent="0.25">
      <c r="A269">
        <v>12176</v>
      </c>
      <c r="B269">
        <v>15144</v>
      </c>
      <c r="C269" t="s">
        <v>872</v>
      </c>
      <c r="D269" t="s">
        <v>1186</v>
      </c>
      <c r="E269" t="s">
        <v>70</v>
      </c>
      <c r="F269">
        <v>130</v>
      </c>
      <c r="G269">
        <v>-38.630000000000003</v>
      </c>
      <c r="H269">
        <v>38.630000000000003</v>
      </c>
      <c r="I269" t="s">
        <v>2126</v>
      </c>
      <c r="J269" t="s">
        <v>116</v>
      </c>
      <c r="K269" t="s">
        <v>121</v>
      </c>
      <c r="L269">
        <v>7</v>
      </c>
      <c r="M269" s="34">
        <f t="shared" si="12"/>
        <v>1.3257575757575758E-3</v>
      </c>
      <c r="N269">
        <v>8</v>
      </c>
      <c r="O269">
        <f t="shared" si="13"/>
        <v>1.0606060606060607E-2</v>
      </c>
      <c r="R269" s="7">
        <v>0.73046633727093435</v>
      </c>
      <c r="S269">
        <f t="shared" si="14"/>
        <v>7.7473702437826373E-3</v>
      </c>
    </row>
    <row r="270" spans="1:19" x14ac:dyDescent="0.25">
      <c r="A270">
        <v>40295</v>
      </c>
      <c r="B270">
        <v>17998</v>
      </c>
      <c r="C270" t="s">
        <v>1317</v>
      </c>
      <c r="D270" t="s">
        <v>945</v>
      </c>
      <c r="E270" t="s">
        <v>239</v>
      </c>
      <c r="F270" s="6">
        <v>140</v>
      </c>
      <c r="G270" s="6">
        <v>93.6</v>
      </c>
      <c r="H270">
        <v>93.6</v>
      </c>
      <c r="I270" t="s">
        <v>2126</v>
      </c>
      <c r="J270" t="s">
        <v>116</v>
      </c>
      <c r="K270" t="s">
        <v>121</v>
      </c>
      <c r="L270">
        <v>45</v>
      </c>
      <c r="M270" s="34">
        <f t="shared" si="12"/>
        <v>8.5227272727272721E-3</v>
      </c>
      <c r="N270">
        <v>8</v>
      </c>
      <c r="O270">
        <f t="shared" si="13"/>
        <v>6.8181818181818177E-2</v>
      </c>
      <c r="R270" s="7">
        <v>0.72918176691763714</v>
      </c>
      <c r="S270">
        <f t="shared" si="14"/>
        <v>4.9716938653475255E-2</v>
      </c>
    </row>
    <row r="271" spans="1:19" x14ac:dyDescent="0.25">
      <c r="A271">
        <v>51055</v>
      </c>
      <c r="B271">
        <v>26701</v>
      </c>
      <c r="C271" t="s">
        <v>1186</v>
      </c>
      <c r="D271" t="s">
        <v>1933</v>
      </c>
      <c r="E271" t="s">
        <v>70</v>
      </c>
      <c r="F271" s="6">
        <v>130</v>
      </c>
      <c r="G271" s="6">
        <v>-38.71</v>
      </c>
      <c r="H271">
        <v>38.71</v>
      </c>
      <c r="I271" t="s">
        <v>2126</v>
      </c>
      <c r="J271" t="s">
        <v>116</v>
      </c>
      <c r="K271" t="s">
        <v>121</v>
      </c>
      <c r="L271">
        <v>118</v>
      </c>
      <c r="M271" s="34">
        <f t="shared" si="12"/>
        <v>2.234848484848485E-2</v>
      </c>
      <c r="N271">
        <v>8</v>
      </c>
      <c r="O271">
        <f t="shared" si="13"/>
        <v>0.1787878787878788</v>
      </c>
      <c r="R271" s="7">
        <v>0.72895671942072326</v>
      </c>
      <c r="S271">
        <f t="shared" si="14"/>
        <v>0.13032862559340205</v>
      </c>
    </row>
    <row r="272" spans="1:19" x14ac:dyDescent="0.25">
      <c r="A272">
        <v>51273</v>
      </c>
      <c r="B272">
        <v>13990</v>
      </c>
      <c r="C272" t="s">
        <v>1332</v>
      </c>
      <c r="D272" t="s">
        <v>874</v>
      </c>
      <c r="E272" t="s">
        <v>94</v>
      </c>
      <c r="F272" s="6">
        <v>100.5</v>
      </c>
      <c r="G272" s="6">
        <v>166.15</v>
      </c>
      <c r="H272">
        <v>166.15</v>
      </c>
      <c r="I272" t="s">
        <v>2126</v>
      </c>
      <c r="J272" t="s">
        <v>116</v>
      </c>
      <c r="K272" t="s">
        <v>121</v>
      </c>
      <c r="L272">
        <v>120</v>
      </c>
      <c r="M272" s="34">
        <f t="shared" si="12"/>
        <v>2.2727272727272728E-2</v>
      </c>
      <c r="N272">
        <v>8</v>
      </c>
      <c r="O272">
        <f t="shared" si="13"/>
        <v>0.18181818181818182</v>
      </c>
      <c r="R272" s="7">
        <v>0.72694288785735783</v>
      </c>
      <c r="S272">
        <f t="shared" si="14"/>
        <v>0.13217143415588326</v>
      </c>
    </row>
    <row r="273" spans="1:19" x14ac:dyDescent="0.25">
      <c r="A273">
        <v>17133</v>
      </c>
      <c r="B273">
        <v>34613</v>
      </c>
      <c r="C273" t="s">
        <v>1331</v>
      </c>
      <c r="D273" t="s">
        <v>1332</v>
      </c>
      <c r="E273" t="s">
        <v>94</v>
      </c>
      <c r="F273">
        <v>100.5</v>
      </c>
      <c r="G273">
        <v>166.39</v>
      </c>
      <c r="H273">
        <v>166.39</v>
      </c>
      <c r="I273" t="s">
        <v>2126</v>
      </c>
      <c r="J273" t="s">
        <v>116</v>
      </c>
      <c r="K273" t="s">
        <v>121</v>
      </c>
      <c r="L273">
        <v>12</v>
      </c>
      <c r="M273" s="34">
        <f t="shared" si="12"/>
        <v>2.2727272727272726E-3</v>
      </c>
      <c r="N273">
        <v>8</v>
      </c>
      <c r="O273">
        <f t="shared" si="13"/>
        <v>1.8181818181818181E-2</v>
      </c>
      <c r="R273" s="7">
        <v>0.72589434952521192</v>
      </c>
      <c r="S273">
        <f t="shared" si="14"/>
        <v>1.3198079082276579E-2</v>
      </c>
    </row>
    <row r="274" spans="1:19" x14ac:dyDescent="0.25">
      <c r="A274">
        <v>68759</v>
      </c>
      <c r="B274">
        <v>25289</v>
      </c>
      <c r="C274" t="s">
        <v>1584</v>
      </c>
      <c r="D274" t="s">
        <v>1331</v>
      </c>
      <c r="E274" t="s">
        <v>94</v>
      </c>
      <c r="F274">
        <v>100.5</v>
      </c>
      <c r="G274">
        <v>166.94</v>
      </c>
      <c r="H274">
        <v>166.94</v>
      </c>
      <c r="I274" t="s">
        <v>2126</v>
      </c>
      <c r="J274" s="8" t="s">
        <v>116</v>
      </c>
      <c r="K274" t="s">
        <v>121</v>
      </c>
      <c r="L274">
        <v>448</v>
      </c>
      <c r="M274" s="34">
        <f t="shared" si="12"/>
        <v>8.4848484848484854E-2</v>
      </c>
      <c r="N274">
        <v>8</v>
      </c>
      <c r="O274">
        <f t="shared" si="13"/>
        <v>0.67878787878787883</v>
      </c>
      <c r="R274" s="7">
        <v>0.72350282027974133</v>
      </c>
      <c r="S274">
        <f t="shared" si="14"/>
        <v>0.49110494467473353</v>
      </c>
    </row>
    <row r="275" spans="1:19" x14ac:dyDescent="0.25">
      <c r="A275">
        <v>59068</v>
      </c>
      <c r="B275">
        <v>30189</v>
      </c>
      <c r="C275" t="s">
        <v>1718</v>
      </c>
      <c r="D275" t="s">
        <v>1392</v>
      </c>
      <c r="E275" t="s">
        <v>94</v>
      </c>
      <c r="F275">
        <v>65.8</v>
      </c>
      <c r="G275">
        <v>291.91000000000003</v>
      </c>
      <c r="H275">
        <v>291.91000000000003</v>
      </c>
      <c r="I275" t="s">
        <v>2126</v>
      </c>
      <c r="J275" t="s">
        <v>116</v>
      </c>
      <c r="K275" t="s">
        <v>121</v>
      </c>
      <c r="L275">
        <v>210</v>
      </c>
      <c r="M275" s="34">
        <f t="shared" si="12"/>
        <v>3.9772727272727272E-2</v>
      </c>
      <c r="N275">
        <v>12</v>
      </c>
      <c r="O275">
        <f t="shared" si="13"/>
        <v>0.47727272727272729</v>
      </c>
      <c r="R275" s="7">
        <v>0.72282647240565689</v>
      </c>
      <c r="S275">
        <f t="shared" si="14"/>
        <v>0.34498536182997264</v>
      </c>
    </row>
    <row r="276" spans="1:19" x14ac:dyDescent="0.25">
      <c r="A276">
        <v>28150</v>
      </c>
      <c r="B276">
        <v>38315</v>
      </c>
      <c r="C276" t="s">
        <v>807</v>
      </c>
      <c r="D276" t="s">
        <v>1584</v>
      </c>
      <c r="E276" t="s">
        <v>94</v>
      </c>
      <c r="F276">
        <v>100.5</v>
      </c>
      <c r="G276">
        <v>167.14</v>
      </c>
      <c r="H276">
        <v>167.14</v>
      </c>
      <c r="I276" t="s">
        <v>2126</v>
      </c>
      <c r="J276" t="s">
        <v>116</v>
      </c>
      <c r="K276" t="s">
        <v>121</v>
      </c>
      <c r="L276">
        <v>22</v>
      </c>
      <c r="M276" s="34">
        <f t="shared" si="12"/>
        <v>4.1666666666666666E-3</v>
      </c>
      <c r="N276">
        <v>8</v>
      </c>
      <c r="O276">
        <f t="shared" si="13"/>
        <v>3.3333333333333333E-2</v>
      </c>
      <c r="R276" s="7">
        <v>0.72263707561026691</v>
      </c>
      <c r="S276">
        <f t="shared" si="14"/>
        <v>2.4087902520342229E-2</v>
      </c>
    </row>
    <row r="277" spans="1:19" x14ac:dyDescent="0.25">
      <c r="A277">
        <v>60289</v>
      </c>
      <c r="B277">
        <v>9552</v>
      </c>
      <c r="C277" t="s">
        <v>1190</v>
      </c>
      <c r="D277" t="s">
        <v>1639</v>
      </c>
      <c r="E277" t="s">
        <v>94</v>
      </c>
      <c r="F277">
        <v>100.5</v>
      </c>
      <c r="G277">
        <v>-73.13</v>
      </c>
      <c r="H277">
        <v>73.13</v>
      </c>
      <c r="I277" t="s">
        <v>2126</v>
      </c>
      <c r="J277" t="s">
        <v>116</v>
      </c>
      <c r="K277" t="s">
        <v>121</v>
      </c>
      <c r="L277">
        <v>217</v>
      </c>
      <c r="M277" s="34">
        <f t="shared" si="12"/>
        <v>4.1098484848484849E-2</v>
      </c>
      <c r="N277">
        <v>8</v>
      </c>
      <c r="O277">
        <f t="shared" si="13"/>
        <v>0.3287878787878788</v>
      </c>
      <c r="R277" s="7">
        <v>0.71962192097403166</v>
      </c>
      <c r="S277">
        <f t="shared" si="14"/>
        <v>0.23660296492631042</v>
      </c>
    </row>
    <row r="278" spans="1:19" x14ac:dyDescent="0.25">
      <c r="A278">
        <v>19432</v>
      </c>
      <c r="B278">
        <v>43060</v>
      </c>
      <c r="C278" t="s">
        <v>1392</v>
      </c>
      <c r="D278" t="s">
        <v>1393</v>
      </c>
      <c r="E278" t="s">
        <v>94</v>
      </c>
      <c r="F278">
        <v>100.5</v>
      </c>
      <c r="G278">
        <v>-138.66999999999999</v>
      </c>
      <c r="H278">
        <v>138.66999999999999</v>
      </c>
      <c r="I278" t="s">
        <v>2126</v>
      </c>
      <c r="J278" t="s">
        <v>116</v>
      </c>
      <c r="K278" t="s">
        <v>121</v>
      </c>
      <c r="L278">
        <v>14</v>
      </c>
      <c r="M278" s="34">
        <f t="shared" si="12"/>
        <v>2.6515151515151517E-3</v>
      </c>
      <c r="N278">
        <v>8</v>
      </c>
      <c r="O278">
        <f t="shared" si="13"/>
        <v>2.1212121212121213E-2</v>
      </c>
      <c r="R278" s="7">
        <v>0.71604707090446751</v>
      </c>
      <c r="S278">
        <f t="shared" si="14"/>
        <v>1.5188877261609918E-2</v>
      </c>
    </row>
    <row r="279" spans="1:19" x14ac:dyDescent="0.25">
      <c r="A279">
        <v>26185</v>
      </c>
      <c r="B279">
        <v>20955</v>
      </c>
      <c r="C279" t="s">
        <v>1393</v>
      </c>
      <c r="D279" t="s">
        <v>1541</v>
      </c>
      <c r="E279" t="s">
        <v>94</v>
      </c>
      <c r="F279">
        <v>100.5</v>
      </c>
      <c r="G279">
        <v>-138.75</v>
      </c>
      <c r="H279">
        <v>138.75</v>
      </c>
      <c r="I279" t="s">
        <v>2126</v>
      </c>
      <c r="J279" t="s">
        <v>116</v>
      </c>
      <c r="K279" t="s">
        <v>121</v>
      </c>
      <c r="L279">
        <v>19</v>
      </c>
      <c r="M279" s="34">
        <f t="shared" si="12"/>
        <v>3.5984848484848487E-3</v>
      </c>
      <c r="N279">
        <v>8</v>
      </c>
      <c r="O279">
        <f t="shared" si="13"/>
        <v>2.8787878787878789E-2</v>
      </c>
      <c r="R279" s="7">
        <v>0.71563421493565771</v>
      </c>
      <c r="S279">
        <f t="shared" si="14"/>
        <v>2.0601591036026511E-2</v>
      </c>
    </row>
    <row r="280" spans="1:19" x14ac:dyDescent="0.25">
      <c r="A280">
        <v>61423</v>
      </c>
      <c r="B280">
        <v>1128</v>
      </c>
      <c r="C280" t="s">
        <v>1641</v>
      </c>
      <c r="D280" t="s">
        <v>1630</v>
      </c>
      <c r="E280" t="s">
        <v>94</v>
      </c>
      <c r="F280">
        <v>100.5</v>
      </c>
      <c r="G280">
        <v>-43.06</v>
      </c>
      <c r="H280">
        <v>43.06</v>
      </c>
      <c r="I280" t="s">
        <v>2126</v>
      </c>
      <c r="J280" t="s">
        <v>116</v>
      </c>
      <c r="K280" t="s">
        <v>121</v>
      </c>
      <c r="L280">
        <v>230</v>
      </c>
      <c r="M280" s="34">
        <f t="shared" si="12"/>
        <v>4.3560606060606064E-2</v>
      </c>
      <c r="N280">
        <v>8</v>
      </c>
      <c r="O280">
        <f t="shared" si="13"/>
        <v>0.34848484848484851</v>
      </c>
      <c r="R280" s="7">
        <v>0.71447122623905612</v>
      </c>
      <c r="S280">
        <f t="shared" si="14"/>
        <v>0.24898239702270139</v>
      </c>
    </row>
    <row r="281" spans="1:19" x14ac:dyDescent="0.25">
      <c r="A281">
        <v>58757</v>
      </c>
      <c r="B281">
        <v>43253</v>
      </c>
      <c r="C281" t="s">
        <v>1541</v>
      </c>
      <c r="D281" t="s">
        <v>1190</v>
      </c>
      <c r="E281" t="s">
        <v>94</v>
      </c>
      <c r="F281" s="6">
        <v>100.5</v>
      </c>
      <c r="G281" s="6">
        <v>-139.04</v>
      </c>
      <c r="H281">
        <v>139.04</v>
      </c>
      <c r="I281" t="s">
        <v>2126</v>
      </c>
      <c r="J281" t="s">
        <v>116</v>
      </c>
      <c r="K281" t="s">
        <v>121</v>
      </c>
      <c r="L281">
        <v>200</v>
      </c>
      <c r="M281" s="34">
        <f t="shared" si="12"/>
        <v>3.787878787878788E-2</v>
      </c>
      <c r="N281">
        <v>8</v>
      </c>
      <c r="O281">
        <f t="shared" si="13"/>
        <v>0.30303030303030304</v>
      </c>
      <c r="R281" s="7">
        <v>0.7141415946657258</v>
      </c>
      <c r="S281">
        <f t="shared" si="14"/>
        <v>0.21640654383809874</v>
      </c>
    </row>
    <row r="282" spans="1:19" x14ac:dyDescent="0.25">
      <c r="A282">
        <v>53129</v>
      </c>
      <c r="B282">
        <v>13163</v>
      </c>
      <c r="C282" t="s">
        <v>1834</v>
      </c>
      <c r="D282" t="s">
        <v>1958</v>
      </c>
      <c r="E282" t="s">
        <v>94</v>
      </c>
      <c r="F282">
        <v>65.8</v>
      </c>
      <c r="G282">
        <v>358.48</v>
      </c>
      <c r="H282">
        <v>358.48</v>
      </c>
      <c r="I282" t="s">
        <v>2126</v>
      </c>
      <c r="J282" t="s">
        <v>116</v>
      </c>
      <c r="K282" t="s">
        <v>121</v>
      </c>
      <c r="L282">
        <v>139</v>
      </c>
      <c r="M282" s="34">
        <f t="shared" si="12"/>
        <v>2.6325757575757575E-2</v>
      </c>
      <c r="N282">
        <v>12</v>
      </c>
      <c r="O282">
        <f t="shared" si="13"/>
        <v>0.31590909090909092</v>
      </c>
      <c r="R282" s="7">
        <v>0.71059753656049929</v>
      </c>
      <c r="S282">
        <f t="shared" si="14"/>
        <v>0.22448422177706684</v>
      </c>
    </row>
    <row r="283" spans="1:19" x14ac:dyDescent="0.25">
      <c r="A283">
        <v>49769</v>
      </c>
      <c r="B283">
        <v>6597</v>
      </c>
      <c r="C283" t="s">
        <v>1639</v>
      </c>
      <c r="D283" t="s">
        <v>1869</v>
      </c>
      <c r="E283" t="s">
        <v>94</v>
      </c>
      <c r="F283">
        <v>100.5</v>
      </c>
      <c r="G283">
        <v>-58.51</v>
      </c>
      <c r="H283">
        <v>58.51</v>
      </c>
      <c r="I283" t="s">
        <v>2126</v>
      </c>
      <c r="J283" t="s">
        <v>116</v>
      </c>
      <c r="K283" t="s">
        <v>121</v>
      </c>
      <c r="L283">
        <v>107</v>
      </c>
      <c r="M283" s="34">
        <f t="shared" si="12"/>
        <v>2.0265151515151514E-2</v>
      </c>
      <c r="N283">
        <v>8</v>
      </c>
      <c r="O283">
        <f t="shared" si="13"/>
        <v>0.16212121212121211</v>
      </c>
      <c r="R283" s="7">
        <v>0.71055377463436054</v>
      </c>
      <c r="S283">
        <f t="shared" si="14"/>
        <v>0.11519583922102511</v>
      </c>
    </row>
    <row r="284" spans="1:19" x14ac:dyDescent="0.25">
      <c r="A284">
        <v>43445</v>
      </c>
      <c r="B284">
        <v>29335</v>
      </c>
      <c r="C284" t="s">
        <v>1833</v>
      </c>
      <c r="D284" t="s">
        <v>1834</v>
      </c>
      <c r="E284" t="s">
        <v>94</v>
      </c>
      <c r="F284" s="6">
        <v>65.8</v>
      </c>
      <c r="G284" s="6">
        <v>358.57</v>
      </c>
      <c r="H284">
        <v>358.57</v>
      </c>
      <c r="I284" t="s">
        <v>2126</v>
      </c>
      <c r="J284" t="s">
        <v>116</v>
      </c>
      <c r="K284" t="s">
        <v>121</v>
      </c>
      <c r="L284">
        <v>62</v>
      </c>
      <c r="M284" s="34">
        <f t="shared" si="12"/>
        <v>1.1742424242424242E-2</v>
      </c>
      <c r="N284">
        <v>12</v>
      </c>
      <c r="O284">
        <f t="shared" si="13"/>
        <v>0.1409090909090909</v>
      </c>
      <c r="R284" s="7">
        <v>0.71041917869929938</v>
      </c>
      <c r="S284">
        <f t="shared" si="14"/>
        <v>0.10010452063490127</v>
      </c>
    </row>
    <row r="285" spans="1:19" x14ac:dyDescent="0.25">
      <c r="A285">
        <v>45782</v>
      </c>
      <c r="B285">
        <v>25387</v>
      </c>
      <c r="C285" t="s">
        <v>1869</v>
      </c>
      <c r="D285" t="s">
        <v>1784</v>
      </c>
      <c r="E285" t="s">
        <v>94</v>
      </c>
      <c r="F285">
        <v>100.5</v>
      </c>
      <c r="G285">
        <v>-58.8</v>
      </c>
      <c r="H285">
        <v>58.8</v>
      </c>
      <c r="I285" t="s">
        <v>2126</v>
      </c>
      <c r="J285" t="s">
        <v>116</v>
      </c>
      <c r="K285" t="s">
        <v>121</v>
      </c>
      <c r="L285">
        <v>76</v>
      </c>
      <c r="M285" s="34">
        <f t="shared" si="12"/>
        <v>1.4393939393939395E-2</v>
      </c>
      <c r="N285">
        <v>8</v>
      </c>
      <c r="O285">
        <f t="shared" si="13"/>
        <v>0.11515151515151516</v>
      </c>
      <c r="R285" s="7">
        <v>0.70704934275266051</v>
      </c>
      <c r="S285">
        <f t="shared" si="14"/>
        <v>8.1417803104851819E-2</v>
      </c>
    </row>
    <row r="286" spans="1:19" x14ac:dyDescent="0.25">
      <c r="A286">
        <v>39998</v>
      </c>
      <c r="B286">
        <v>28744</v>
      </c>
      <c r="C286" t="s">
        <v>1784</v>
      </c>
      <c r="D286" t="s">
        <v>1641</v>
      </c>
      <c r="E286" t="s">
        <v>94</v>
      </c>
      <c r="F286" s="6">
        <v>100.5</v>
      </c>
      <c r="G286" s="6">
        <v>-58.96</v>
      </c>
      <c r="H286">
        <v>58.96</v>
      </c>
      <c r="I286" t="s">
        <v>2126</v>
      </c>
      <c r="J286" t="s">
        <v>116</v>
      </c>
      <c r="K286" t="s">
        <v>121</v>
      </c>
      <c r="L286">
        <v>44</v>
      </c>
      <c r="M286" s="34">
        <f t="shared" si="12"/>
        <v>8.3333333333333332E-3</v>
      </c>
      <c r="N286">
        <v>8</v>
      </c>
      <c r="O286">
        <f t="shared" si="13"/>
        <v>6.6666666666666666E-2</v>
      </c>
      <c r="R286" s="7">
        <v>0.70513061997721227</v>
      </c>
      <c r="S286">
        <f t="shared" si="14"/>
        <v>4.7008707998480816E-2</v>
      </c>
    </row>
    <row r="287" spans="1:19" x14ac:dyDescent="0.25">
      <c r="A287">
        <v>12253</v>
      </c>
      <c r="B287">
        <v>5586</v>
      </c>
      <c r="C287" t="s">
        <v>1189</v>
      </c>
      <c r="D287" t="s">
        <v>1190</v>
      </c>
      <c r="E287" t="s">
        <v>239</v>
      </c>
      <c r="F287" s="6">
        <v>140</v>
      </c>
      <c r="G287" s="6">
        <v>66.23</v>
      </c>
      <c r="H287">
        <v>66.23</v>
      </c>
      <c r="I287" t="s">
        <v>2126</v>
      </c>
      <c r="J287" t="s">
        <v>116</v>
      </c>
      <c r="K287" t="s">
        <v>121</v>
      </c>
      <c r="L287">
        <v>7</v>
      </c>
      <c r="M287" s="34">
        <f t="shared" si="12"/>
        <v>1.3257575757575758E-3</v>
      </c>
      <c r="N287">
        <v>6</v>
      </c>
      <c r="O287">
        <f t="shared" si="13"/>
        <v>7.9545454545454555E-3</v>
      </c>
      <c r="R287" s="7">
        <v>0.70463983453860146</v>
      </c>
      <c r="S287">
        <f t="shared" si="14"/>
        <v>5.605089592920694E-3</v>
      </c>
    </row>
    <row r="288" spans="1:19" x14ac:dyDescent="0.25">
      <c r="A288">
        <v>70244</v>
      </c>
      <c r="B288">
        <v>4887</v>
      </c>
      <c r="C288" t="s">
        <v>1933</v>
      </c>
      <c r="D288" t="s">
        <v>2057</v>
      </c>
      <c r="E288" t="s">
        <v>70</v>
      </c>
      <c r="F288">
        <v>130</v>
      </c>
      <c r="G288">
        <v>-40.049999999999997</v>
      </c>
      <c r="H288">
        <v>40.049999999999997</v>
      </c>
      <c r="I288" t="s">
        <v>2126</v>
      </c>
      <c r="J288" t="s">
        <v>116</v>
      </c>
      <c r="K288" t="s">
        <v>121</v>
      </c>
      <c r="L288">
        <v>614</v>
      </c>
      <c r="M288" s="34">
        <f t="shared" si="12"/>
        <v>0.11628787878787879</v>
      </c>
      <c r="N288">
        <v>8</v>
      </c>
      <c r="O288">
        <f t="shared" si="13"/>
        <v>0.9303030303030303</v>
      </c>
      <c r="R288" s="7">
        <v>0.70456715627406241</v>
      </c>
      <c r="S288">
        <f t="shared" si="14"/>
        <v>0.65546096053374892</v>
      </c>
    </row>
    <row r="289" spans="1:19" x14ac:dyDescent="0.25">
      <c r="A289">
        <v>46632</v>
      </c>
      <c r="B289">
        <v>32433</v>
      </c>
      <c r="C289" t="s">
        <v>1885</v>
      </c>
      <c r="D289" t="s">
        <v>1833</v>
      </c>
      <c r="E289" t="s">
        <v>94</v>
      </c>
      <c r="F289">
        <v>65.8</v>
      </c>
      <c r="G289">
        <v>362.77</v>
      </c>
      <c r="H289">
        <v>362.77</v>
      </c>
      <c r="I289" t="s">
        <v>2126</v>
      </c>
      <c r="J289" t="s">
        <v>116</v>
      </c>
      <c r="K289" t="s">
        <v>121</v>
      </c>
      <c r="L289">
        <v>82</v>
      </c>
      <c r="M289" s="34">
        <f t="shared" si="12"/>
        <v>1.553030303030303E-2</v>
      </c>
      <c r="N289">
        <v>12</v>
      </c>
      <c r="O289">
        <f t="shared" si="13"/>
        <v>0.18636363636363634</v>
      </c>
      <c r="R289" s="7">
        <v>0.70219424127190178</v>
      </c>
      <c r="S289">
        <f t="shared" si="14"/>
        <v>0.13086347223703623</v>
      </c>
    </row>
    <row r="290" spans="1:19" x14ac:dyDescent="0.25">
      <c r="A290">
        <v>61064</v>
      </c>
      <c r="B290">
        <v>2242</v>
      </c>
      <c r="C290" t="s">
        <v>2008</v>
      </c>
      <c r="D290" t="s">
        <v>1885</v>
      </c>
      <c r="E290" t="s">
        <v>94</v>
      </c>
      <c r="F290">
        <v>65.8</v>
      </c>
      <c r="G290">
        <v>363.65</v>
      </c>
      <c r="H290">
        <v>363.65</v>
      </c>
      <c r="I290" t="s">
        <v>2126</v>
      </c>
      <c r="J290" t="s">
        <v>116</v>
      </c>
      <c r="K290" t="s">
        <v>121</v>
      </c>
      <c r="L290">
        <v>230</v>
      </c>
      <c r="M290" s="34">
        <f t="shared" si="12"/>
        <v>4.3560606060606064E-2</v>
      </c>
      <c r="N290">
        <v>12</v>
      </c>
      <c r="O290">
        <f t="shared" si="13"/>
        <v>0.52272727272727271</v>
      </c>
      <c r="R290" s="7">
        <v>0.70049499492976164</v>
      </c>
      <c r="S290">
        <f t="shared" si="14"/>
        <v>0.366167838258739</v>
      </c>
    </row>
    <row r="291" spans="1:19" x14ac:dyDescent="0.25">
      <c r="A291">
        <v>58445</v>
      </c>
      <c r="B291">
        <v>36096</v>
      </c>
      <c r="C291" t="s">
        <v>1883</v>
      </c>
      <c r="D291" t="s">
        <v>1189</v>
      </c>
      <c r="E291" t="s">
        <v>239</v>
      </c>
      <c r="F291" s="6">
        <v>140</v>
      </c>
      <c r="G291" s="6">
        <v>66.63</v>
      </c>
      <c r="H291">
        <v>66.63</v>
      </c>
      <c r="I291" t="s">
        <v>2126</v>
      </c>
      <c r="J291" t="s">
        <v>116</v>
      </c>
      <c r="K291" t="s">
        <v>121</v>
      </c>
      <c r="L291">
        <v>198</v>
      </c>
      <c r="M291" s="34">
        <f t="shared" si="12"/>
        <v>3.7499999999999999E-2</v>
      </c>
      <c r="N291">
        <v>6</v>
      </c>
      <c r="O291">
        <f t="shared" si="13"/>
        <v>0.22499999999999998</v>
      </c>
      <c r="R291" s="7">
        <v>0.70040966894029089</v>
      </c>
      <c r="S291">
        <f t="shared" si="14"/>
        <v>0.15759217551156543</v>
      </c>
    </row>
    <row r="292" spans="1:19" x14ac:dyDescent="0.25">
      <c r="A292">
        <v>61540</v>
      </c>
      <c r="B292">
        <v>35670</v>
      </c>
      <c r="C292" t="s">
        <v>937</v>
      </c>
      <c r="D292" t="s">
        <v>2008</v>
      </c>
      <c r="E292" t="s">
        <v>94</v>
      </c>
      <c r="F292">
        <v>65.8</v>
      </c>
      <c r="G292">
        <v>364.69</v>
      </c>
      <c r="H292">
        <v>364.69</v>
      </c>
      <c r="I292" t="s">
        <v>2126</v>
      </c>
      <c r="J292" t="s">
        <v>116</v>
      </c>
      <c r="K292" t="s">
        <v>121</v>
      </c>
      <c r="L292">
        <v>232</v>
      </c>
      <c r="M292" s="34">
        <f t="shared" si="12"/>
        <v>4.3939393939393938E-2</v>
      </c>
      <c r="N292">
        <v>12</v>
      </c>
      <c r="O292">
        <f t="shared" si="13"/>
        <v>0.52727272727272723</v>
      </c>
      <c r="R292" s="7">
        <v>0.69849736737011647</v>
      </c>
      <c r="S292">
        <f t="shared" si="14"/>
        <v>0.36829861188606139</v>
      </c>
    </row>
    <row r="293" spans="1:19" x14ac:dyDescent="0.25">
      <c r="A293">
        <v>46531</v>
      </c>
      <c r="B293">
        <v>18226</v>
      </c>
      <c r="C293" t="s">
        <v>1882</v>
      </c>
      <c r="D293" t="s">
        <v>1883</v>
      </c>
      <c r="E293" t="s">
        <v>239</v>
      </c>
      <c r="F293">
        <v>140</v>
      </c>
      <c r="G293">
        <v>67.11</v>
      </c>
      <c r="H293">
        <v>67.11</v>
      </c>
      <c r="I293" t="s">
        <v>2126</v>
      </c>
      <c r="J293" t="s">
        <v>116</v>
      </c>
      <c r="K293" t="s">
        <v>121</v>
      </c>
      <c r="L293">
        <v>82</v>
      </c>
      <c r="M293" s="34">
        <f t="shared" si="12"/>
        <v>1.553030303030303E-2</v>
      </c>
      <c r="N293">
        <v>6</v>
      </c>
      <c r="O293">
        <f t="shared" si="13"/>
        <v>9.3181818181818171E-2</v>
      </c>
      <c r="R293" s="7">
        <v>0.69540003340026191</v>
      </c>
      <c r="S293">
        <f t="shared" si="14"/>
        <v>6.4798639475933492E-2</v>
      </c>
    </row>
    <row r="294" spans="1:19" x14ac:dyDescent="0.25">
      <c r="A294">
        <v>54998</v>
      </c>
      <c r="B294">
        <v>44383</v>
      </c>
      <c r="C294" t="s">
        <v>1500</v>
      </c>
      <c r="D294" t="s">
        <v>1882</v>
      </c>
      <c r="E294" t="s">
        <v>239</v>
      </c>
      <c r="F294" s="6">
        <v>140</v>
      </c>
      <c r="G294" s="6">
        <v>67.81</v>
      </c>
      <c r="H294">
        <v>67.81</v>
      </c>
      <c r="I294" t="s">
        <v>2126</v>
      </c>
      <c r="J294" t="s">
        <v>116</v>
      </c>
      <c r="K294" t="s">
        <v>121</v>
      </c>
      <c r="L294">
        <v>159</v>
      </c>
      <c r="M294" s="34">
        <f t="shared" si="12"/>
        <v>3.0113636363636363E-2</v>
      </c>
      <c r="N294">
        <v>6</v>
      </c>
      <c r="O294">
        <f t="shared" si="13"/>
        <v>0.18068181818181817</v>
      </c>
      <c r="R294" s="7">
        <v>0.68822144582644995</v>
      </c>
      <c r="S294">
        <f t="shared" si="14"/>
        <v>0.12434910214364266</v>
      </c>
    </row>
    <row r="295" spans="1:19" x14ac:dyDescent="0.25">
      <c r="A295">
        <v>13323</v>
      </c>
      <c r="B295">
        <v>28427</v>
      </c>
      <c r="C295" t="s">
        <v>822</v>
      </c>
      <c r="D295" t="s">
        <v>1137</v>
      </c>
      <c r="E295" t="s">
        <v>239</v>
      </c>
      <c r="F295">
        <v>140</v>
      </c>
      <c r="G295">
        <v>-82.28</v>
      </c>
      <c r="H295">
        <v>82.28</v>
      </c>
      <c r="I295" t="s">
        <v>2126</v>
      </c>
      <c r="J295" t="s">
        <v>116</v>
      </c>
      <c r="K295" t="s">
        <v>121</v>
      </c>
      <c r="L295">
        <v>8</v>
      </c>
      <c r="M295" s="34">
        <f t="shared" si="12"/>
        <v>1.5151515151515152E-3</v>
      </c>
      <c r="N295">
        <v>6</v>
      </c>
      <c r="O295">
        <f t="shared" si="13"/>
        <v>9.0909090909090905E-3</v>
      </c>
      <c r="R295" s="7">
        <v>0.68100043937424326</v>
      </c>
      <c r="S295">
        <f t="shared" si="14"/>
        <v>6.1909130852203934E-3</v>
      </c>
    </row>
    <row r="296" spans="1:19" x14ac:dyDescent="0.25">
      <c r="A296">
        <v>52599</v>
      </c>
      <c r="B296">
        <v>3318</v>
      </c>
      <c r="C296" t="s">
        <v>1604</v>
      </c>
      <c r="D296" t="s">
        <v>1500</v>
      </c>
      <c r="E296" t="s">
        <v>94</v>
      </c>
      <c r="F296">
        <v>140</v>
      </c>
      <c r="G296">
        <v>68.680000000000007</v>
      </c>
      <c r="H296">
        <v>68.680000000000007</v>
      </c>
      <c r="I296" t="s">
        <v>2126</v>
      </c>
      <c r="J296" t="s">
        <v>116</v>
      </c>
      <c r="K296" t="s">
        <v>121</v>
      </c>
      <c r="L296">
        <v>133</v>
      </c>
      <c r="M296" s="34">
        <f t="shared" si="12"/>
        <v>2.5189393939393939E-2</v>
      </c>
      <c r="N296">
        <v>6</v>
      </c>
      <c r="O296">
        <f t="shared" si="13"/>
        <v>0.15113636363636362</v>
      </c>
      <c r="R296" s="7">
        <v>0.67950343974216032</v>
      </c>
      <c r="S296">
        <f t="shared" si="14"/>
        <v>0.10269767896103105</v>
      </c>
    </row>
    <row r="297" spans="1:19" x14ac:dyDescent="0.25">
      <c r="A297">
        <v>52634</v>
      </c>
      <c r="B297">
        <v>15367</v>
      </c>
      <c r="C297" t="s">
        <v>1284</v>
      </c>
      <c r="D297" t="s">
        <v>821</v>
      </c>
      <c r="E297" t="s">
        <v>239</v>
      </c>
      <c r="F297" s="6">
        <v>140</v>
      </c>
      <c r="G297" s="6">
        <v>-118.72</v>
      </c>
      <c r="H297">
        <v>118.72</v>
      </c>
      <c r="I297" t="s">
        <v>2126</v>
      </c>
      <c r="J297" t="s">
        <v>116</v>
      </c>
      <c r="K297" t="s">
        <v>121</v>
      </c>
      <c r="L297">
        <v>133</v>
      </c>
      <c r="M297" s="34">
        <f t="shared" si="12"/>
        <v>2.5189393939393939E-2</v>
      </c>
      <c r="N297">
        <v>6</v>
      </c>
      <c r="O297">
        <f t="shared" si="13"/>
        <v>0.15113636363636362</v>
      </c>
      <c r="R297" s="7">
        <v>0.67909883059241916</v>
      </c>
      <c r="S297">
        <f t="shared" si="14"/>
        <v>0.10263652780544516</v>
      </c>
    </row>
    <row r="298" spans="1:19" x14ac:dyDescent="0.25">
      <c r="A298">
        <v>1327</v>
      </c>
      <c r="B298">
        <v>10331</v>
      </c>
      <c r="C298" t="s">
        <v>821</v>
      </c>
      <c r="D298" t="s">
        <v>822</v>
      </c>
      <c r="E298" t="s">
        <v>239</v>
      </c>
      <c r="F298">
        <v>140</v>
      </c>
      <c r="G298">
        <v>-118.92</v>
      </c>
      <c r="H298">
        <v>118.92</v>
      </c>
      <c r="I298" t="s">
        <v>2126</v>
      </c>
      <c r="J298" t="s">
        <v>116</v>
      </c>
      <c r="K298" t="s">
        <v>121</v>
      </c>
      <c r="L298">
        <v>1</v>
      </c>
      <c r="M298" s="34">
        <f t="shared" si="12"/>
        <v>1.8939393939393939E-4</v>
      </c>
      <c r="N298">
        <v>6</v>
      </c>
      <c r="O298">
        <f t="shared" si="13"/>
        <v>1.1363636363636363E-3</v>
      </c>
      <c r="R298" s="7">
        <v>0.67795672021469899</v>
      </c>
      <c r="S298">
        <f t="shared" si="14"/>
        <v>7.7040536388033975E-4</v>
      </c>
    </row>
    <row r="299" spans="1:19" x14ac:dyDescent="0.25">
      <c r="A299">
        <v>29705</v>
      </c>
      <c r="B299">
        <v>31688</v>
      </c>
      <c r="C299" t="s">
        <v>1603</v>
      </c>
      <c r="D299" t="s">
        <v>1604</v>
      </c>
      <c r="E299" t="s">
        <v>94</v>
      </c>
      <c r="F299">
        <v>140</v>
      </c>
      <c r="G299">
        <v>32.85</v>
      </c>
      <c r="H299">
        <v>32.85</v>
      </c>
      <c r="I299" t="s">
        <v>2126</v>
      </c>
      <c r="J299" t="s">
        <v>116</v>
      </c>
      <c r="K299" t="s">
        <v>121</v>
      </c>
      <c r="L299">
        <v>24</v>
      </c>
      <c r="M299" s="34">
        <f t="shared" si="12"/>
        <v>4.5454545454545452E-3</v>
      </c>
      <c r="N299">
        <v>6</v>
      </c>
      <c r="O299">
        <f t="shared" si="13"/>
        <v>2.7272727272727271E-2</v>
      </c>
      <c r="R299" s="7">
        <v>0.67338728823339433</v>
      </c>
      <c r="S299">
        <f t="shared" si="14"/>
        <v>1.8365107860910754E-2</v>
      </c>
    </row>
    <row r="300" spans="1:19" x14ac:dyDescent="0.25">
      <c r="A300">
        <v>68225</v>
      </c>
      <c r="B300">
        <v>4888</v>
      </c>
      <c r="C300" t="s">
        <v>2057</v>
      </c>
      <c r="D300" t="s">
        <v>1215</v>
      </c>
      <c r="E300" t="s">
        <v>239</v>
      </c>
      <c r="F300">
        <v>140</v>
      </c>
      <c r="G300">
        <v>-41.97</v>
      </c>
      <c r="H300">
        <v>41.97</v>
      </c>
      <c r="I300" t="s">
        <v>2126</v>
      </c>
      <c r="J300" t="s">
        <v>116</v>
      </c>
      <c r="K300" t="s">
        <v>121</v>
      </c>
      <c r="L300">
        <v>418</v>
      </c>
      <c r="M300" s="34">
        <f t="shared" si="12"/>
        <v>7.9166666666666663E-2</v>
      </c>
      <c r="N300">
        <v>8</v>
      </c>
      <c r="O300">
        <f t="shared" si="13"/>
        <v>0.6333333333333333</v>
      </c>
      <c r="R300" s="7">
        <v>0.67233534926795802</v>
      </c>
      <c r="S300">
        <f t="shared" si="14"/>
        <v>0.42581238786970671</v>
      </c>
    </row>
    <row r="301" spans="1:19" x14ac:dyDescent="0.25">
      <c r="A301">
        <v>49537</v>
      </c>
      <c r="B301">
        <v>44680</v>
      </c>
      <c r="C301" t="s">
        <v>1843</v>
      </c>
      <c r="D301" t="s">
        <v>822</v>
      </c>
      <c r="E301" t="s">
        <v>239</v>
      </c>
      <c r="F301" s="6">
        <v>140</v>
      </c>
      <c r="G301" s="6">
        <v>36.72</v>
      </c>
      <c r="H301">
        <v>36.72</v>
      </c>
      <c r="I301" t="s">
        <v>2126</v>
      </c>
      <c r="J301" t="s">
        <v>116</v>
      </c>
      <c r="K301" t="s">
        <v>121</v>
      </c>
      <c r="L301">
        <v>105</v>
      </c>
      <c r="M301" s="34">
        <f t="shared" si="12"/>
        <v>1.9886363636363636E-2</v>
      </c>
      <c r="N301">
        <v>6</v>
      </c>
      <c r="O301">
        <f t="shared" si="13"/>
        <v>0.11931818181818182</v>
      </c>
      <c r="R301" s="7">
        <v>0.66965950479899949</v>
      </c>
      <c r="S301">
        <f t="shared" si="14"/>
        <v>7.9902554549880628E-2</v>
      </c>
    </row>
    <row r="302" spans="1:19" x14ac:dyDescent="0.25">
      <c r="A302">
        <v>61296</v>
      </c>
      <c r="B302">
        <v>40659</v>
      </c>
      <c r="C302" t="s">
        <v>1224</v>
      </c>
      <c r="D302" t="s">
        <v>1835</v>
      </c>
      <c r="E302" t="s">
        <v>239</v>
      </c>
      <c r="F302">
        <v>140</v>
      </c>
      <c r="G302">
        <v>-102.61</v>
      </c>
      <c r="H302">
        <v>102.61</v>
      </c>
      <c r="I302" t="s">
        <v>2126</v>
      </c>
      <c r="J302" t="s">
        <v>116</v>
      </c>
      <c r="K302" t="s">
        <v>121</v>
      </c>
      <c r="L302">
        <v>229</v>
      </c>
      <c r="M302" s="34">
        <f t="shared" si="12"/>
        <v>4.3371212121212123E-2</v>
      </c>
      <c r="N302">
        <v>6</v>
      </c>
      <c r="O302">
        <f t="shared" si="13"/>
        <v>0.26022727272727275</v>
      </c>
      <c r="R302" s="7">
        <v>0.66515362424218716</v>
      </c>
      <c r="S302">
        <f t="shared" si="14"/>
        <v>0.17309111358120555</v>
      </c>
    </row>
    <row r="303" spans="1:19" x14ac:dyDescent="0.25">
      <c r="A303">
        <v>13022</v>
      </c>
      <c r="B303">
        <v>5153</v>
      </c>
      <c r="C303" t="s">
        <v>1215</v>
      </c>
      <c r="D303" t="s">
        <v>1216</v>
      </c>
      <c r="E303" t="s">
        <v>239</v>
      </c>
      <c r="F303">
        <v>130</v>
      </c>
      <c r="G303">
        <v>-42.56</v>
      </c>
      <c r="H303">
        <v>42.56</v>
      </c>
      <c r="I303" t="s">
        <v>2126</v>
      </c>
      <c r="J303" t="s">
        <v>116</v>
      </c>
      <c r="K303" t="s">
        <v>121</v>
      </c>
      <c r="L303">
        <v>8</v>
      </c>
      <c r="M303" s="34">
        <f t="shared" si="12"/>
        <v>1.5151515151515152E-3</v>
      </c>
      <c r="N303">
        <v>8</v>
      </c>
      <c r="O303">
        <f t="shared" si="13"/>
        <v>1.2121212121212121E-2</v>
      </c>
      <c r="R303" s="7">
        <v>0.66301491092049336</v>
      </c>
      <c r="S303">
        <f t="shared" si="14"/>
        <v>8.0365443747938588E-3</v>
      </c>
    </row>
    <row r="304" spans="1:19" x14ac:dyDescent="0.25">
      <c r="A304">
        <v>59919</v>
      </c>
      <c r="B304">
        <v>32474</v>
      </c>
      <c r="C304" t="s">
        <v>1997</v>
      </c>
      <c r="D304" t="s">
        <v>1603</v>
      </c>
      <c r="E304" t="s">
        <v>94</v>
      </c>
      <c r="F304" s="6">
        <v>32</v>
      </c>
      <c r="G304" s="6">
        <v>33.380000000000003</v>
      </c>
      <c r="H304">
        <v>33.380000000000003</v>
      </c>
      <c r="I304" t="s">
        <v>2126</v>
      </c>
      <c r="J304" t="s">
        <v>116</v>
      </c>
      <c r="K304" t="s">
        <v>121</v>
      </c>
      <c r="L304">
        <v>213</v>
      </c>
      <c r="M304" s="34">
        <f t="shared" si="12"/>
        <v>4.0340909090909094E-2</v>
      </c>
      <c r="N304">
        <v>6</v>
      </c>
      <c r="O304">
        <f t="shared" si="13"/>
        <v>0.24204545454545456</v>
      </c>
      <c r="R304" s="7">
        <v>0.66269539899541652</v>
      </c>
      <c r="S304">
        <f t="shared" si="14"/>
        <v>0.16040240907502695</v>
      </c>
    </row>
    <row r="305" spans="1:19" x14ac:dyDescent="0.25">
      <c r="A305">
        <v>43904</v>
      </c>
      <c r="B305">
        <v>37827</v>
      </c>
      <c r="C305" t="s">
        <v>1842</v>
      </c>
      <c r="D305" t="s">
        <v>1843</v>
      </c>
      <c r="E305" t="s">
        <v>70</v>
      </c>
      <c r="F305" s="6">
        <v>140</v>
      </c>
      <c r="G305" s="6">
        <v>37.159999999999997</v>
      </c>
      <c r="H305">
        <v>37.159999999999997</v>
      </c>
      <c r="I305" t="s">
        <v>2126</v>
      </c>
      <c r="J305" t="s">
        <v>116</v>
      </c>
      <c r="K305" t="s">
        <v>121</v>
      </c>
      <c r="L305">
        <v>63</v>
      </c>
      <c r="M305" s="34">
        <f t="shared" si="12"/>
        <v>1.1931818181818182E-2</v>
      </c>
      <c r="N305">
        <v>6</v>
      </c>
      <c r="O305">
        <f t="shared" si="13"/>
        <v>7.1590909090909094E-2</v>
      </c>
      <c r="R305" s="7">
        <v>0.66173027492516856</v>
      </c>
      <c r="S305">
        <f t="shared" si="14"/>
        <v>4.7373871954870021E-2</v>
      </c>
    </row>
    <row r="306" spans="1:19" x14ac:dyDescent="0.25">
      <c r="A306">
        <v>36364</v>
      </c>
      <c r="B306">
        <v>40948</v>
      </c>
      <c r="C306" t="s">
        <v>1717</v>
      </c>
      <c r="D306" t="s">
        <v>1718</v>
      </c>
      <c r="E306" t="s">
        <v>94</v>
      </c>
      <c r="F306" s="6">
        <v>65.8</v>
      </c>
      <c r="G306" s="6">
        <v>319.2</v>
      </c>
      <c r="H306">
        <v>319.2</v>
      </c>
      <c r="I306" t="s">
        <v>2126</v>
      </c>
      <c r="J306" t="s">
        <v>116</v>
      </c>
      <c r="K306" t="s">
        <v>121</v>
      </c>
      <c r="L306">
        <v>34</v>
      </c>
      <c r="M306" s="34">
        <f t="shared" si="12"/>
        <v>6.4393939393939392E-3</v>
      </c>
      <c r="N306">
        <v>12</v>
      </c>
      <c r="O306">
        <f t="shared" si="13"/>
        <v>7.7272727272727271E-2</v>
      </c>
      <c r="R306" s="7">
        <v>0.66102843220531116</v>
      </c>
      <c r="S306">
        <f t="shared" si="14"/>
        <v>5.1079469761319496E-2</v>
      </c>
    </row>
    <row r="307" spans="1:19" x14ac:dyDescent="0.25">
      <c r="A307">
        <v>43450</v>
      </c>
      <c r="B307">
        <v>40391</v>
      </c>
      <c r="C307" t="s">
        <v>1835</v>
      </c>
      <c r="D307" t="s">
        <v>914</v>
      </c>
      <c r="E307" t="s">
        <v>239</v>
      </c>
      <c r="F307">
        <v>140</v>
      </c>
      <c r="G307">
        <v>-103.26</v>
      </c>
      <c r="H307">
        <v>103.26</v>
      </c>
      <c r="I307" t="s">
        <v>2126</v>
      </c>
      <c r="J307" t="s">
        <v>116</v>
      </c>
      <c r="K307" t="s">
        <v>121</v>
      </c>
      <c r="L307">
        <v>60</v>
      </c>
      <c r="M307" s="34">
        <f t="shared" si="12"/>
        <v>1.1363636363636364E-2</v>
      </c>
      <c r="N307">
        <v>6</v>
      </c>
      <c r="O307">
        <f t="shared" si="13"/>
        <v>6.8181818181818177E-2</v>
      </c>
      <c r="R307" s="7">
        <v>0.66096662195904343</v>
      </c>
      <c r="S307">
        <f t="shared" si="14"/>
        <v>4.506590604266205E-2</v>
      </c>
    </row>
    <row r="308" spans="1:19" x14ac:dyDescent="0.25">
      <c r="A308">
        <v>43899</v>
      </c>
      <c r="B308">
        <v>29175</v>
      </c>
      <c r="C308" t="s">
        <v>1178</v>
      </c>
      <c r="D308" t="s">
        <v>1690</v>
      </c>
      <c r="E308" t="s">
        <v>94</v>
      </c>
      <c r="F308" s="6">
        <v>65.8</v>
      </c>
      <c r="G308" s="6">
        <v>175.9</v>
      </c>
      <c r="H308">
        <v>175.9</v>
      </c>
      <c r="I308" t="s">
        <v>2126</v>
      </c>
      <c r="J308" t="s">
        <v>116</v>
      </c>
      <c r="K308" t="s">
        <v>121</v>
      </c>
      <c r="L308">
        <v>63</v>
      </c>
      <c r="M308" s="34">
        <f t="shared" si="12"/>
        <v>1.1931818181818182E-2</v>
      </c>
      <c r="N308">
        <v>12</v>
      </c>
      <c r="O308">
        <f t="shared" si="13"/>
        <v>0.14318181818181819</v>
      </c>
      <c r="R308" s="7">
        <v>0.66067007408385026</v>
      </c>
      <c r="S308">
        <f t="shared" si="14"/>
        <v>9.4595942425642204E-2</v>
      </c>
    </row>
    <row r="309" spans="1:19" x14ac:dyDescent="0.25">
      <c r="A309">
        <v>68501</v>
      </c>
      <c r="B309">
        <v>30922</v>
      </c>
      <c r="C309" t="s">
        <v>1391</v>
      </c>
      <c r="D309" t="s">
        <v>1717</v>
      </c>
      <c r="E309" t="s">
        <v>94</v>
      </c>
      <c r="F309" s="6">
        <v>65.8</v>
      </c>
      <c r="G309" s="6">
        <v>321.52</v>
      </c>
      <c r="H309">
        <v>321.52</v>
      </c>
      <c r="I309" t="s">
        <v>2126</v>
      </c>
      <c r="J309" s="8" t="s">
        <v>116</v>
      </c>
      <c r="K309" t="s">
        <v>121</v>
      </c>
      <c r="L309">
        <v>432</v>
      </c>
      <c r="M309" s="34">
        <f t="shared" si="12"/>
        <v>8.1818181818181818E-2</v>
      </c>
      <c r="N309">
        <v>12</v>
      </c>
      <c r="O309">
        <f t="shared" si="13"/>
        <v>0.98181818181818181</v>
      </c>
      <c r="R309" s="7">
        <v>0.65625863261985362</v>
      </c>
      <c r="S309">
        <f t="shared" si="14"/>
        <v>0.64432665748131079</v>
      </c>
    </row>
    <row r="310" spans="1:19" x14ac:dyDescent="0.25">
      <c r="A310">
        <v>70900</v>
      </c>
      <c r="B310">
        <v>33920</v>
      </c>
      <c r="C310" t="s">
        <v>1901</v>
      </c>
      <c r="D310" t="s">
        <v>1163</v>
      </c>
      <c r="E310" t="s">
        <v>70</v>
      </c>
      <c r="F310">
        <v>130</v>
      </c>
      <c r="G310">
        <v>393.79</v>
      </c>
      <c r="H310">
        <v>393.79</v>
      </c>
      <c r="I310" t="s">
        <v>2126</v>
      </c>
      <c r="J310" t="s">
        <v>116</v>
      </c>
      <c r="K310" t="s">
        <v>121</v>
      </c>
      <c r="L310">
        <v>903</v>
      </c>
      <c r="M310" s="34">
        <f t="shared" si="12"/>
        <v>0.17102272727272727</v>
      </c>
      <c r="N310">
        <v>12</v>
      </c>
      <c r="O310">
        <f t="shared" si="13"/>
        <v>2.0522727272727272</v>
      </c>
      <c r="R310" s="7">
        <v>0.64989646019451985</v>
      </c>
      <c r="S310">
        <f t="shared" si="14"/>
        <v>1.3337647808082986</v>
      </c>
    </row>
    <row r="311" spans="1:19" x14ac:dyDescent="0.25">
      <c r="A311">
        <v>47793</v>
      </c>
      <c r="B311">
        <v>11868</v>
      </c>
      <c r="C311" t="s">
        <v>985</v>
      </c>
      <c r="D311" t="s">
        <v>1901</v>
      </c>
      <c r="E311" t="s">
        <v>70</v>
      </c>
      <c r="F311" s="6">
        <v>130</v>
      </c>
      <c r="G311" s="6">
        <v>395.7</v>
      </c>
      <c r="H311">
        <v>395.7</v>
      </c>
      <c r="I311" t="s">
        <v>2126</v>
      </c>
      <c r="J311" t="s">
        <v>116</v>
      </c>
      <c r="K311" t="s">
        <v>121</v>
      </c>
      <c r="L311">
        <v>90</v>
      </c>
      <c r="M311" s="34">
        <f t="shared" si="12"/>
        <v>1.7045454545454544E-2</v>
      </c>
      <c r="N311">
        <v>12</v>
      </c>
      <c r="O311">
        <f t="shared" si="13"/>
        <v>0.20454545454545453</v>
      </c>
      <c r="R311" s="7">
        <v>0.64675948208238565</v>
      </c>
      <c r="S311">
        <f t="shared" si="14"/>
        <v>0.13229171224412434</v>
      </c>
    </row>
    <row r="312" spans="1:19" x14ac:dyDescent="0.25">
      <c r="A312">
        <v>63861</v>
      </c>
      <c r="B312">
        <v>12303</v>
      </c>
      <c r="C312" t="s">
        <v>845</v>
      </c>
      <c r="D312" t="s">
        <v>1652</v>
      </c>
      <c r="E312" t="s">
        <v>94</v>
      </c>
      <c r="F312">
        <v>65.8</v>
      </c>
      <c r="G312">
        <v>-383.53</v>
      </c>
      <c r="H312">
        <v>383.53</v>
      </c>
      <c r="I312" t="s">
        <v>2126</v>
      </c>
      <c r="J312" t="s">
        <v>116</v>
      </c>
      <c r="K312" t="s">
        <v>121</v>
      </c>
      <c r="L312">
        <v>265</v>
      </c>
      <c r="M312" s="34">
        <f t="shared" si="12"/>
        <v>5.0189393939393936E-2</v>
      </c>
      <c r="N312">
        <v>12</v>
      </c>
      <c r="O312">
        <f t="shared" si="13"/>
        <v>0.60227272727272729</v>
      </c>
      <c r="R312" s="7">
        <v>0.64666341316711706</v>
      </c>
      <c r="S312">
        <f t="shared" si="14"/>
        <v>0.38946773747565006</v>
      </c>
    </row>
    <row r="313" spans="1:19" x14ac:dyDescent="0.25">
      <c r="A313">
        <v>66869</v>
      </c>
      <c r="B313">
        <v>345941</v>
      </c>
      <c r="C313" t="s">
        <v>1756</v>
      </c>
      <c r="D313" t="s">
        <v>1842</v>
      </c>
      <c r="E313" t="s">
        <v>70</v>
      </c>
      <c r="F313" s="6">
        <v>140</v>
      </c>
      <c r="G313" s="6">
        <v>38.04</v>
      </c>
      <c r="H313">
        <v>38.04</v>
      </c>
      <c r="I313" t="s">
        <v>2126</v>
      </c>
      <c r="J313" t="s">
        <v>116</v>
      </c>
      <c r="K313" t="s">
        <v>121</v>
      </c>
      <c r="L313">
        <v>353</v>
      </c>
      <c r="M313" s="34">
        <f t="shared" si="12"/>
        <v>6.6856060606060599E-2</v>
      </c>
      <c r="N313">
        <v>6</v>
      </c>
      <c r="O313">
        <f t="shared" si="13"/>
        <v>0.40113636363636362</v>
      </c>
      <c r="R313" s="7">
        <v>0.6464221087334191</v>
      </c>
      <c r="S313">
        <f t="shared" si="14"/>
        <v>0.25930341407147378</v>
      </c>
    </row>
    <row r="314" spans="1:19" x14ac:dyDescent="0.25">
      <c r="A314">
        <v>39546</v>
      </c>
      <c r="B314">
        <v>4851</v>
      </c>
      <c r="C314" t="s">
        <v>1296</v>
      </c>
      <c r="D314" t="s">
        <v>951</v>
      </c>
      <c r="E314" t="s">
        <v>94</v>
      </c>
      <c r="F314">
        <v>65.8</v>
      </c>
      <c r="G314">
        <v>180.24</v>
      </c>
      <c r="H314">
        <v>180.24</v>
      </c>
      <c r="I314" t="s">
        <v>2126</v>
      </c>
      <c r="J314" t="s">
        <v>116</v>
      </c>
      <c r="K314" t="s">
        <v>121</v>
      </c>
      <c r="L314">
        <v>42</v>
      </c>
      <c r="M314" s="34">
        <f t="shared" si="12"/>
        <v>7.9545454545454537E-3</v>
      </c>
      <c r="N314">
        <v>12</v>
      </c>
      <c r="O314">
        <f t="shared" si="13"/>
        <v>9.5454545454545445E-2</v>
      </c>
      <c r="R314" s="7">
        <v>0.64476179555786317</v>
      </c>
      <c r="S314">
        <f t="shared" si="14"/>
        <v>6.154544412143239E-2</v>
      </c>
    </row>
    <row r="315" spans="1:19" x14ac:dyDescent="0.25">
      <c r="A315">
        <v>15836</v>
      </c>
      <c r="B315">
        <v>15724</v>
      </c>
      <c r="C315" t="s">
        <v>1295</v>
      </c>
      <c r="D315" t="s">
        <v>1296</v>
      </c>
      <c r="E315" t="s">
        <v>94</v>
      </c>
      <c r="F315">
        <v>65.8</v>
      </c>
      <c r="G315">
        <v>180.32</v>
      </c>
      <c r="H315">
        <v>180.32</v>
      </c>
      <c r="I315" t="s">
        <v>2126</v>
      </c>
      <c r="J315" t="s">
        <v>116</v>
      </c>
      <c r="K315" t="s">
        <v>121</v>
      </c>
      <c r="L315">
        <v>10</v>
      </c>
      <c r="M315" s="34">
        <f t="shared" si="12"/>
        <v>1.893939393939394E-3</v>
      </c>
      <c r="N315">
        <v>12</v>
      </c>
      <c r="O315">
        <f t="shared" si="13"/>
        <v>2.2727272727272728E-2</v>
      </c>
      <c r="R315" s="7">
        <v>0.64447574329718982</v>
      </c>
      <c r="S315">
        <f t="shared" si="14"/>
        <v>1.4647175984027042E-2</v>
      </c>
    </row>
    <row r="316" spans="1:19" x14ac:dyDescent="0.25">
      <c r="A316">
        <v>56209</v>
      </c>
      <c r="B316">
        <v>41337</v>
      </c>
      <c r="C316" t="s">
        <v>1690</v>
      </c>
      <c r="D316" t="s">
        <v>1437</v>
      </c>
      <c r="E316" t="s">
        <v>94</v>
      </c>
      <c r="F316" s="6">
        <v>65.8</v>
      </c>
      <c r="G316" s="6">
        <v>180.32</v>
      </c>
      <c r="H316">
        <v>180.32</v>
      </c>
      <c r="I316" t="s">
        <v>2126</v>
      </c>
      <c r="J316" t="s">
        <v>116</v>
      </c>
      <c r="K316" t="s">
        <v>121</v>
      </c>
      <c r="L316">
        <v>173</v>
      </c>
      <c r="M316" s="34">
        <f t="shared" si="12"/>
        <v>3.2765151515151518E-2</v>
      </c>
      <c r="N316">
        <v>12</v>
      </c>
      <c r="O316">
        <f t="shared" si="13"/>
        <v>0.39318181818181819</v>
      </c>
      <c r="R316" s="7">
        <v>0.64447574329718982</v>
      </c>
      <c r="S316">
        <f t="shared" si="14"/>
        <v>0.25339614452366782</v>
      </c>
    </row>
    <row r="317" spans="1:19" x14ac:dyDescent="0.25">
      <c r="A317">
        <v>33452</v>
      </c>
      <c r="B317">
        <v>24676</v>
      </c>
      <c r="C317" t="s">
        <v>1507</v>
      </c>
      <c r="D317" t="s">
        <v>1672</v>
      </c>
      <c r="E317" t="s">
        <v>94</v>
      </c>
      <c r="F317">
        <v>65.8</v>
      </c>
      <c r="G317">
        <v>286.67</v>
      </c>
      <c r="H317">
        <v>286.67</v>
      </c>
      <c r="I317" t="s">
        <v>2126</v>
      </c>
      <c r="J317" t="s">
        <v>116</v>
      </c>
      <c r="K317" t="s">
        <v>121</v>
      </c>
      <c r="L317">
        <v>29</v>
      </c>
      <c r="M317" s="34">
        <f t="shared" si="12"/>
        <v>5.4924242424242422E-3</v>
      </c>
      <c r="N317">
        <v>12</v>
      </c>
      <c r="O317">
        <f t="shared" si="13"/>
        <v>6.5909090909090903E-2</v>
      </c>
      <c r="R317" s="7">
        <v>0.64346907389974561</v>
      </c>
      <c r="S317">
        <f t="shared" si="14"/>
        <v>4.2410461688846865E-2</v>
      </c>
    </row>
    <row r="318" spans="1:19" x14ac:dyDescent="0.25">
      <c r="A318">
        <v>24639</v>
      </c>
      <c r="B318">
        <v>35515</v>
      </c>
      <c r="C318" t="s">
        <v>951</v>
      </c>
      <c r="D318" t="s">
        <v>1507</v>
      </c>
      <c r="E318" t="s">
        <v>94</v>
      </c>
      <c r="F318" s="6">
        <v>65.8</v>
      </c>
      <c r="G318" s="6">
        <v>286.75</v>
      </c>
      <c r="H318">
        <v>286.75</v>
      </c>
      <c r="I318" t="s">
        <v>2126</v>
      </c>
      <c r="J318" t="s">
        <v>116</v>
      </c>
      <c r="K318" t="s">
        <v>121</v>
      </c>
      <c r="L318">
        <v>17</v>
      </c>
      <c r="M318" s="34">
        <f t="shared" si="12"/>
        <v>3.2196969696969696E-3</v>
      </c>
      <c r="N318">
        <v>12</v>
      </c>
      <c r="O318">
        <f t="shared" si="13"/>
        <v>3.8636363636363635E-2</v>
      </c>
      <c r="R318" s="7">
        <v>0.64328955332115112</v>
      </c>
      <c r="S318">
        <f t="shared" si="14"/>
        <v>2.485436910558993E-2</v>
      </c>
    </row>
    <row r="319" spans="1:19" x14ac:dyDescent="0.25">
      <c r="A319">
        <v>51399</v>
      </c>
      <c r="B319">
        <v>32273</v>
      </c>
      <c r="C319" t="s">
        <v>1437</v>
      </c>
      <c r="D319" t="s">
        <v>1295</v>
      </c>
      <c r="E319" t="s">
        <v>94</v>
      </c>
      <c r="F319">
        <v>65.8</v>
      </c>
      <c r="G319">
        <v>180.77</v>
      </c>
      <c r="H319">
        <v>180.77</v>
      </c>
      <c r="I319" t="s">
        <v>2126</v>
      </c>
      <c r="J319" t="s">
        <v>116</v>
      </c>
      <c r="K319" t="s">
        <v>121</v>
      </c>
      <c r="L319">
        <v>121</v>
      </c>
      <c r="M319" s="34">
        <f t="shared" si="12"/>
        <v>2.2916666666666665E-2</v>
      </c>
      <c r="N319">
        <v>12</v>
      </c>
      <c r="O319">
        <f t="shared" si="13"/>
        <v>0.27499999999999997</v>
      </c>
      <c r="R319" s="7">
        <v>0.6428714168907963</v>
      </c>
      <c r="S319">
        <f t="shared" si="14"/>
        <v>0.17678963964496897</v>
      </c>
    </row>
    <row r="320" spans="1:19" x14ac:dyDescent="0.25">
      <c r="A320">
        <v>64908</v>
      </c>
      <c r="B320">
        <v>25466</v>
      </c>
      <c r="C320" t="s">
        <v>1372</v>
      </c>
      <c r="D320" t="s">
        <v>1997</v>
      </c>
      <c r="E320" t="s">
        <v>94</v>
      </c>
      <c r="F320">
        <v>32</v>
      </c>
      <c r="G320">
        <v>34.47</v>
      </c>
      <c r="H320">
        <v>34.47</v>
      </c>
      <c r="I320" t="s">
        <v>2126</v>
      </c>
      <c r="J320" s="8" t="s">
        <v>116</v>
      </c>
      <c r="K320" t="s">
        <v>121</v>
      </c>
      <c r="L320">
        <v>288</v>
      </c>
      <c r="M320" s="34">
        <f t="shared" si="12"/>
        <v>5.4545454545454543E-2</v>
      </c>
      <c r="N320">
        <v>6</v>
      </c>
      <c r="O320">
        <f t="shared" si="13"/>
        <v>0.32727272727272727</v>
      </c>
      <c r="R320" s="7">
        <v>0.64173984387777794</v>
      </c>
      <c r="S320">
        <f t="shared" si="14"/>
        <v>0.21002394890545459</v>
      </c>
    </row>
    <row r="321" spans="1:19" x14ac:dyDescent="0.25">
      <c r="A321">
        <v>32181</v>
      </c>
      <c r="B321">
        <v>12304</v>
      </c>
      <c r="C321" t="s">
        <v>1652</v>
      </c>
      <c r="D321" t="s">
        <v>1367</v>
      </c>
      <c r="E321" t="s">
        <v>94</v>
      </c>
      <c r="F321" s="6">
        <v>65.8</v>
      </c>
      <c r="G321" s="6">
        <v>-387.31</v>
      </c>
      <c r="H321">
        <v>387.31</v>
      </c>
      <c r="I321" t="s">
        <v>2126</v>
      </c>
      <c r="J321" t="s">
        <v>116</v>
      </c>
      <c r="K321" t="s">
        <v>121</v>
      </c>
      <c r="L321">
        <v>27</v>
      </c>
      <c r="M321" s="34">
        <f t="shared" si="12"/>
        <v>5.1136363636363636E-3</v>
      </c>
      <c r="N321">
        <v>12</v>
      </c>
      <c r="O321">
        <f t="shared" si="13"/>
        <v>6.1363636363636363E-2</v>
      </c>
      <c r="R321" s="7">
        <v>0.64035222135236469</v>
      </c>
      <c r="S321">
        <f t="shared" si="14"/>
        <v>3.9294340855713289E-2</v>
      </c>
    </row>
    <row r="322" spans="1:19" x14ac:dyDescent="0.25">
      <c r="A322">
        <v>18274</v>
      </c>
      <c r="B322">
        <v>26190</v>
      </c>
      <c r="C322" t="s">
        <v>1367</v>
      </c>
      <c r="D322" t="s">
        <v>885</v>
      </c>
      <c r="E322" t="s">
        <v>94</v>
      </c>
      <c r="F322">
        <v>65.8</v>
      </c>
      <c r="G322">
        <v>-387.39</v>
      </c>
      <c r="H322">
        <v>387.39</v>
      </c>
      <c r="I322" t="s">
        <v>2126</v>
      </c>
      <c r="J322" t="s">
        <v>116</v>
      </c>
      <c r="K322" t="s">
        <v>121</v>
      </c>
      <c r="L322">
        <v>13</v>
      </c>
      <c r="M322" s="34">
        <f t="shared" ref="M322:M385" si="15">L322/5280</f>
        <v>2.4621212121212119E-3</v>
      </c>
      <c r="N322">
        <v>12</v>
      </c>
      <c r="O322">
        <f t="shared" ref="O322:O385" si="16">M322*N322</f>
        <v>2.9545454545454541E-2</v>
      </c>
      <c r="R322" s="7">
        <v>0.64021998206454578</v>
      </c>
      <c r="S322">
        <f t="shared" ref="S322:S385" si="17">O322*R322</f>
        <v>1.891559037917976E-2</v>
      </c>
    </row>
    <row r="323" spans="1:19" x14ac:dyDescent="0.25">
      <c r="A323">
        <v>5254</v>
      </c>
      <c r="B323">
        <v>34374</v>
      </c>
      <c r="C323" t="s">
        <v>950</v>
      </c>
      <c r="D323" t="s">
        <v>951</v>
      </c>
      <c r="E323" t="s">
        <v>70</v>
      </c>
      <c r="F323">
        <v>130</v>
      </c>
      <c r="G323">
        <v>106.65</v>
      </c>
      <c r="H323">
        <v>106.65</v>
      </c>
      <c r="I323" t="s">
        <v>2126</v>
      </c>
      <c r="J323" t="s">
        <v>116</v>
      </c>
      <c r="K323" t="s">
        <v>121</v>
      </c>
      <c r="L323">
        <v>3</v>
      </c>
      <c r="M323" s="34">
        <f t="shared" si="15"/>
        <v>5.6818181818181815E-4</v>
      </c>
      <c r="N323">
        <v>8</v>
      </c>
      <c r="O323">
        <f t="shared" si="16"/>
        <v>4.5454545454545452E-3</v>
      </c>
      <c r="R323" s="7">
        <v>0.63995699375049997</v>
      </c>
      <c r="S323">
        <f t="shared" si="17"/>
        <v>2.908895426138636E-3</v>
      </c>
    </row>
    <row r="324" spans="1:19" x14ac:dyDescent="0.25">
      <c r="A324">
        <v>33652</v>
      </c>
      <c r="B324">
        <v>27556</v>
      </c>
      <c r="C324" t="s">
        <v>885</v>
      </c>
      <c r="D324" t="s">
        <v>1679</v>
      </c>
      <c r="E324" t="s">
        <v>94</v>
      </c>
      <c r="F324" s="6">
        <v>65.8</v>
      </c>
      <c r="G324" s="6">
        <v>-387.63</v>
      </c>
      <c r="H324">
        <v>387.63</v>
      </c>
      <c r="I324" t="s">
        <v>2126</v>
      </c>
      <c r="J324" t="s">
        <v>116</v>
      </c>
      <c r="K324" t="s">
        <v>121</v>
      </c>
      <c r="L324">
        <v>30</v>
      </c>
      <c r="M324" s="34">
        <f t="shared" si="15"/>
        <v>5.681818181818182E-3</v>
      </c>
      <c r="N324">
        <v>12</v>
      </c>
      <c r="O324">
        <f t="shared" si="16"/>
        <v>6.8181818181818177E-2</v>
      </c>
      <c r="R324" s="7">
        <v>0.63982359170338821</v>
      </c>
      <c r="S324">
        <f t="shared" si="17"/>
        <v>4.3624335797958283E-2</v>
      </c>
    </row>
    <row r="325" spans="1:19" x14ac:dyDescent="0.25">
      <c r="A325">
        <v>56372</v>
      </c>
      <c r="B325">
        <v>27862</v>
      </c>
      <c r="C325" t="s">
        <v>1942</v>
      </c>
      <c r="D325" t="s">
        <v>950</v>
      </c>
      <c r="E325" t="s">
        <v>70</v>
      </c>
      <c r="F325">
        <v>130</v>
      </c>
      <c r="G325">
        <v>106.73</v>
      </c>
      <c r="H325">
        <v>106.73</v>
      </c>
      <c r="I325" t="s">
        <v>2126</v>
      </c>
      <c r="J325" t="s">
        <v>116</v>
      </c>
      <c r="K325" t="s">
        <v>121</v>
      </c>
      <c r="L325">
        <v>183</v>
      </c>
      <c r="M325" s="34">
        <f t="shared" si="15"/>
        <v>3.465909090909091E-2</v>
      </c>
      <c r="N325">
        <v>8</v>
      </c>
      <c r="O325">
        <f t="shared" si="16"/>
        <v>0.27727272727272728</v>
      </c>
      <c r="R325" s="7">
        <v>0.63947731081692893</v>
      </c>
      <c r="S325">
        <f t="shared" si="17"/>
        <v>0.17730961799923939</v>
      </c>
    </row>
    <row r="326" spans="1:19" x14ac:dyDescent="0.25">
      <c r="A326">
        <v>13407</v>
      </c>
      <c r="B326">
        <v>28208</v>
      </c>
      <c r="C326" t="s">
        <v>1227</v>
      </c>
      <c r="D326" t="s">
        <v>1228</v>
      </c>
      <c r="E326" t="s">
        <v>94</v>
      </c>
      <c r="F326" s="6">
        <v>65.8</v>
      </c>
      <c r="G326" s="6">
        <v>-400.47</v>
      </c>
      <c r="H326">
        <v>400.47</v>
      </c>
      <c r="I326" t="s">
        <v>2126</v>
      </c>
      <c r="J326" t="s">
        <v>116</v>
      </c>
      <c r="K326" t="s">
        <v>121</v>
      </c>
      <c r="L326">
        <v>8</v>
      </c>
      <c r="M326" s="34">
        <f t="shared" si="15"/>
        <v>1.5151515151515152E-3</v>
      </c>
      <c r="N326">
        <v>12</v>
      </c>
      <c r="O326">
        <f t="shared" si="16"/>
        <v>1.8181818181818181E-2</v>
      </c>
      <c r="R326" s="7">
        <v>0.63905592693585034</v>
      </c>
      <c r="S326">
        <f t="shared" si="17"/>
        <v>1.1619198671560915E-2</v>
      </c>
    </row>
    <row r="327" spans="1:19" x14ac:dyDescent="0.25">
      <c r="A327">
        <v>67515</v>
      </c>
      <c r="B327">
        <v>9468</v>
      </c>
      <c r="C327" t="s">
        <v>814</v>
      </c>
      <c r="D327" t="s">
        <v>1844</v>
      </c>
      <c r="E327" t="s">
        <v>94</v>
      </c>
      <c r="F327">
        <v>100.5</v>
      </c>
      <c r="G327">
        <v>-288.77</v>
      </c>
      <c r="H327">
        <v>288.77</v>
      </c>
      <c r="I327" t="s">
        <v>2126</v>
      </c>
      <c r="J327" t="s">
        <v>116</v>
      </c>
      <c r="K327" t="s">
        <v>121</v>
      </c>
      <c r="L327">
        <v>381</v>
      </c>
      <c r="M327" s="34">
        <f t="shared" si="15"/>
        <v>7.2159090909090909E-2</v>
      </c>
      <c r="N327">
        <v>8</v>
      </c>
      <c r="O327">
        <f t="shared" si="16"/>
        <v>0.57727272727272727</v>
      </c>
      <c r="R327" s="7">
        <v>0.63878962293465424</v>
      </c>
      <c r="S327">
        <f t="shared" si="17"/>
        <v>0.36875582778500493</v>
      </c>
    </row>
    <row r="328" spans="1:19" x14ac:dyDescent="0.25">
      <c r="A328">
        <v>70973</v>
      </c>
      <c r="B328">
        <v>41370</v>
      </c>
      <c r="C328" t="s">
        <v>1200</v>
      </c>
      <c r="D328" t="s">
        <v>985</v>
      </c>
      <c r="E328" t="s">
        <v>70</v>
      </c>
      <c r="F328">
        <v>130</v>
      </c>
      <c r="G328">
        <v>400.7</v>
      </c>
      <c r="H328">
        <v>400.7</v>
      </c>
      <c r="I328" t="s">
        <v>2126</v>
      </c>
      <c r="J328" t="s">
        <v>116</v>
      </c>
      <c r="K328" t="s">
        <v>121</v>
      </c>
      <c r="L328" s="8">
        <v>1002</v>
      </c>
      <c r="M328" s="34">
        <f t="shared" si="15"/>
        <v>0.18977272727272726</v>
      </c>
      <c r="N328">
        <v>12</v>
      </c>
      <c r="O328">
        <f t="shared" si="16"/>
        <v>2.2772727272727273</v>
      </c>
      <c r="R328" s="7">
        <v>0.63868911170451714</v>
      </c>
      <c r="S328">
        <f t="shared" si="17"/>
        <v>1.4544692952907414</v>
      </c>
    </row>
    <row r="329" spans="1:19" x14ac:dyDescent="0.25">
      <c r="A329">
        <v>68828</v>
      </c>
      <c r="B329">
        <v>29146</v>
      </c>
      <c r="C329" t="s">
        <v>1679</v>
      </c>
      <c r="D329" t="s">
        <v>2051</v>
      </c>
      <c r="E329" t="s">
        <v>94</v>
      </c>
      <c r="F329">
        <v>65.8</v>
      </c>
      <c r="G329">
        <v>-388.38</v>
      </c>
      <c r="H329">
        <v>388.38</v>
      </c>
      <c r="I329" t="s">
        <v>2126</v>
      </c>
      <c r="J329" t="s">
        <v>116</v>
      </c>
      <c r="K329" t="s">
        <v>121</v>
      </c>
      <c r="L329">
        <v>452</v>
      </c>
      <c r="M329" s="34">
        <f t="shared" si="15"/>
        <v>8.5606060606060602E-2</v>
      </c>
      <c r="N329">
        <v>12</v>
      </c>
      <c r="O329">
        <f t="shared" si="16"/>
        <v>1.0272727272727273</v>
      </c>
      <c r="R329" s="7">
        <v>0.63858802938355319</v>
      </c>
      <c r="S329">
        <f t="shared" si="17"/>
        <v>0.65600406654855925</v>
      </c>
    </row>
    <row r="330" spans="1:19" x14ac:dyDescent="0.25">
      <c r="A330">
        <v>18322</v>
      </c>
      <c r="B330">
        <v>23898</v>
      </c>
      <c r="C330" t="s">
        <v>1371</v>
      </c>
      <c r="D330" t="s">
        <v>1372</v>
      </c>
      <c r="E330" t="s">
        <v>94</v>
      </c>
      <c r="F330">
        <v>32</v>
      </c>
      <c r="G330">
        <v>34.659999999999997</v>
      </c>
      <c r="H330">
        <v>34.659999999999997</v>
      </c>
      <c r="I330" t="s">
        <v>2126</v>
      </c>
      <c r="J330" t="s">
        <v>116</v>
      </c>
      <c r="K330" t="s">
        <v>121</v>
      </c>
      <c r="L330">
        <v>13</v>
      </c>
      <c r="M330" s="34">
        <f t="shared" si="15"/>
        <v>2.4621212121212119E-3</v>
      </c>
      <c r="N330">
        <v>6</v>
      </c>
      <c r="O330">
        <f t="shared" si="16"/>
        <v>1.4772727272727271E-2</v>
      </c>
      <c r="R330" s="7">
        <v>0.63822193936719585</v>
      </c>
      <c r="S330">
        <f t="shared" si="17"/>
        <v>9.4282786497426642E-3</v>
      </c>
    </row>
    <row r="331" spans="1:19" x14ac:dyDescent="0.25">
      <c r="A331">
        <v>52026</v>
      </c>
      <c r="B331">
        <v>13631</v>
      </c>
      <c r="C331" t="s">
        <v>1902</v>
      </c>
      <c r="D331" t="s">
        <v>1942</v>
      </c>
      <c r="E331" t="s">
        <v>239</v>
      </c>
      <c r="F331" s="6">
        <v>140</v>
      </c>
      <c r="G331" s="6">
        <v>107.01</v>
      </c>
      <c r="H331">
        <v>107.01</v>
      </c>
      <c r="I331" t="s">
        <v>2126</v>
      </c>
      <c r="J331" t="s">
        <v>116</v>
      </c>
      <c r="K331" t="s">
        <v>121</v>
      </c>
      <c r="L331">
        <v>127</v>
      </c>
      <c r="M331" s="34">
        <f t="shared" si="15"/>
        <v>2.4053030303030302E-2</v>
      </c>
      <c r="N331">
        <v>8</v>
      </c>
      <c r="O331">
        <f t="shared" si="16"/>
        <v>0.19242424242424241</v>
      </c>
      <c r="R331" s="7">
        <v>0.63780406862434191</v>
      </c>
      <c r="S331">
        <f t="shared" si="17"/>
        <v>0.12272896472013851</v>
      </c>
    </row>
    <row r="332" spans="1:19" x14ac:dyDescent="0.25">
      <c r="A332">
        <v>43949</v>
      </c>
      <c r="B332">
        <v>13886</v>
      </c>
      <c r="C332" t="s">
        <v>1844</v>
      </c>
      <c r="D332" t="s">
        <v>1236</v>
      </c>
      <c r="E332" t="s">
        <v>94</v>
      </c>
      <c r="F332" s="6">
        <v>100.5</v>
      </c>
      <c r="G332" s="6">
        <v>-289.39</v>
      </c>
      <c r="H332">
        <v>289.39</v>
      </c>
      <c r="I332" t="s">
        <v>2126</v>
      </c>
      <c r="J332" t="s">
        <v>116</v>
      </c>
      <c r="K332" t="s">
        <v>121</v>
      </c>
      <c r="L332">
        <v>64</v>
      </c>
      <c r="M332" s="34">
        <f t="shared" si="15"/>
        <v>1.2121212121212121E-2</v>
      </c>
      <c r="N332">
        <v>8</v>
      </c>
      <c r="O332">
        <f t="shared" si="16"/>
        <v>9.696969696969697E-2</v>
      </c>
      <c r="R332" s="7">
        <v>0.63742105606565569</v>
      </c>
      <c r="S332">
        <f t="shared" si="17"/>
        <v>6.1810526648790852E-2</v>
      </c>
    </row>
    <row r="333" spans="1:19" x14ac:dyDescent="0.25">
      <c r="A333">
        <v>66768</v>
      </c>
      <c r="B333">
        <v>27043</v>
      </c>
      <c r="C333" t="s">
        <v>2051</v>
      </c>
      <c r="D333" t="s">
        <v>1417</v>
      </c>
      <c r="E333" t="s">
        <v>94</v>
      </c>
      <c r="F333" s="6">
        <v>65.8</v>
      </c>
      <c r="G333" s="6">
        <v>-389.12</v>
      </c>
      <c r="H333">
        <v>389.12</v>
      </c>
      <c r="I333" t="s">
        <v>2126</v>
      </c>
      <c r="J333" t="s">
        <v>116</v>
      </c>
      <c r="K333" t="s">
        <v>121</v>
      </c>
      <c r="L333">
        <v>349</v>
      </c>
      <c r="M333" s="34">
        <f t="shared" si="15"/>
        <v>6.6098484848484851E-2</v>
      </c>
      <c r="N333">
        <v>12</v>
      </c>
      <c r="O333">
        <f t="shared" si="16"/>
        <v>0.79318181818181821</v>
      </c>
      <c r="R333" s="7">
        <v>0.63737360930300269</v>
      </c>
      <c r="S333">
        <f t="shared" si="17"/>
        <v>0.50555315828806346</v>
      </c>
    </row>
    <row r="334" spans="1:19" x14ac:dyDescent="0.25">
      <c r="A334">
        <v>13771</v>
      </c>
      <c r="B334">
        <v>21459</v>
      </c>
      <c r="C334" t="s">
        <v>1236</v>
      </c>
      <c r="D334" t="s">
        <v>1237</v>
      </c>
      <c r="E334" t="s">
        <v>94</v>
      </c>
      <c r="F334">
        <v>100.5</v>
      </c>
      <c r="G334">
        <v>-289.47000000000003</v>
      </c>
      <c r="H334">
        <v>289.47000000000003</v>
      </c>
      <c r="I334" t="s">
        <v>2126</v>
      </c>
      <c r="J334" t="s">
        <v>116</v>
      </c>
      <c r="K334" t="s">
        <v>121</v>
      </c>
      <c r="L334">
        <v>9</v>
      </c>
      <c r="M334" s="34">
        <f t="shared" si="15"/>
        <v>1.7045454545454545E-3</v>
      </c>
      <c r="N334">
        <v>8</v>
      </c>
      <c r="O334">
        <f t="shared" si="16"/>
        <v>1.3636363636363636E-2</v>
      </c>
      <c r="R334" s="7">
        <v>0.6372448938226416</v>
      </c>
      <c r="S334">
        <f t="shared" si="17"/>
        <v>8.6897030975814759E-3</v>
      </c>
    </row>
    <row r="335" spans="1:19" x14ac:dyDescent="0.25">
      <c r="A335">
        <v>19541</v>
      </c>
      <c r="B335">
        <v>29858</v>
      </c>
      <c r="C335" t="s">
        <v>1371</v>
      </c>
      <c r="D335" t="s">
        <v>1396</v>
      </c>
      <c r="E335" t="s">
        <v>94</v>
      </c>
      <c r="F335" s="6">
        <v>32</v>
      </c>
      <c r="G335" s="6">
        <v>-34.74</v>
      </c>
      <c r="H335">
        <v>34.74</v>
      </c>
      <c r="I335" t="s">
        <v>2126</v>
      </c>
      <c r="J335" t="s">
        <v>116</v>
      </c>
      <c r="K335" t="s">
        <v>121</v>
      </c>
      <c r="L335">
        <v>14</v>
      </c>
      <c r="M335" s="34">
        <f t="shared" si="15"/>
        <v>2.6515151515151517E-3</v>
      </c>
      <c r="N335">
        <v>6</v>
      </c>
      <c r="O335">
        <f t="shared" si="16"/>
        <v>1.5909090909090911E-2</v>
      </c>
      <c r="R335" s="7">
        <v>0.63675222851085211</v>
      </c>
      <c r="S335">
        <f t="shared" si="17"/>
        <v>1.0130149089945376E-2</v>
      </c>
    </row>
    <row r="336" spans="1:19" x14ac:dyDescent="0.25">
      <c r="A336">
        <v>22036</v>
      </c>
      <c r="B336">
        <v>44035</v>
      </c>
      <c r="C336" t="s">
        <v>1237</v>
      </c>
      <c r="D336" t="s">
        <v>1458</v>
      </c>
      <c r="E336" t="s">
        <v>94</v>
      </c>
      <c r="F336">
        <v>100.5</v>
      </c>
      <c r="G336">
        <v>-289.72000000000003</v>
      </c>
      <c r="H336">
        <v>289.72000000000003</v>
      </c>
      <c r="I336" t="s">
        <v>2126</v>
      </c>
      <c r="J336" t="s">
        <v>116</v>
      </c>
      <c r="K336" t="s">
        <v>121</v>
      </c>
      <c r="L336">
        <v>15</v>
      </c>
      <c r="M336" s="34">
        <f t="shared" si="15"/>
        <v>2.840909090909091E-3</v>
      </c>
      <c r="N336">
        <v>8</v>
      </c>
      <c r="O336">
        <f t="shared" si="16"/>
        <v>2.2727272727272728E-2</v>
      </c>
      <c r="R336" s="7">
        <v>0.63669501385765592</v>
      </c>
      <c r="S336">
        <f t="shared" si="17"/>
        <v>1.4470341224037635E-2</v>
      </c>
    </row>
    <row r="337" spans="1:19" x14ac:dyDescent="0.25">
      <c r="A337">
        <v>20410</v>
      </c>
      <c r="B337">
        <v>4337</v>
      </c>
      <c r="C337" t="s">
        <v>1417</v>
      </c>
      <c r="D337" t="s">
        <v>1206</v>
      </c>
      <c r="E337" t="s">
        <v>94</v>
      </c>
      <c r="F337">
        <v>65.8</v>
      </c>
      <c r="G337">
        <v>-389.71</v>
      </c>
      <c r="H337">
        <v>389.71</v>
      </c>
      <c r="I337" t="s">
        <v>2126</v>
      </c>
      <c r="J337" t="s">
        <v>116</v>
      </c>
      <c r="K337" t="s">
        <v>121</v>
      </c>
      <c r="L337">
        <v>14</v>
      </c>
      <c r="M337" s="34">
        <f t="shared" si="15"/>
        <v>2.6515151515151517E-3</v>
      </c>
      <c r="N337">
        <v>12</v>
      </c>
      <c r="O337">
        <f t="shared" si="16"/>
        <v>3.1818181818181822E-2</v>
      </c>
      <c r="R337" s="7">
        <v>0.63640865990604401</v>
      </c>
      <c r="S337">
        <f t="shared" si="17"/>
        <v>2.0249366451555947E-2</v>
      </c>
    </row>
    <row r="338" spans="1:19" x14ac:dyDescent="0.25">
      <c r="A338">
        <v>47953</v>
      </c>
      <c r="B338">
        <v>41933</v>
      </c>
      <c r="C338" t="s">
        <v>1880</v>
      </c>
      <c r="D338" t="s">
        <v>1902</v>
      </c>
      <c r="E338" t="s">
        <v>239</v>
      </c>
      <c r="F338">
        <v>140</v>
      </c>
      <c r="G338">
        <v>107.88</v>
      </c>
      <c r="H338">
        <v>107.88</v>
      </c>
      <c r="I338" t="s">
        <v>2126</v>
      </c>
      <c r="J338" t="s">
        <v>116</v>
      </c>
      <c r="K338" t="s">
        <v>121</v>
      </c>
      <c r="L338">
        <v>92</v>
      </c>
      <c r="M338" s="34">
        <f t="shared" si="15"/>
        <v>1.7424242424242425E-2</v>
      </c>
      <c r="N338">
        <v>8</v>
      </c>
      <c r="O338">
        <f t="shared" si="16"/>
        <v>0.1393939393939394</v>
      </c>
      <c r="R338" s="7">
        <v>0.63266048742575853</v>
      </c>
      <c r="S338">
        <f t="shared" si="17"/>
        <v>8.818903764116634E-2</v>
      </c>
    </row>
    <row r="339" spans="1:19" x14ac:dyDescent="0.25">
      <c r="A339">
        <v>13700</v>
      </c>
      <c r="B339">
        <v>38620</v>
      </c>
      <c r="C339" t="s">
        <v>919</v>
      </c>
      <c r="D339" t="s">
        <v>1206</v>
      </c>
      <c r="E339" t="s">
        <v>94</v>
      </c>
      <c r="F339" s="6">
        <v>65.8</v>
      </c>
      <c r="G339" s="6">
        <v>203.93</v>
      </c>
      <c r="H339">
        <v>203.93</v>
      </c>
      <c r="I339" t="s">
        <v>2126</v>
      </c>
      <c r="J339" s="8" t="s">
        <v>116</v>
      </c>
      <c r="K339" t="s">
        <v>121</v>
      </c>
      <c r="L339">
        <v>9</v>
      </c>
      <c r="M339" s="34">
        <f t="shared" si="15"/>
        <v>1.7045454545454545E-3</v>
      </c>
      <c r="N339">
        <v>12</v>
      </c>
      <c r="O339">
        <f t="shared" si="16"/>
        <v>2.0454545454545454E-2</v>
      </c>
      <c r="R339" s="7">
        <v>0.63241164028358698</v>
      </c>
      <c r="S339">
        <f t="shared" si="17"/>
        <v>1.2935692642164279E-2</v>
      </c>
    </row>
    <row r="340" spans="1:19" x14ac:dyDescent="0.25">
      <c r="A340">
        <v>4235</v>
      </c>
      <c r="B340">
        <v>10839</v>
      </c>
      <c r="C340" t="s">
        <v>918</v>
      </c>
      <c r="D340" t="s">
        <v>919</v>
      </c>
      <c r="E340" t="s">
        <v>94</v>
      </c>
      <c r="F340">
        <v>65.8</v>
      </c>
      <c r="G340">
        <v>204.01</v>
      </c>
      <c r="H340">
        <v>204.01</v>
      </c>
      <c r="I340" t="s">
        <v>2126</v>
      </c>
      <c r="J340" t="s">
        <v>116</v>
      </c>
      <c r="K340" t="s">
        <v>121</v>
      </c>
      <c r="L340">
        <v>3</v>
      </c>
      <c r="M340" s="34">
        <f t="shared" si="15"/>
        <v>5.6818181818181815E-4</v>
      </c>
      <c r="N340">
        <v>12</v>
      </c>
      <c r="O340">
        <f t="shared" si="16"/>
        <v>6.8181818181818179E-3</v>
      </c>
      <c r="R340" s="7">
        <v>0.63216364787526047</v>
      </c>
      <c r="S340">
        <f t="shared" si="17"/>
        <v>4.3102066900585941E-3</v>
      </c>
    </row>
    <row r="341" spans="1:19" x14ac:dyDescent="0.25">
      <c r="A341">
        <v>38671</v>
      </c>
      <c r="B341">
        <v>17353</v>
      </c>
      <c r="C341" t="s">
        <v>1755</v>
      </c>
      <c r="D341" t="s">
        <v>1756</v>
      </c>
      <c r="E341" t="s">
        <v>239</v>
      </c>
      <c r="F341">
        <v>140</v>
      </c>
      <c r="G341">
        <v>38.97</v>
      </c>
      <c r="H341">
        <v>38.97</v>
      </c>
      <c r="I341" t="s">
        <v>2126</v>
      </c>
      <c r="J341" t="s">
        <v>116</v>
      </c>
      <c r="K341" t="s">
        <v>121</v>
      </c>
      <c r="L341">
        <v>40</v>
      </c>
      <c r="M341" s="34">
        <f t="shared" si="15"/>
        <v>7.575757575757576E-3</v>
      </c>
      <c r="N341">
        <v>8</v>
      </c>
      <c r="O341">
        <f t="shared" si="16"/>
        <v>6.0606060606060608E-2</v>
      </c>
      <c r="R341" s="7">
        <v>0.6309955611039072</v>
      </c>
      <c r="S341">
        <f t="shared" si="17"/>
        <v>3.8242155218418616E-2</v>
      </c>
    </row>
    <row r="342" spans="1:19" x14ac:dyDescent="0.25">
      <c r="A342">
        <v>12639</v>
      </c>
      <c r="B342">
        <v>41673</v>
      </c>
      <c r="C342" t="s">
        <v>812</v>
      </c>
      <c r="D342" t="s">
        <v>1206</v>
      </c>
      <c r="E342" t="s">
        <v>94</v>
      </c>
      <c r="F342">
        <v>65.8</v>
      </c>
      <c r="G342">
        <v>188.98</v>
      </c>
      <c r="H342">
        <v>188.98</v>
      </c>
      <c r="I342" t="s">
        <v>2126</v>
      </c>
      <c r="J342" t="s">
        <v>116</v>
      </c>
      <c r="K342" t="s">
        <v>121</v>
      </c>
      <c r="L342">
        <v>8</v>
      </c>
      <c r="M342" s="34">
        <f t="shared" si="15"/>
        <v>1.5151515151515152E-3</v>
      </c>
      <c r="N342">
        <v>12</v>
      </c>
      <c r="O342">
        <f t="shared" si="16"/>
        <v>1.8181818181818181E-2</v>
      </c>
      <c r="R342" s="7">
        <v>0.62994556592736006</v>
      </c>
      <c r="S342">
        <f t="shared" si="17"/>
        <v>1.1453555744133819E-2</v>
      </c>
    </row>
    <row r="343" spans="1:19" x14ac:dyDescent="0.25">
      <c r="A343">
        <v>46331</v>
      </c>
      <c r="B343">
        <v>39898</v>
      </c>
      <c r="C343" t="s">
        <v>941</v>
      </c>
      <c r="D343" t="s">
        <v>1880</v>
      </c>
      <c r="E343" t="s">
        <v>239</v>
      </c>
      <c r="F343" s="6">
        <v>140</v>
      </c>
      <c r="G343" s="6">
        <v>108.47</v>
      </c>
      <c r="H343">
        <v>108.47</v>
      </c>
      <c r="I343" t="s">
        <v>2126</v>
      </c>
      <c r="J343" t="s">
        <v>116</v>
      </c>
      <c r="K343" t="s">
        <v>121</v>
      </c>
      <c r="L343">
        <v>85</v>
      </c>
      <c r="M343" s="34">
        <f t="shared" si="15"/>
        <v>1.6098484848484848E-2</v>
      </c>
      <c r="N343">
        <v>8</v>
      </c>
      <c r="O343">
        <f t="shared" si="16"/>
        <v>0.12878787878787878</v>
      </c>
      <c r="R343" s="7">
        <v>0.62921926231668501</v>
      </c>
      <c r="S343">
        <f t="shared" si="17"/>
        <v>8.1035814086239735E-2</v>
      </c>
    </row>
    <row r="344" spans="1:19" x14ac:dyDescent="0.25">
      <c r="A344">
        <v>69510</v>
      </c>
      <c r="B344">
        <v>30993</v>
      </c>
      <c r="C344" t="s">
        <v>1092</v>
      </c>
      <c r="D344" t="s">
        <v>1755</v>
      </c>
      <c r="E344" t="s">
        <v>239</v>
      </c>
      <c r="F344" s="6">
        <v>140</v>
      </c>
      <c r="G344" s="6">
        <v>39.700000000000003</v>
      </c>
      <c r="H344">
        <v>39.700000000000003</v>
      </c>
      <c r="I344" t="s">
        <v>2126</v>
      </c>
      <c r="J344" t="s">
        <v>116</v>
      </c>
      <c r="K344" t="s">
        <v>121</v>
      </c>
      <c r="L344">
        <v>511</v>
      </c>
      <c r="M344" s="34">
        <f t="shared" si="15"/>
        <v>9.6780303030303036E-2</v>
      </c>
      <c r="N344">
        <v>8</v>
      </c>
      <c r="O344">
        <f t="shared" si="16"/>
        <v>0.77424242424242429</v>
      </c>
      <c r="R344" s="7">
        <v>0.61939287194506953</v>
      </c>
      <c r="S344">
        <f t="shared" si="17"/>
        <v>0.47956023873322812</v>
      </c>
    </row>
    <row r="345" spans="1:19" x14ac:dyDescent="0.25">
      <c r="A345">
        <v>11679</v>
      </c>
      <c r="B345">
        <v>41259</v>
      </c>
      <c r="C345" t="s">
        <v>1164</v>
      </c>
      <c r="D345" t="s">
        <v>1165</v>
      </c>
      <c r="E345" t="s">
        <v>836</v>
      </c>
      <c r="F345" s="6">
        <v>65.8</v>
      </c>
      <c r="G345" s="6">
        <v>416.49</v>
      </c>
      <c r="H345">
        <v>416.49</v>
      </c>
      <c r="I345" t="s">
        <v>2126</v>
      </c>
      <c r="J345" t="s">
        <v>116</v>
      </c>
      <c r="K345" t="s">
        <v>121</v>
      </c>
      <c r="L345">
        <v>7</v>
      </c>
      <c r="M345" s="34">
        <f t="shared" si="15"/>
        <v>1.3257575757575758E-3</v>
      </c>
      <c r="N345">
        <v>12</v>
      </c>
      <c r="O345">
        <f t="shared" si="16"/>
        <v>1.5909090909090911E-2</v>
      </c>
      <c r="R345" s="7">
        <v>0.61447508237892867</v>
      </c>
      <c r="S345">
        <f t="shared" si="17"/>
        <v>9.7757399469375027E-3</v>
      </c>
    </row>
    <row r="346" spans="1:19" x14ac:dyDescent="0.25">
      <c r="A346">
        <v>69003</v>
      </c>
      <c r="B346">
        <v>42546</v>
      </c>
      <c r="C346" t="s">
        <v>1825</v>
      </c>
      <c r="D346" t="s">
        <v>1458</v>
      </c>
      <c r="E346" t="s">
        <v>94</v>
      </c>
      <c r="F346">
        <v>65.8</v>
      </c>
      <c r="G346">
        <v>300.67</v>
      </c>
      <c r="H346">
        <v>300.67</v>
      </c>
      <c r="I346" t="s">
        <v>2126</v>
      </c>
      <c r="J346" t="s">
        <v>116</v>
      </c>
      <c r="K346" t="s">
        <v>121</v>
      </c>
      <c r="L346">
        <v>475</v>
      </c>
      <c r="M346" s="34">
        <f t="shared" si="15"/>
        <v>8.9962121212121215E-2</v>
      </c>
      <c r="N346">
        <v>12</v>
      </c>
      <c r="O346">
        <f t="shared" si="16"/>
        <v>1.0795454545454546</v>
      </c>
      <c r="R346" s="7">
        <v>0.61350743145255626</v>
      </c>
      <c r="S346">
        <f t="shared" si="17"/>
        <v>0.66230915895446418</v>
      </c>
    </row>
    <row r="347" spans="1:19" x14ac:dyDescent="0.25">
      <c r="A347">
        <v>51511</v>
      </c>
      <c r="B347">
        <v>28855</v>
      </c>
      <c r="C347" t="s">
        <v>1582</v>
      </c>
      <c r="D347" t="s">
        <v>1164</v>
      </c>
      <c r="E347" t="s">
        <v>836</v>
      </c>
      <c r="F347">
        <v>65.8</v>
      </c>
      <c r="G347">
        <v>417.18</v>
      </c>
      <c r="H347">
        <v>417.18</v>
      </c>
      <c r="I347" t="s">
        <v>2126</v>
      </c>
      <c r="J347" t="s">
        <v>116</v>
      </c>
      <c r="K347" t="s">
        <v>121</v>
      </c>
      <c r="L347">
        <v>122</v>
      </c>
      <c r="M347" s="34">
        <f t="shared" si="15"/>
        <v>2.3106060606060606E-2</v>
      </c>
      <c r="N347">
        <v>12</v>
      </c>
      <c r="O347">
        <f t="shared" si="16"/>
        <v>0.27727272727272728</v>
      </c>
      <c r="R347" s="7">
        <v>0.61345876374706365</v>
      </c>
      <c r="S347">
        <f t="shared" si="17"/>
        <v>0.17009538449350403</v>
      </c>
    </row>
    <row r="348" spans="1:19" x14ac:dyDescent="0.25">
      <c r="A348">
        <v>27962</v>
      </c>
      <c r="B348">
        <v>39939</v>
      </c>
      <c r="C348" t="s">
        <v>1581</v>
      </c>
      <c r="D348" t="s">
        <v>1582</v>
      </c>
      <c r="E348" t="s">
        <v>836</v>
      </c>
      <c r="F348">
        <v>65.8</v>
      </c>
      <c r="G348">
        <v>417.26</v>
      </c>
      <c r="H348">
        <v>417.26</v>
      </c>
      <c r="I348" t="s">
        <v>2126</v>
      </c>
      <c r="J348" t="s">
        <v>116</v>
      </c>
      <c r="K348" t="s">
        <v>121</v>
      </c>
      <c r="L348">
        <v>36</v>
      </c>
      <c r="M348" s="34">
        <f t="shared" si="15"/>
        <v>6.8181818181818179E-3</v>
      </c>
      <c r="N348">
        <v>12</v>
      </c>
      <c r="O348">
        <f t="shared" si="16"/>
        <v>8.1818181818181818E-2</v>
      </c>
      <c r="R348" s="7">
        <v>0.61334114715045773</v>
      </c>
      <c r="S348">
        <f t="shared" si="17"/>
        <v>5.0182457494128363E-2</v>
      </c>
    </row>
    <row r="349" spans="1:19" x14ac:dyDescent="0.25">
      <c r="A349">
        <v>66377</v>
      </c>
      <c r="B349">
        <v>39378</v>
      </c>
      <c r="C349" t="s">
        <v>1581</v>
      </c>
      <c r="D349" t="s">
        <v>1501</v>
      </c>
      <c r="E349" t="s">
        <v>836</v>
      </c>
      <c r="F349" s="6">
        <v>65.8</v>
      </c>
      <c r="G349" s="6">
        <v>-419.4</v>
      </c>
      <c r="H349">
        <v>419.4</v>
      </c>
      <c r="I349" t="s">
        <v>2126</v>
      </c>
      <c r="J349" t="s">
        <v>116</v>
      </c>
      <c r="K349" t="s">
        <v>121</v>
      </c>
      <c r="L349">
        <v>335</v>
      </c>
      <c r="M349" s="34">
        <f t="shared" si="15"/>
        <v>6.3446969696969696E-2</v>
      </c>
      <c r="N349">
        <v>12</v>
      </c>
      <c r="O349">
        <f t="shared" si="16"/>
        <v>0.76136363636363635</v>
      </c>
      <c r="R349" s="7">
        <v>0.61021155712923225</v>
      </c>
      <c r="S349">
        <f t="shared" si="17"/>
        <v>0.46459289008702909</v>
      </c>
    </row>
    <row r="350" spans="1:19" x14ac:dyDescent="0.25">
      <c r="A350">
        <v>24193</v>
      </c>
      <c r="B350">
        <v>22453</v>
      </c>
      <c r="C350" t="s">
        <v>1501</v>
      </c>
      <c r="D350" t="s">
        <v>1227</v>
      </c>
      <c r="E350" t="s">
        <v>836</v>
      </c>
      <c r="F350" s="6">
        <v>65.8</v>
      </c>
      <c r="G350" s="6">
        <v>-419.98</v>
      </c>
      <c r="H350">
        <v>419.98</v>
      </c>
      <c r="I350" t="s">
        <v>2126</v>
      </c>
      <c r="J350" s="8" t="s">
        <v>116</v>
      </c>
      <c r="K350" t="s">
        <v>121</v>
      </c>
      <c r="L350">
        <v>17</v>
      </c>
      <c r="M350" s="34">
        <f t="shared" si="15"/>
        <v>3.2196969696969696E-3</v>
      </c>
      <c r="N350">
        <v>12</v>
      </c>
      <c r="O350">
        <f t="shared" si="16"/>
        <v>3.8636363636363635E-2</v>
      </c>
      <c r="R350" s="7">
        <v>0.60936884389732837</v>
      </c>
      <c r="S350">
        <f t="shared" si="17"/>
        <v>2.3543796241487686E-2</v>
      </c>
    </row>
    <row r="351" spans="1:19" x14ac:dyDescent="0.25">
      <c r="A351">
        <v>33255</v>
      </c>
      <c r="B351">
        <v>42783</v>
      </c>
      <c r="C351" t="s">
        <v>1391</v>
      </c>
      <c r="D351" t="s">
        <v>1668</v>
      </c>
      <c r="E351" t="s">
        <v>94</v>
      </c>
      <c r="F351">
        <v>65.8</v>
      </c>
      <c r="G351">
        <v>-348.55</v>
      </c>
      <c r="H351">
        <v>348.55</v>
      </c>
      <c r="I351" t="s">
        <v>2126</v>
      </c>
      <c r="J351" t="s">
        <v>116</v>
      </c>
      <c r="K351" t="s">
        <v>121</v>
      </c>
      <c r="L351">
        <v>29</v>
      </c>
      <c r="M351" s="34">
        <f t="shared" si="15"/>
        <v>5.4924242424242422E-3</v>
      </c>
      <c r="N351">
        <v>12</v>
      </c>
      <c r="O351">
        <f t="shared" si="16"/>
        <v>6.5909090909090903E-2</v>
      </c>
      <c r="R351" s="7">
        <v>0.60536587450849322</v>
      </c>
      <c r="S351">
        <f t="shared" si="17"/>
        <v>3.9899114456241593E-2</v>
      </c>
    </row>
    <row r="352" spans="1:19" x14ac:dyDescent="0.25">
      <c r="A352">
        <v>42846</v>
      </c>
      <c r="B352">
        <v>3633</v>
      </c>
      <c r="C352" t="s">
        <v>1824</v>
      </c>
      <c r="D352" t="s">
        <v>1825</v>
      </c>
      <c r="E352" t="s">
        <v>94</v>
      </c>
      <c r="F352" s="6">
        <v>65.8</v>
      </c>
      <c r="G352" s="6">
        <v>304.83999999999997</v>
      </c>
      <c r="H352">
        <v>304.83999999999997</v>
      </c>
      <c r="I352" t="s">
        <v>2126</v>
      </c>
      <c r="J352" t="s">
        <v>116</v>
      </c>
      <c r="K352" t="s">
        <v>121</v>
      </c>
      <c r="L352">
        <v>57</v>
      </c>
      <c r="M352" s="34">
        <f t="shared" si="15"/>
        <v>1.0795454545454546E-2</v>
      </c>
      <c r="N352">
        <v>12</v>
      </c>
      <c r="O352">
        <f t="shared" si="16"/>
        <v>0.12954545454545455</v>
      </c>
      <c r="R352" s="7">
        <v>0.60511507484201577</v>
      </c>
      <c r="S352">
        <f t="shared" si="17"/>
        <v>7.8389907422715677E-2</v>
      </c>
    </row>
    <row r="353" spans="1:19" x14ac:dyDescent="0.25">
      <c r="A353">
        <v>61553</v>
      </c>
      <c r="B353">
        <v>3421</v>
      </c>
      <c r="C353" t="s">
        <v>888</v>
      </c>
      <c r="D353" t="s">
        <v>1317</v>
      </c>
      <c r="E353" t="s">
        <v>239</v>
      </c>
      <c r="F353" s="6">
        <v>140</v>
      </c>
      <c r="G353" s="6">
        <v>112.86</v>
      </c>
      <c r="H353">
        <v>112.86</v>
      </c>
      <c r="I353" t="s">
        <v>2126</v>
      </c>
      <c r="J353" s="8" t="s">
        <v>116</v>
      </c>
      <c r="K353" t="s">
        <v>121</v>
      </c>
      <c r="L353">
        <v>232</v>
      </c>
      <c r="M353" s="34">
        <f t="shared" si="15"/>
        <v>4.3939393939393938E-2</v>
      </c>
      <c r="N353">
        <v>8</v>
      </c>
      <c r="O353">
        <f t="shared" si="16"/>
        <v>0.3515151515151515</v>
      </c>
      <c r="R353" s="7">
        <v>0.60474404911829549</v>
      </c>
      <c r="S353">
        <f t="shared" si="17"/>
        <v>0.21257669605370386</v>
      </c>
    </row>
    <row r="354" spans="1:19" x14ac:dyDescent="0.25">
      <c r="A354">
        <v>67053</v>
      </c>
      <c r="B354">
        <v>36485</v>
      </c>
      <c r="C354" t="s">
        <v>1668</v>
      </c>
      <c r="D354" t="s">
        <v>1917</v>
      </c>
      <c r="E354" t="s">
        <v>94</v>
      </c>
      <c r="F354" s="6">
        <v>65.8</v>
      </c>
      <c r="G354" s="6">
        <v>-349.64</v>
      </c>
      <c r="H354">
        <v>349.64</v>
      </c>
      <c r="I354" t="s">
        <v>2126</v>
      </c>
      <c r="J354" t="s">
        <v>116</v>
      </c>
      <c r="K354" t="s">
        <v>121</v>
      </c>
      <c r="L354">
        <v>361</v>
      </c>
      <c r="M354" s="34">
        <f t="shared" si="15"/>
        <v>6.8371212121212124E-2</v>
      </c>
      <c r="N354">
        <v>12</v>
      </c>
      <c r="O354">
        <f t="shared" si="16"/>
        <v>0.82045454545454555</v>
      </c>
      <c r="R354" s="7">
        <v>0.60347865106948673</v>
      </c>
      <c r="S354">
        <f t="shared" si="17"/>
        <v>0.49512680235473805</v>
      </c>
    </row>
    <row r="355" spans="1:19" x14ac:dyDescent="0.25">
      <c r="A355">
        <v>3203</v>
      </c>
      <c r="B355">
        <v>35509</v>
      </c>
      <c r="C355" t="s">
        <v>849</v>
      </c>
      <c r="D355" t="s">
        <v>888</v>
      </c>
      <c r="E355" t="s">
        <v>239</v>
      </c>
      <c r="F355">
        <v>140</v>
      </c>
      <c r="G355">
        <v>113.13</v>
      </c>
      <c r="H355">
        <v>113.13</v>
      </c>
      <c r="I355" t="s">
        <v>2126</v>
      </c>
      <c r="J355" t="s">
        <v>116</v>
      </c>
      <c r="K355" t="s">
        <v>121</v>
      </c>
      <c r="L355">
        <v>2</v>
      </c>
      <c r="M355" s="34">
        <f t="shared" si="15"/>
        <v>3.7878787878787879E-4</v>
      </c>
      <c r="N355">
        <v>8</v>
      </c>
      <c r="O355">
        <f t="shared" si="16"/>
        <v>3.0303030303030303E-3</v>
      </c>
      <c r="R355" s="7">
        <v>0.60330074589844274</v>
      </c>
      <c r="S355">
        <f t="shared" si="17"/>
        <v>1.8281840784801296E-3</v>
      </c>
    </row>
    <row r="356" spans="1:19" x14ac:dyDescent="0.25">
      <c r="A356">
        <v>65869</v>
      </c>
      <c r="B356">
        <v>7126</v>
      </c>
      <c r="C356" t="s">
        <v>1672</v>
      </c>
      <c r="D356" t="s">
        <v>1824</v>
      </c>
      <c r="E356" t="s">
        <v>94</v>
      </c>
      <c r="F356" s="6">
        <v>65.8</v>
      </c>
      <c r="G356" s="6">
        <v>308.2</v>
      </c>
      <c r="H356">
        <v>308.2</v>
      </c>
      <c r="I356" t="s">
        <v>2126</v>
      </c>
      <c r="J356" t="s">
        <v>116</v>
      </c>
      <c r="K356" t="s">
        <v>121</v>
      </c>
      <c r="L356">
        <v>318</v>
      </c>
      <c r="M356" s="34">
        <f t="shared" si="15"/>
        <v>6.0227272727272727E-2</v>
      </c>
      <c r="N356">
        <v>12</v>
      </c>
      <c r="O356">
        <f t="shared" si="16"/>
        <v>0.72272727272727266</v>
      </c>
      <c r="R356" s="7">
        <v>0.59851810322790422</v>
      </c>
      <c r="S356">
        <f t="shared" si="17"/>
        <v>0.43256535642380345</v>
      </c>
    </row>
    <row r="357" spans="1:19" x14ac:dyDescent="0.25">
      <c r="A357">
        <v>21972</v>
      </c>
      <c r="B357">
        <v>2414</v>
      </c>
      <c r="C357" t="s">
        <v>1087</v>
      </c>
      <c r="D357" t="s">
        <v>941</v>
      </c>
      <c r="E357" t="s">
        <v>239</v>
      </c>
      <c r="F357">
        <v>140</v>
      </c>
      <c r="G357">
        <v>114.05</v>
      </c>
      <c r="H357">
        <v>114.05</v>
      </c>
      <c r="I357" t="s">
        <v>2126</v>
      </c>
      <c r="J357" t="s">
        <v>116</v>
      </c>
      <c r="K357" t="s">
        <v>121</v>
      </c>
      <c r="L357">
        <v>15</v>
      </c>
      <c r="M357" s="34">
        <f t="shared" si="15"/>
        <v>2.840909090909091E-3</v>
      </c>
      <c r="N357">
        <v>8</v>
      </c>
      <c r="O357">
        <f t="shared" si="16"/>
        <v>2.2727272727272728E-2</v>
      </c>
      <c r="R357" s="7">
        <v>0.59843413751416774</v>
      </c>
      <c r="S357">
        <f t="shared" si="17"/>
        <v>1.3600775852594721E-2</v>
      </c>
    </row>
    <row r="358" spans="1:19" x14ac:dyDescent="0.25">
      <c r="A358">
        <v>64843</v>
      </c>
      <c r="B358">
        <v>19060</v>
      </c>
      <c r="C358" t="s">
        <v>1970</v>
      </c>
      <c r="D358" t="s">
        <v>1519</v>
      </c>
      <c r="E358" t="s">
        <v>94</v>
      </c>
      <c r="F358" s="6">
        <v>100.5</v>
      </c>
      <c r="G358" s="6">
        <v>-115.01</v>
      </c>
      <c r="H358">
        <v>115.01</v>
      </c>
      <c r="I358" t="s">
        <v>2126</v>
      </c>
      <c r="J358" t="s">
        <v>116</v>
      </c>
      <c r="K358" t="s">
        <v>121</v>
      </c>
      <c r="L358">
        <v>286</v>
      </c>
      <c r="M358" s="34">
        <f t="shared" si="15"/>
        <v>5.4166666666666669E-2</v>
      </c>
      <c r="N358">
        <v>8</v>
      </c>
      <c r="O358">
        <f t="shared" si="16"/>
        <v>0.43333333333333335</v>
      </c>
      <c r="R358" s="7">
        <v>0.59343894777402684</v>
      </c>
      <c r="S358">
        <f t="shared" si="17"/>
        <v>0.25715687736874498</v>
      </c>
    </row>
    <row r="359" spans="1:19" x14ac:dyDescent="0.25">
      <c r="A359">
        <v>25297</v>
      </c>
      <c r="B359">
        <v>44088</v>
      </c>
      <c r="C359" t="s">
        <v>1519</v>
      </c>
      <c r="D359" t="s">
        <v>940</v>
      </c>
      <c r="E359" t="s">
        <v>94</v>
      </c>
      <c r="F359" s="6">
        <v>100.5</v>
      </c>
      <c r="G359" s="6">
        <v>-116</v>
      </c>
      <c r="H359">
        <v>116</v>
      </c>
      <c r="I359" t="s">
        <v>2126</v>
      </c>
      <c r="J359" t="s">
        <v>116</v>
      </c>
      <c r="K359" t="s">
        <v>121</v>
      </c>
      <c r="L359">
        <v>18</v>
      </c>
      <c r="M359" s="34">
        <f t="shared" si="15"/>
        <v>3.4090909090909089E-3</v>
      </c>
      <c r="N359">
        <v>8</v>
      </c>
      <c r="O359">
        <f t="shared" si="16"/>
        <v>2.7272727272727271E-2</v>
      </c>
      <c r="R359" s="7">
        <v>0.58837425330595539</v>
      </c>
      <c r="S359">
        <f t="shared" si="17"/>
        <v>1.6046570544707872E-2</v>
      </c>
    </row>
    <row r="360" spans="1:19" x14ac:dyDescent="0.25">
      <c r="A360">
        <v>57166</v>
      </c>
      <c r="B360">
        <v>37433</v>
      </c>
      <c r="C360" t="s">
        <v>290</v>
      </c>
      <c r="D360" t="s">
        <v>321</v>
      </c>
      <c r="E360" t="s">
        <v>94</v>
      </c>
      <c r="F360">
        <v>75</v>
      </c>
      <c r="G360" s="6">
        <v>-2218.92</v>
      </c>
      <c r="H360" s="6">
        <v>2218.92</v>
      </c>
      <c r="I360" t="s">
        <v>2127</v>
      </c>
      <c r="J360" t="s">
        <v>116</v>
      </c>
      <c r="K360" t="s">
        <v>121</v>
      </c>
      <c r="L360">
        <v>184</v>
      </c>
      <c r="M360" s="34">
        <f t="shared" si="15"/>
        <v>3.4848484848484851E-2</v>
      </c>
      <c r="N360">
        <v>24</v>
      </c>
      <c r="O360">
        <f t="shared" si="16"/>
        <v>0.83636363636363642</v>
      </c>
      <c r="R360" s="7">
        <v>0.58308369245024416</v>
      </c>
      <c r="S360">
        <f t="shared" si="17"/>
        <v>0.48766999732202243</v>
      </c>
    </row>
    <row r="361" spans="1:19" x14ac:dyDescent="0.25">
      <c r="A361">
        <v>69713</v>
      </c>
      <c r="B361">
        <v>6079</v>
      </c>
      <c r="C361" t="s">
        <v>289</v>
      </c>
      <c r="D361" t="s">
        <v>290</v>
      </c>
      <c r="E361" t="s">
        <v>94</v>
      </c>
      <c r="F361">
        <v>75</v>
      </c>
      <c r="G361" s="6">
        <v>-2219.6</v>
      </c>
      <c r="H361" s="6">
        <v>2219.6</v>
      </c>
      <c r="I361" t="s">
        <v>2127</v>
      </c>
      <c r="J361" t="s">
        <v>116</v>
      </c>
      <c r="K361" t="s">
        <v>121</v>
      </c>
      <c r="L361">
        <v>532</v>
      </c>
      <c r="M361" s="34">
        <f t="shared" si="15"/>
        <v>0.10075757575757575</v>
      </c>
      <c r="N361">
        <v>24</v>
      </c>
      <c r="O361">
        <f t="shared" si="16"/>
        <v>2.418181818181818</v>
      </c>
      <c r="R361" s="7">
        <v>0.58290505805176418</v>
      </c>
      <c r="S361">
        <f t="shared" si="17"/>
        <v>1.4095704131069933</v>
      </c>
    </row>
    <row r="362" spans="1:19" x14ac:dyDescent="0.25">
      <c r="A362">
        <v>57828</v>
      </c>
      <c r="B362">
        <v>16450</v>
      </c>
      <c r="C362" t="s">
        <v>1495</v>
      </c>
      <c r="D362" t="s">
        <v>1715</v>
      </c>
      <c r="E362" t="s">
        <v>94</v>
      </c>
      <c r="F362">
        <v>65.8</v>
      </c>
      <c r="G362">
        <v>-442.93</v>
      </c>
      <c r="H362">
        <v>442.93</v>
      </c>
      <c r="I362" t="s">
        <v>2126</v>
      </c>
      <c r="J362" t="s">
        <v>116</v>
      </c>
      <c r="K362" t="s">
        <v>121</v>
      </c>
      <c r="L362">
        <v>191</v>
      </c>
      <c r="M362" s="34">
        <f t="shared" si="15"/>
        <v>3.6174242424242421E-2</v>
      </c>
      <c r="N362">
        <v>12</v>
      </c>
      <c r="O362">
        <f t="shared" si="16"/>
        <v>0.43409090909090908</v>
      </c>
      <c r="R362" s="7">
        <v>0.57779497225295195</v>
      </c>
      <c r="S362">
        <f t="shared" si="17"/>
        <v>0.25081554477344048</v>
      </c>
    </row>
    <row r="363" spans="1:19" x14ac:dyDescent="0.25">
      <c r="A363">
        <v>38465</v>
      </c>
      <c r="B363">
        <v>43405</v>
      </c>
      <c r="C363" t="s">
        <v>1753</v>
      </c>
      <c r="D363" t="s">
        <v>1487</v>
      </c>
      <c r="E363" t="s">
        <v>94</v>
      </c>
      <c r="F363" s="6">
        <v>100.5</v>
      </c>
      <c r="G363" s="6">
        <v>118.29</v>
      </c>
      <c r="H363">
        <v>118.29</v>
      </c>
      <c r="I363" t="s">
        <v>2126</v>
      </c>
      <c r="J363" t="s">
        <v>116</v>
      </c>
      <c r="K363" t="s">
        <v>121</v>
      </c>
      <c r="L363">
        <v>39</v>
      </c>
      <c r="M363" s="34">
        <f t="shared" si="15"/>
        <v>7.3863636363636362E-3</v>
      </c>
      <c r="N363">
        <v>8</v>
      </c>
      <c r="O363">
        <f t="shared" si="16"/>
        <v>5.909090909090909E-2</v>
      </c>
      <c r="R363" s="7">
        <v>0.57698379730738714</v>
      </c>
      <c r="S363">
        <f t="shared" si="17"/>
        <v>3.4094497113618331E-2</v>
      </c>
    </row>
    <row r="364" spans="1:19" x14ac:dyDescent="0.25">
      <c r="A364">
        <v>65092</v>
      </c>
      <c r="B364">
        <v>28213</v>
      </c>
      <c r="C364" t="s">
        <v>1715</v>
      </c>
      <c r="D364" t="s">
        <v>1845</v>
      </c>
      <c r="E364" t="s">
        <v>94</v>
      </c>
      <c r="F364" s="6">
        <v>65.8</v>
      </c>
      <c r="G364" s="6">
        <v>-444.07</v>
      </c>
      <c r="H364">
        <v>444.07</v>
      </c>
      <c r="I364" t="s">
        <v>2126</v>
      </c>
      <c r="J364" t="s">
        <v>116</v>
      </c>
      <c r="K364" t="s">
        <v>121</v>
      </c>
      <c r="L364">
        <v>294</v>
      </c>
      <c r="M364" s="34">
        <f t="shared" si="15"/>
        <v>5.568181818181818E-2</v>
      </c>
      <c r="N364">
        <v>12</v>
      </c>
      <c r="O364">
        <f t="shared" si="16"/>
        <v>0.66818181818181821</v>
      </c>
      <c r="R364" s="7">
        <v>0.57631167847411446</v>
      </c>
      <c r="S364">
        <f t="shared" si="17"/>
        <v>0.3850809851622492</v>
      </c>
    </row>
    <row r="365" spans="1:19" x14ac:dyDescent="0.25">
      <c r="A365">
        <v>44191</v>
      </c>
      <c r="B365">
        <v>8084</v>
      </c>
      <c r="C365" t="s">
        <v>1845</v>
      </c>
      <c r="D365" t="s">
        <v>1530</v>
      </c>
      <c r="E365" t="s">
        <v>94</v>
      </c>
      <c r="F365">
        <v>65.8</v>
      </c>
      <c r="G365">
        <v>-444.49</v>
      </c>
      <c r="H365">
        <v>444.49</v>
      </c>
      <c r="I365" t="s">
        <v>2126</v>
      </c>
      <c r="J365" t="s">
        <v>116</v>
      </c>
      <c r="K365" t="s">
        <v>121</v>
      </c>
      <c r="L365">
        <v>65</v>
      </c>
      <c r="M365" s="34">
        <f t="shared" si="15"/>
        <v>1.231060606060606E-2</v>
      </c>
      <c r="N365">
        <v>12</v>
      </c>
      <c r="O365">
        <f t="shared" si="16"/>
        <v>0.14772727272727271</v>
      </c>
      <c r="R365" s="7">
        <v>0.5757671197552251</v>
      </c>
      <c r="S365">
        <f t="shared" si="17"/>
        <v>8.5056506327476425E-2</v>
      </c>
    </row>
    <row r="366" spans="1:19" x14ac:dyDescent="0.25">
      <c r="A366">
        <v>56584</v>
      </c>
      <c r="B366">
        <v>41454</v>
      </c>
      <c r="C366" t="s">
        <v>1298</v>
      </c>
      <c r="D366" t="s">
        <v>1753</v>
      </c>
      <c r="E366" t="s">
        <v>94</v>
      </c>
      <c r="F366" s="6">
        <v>100.5</v>
      </c>
      <c r="G366" s="6">
        <v>118.56</v>
      </c>
      <c r="H366">
        <v>118.56</v>
      </c>
      <c r="I366" t="s">
        <v>2126</v>
      </c>
      <c r="J366" t="s">
        <v>116</v>
      </c>
      <c r="K366" t="s">
        <v>121</v>
      </c>
      <c r="L366">
        <v>177</v>
      </c>
      <c r="M366" s="34">
        <f t="shared" si="15"/>
        <v>3.3522727272727273E-2</v>
      </c>
      <c r="N366">
        <v>8</v>
      </c>
      <c r="O366">
        <f t="shared" si="16"/>
        <v>0.26818181818181819</v>
      </c>
      <c r="R366" s="7">
        <v>0.57566981598760814</v>
      </c>
      <c r="S366">
        <f t="shared" si="17"/>
        <v>0.15438417792394946</v>
      </c>
    </row>
    <row r="367" spans="1:19" x14ac:dyDescent="0.25">
      <c r="A367">
        <v>47103</v>
      </c>
      <c r="B367">
        <v>3989</v>
      </c>
      <c r="C367" t="s">
        <v>1891</v>
      </c>
      <c r="D367" t="s">
        <v>849</v>
      </c>
      <c r="E367" t="s">
        <v>239</v>
      </c>
      <c r="F367">
        <v>140</v>
      </c>
      <c r="G367">
        <v>118.62</v>
      </c>
      <c r="H367">
        <v>118.62</v>
      </c>
      <c r="I367" t="s">
        <v>2126</v>
      </c>
      <c r="J367" t="s">
        <v>116</v>
      </c>
      <c r="K367" t="s">
        <v>121</v>
      </c>
      <c r="L367">
        <v>86</v>
      </c>
      <c r="M367" s="34">
        <f t="shared" si="15"/>
        <v>1.6287878787878789E-2</v>
      </c>
      <c r="N367">
        <v>8</v>
      </c>
      <c r="O367">
        <f t="shared" si="16"/>
        <v>0.13030303030303031</v>
      </c>
      <c r="R367" s="7">
        <v>0.57537863246915211</v>
      </c>
      <c r="S367">
        <f t="shared" si="17"/>
        <v>7.4973579382344072E-2</v>
      </c>
    </row>
    <row r="368" spans="1:19" x14ac:dyDescent="0.25">
      <c r="A368">
        <v>66612</v>
      </c>
      <c r="B368">
        <v>22787</v>
      </c>
      <c r="C368" t="s">
        <v>292</v>
      </c>
      <c r="D368" t="s">
        <v>289</v>
      </c>
      <c r="E368" t="s">
        <v>94</v>
      </c>
      <c r="F368">
        <v>100</v>
      </c>
      <c r="G368" s="6">
        <v>-2249.5300000000002</v>
      </c>
      <c r="H368" s="6">
        <v>2249.5300000000002</v>
      </c>
      <c r="I368" t="s">
        <v>2127</v>
      </c>
      <c r="J368" t="s">
        <v>116</v>
      </c>
      <c r="K368" t="s">
        <v>121</v>
      </c>
      <c r="L368">
        <v>344</v>
      </c>
      <c r="M368" s="34">
        <f t="shared" si="15"/>
        <v>6.5151515151515155E-2</v>
      </c>
      <c r="N368">
        <v>24</v>
      </c>
      <c r="O368">
        <f t="shared" si="16"/>
        <v>1.5636363636363637</v>
      </c>
      <c r="R368" s="7">
        <v>0.57514950538632315</v>
      </c>
      <c r="S368">
        <f t="shared" si="17"/>
        <v>0.89932468114952346</v>
      </c>
    </row>
    <row r="369" spans="1:19" x14ac:dyDescent="0.25">
      <c r="A369">
        <v>15839</v>
      </c>
      <c r="B369">
        <v>9965</v>
      </c>
      <c r="C369" t="s">
        <v>1297</v>
      </c>
      <c r="D369" t="s">
        <v>1298</v>
      </c>
      <c r="E369" t="s">
        <v>94</v>
      </c>
      <c r="F369">
        <v>100.5</v>
      </c>
      <c r="G369">
        <v>118.88</v>
      </c>
      <c r="H369">
        <v>118.88</v>
      </c>
      <c r="I369" t="s">
        <v>2126</v>
      </c>
      <c r="J369" t="s">
        <v>116</v>
      </c>
      <c r="K369" t="s">
        <v>121</v>
      </c>
      <c r="L369">
        <v>10</v>
      </c>
      <c r="M369" s="34">
        <f t="shared" si="15"/>
        <v>1.893939393939394E-3</v>
      </c>
      <c r="N369">
        <v>8</v>
      </c>
      <c r="O369">
        <f t="shared" si="16"/>
        <v>1.5151515151515152E-2</v>
      </c>
      <c r="R369" s="7">
        <v>0.57412023371038723</v>
      </c>
      <c r="S369">
        <f t="shared" si="17"/>
        <v>8.6987914198543518E-3</v>
      </c>
    </row>
    <row r="370" spans="1:19" x14ac:dyDescent="0.25">
      <c r="A370">
        <v>34000</v>
      </c>
      <c r="B370">
        <v>41189</v>
      </c>
      <c r="C370" t="s">
        <v>1228</v>
      </c>
      <c r="D370" t="s">
        <v>1689</v>
      </c>
      <c r="E370" t="s">
        <v>94</v>
      </c>
      <c r="F370">
        <v>65.8</v>
      </c>
      <c r="G370">
        <v>-445.99</v>
      </c>
      <c r="H370">
        <v>445.99</v>
      </c>
      <c r="I370" t="s">
        <v>2126</v>
      </c>
      <c r="J370" t="s">
        <v>116</v>
      </c>
      <c r="K370" t="s">
        <v>121</v>
      </c>
      <c r="L370">
        <v>30</v>
      </c>
      <c r="M370" s="34">
        <f t="shared" si="15"/>
        <v>5.681818181818182E-3</v>
      </c>
      <c r="N370">
        <v>12</v>
      </c>
      <c r="O370">
        <f t="shared" si="16"/>
        <v>6.8181818181818177E-2</v>
      </c>
      <c r="R370" s="7">
        <v>0.57383063983497384</v>
      </c>
      <c r="S370">
        <f t="shared" si="17"/>
        <v>3.912481635238458E-2</v>
      </c>
    </row>
    <row r="371" spans="1:19" x14ac:dyDescent="0.25">
      <c r="A371">
        <v>56132</v>
      </c>
      <c r="B371">
        <v>24783</v>
      </c>
      <c r="C371" t="s">
        <v>1595</v>
      </c>
      <c r="D371" t="s">
        <v>1891</v>
      </c>
      <c r="E371" t="s">
        <v>239</v>
      </c>
      <c r="F371" s="6">
        <v>140</v>
      </c>
      <c r="G371" s="6">
        <v>118.97</v>
      </c>
      <c r="H371">
        <v>118.97</v>
      </c>
      <c r="I371" t="s">
        <v>2126</v>
      </c>
      <c r="J371" t="s">
        <v>116</v>
      </c>
      <c r="K371" t="s">
        <v>121</v>
      </c>
      <c r="L371">
        <v>172</v>
      </c>
      <c r="M371" s="34">
        <f t="shared" si="15"/>
        <v>3.2575757575757577E-2</v>
      </c>
      <c r="N371">
        <v>8</v>
      </c>
      <c r="O371">
        <f t="shared" si="16"/>
        <v>0.26060606060606062</v>
      </c>
      <c r="R371" s="7">
        <v>0.57368591563831917</v>
      </c>
      <c r="S371">
        <f t="shared" si="17"/>
        <v>0.1495060264996832</v>
      </c>
    </row>
    <row r="372" spans="1:19" x14ac:dyDescent="0.25">
      <c r="A372">
        <v>29211</v>
      </c>
      <c r="B372">
        <v>3286</v>
      </c>
      <c r="C372" t="s">
        <v>875</v>
      </c>
      <c r="D372" t="s">
        <v>1595</v>
      </c>
      <c r="E372" t="s">
        <v>239</v>
      </c>
      <c r="F372">
        <v>140</v>
      </c>
      <c r="G372">
        <v>119.18</v>
      </c>
      <c r="H372">
        <v>119.18</v>
      </c>
      <c r="I372" t="s">
        <v>2126</v>
      </c>
      <c r="J372" t="s">
        <v>116</v>
      </c>
      <c r="K372" t="s">
        <v>121</v>
      </c>
      <c r="L372">
        <v>23</v>
      </c>
      <c r="M372" s="34">
        <f t="shared" si="15"/>
        <v>4.3560606060606064E-3</v>
      </c>
      <c r="N372">
        <v>8</v>
      </c>
      <c r="O372">
        <f t="shared" si="16"/>
        <v>3.4848484848484851E-2</v>
      </c>
      <c r="R372" s="7">
        <v>0.57267505775709704</v>
      </c>
      <c r="S372">
        <f t="shared" si="17"/>
        <v>1.9956858073353383E-2</v>
      </c>
    </row>
    <row r="373" spans="1:19" x14ac:dyDescent="0.25">
      <c r="A373">
        <v>65130</v>
      </c>
      <c r="B373">
        <v>30926</v>
      </c>
      <c r="C373" t="s">
        <v>1689</v>
      </c>
      <c r="D373" t="s">
        <v>1716</v>
      </c>
      <c r="E373" t="s">
        <v>94</v>
      </c>
      <c r="F373">
        <v>65.8</v>
      </c>
      <c r="G373">
        <v>-447.81</v>
      </c>
      <c r="H373">
        <v>447.81</v>
      </c>
      <c r="I373" t="s">
        <v>2126</v>
      </c>
      <c r="J373" t="s">
        <v>116</v>
      </c>
      <c r="K373" t="s">
        <v>121</v>
      </c>
      <c r="L373">
        <v>295</v>
      </c>
      <c r="M373" s="34">
        <f t="shared" si="15"/>
        <v>5.587121212121212E-2</v>
      </c>
      <c r="N373">
        <v>12</v>
      </c>
      <c r="O373">
        <f t="shared" si="16"/>
        <v>0.67045454545454541</v>
      </c>
      <c r="R373" s="7">
        <v>0.57149846376811597</v>
      </c>
      <c r="S373">
        <f t="shared" si="17"/>
        <v>0.38316374275362319</v>
      </c>
    </row>
    <row r="374" spans="1:19" x14ac:dyDescent="0.25">
      <c r="A374">
        <v>36354</v>
      </c>
      <c r="B374">
        <v>15151</v>
      </c>
      <c r="C374" t="s">
        <v>1716</v>
      </c>
      <c r="D374" t="s">
        <v>1452</v>
      </c>
      <c r="E374" t="s">
        <v>94</v>
      </c>
      <c r="F374">
        <v>65.8</v>
      </c>
      <c r="G374">
        <v>-449.24</v>
      </c>
      <c r="H374">
        <v>449.24</v>
      </c>
      <c r="I374" t="s">
        <v>2126</v>
      </c>
      <c r="J374" t="s">
        <v>116</v>
      </c>
      <c r="K374" t="s">
        <v>121</v>
      </c>
      <c r="L374">
        <v>34</v>
      </c>
      <c r="M374" s="34">
        <f t="shared" si="15"/>
        <v>6.4393939393939392E-3</v>
      </c>
      <c r="N374">
        <v>12</v>
      </c>
      <c r="O374">
        <f t="shared" si="16"/>
        <v>7.7272727272727271E-2</v>
      </c>
      <c r="R374" s="7">
        <v>0.56967929627815861</v>
      </c>
      <c r="S374">
        <f t="shared" si="17"/>
        <v>4.4020672894221347E-2</v>
      </c>
    </row>
    <row r="375" spans="1:19" x14ac:dyDescent="0.25">
      <c r="A375">
        <v>54767</v>
      </c>
      <c r="B375">
        <v>31601</v>
      </c>
      <c r="C375" t="s">
        <v>1165</v>
      </c>
      <c r="D375" t="s">
        <v>1492</v>
      </c>
      <c r="E375" t="s">
        <v>836</v>
      </c>
      <c r="F375">
        <v>65.8</v>
      </c>
      <c r="G375">
        <v>451.36</v>
      </c>
      <c r="H375">
        <v>451.36</v>
      </c>
      <c r="I375" t="s">
        <v>2126</v>
      </c>
      <c r="J375" t="s">
        <v>116</v>
      </c>
      <c r="K375" t="s">
        <v>121</v>
      </c>
      <c r="L375">
        <v>157</v>
      </c>
      <c r="M375" s="34">
        <f t="shared" si="15"/>
        <v>2.9734848484848486E-2</v>
      </c>
      <c r="N375">
        <v>12</v>
      </c>
      <c r="O375">
        <f t="shared" si="16"/>
        <v>0.35681818181818181</v>
      </c>
      <c r="R375" s="7">
        <v>0.56700356048387091</v>
      </c>
      <c r="S375">
        <f t="shared" si="17"/>
        <v>0.2023171795362903</v>
      </c>
    </row>
    <row r="376" spans="1:19" x14ac:dyDescent="0.25">
      <c r="A376">
        <v>60265</v>
      </c>
      <c r="B376">
        <v>6762</v>
      </c>
      <c r="C376" t="s">
        <v>1345</v>
      </c>
      <c r="D376" t="s">
        <v>2000</v>
      </c>
      <c r="E376" t="s">
        <v>94</v>
      </c>
      <c r="F376" s="6">
        <v>65.8</v>
      </c>
      <c r="G376" s="6">
        <v>-75.760000000000005</v>
      </c>
      <c r="H376">
        <v>75.760000000000005</v>
      </c>
      <c r="I376" t="s">
        <v>2126</v>
      </c>
      <c r="J376" t="s">
        <v>116</v>
      </c>
      <c r="K376" t="s">
        <v>121</v>
      </c>
      <c r="L376">
        <v>217</v>
      </c>
      <c r="M376" s="34">
        <f t="shared" si="15"/>
        <v>4.1098484848484849E-2</v>
      </c>
      <c r="N376">
        <v>12</v>
      </c>
      <c r="O376">
        <f t="shared" si="16"/>
        <v>0.49318181818181817</v>
      </c>
      <c r="R376" s="7">
        <v>0.56420509352128445</v>
      </c>
      <c r="S376">
        <f t="shared" si="17"/>
        <v>0.27825569385026983</v>
      </c>
    </row>
    <row r="377" spans="1:19" x14ac:dyDescent="0.25">
      <c r="A377">
        <v>59388</v>
      </c>
      <c r="B377">
        <v>24496</v>
      </c>
      <c r="C377" t="s">
        <v>303</v>
      </c>
      <c r="D377" t="s">
        <v>324</v>
      </c>
      <c r="E377" t="s">
        <v>94</v>
      </c>
      <c r="F377">
        <v>75</v>
      </c>
      <c r="G377" s="6">
        <v>-2224.87</v>
      </c>
      <c r="H377" s="6">
        <v>2224.87</v>
      </c>
      <c r="I377" t="s">
        <v>2127</v>
      </c>
      <c r="J377" t="s">
        <v>116</v>
      </c>
      <c r="K377" t="s">
        <v>121</v>
      </c>
      <c r="L377">
        <v>207</v>
      </c>
      <c r="M377" s="34">
        <f t="shared" si="15"/>
        <v>3.9204545454545457E-2</v>
      </c>
      <c r="N377">
        <v>24</v>
      </c>
      <c r="O377">
        <f t="shared" si="16"/>
        <v>0.94090909090909092</v>
      </c>
      <c r="R377" s="7">
        <v>0.5634251587532918</v>
      </c>
      <c r="S377">
        <f t="shared" si="17"/>
        <v>0.53013185391786999</v>
      </c>
    </row>
    <row r="378" spans="1:19" x14ac:dyDescent="0.25">
      <c r="A378">
        <v>33611</v>
      </c>
      <c r="B378">
        <v>26093</v>
      </c>
      <c r="C378" t="s">
        <v>324</v>
      </c>
      <c r="D378" t="s">
        <v>326</v>
      </c>
      <c r="E378" t="s">
        <v>94</v>
      </c>
      <c r="F378" s="6">
        <v>75</v>
      </c>
      <c r="G378" s="6">
        <v>-2227.4</v>
      </c>
      <c r="H378" s="6">
        <v>2227.4</v>
      </c>
      <c r="I378" t="s">
        <v>2127</v>
      </c>
      <c r="J378" s="8" t="s">
        <v>116</v>
      </c>
      <c r="K378" t="s">
        <v>121</v>
      </c>
      <c r="L378">
        <v>29</v>
      </c>
      <c r="M378" s="34">
        <f t="shared" si="15"/>
        <v>5.4924242424242422E-3</v>
      </c>
      <c r="N378">
        <v>24</v>
      </c>
      <c r="O378">
        <f t="shared" si="16"/>
        <v>0.13181818181818181</v>
      </c>
      <c r="R378" s="7">
        <v>0.56278519033646235</v>
      </c>
      <c r="S378">
        <f t="shared" si="17"/>
        <v>7.4185320544351854E-2</v>
      </c>
    </row>
    <row r="379" spans="1:19" x14ac:dyDescent="0.25">
      <c r="A379">
        <v>54089</v>
      </c>
      <c r="B379">
        <v>23809</v>
      </c>
      <c r="C379" t="s">
        <v>835</v>
      </c>
      <c r="D379" t="s">
        <v>1962</v>
      </c>
      <c r="E379" t="s">
        <v>94</v>
      </c>
      <c r="F379" s="6">
        <v>65.8</v>
      </c>
      <c r="G379" s="6">
        <v>-67.05</v>
      </c>
      <c r="H379">
        <v>67.05</v>
      </c>
      <c r="I379" t="s">
        <v>2126</v>
      </c>
      <c r="J379" t="s">
        <v>116</v>
      </c>
      <c r="K379" t="s">
        <v>121</v>
      </c>
      <c r="L379">
        <v>150</v>
      </c>
      <c r="M379" s="34">
        <f t="shared" si="15"/>
        <v>2.8409090909090908E-2</v>
      </c>
      <c r="N379">
        <v>12</v>
      </c>
      <c r="O379">
        <f t="shared" si="16"/>
        <v>0.34090909090909088</v>
      </c>
      <c r="R379" s="7">
        <v>0.56099741295975858</v>
      </c>
      <c r="S379">
        <f t="shared" si="17"/>
        <v>0.19124911805446312</v>
      </c>
    </row>
    <row r="380" spans="1:19" x14ac:dyDescent="0.25">
      <c r="A380">
        <v>65528</v>
      </c>
      <c r="B380">
        <v>21495</v>
      </c>
      <c r="C380" t="s">
        <v>321</v>
      </c>
      <c r="D380" t="s">
        <v>276</v>
      </c>
      <c r="E380" t="s">
        <v>94</v>
      </c>
      <c r="F380">
        <v>75</v>
      </c>
      <c r="G380" s="6">
        <v>-2306.69</v>
      </c>
      <c r="H380" s="6">
        <v>2306.69</v>
      </c>
      <c r="I380" t="s">
        <v>2127</v>
      </c>
      <c r="J380" t="s">
        <v>116</v>
      </c>
      <c r="K380" t="s">
        <v>121</v>
      </c>
      <c r="L380">
        <v>307</v>
      </c>
      <c r="M380" s="34">
        <f t="shared" si="15"/>
        <v>5.8143939393939394E-2</v>
      </c>
      <c r="N380">
        <v>24</v>
      </c>
      <c r="O380">
        <f t="shared" si="16"/>
        <v>1.3954545454545455</v>
      </c>
      <c r="R380" s="7">
        <v>0.56089724533929386</v>
      </c>
      <c r="S380">
        <f t="shared" si="17"/>
        <v>0.78270661054165103</v>
      </c>
    </row>
    <row r="381" spans="1:19" x14ac:dyDescent="0.25">
      <c r="A381">
        <v>15571</v>
      </c>
      <c r="B381">
        <v>2942</v>
      </c>
      <c r="C381" t="s">
        <v>276</v>
      </c>
      <c r="D381" t="s">
        <v>277</v>
      </c>
      <c r="E381" t="s">
        <v>94</v>
      </c>
      <c r="F381" s="6">
        <v>75</v>
      </c>
      <c r="G381" s="6">
        <v>-2306.77</v>
      </c>
      <c r="H381" s="6">
        <v>2306.77</v>
      </c>
      <c r="I381" t="s">
        <v>2127</v>
      </c>
      <c r="J381" s="8" t="s">
        <v>116</v>
      </c>
      <c r="K381" t="s">
        <v>121</v>
      </c>
      <c r="L381">
        <v>10</v>
      </c>
      <c r="M381" s="34">
        <f t="shared" si="15"/>
        <v>1.893939393939394E-3</v>
      </c>
      <c r="N381">
        <v>24</v>
      </c>
      <c r="O381">
        <f t="shared" si="16"/>
        <v>4.5454545454545456E-2</v>
      </c>
      <c r="R381" s="7">
        <v>0.56087779312705455</v>
      </c>
      <c r="S381">
        <f t="shared" si="17"/>
        <v>2.5494445142138843E-2</v>
      </c>
    </row>
    <row r="382" spans="1:19" x14ac:dyDescent="0.25">
      <c r="A382">
        <v>65678</v>
      </c>
      <c r="B382">
        <v>13293</v>
      </c>
      <c r="C382" t="s">
        <v>2000</v>
      </c>
      <c r="D382" t="s">
        <v>835</v>
      </c>
      <c r="E382" t="s">
        <v>94</v>
      </c>
      <c r="F382">
        <v>65.8</v>
      </c>
      <c r="G382">
        <v>-76.349999999999994</v>
      </c>
      <c r="H382">
        <v>76.349999999999994</v>
      </c>
      <c r="I382" t="s">
        <v>2126</v>
      </c>
      <c r="J382" t="s">
        <v>116</v>
      </c>
      <c r="K382" t="s">
        <v>121</v>
      </c>
      <c r="L382">
        <v>312</v>
      </c>
      <c r="M382" s="34">
        <f t="shared" si="15"/>
        <v>5.909090909090909E-2</v>
      </c>
      <c r="N382">
        <v>12</v>
      </c>
      <c r="O382">
        <f t="shared" si="16"/>
        <v>0.70909090909090911</v>
      </c>
      <c r="R382" s="7">
        <v>0.55984515894135578</v>
      </c>
      <c r="S382">
        <f t="shared" si="17"/>
        <v>0.39698111270387049</v>
      </c>
    </row>
    <row r="383" spans="1:19" x14ac:dyDescent="0.25">
      <c r="A383">
        <v>65439</v>
      </c>
      <c r="B383">
        <v>42221</v>
      </c>
      <c r="C383" t="s">
        <v>1452</v>
      </c>
      <c r="D383" t="s">
        <v>1674</v>
      </c>
      <c r="E383" t="s">
        <v>94</v>
      </c>
      <c r="F383" s="6">
        <v>65.8</v>
      </c>
      <c r="G383" s="6">
        <v>-458.84</v>
      </c>
      <c r="H383">
        <v>458.84</v>
      </c>
      <c r="I383" t="s">
        <v>2126</v>
      </c>
      <c r="J383" t="s">
        <v>116</v>
      </c>
      <c r="K383" t="s">
        <v>121</v>
      </c>
      <c r="L383">
        <v>304</v>
      </c>
      <c r="M383" s="34">
        <f t="shared" si="15"/>
        <v>5.7575757575757579E-2</v>
      </c>
      <c r="N383">
        <v>12</v>
      </c>
      <c r="O383">
        <f t="shared" si="16"/>
        <v>0.69090909090909092</v>
      </c>
      <c r="R383" s="7">
        <v>0.55776028040275483</v>
      </c>
      <c r="S383">
        <f t="shared" si="17"/>
        <v>0.38536164827826697</v>
      </c>
    </row>
    <row r="384" spans="1:19" x14ac:dyDescent="0.25">
      <c r="A384">
        <v>68745</v>
      </c>
      <c r="B384">
        <v>20635</v>
      </c>
      <c r="C384" t="s">
        <v>287</v>
      </c>
      <c r="D384" t="s">
        <v>297</v>
      </c>
      <c r="E384" t="s">
        <v>94</v>
      </c>
      <c r="F384">
        <v>75</v>
      </c>
      <c r="G384" s="6">
        <v>-2917.22</v>
      </c>
      <c r="H384" s="6">
        <v>2917.22</v>
      </c>
      <c r="I384" t="s">
        <v>2127</v>
      </c>
      <c r="J384" t="s">
        <v>116</v>
      </c>
      <c r="K384" t="s">
        <v>121</v>
      </c>
      <c r="L384">
        <v>447</v>
      </c>
      <c r="M384" s="34">
        <f t="shared" si="15"/>
        <v>8.4659090909090906E-2</v>
      </c>
      <c r="N384">
        <v>24</v>
      </c>
      <c r="O384">
        <f t="shared" si="16"/>
        <v>2.0318181818181817</v>
      </c>
      <c r="R384" s="7">
        <v>0.55648629984578402</v>
      </c>
      <c r="S384">
        <f t="shared" si="17"/>
        <v>1.1306789819593883</v>
      </c>
    </row>
    <row r="385" spans="1:19" x14ac:dyDescent="0.25">
      <c r="A385">
        <v>33490</v>
      </c>
      <c r="B385">
        <v>44872</v>
      </c>
      <c r="C385" t="s">
        <v>1674</v>
      </c>
      <c r="D385" t="s">
        <v>1495</v>
      </c>
      <c r="E385" t="s">
        <v>94</v>
      </c>
      <c r="F385">
        <v>65.8</v>
      </c>
      <c r="G385">
        <v>-460.09</v>
      </c>
      <c r="H385">
        <v>460.09</v>
      </c>
      <c r="I385" t="s">
        <v>2126</v>
      </c>
      <c r="J385" t="s">
        <v>116</v>
      </c>
      <c r="K385" t="s">
        <v>121</v>
      </c>
      <c r="L385">
        <v>29</v>
      </c>
      <c r="M385" s="34">
        <f t="shared" si="15"/>
        <v>5.4924242424242422E-3</v>
      </c>
      <c r="N385">
        <v>12</v>
      </c>
      <c r="O385">
        <f t="shared" si="16"/>
        <v>6.5909090909090903E-2</v>
      </c>
      <c r="R385" s="7">
        <v>0.55624492394966207</v>
      </c>
      <c r="S385">
        <f t="shared" si="17"/>
        <v>3.6661597260318632E-2</v>
      </c>
    </row>
    <row r="386" spans="1:19" x14ac:dyDescent="0.25">
      <c r="A386">
        <v>60202</v>
      </c>
      <c r="B386">
        <v>6736</v>
      </c>
      <c r="C386" t="s">
        <v>1962</v>
      </c>
      <c r="D386" t="s">
        <v>844</v>
      </c>
      <c r="E386" t="s">
        <v>94</v>
      </c>
      <c r="F386">
        <v>65.8</v>
      </c>
      <c r="G386">
        <v>-68.06</v>
      </c>
      <c r="H386">
        <v>68.06</v>
      </c>
      <c r="I386" t="s">
        <v>2126</v>
      </c>
      <c r="J386" t="s">
        <v>116</v>
      </c>
      <c r="K386" t="s">
        <v>121</v>
      </c>
      <c r="L386">
        <v>216</v>
      </c>
      <c r="M386" s="34">
        <f t="shared" ref="M386:M449" si="18">L386/5280</f>
        <v>4.0909090909090909E-2</v>
      </c>
      <c r="N386">
        <v>12</v>
      </c>
      <c r="O386">
        <f t="shared" ref="O386:O449" si="19">M386*N386</f>
        <v>0.49090909090909091</v>
      </c>
      <c r="R386" s="7">
        <v>0.55267229707540122</v>
      </c>
      <c r="S386">
        <f t="shared" ref="S386:S449" si="20">O386*R386</f>
        <v>0.27131185492792426</v>
      </c>
    </row>
    <row r="387" spans="1:19" x14ac:dyDescent="0.25">
      <c r="A387">
        <v>70540</v>
      </c>
      <c r="B387">
        <v>42200</v>
      </c>
      <c r="C387" t="s">
        <v>326</v>
      </c>
      <c r="D387" t="s">
        <v>305</v>
      </c>
      <c r="E387" t="s">
        <v>94</v>
      </c>
      <c r="F387">
        <v>75</v>
      </c>
      <c r="G387" s="6">
        <v>-2272.5700000000002</v>
      </c>
      <c r="H387" s="6">
        <v>2272.5700000000002</v>
      </c>
      <c r="I387" t="s">
        <v>2127</v>
      </c>
      <c r="J387" t="s">
        <v>116</v>
      </c>
      <c r="K387" t="s">
        <v>121</v>
      </c>
      <c r="L387">
        <v>708</v>
      </c>
      <c r="M387" s="34">
        <f t="shared" si="18"/>
        <v>0.13409090909090909</v>
      </c>
      <c r="N387">
        <v>24</v>
      </c>
      <c r="O387">
        <f t="shared" si="19"/>
        <v>3.2181818181818183</v>
      </c>
      <c r="R387" s="7">
        <v>0.55159917316317475</v>
      </c>
      <c r="S387">
        <f t="shared" si="20"/>
        <v>1.7751464299978532</v>
      </c>
    </row>
    <row r="388" spans="1:19" x14ac:dyDescent="0.25">
      <c r="A388">
        <v>66240</v>
      </c>
      <c r="B388">
        <v>7006</v>
      </c>
      <c r="C388" t="s">
        <v>293</v>
      </c>
      <c r="D388" t="s">
        <v>294</v>
      </c>
      <c r="E388" t="s">
        <v>94</v>
      </c>
      <c r="F388" s="6">
        <v>75</v>
      </c>
      <c r="G388" s="6">
        <v>-2358</v>
      </c>
      <c r="H388" s="6">
        <v>2358</v>
      </c>
      <c r="I388" t="s">
        <v>2127</v>
      </c>
      <c r="J388" t="s">
        <v>116</v>
      </c>
      <c r="K388" t="s">
        <v>121</v>
      </c>
      <c r="L388">
        <v>331</v>
      </c>
      <c r="M388" s="34">
        <f t="shared" si="18"/>
        <v>6.2689393939393934E-2</v>
      </c>
      <c r="N388">
        <v>24</v>
      </c>
      <c r="O388">
        <f t="shared" si="19"/>
        <v>1.5045454545454544</v>
      </c>
      <c r="R388" s="7">
        <v>0.54869214031030356</v>
      </c>
      <c r="S388">
        <f t="shared" si="20"/>
        <v>0.82553226564868387</v>
      </c>
    </row>
    <row r="389" spans="1:19" x14ac:dyDescent="0.25">
      <c r="A389">
        <v>33023</v>
      </c>
      <c r="B389">
        <v>12099</v>
      </c>
      <c r="C389" t="s">
        <v>294</v>
      </c>
      <c r="D389" t="s">
        <v>291</v>
      </c>
      <c r="E389" t="s">
        <v>94</v>
      </c>
      <c r="F389" s="6">
        <v>75</v>
      </c>
      <c r="G389" s="6">
        <v>-2358.08</v>
      </c>
      <c r="H389" s="6">
        <v>2358.08</v>
      </c>
      <c r="I389" t="s">
        <v>2127</v>
      </c>
      <c r="J389" s="8" t="s">
        <v>116</v>
      </c>
      <c r="K389" t="s">
        <v>121</v>
      </c>
      <c r="L389">
        <v>28</v>
      </c>
      <c r="M389" s="34">
        <f t="shared" si="18"/>
        <v>5.3030303030303034E-3</v>
      </c>
      <c r="N389">
        <v>24</v>
      </c>
      <c r="O389">
        <f t="shared" si="19"/>
        <v>0.12727272727272729</v>
      </c>
      <c r="R389" s="7">
        <v>0.54867352543242631</v>
      </c>
      <c r="S389">
        <f t="shared" si="20"/>
        <v>6.9831175964126996E-2</v>
      </c>
    </row>
    <row r="390" spans="1:19" x14ac:dyDescent="0.25">
      <c r="A390">
        <v>67792</v>
      </c>
      <c r="B390">
        <v>6596</v>
      </c>
      <c r="C390" t="s">
        <v>291</v>
      </c>
      <c r="D390" t="s">
        <v>292</v>
      </c>
      <c r="E390" t="s">
        <v>94</v>
      </c>
      <c r="F390">
        <v>100</v>
      </c>
      <c r="G390" s="6">
        <v>-2358.16</v>
      </c>
      <c r="H390" s="6">
        <v>2358.16</v>
      </c>
      <c r="I390" t="s">
        <v>2127</v>
      </c>
      <c r="J390" t="s">
        <v>116</v>
      </c>
      <c r="K390" t="s">
        <v>121</v>
      </c>
      <c r="L390">
        <v>394</v>
      </c>
      <c r="M390" s="34">
        <f t="shared" si="18"/>
        <v>7.4621212121212116E-2</v>
      </c>
      <c r="N390">
        <v>24</v>
      </c>
      <c r="O390">
        <f t="shared" si="19"/>
        <v>1.7909090909090908</v>
      </c>
      <c r="R390" s="7">
        <v>0.54865491181755932</v>
      </c>
      <c r="S390">
        <f t="shared" si="20"/>
        <v>0.9825910693459925</v>
      </c>
    </row>
    <row r="391" spans="1:19" x14ac:dyDescent="0.25">
      <c r="A391">
        <v>68553</v>
      </c>
      <c r="B391">
        <v>35651</v>
      </c>
      <c r="C391" t="s">
        <v>1404</v>
      </c>
      <c r="D391" t="s">
        <v>1983</v>
      </c>
      <c r="E391" t="s">
        <v>94</v>
      </c>
      <c r="F391">
        <v>100.5</v>
      </c>
      <c r="G391">
        <v>-102.11</v>
      </c>
      <c r="H391">
        <v>102.11</v>
      </c>
      <c r="I391" t="s">
        <v>2126</v>
      </c>
      <c r="J391" t="s">
        <v>116</v>
      </c>
      <c r="K391" t="s">
        <v>121</v>
      </c>
      <c r="L391">
        <v>435</v>
      </c>
      <c r="M391" s="34">
        <f t="shared" si="18"/>
        <v>8.2386363636363633E-2</v>
      </c>
      <c r="N391">
        <v>16</v>
      </c>
      <c r="O391">
        <f t="shared" si="19"/>
        <v>1.3181818181818181</v>
      </c>
      <c r="R391" s="7">
        <v>0.54411436662471846</v>
      </c>
      <c r="S391">
        <f t="shared" si="20"/>
        <v>0.71724166509621978</v>
      </c>
    </row>
    <row r="392" spans="1:19" x14ac:dyDescent="0.25">
      <c r="A392">
        <v>60881</v>
      </c>
      <c r="B392">
        <v>31487</v>
      </c>
      <c r="C392" t="s">
        <v>1527</v>
      </c>
      <c r="D392" t="s">
        <v>1483</v>
      </c>
      <c r="E392" t="s">
        <v>836</v>
      </c>
      <c r="F392" s="6">
        <v>65.8</v>
      </c>
      <c r="G392" s="6">
        <v>471.03</v>
      </c>
      <c r="H392">
        <v>471.03</v>
      </c>
      <c r="I392" t="s">
        <v>2126</v>
      </c>
      <c r="J392" t="s">
        <v>116</v>
      </c>
      <c r="K392" t="s">
        <v>121</v>
      </c>
      <c r="L392">
        <v>224</v>
      </c>
      <c r="M392" s="34">
        <f t="shared" si="18"/>
        <v>4.2424242424242427E-2</v>
      </c>
      <c r="N392">
        <v>12</v>
      </c>
      <c r="O392">
        <f t="shared" si="19"/>
        <v>0.50909090909090915</v>
      </c>
      <c r="R392" s="7">
        <v>0.54332574795660582</v>
      </c>
      <c r="S392">
        <f t="shared" si="20"/>
        <v>0.27660219895972665</v>
      </c>
    </row>
    <row r="393" spans="1:19" x14ac:dyDescent="0.25">
      <c r="A393">
        <v>28593</v>
      </c>
      <c r="B393">
        <v>12096</v>
      </c>
      <c r="C393" t="s">
        <v>305</v>
      </c>
      <c r="D393" t="s">
        <v>293</v>
      </c>
      <c r="E393" t="s">
        <v>94</v>
      </c>
      <c r="F393">
        <v>99</v>
      </c>
      <c r="G393" s="6">
        <v>-2309.71</v>
      </c>
      <c r="H393" s="6">
        <v>2309.71</v>
      </c>
      <c r="I393" t="s">
        <v>2127</v>
      </c>
      <c r="J393" t="s">
        <v>116</v>
      </c>
      <c r="K393" t="s">
        <v>121</v>
      </c>
      <c r="L393">
        <v>22</v>
      </c>
      <c r="M393" s="34">
        <f t="shared" si="18"/>
        <v>4.1666666666666666E-3</v>
      </c>
      <c r="N393">
        <v>24</v>
      </c>
      <c r="O393">
        <f t="shared" si="19"/>
        <v>0.1</v>
      </c>
      <c r="R393" s="7">
        <v>0.54272949112894531</v>
      </c>
      <c r="S393">
        <f t="shared" si="20"/>
        <v>5.4272949112894535E-2</v>
      </c>
    </row>
    <row r="394" spans="1:19" x14ac:dyDescent="0.25">
      <c r="A394">
        <v>25796</v>
      </c>
      <c r="B394">
        <v>25489</v>
      </c>
      <c r="C394" t="s">
        <v>1492</v>
      </c>
      <c r="D394" t="s">
        <v>1527</v>
      </c>
      <c r="E394" t="s">
        <v>836</v>
      </c>
      <c r="F394">
        <v>65.8</v>
      </c>
      <c r="G394">
        <v>474.08</v>
      </c>
      <c r="H394">
        <v>474.08</v>
      </c>
      <c r="I394" t="s">
        <v>2126</v>
      </c>
      <c r="J394" t="s">
        <v>116</v>
      </c>
      <c r="K394" t="s">
        <v>121</v>
      </c>
      <c r="L394">
        <v>18</v>
      </c>
      <c r="M394" s="34">
        <f t="shared" si="18"/>
        <v>3.4090909090909089E-3</v>
      </c>
      <c r="N394">
        <v>12</v>
      </c>
      <c r="O394">
        <f t="shared" si="19"/>
        <v>4.0909090909090909E-2</v>
      </c>
      <c r="R394" s="7">
        <v>0.53983025451400612</v>
      </c>
      <c r="S394">
        <f t="shared" si="20"/>
        <v>2.208396495739116E-2</v>
      </c>
    </row>
    <row r="395" spans="1:19" x14ac:dyDescent="0.25">
      <c r="A395">
        <v>69287</v>
      </c>
      <c r="B395">
        <v>7680</v>
      </c>
      <c r="C395" t="s">
        <v>297</v>
      </c>
      <c r="D395" t="s">
        <v>298</v>
      </c>
      <c r="E395" t="s">
        <v>94</v>
      </c>
      <c r="F395">
        <v>75</v>
      </c>
      <c r="G395" s="6">
        <v>-3021.35</v>
      </c>
      <c r="H395" s="6">
        <v>3021.35</v>
      </c>
      <c r="I395" t="s">
        <v>2127</v>
      </c>
      <c r="J395" t="s">
        <v>116</v>
      </c>
      <c r="K395" t="s">
        <v>121</v>
      </c>
      <c r="L395">
        <v>490</v>
      </c>
      <c r="M395" s="34">
        <f t="shared" si="18"/>
        <v>9.2803030303030304E-2</v>
      </c>
      <c r="N395">
        <v>24</v>
      </c>
      <c r="O395">
        <f t="shared" si="19"/>
        <v>2.2272727272727275</v>
      </c>
      <c r="R395" s="7">
        <v>0.5373071519804451</v>
      </c>
      <c r="S395">
        <f t="shared" si="20"/>
        <v>1.1967295657746277</v>
      </c>
    </row>
    <row r="396" spans="1:19" x14ac:dyDescent="0.25">
      <c r="A396">
        <v>7756</v>
      </c>
      <c r="B396">
        <v>40961</v>
      </c>
      <c r="C396" t="s">
        <v>298</v>
      </c>
      <c r="D396" t="s">
        <v>336</v>
      </c>
      <c r="E396" t="s">
        <v>94</v>
      </c>
      <c r="F396" s="6">
        <v>75</v>
      </c>
      <c r="G396" s="6">
        <v>-3021.43</v>
      </c>
      <c r="H396" s="6">
        <v>3021.43</v>
      </c>
      <c r="I396" t="s">
        <v>2127</v>
      </c>
      <c r="J396" t="s">
        <v>116</v>
      </c>
      <c r="K396" t="s">
        <v>121</v>
      </c>
      <c r="L396">
        <v>5</v>
      </c>
      <c r="M396" s="34">
        <f t="shared" si="18"/>
        <v>9.46969696969697E-4</v>
      </c>
      <c r="N396">
        <v>24</v>
      </c>
      <c r="O396">
        <f t="shared" si="19"/>
        <v>2.2727272727272728E-2</v>
      </c>
      <c r="R396" s="7">
        <v>0.53729292541482609</v>
      </c>
      <c r="S396">
        <f t="shared" si="20"/>
        <v>1.2211202850336956E-2</v>
      </c>
    </row>
    <row r="397" spans="1:19" x14ac:dyDescent="0.25">
      <c r="A397">
        <v>34563</v>
      </c>
      <c r="B397">
        <v>38684</v>
      </c>
      <c r="C397" t="s">
        <v>336</v>
      </c>
      <c r="D397" t="s">
        <v>283</v>
      </c>
      <c r="E397" t="s">
        <v>94</v>
      </c>
      <c r="F397" s="6">
        <v>75</v>
      </c>
      <c r="G397" s="6">
        <v>-3021.51</v>
      </c>
      <c r="H397" s="6">
        <v>3021.51</v>
      </c>
      <c r="I397" t="s">
        <v>2127</v>
      </c>
      <c r="J397" s="8" t="s">
        <v>116</v>
      </c>
      <c r="K397" t="s">
        <v>121</v>
      </c>
      <c r="L397">
        <v>31</v>
      </c>
      <c r="M397" s="34">
        <f t="shared" si="18"/>
        <v>5.8712121212121209E-3</v>
      </c>
      <c r="N397">
        <v>24</v>
      </c>
      <c r="O397">
        <f t="shared" si="19"/>
        <v>0.1409090909090909</v>
      </c>
      <c r="R397" s="7">
        <v>0.53727869960255559</v>
      </c>
      <c r="S397">
        <f t="shared" si="20"/>
        <v>7.5707453125814644E-2</v>
      </c>
    </row>
    <row r="398" spans="1:19" x14ac:dyDescent="0.25">
      <c r="A398">
        <v>38165</v>
      </c>
      <c r="B398">
        <v>22753</v>
      </c>
      <c r="C398" t="s">
        <v>1530</v>
      </c>
      <c r="D398" t="s">
        <v>1708</v>
      </c>
      <c r="E398" t="s">
        <v>94</v>
      </c>
      <c r="F398">
        <v>65.8</v>
      </c>
      <c r="G398">
        <v>-476.46</v>
      </c>
      <c r="H398">
        <v>476.46</v>
      </c>
      <c r="I398" t="s">
        <v>2126</v>
      </c>
      <c r="J398" t="s">
        <v>116</v>
      </c>
      <c r="K398" t="s">
        <v>121</v>
      </c>
      <c r="L398">
        <v>38</v>
      </c>
      <c r="M398" s="34">
        <f t="shared" si="18"/>
        <v>7.1969696969696973E-3</v>
      </c>
      <c r="N398">
        <v>12</v>
      </c>
      <c r="O398">
        <f t="shared" si="19"/>
        <v>8.6363636363636365E-2</v>
      </c>
      <c r="R398" s="7">
        <v>0.53713370914662306</v>
      </c>
      <c r="S398">
        <f t="shared" si="20"/>
        <v>4.6388820335390171E-2</v>
      </c>
    </row>
    <row r="399" spans="1:19" x14ac:dyDescent="0.25">
      <c r="A399">
        <v>30790</v>
      </c>
      <c r="B399">
        <v>42854</v>
      </c>
      <c r="C399" t="s">
        <v>844</v>
      </c>
      <c r="D399" t="s">
        <v>1629</v>
      </c>
      <c r="E399" t="s">
        <v>94</v>
      </c>
      <c r="F399">
        <v>65.8</v>
      </c>
      <c r="G399">
        <v>-70.180000000000007</v>
      </c>
      <c r="H399">
        <v>70.180000000000007</v>
      </c>
      <c r="I399" t="s">
        <v>2126</v>
      </c>
      <c r="J399" t="s">
        <v>116</v>
      </c>
      <c r="K399" t="s">
        <v>121</v>
      </c>
      <c r="L399">
        <v>25</v>
      </c>
      <c r="M399" s="34">
        <f t="shared" si="18"/>
        <v>4.734848484848485E-3</v>
      </c>
      <c r="N399">
        <v>12</v>
      </c>
      <c r="O399">
        <f t="shared" si="19"/>
        <v>5.6818181818181823E-2</v>
      </c>
      <c r="R399" s="7">
        <v>0.5359771521651725</v>
      </c>
      <c r="S399">
        <f t="shared" si="20"/>
        <v>3.0453247282112076E-2</v>
      </c>
    </row>
    <row r="400" spans="1:19" x14ac:dyDescent="0.25">
      <c r="A400">
        <v>70989</v>
      </c>
      <c r="B400">
        <v>29957</v>
      </c>
      <c r="C400" t="s">
        <v>308</v>
      </c>
      <c r="D400" t="s">
        <v>274</v>
      </c>
      <c r="E400" t="s">
        <v>94</v>
      </c>
      <c r="F400" s="6">
        <v>75</v>
      </c>
      <c r="G400" s="6">
        <v>-2339.71</v>
      </c>
      <c r="H400" s="6">
        <v>2339.71</v>
      </c>
      <c r="I400" t="s">
        <v>2127</v>
      </c>
      <c r="J400" t="s">
        <v>116</v>
      </c>
      <c r="K400" t="s">
        <v>121</v>
      </c>
      <c r="L400" s="8">
        <v>1022</v>
      </c>
      <c r="M400" s="34">
        <f t="shared" si="18"/>
        <v>0.19356060606060607</v>
      </c>
      <c r="N400">
        <v>24</v>
      </c>
      <c r="O400">
        <f t="shared" si="19"/>
        <v>4.6454545454545455</v>
      </c>
      <c r="R400" s="7">
        <v>0.53577055829800968</v>
      </c>
      <c r="S400">
        <f t="shared" si="20"/>
        <v>2.4888977753662087</v>
      </c>
    </row>
    <row r="401" spans="1:19" x14ac:dyDescent="0.25">
      <c r="A401">
        <v>59413</v>
      </c>
      <c r="B401">
        <v>42855</v>
      </c>
      <c r="C401" t="s">
        <v>1629</v>
      </c>
      <c r="D401" t="s">
        <v>843</v>
      </c>
      <c r="E401" t="s">
        <v>94</v>
      </c>
      <c r="F401">
        <v>65.8</v>
      </c>
      <c r="G401">
        <v>-70.400000000000006</v>
      </c>
      <c r="H401">
        <v>70.400000000000006</v>
      </c>
      <c r="I401" t="s">
        <v>2126</v>
      </c>
      <c r="J401" t="s">
        <v>116</v>
      </c>
      <c r="K401" t="s">
        <v>121</v>
      </c>
      <c r="L401">
        <v>207</v>
      </c>
      <c r="M401" s="34">
        <f t="shared" si="18"/>
        <v>3.9204545454545457E-2</v>
      </c>
      <c r="N401">
        <v>12</v>
      </c>
      <c r="O401">
        <f t="shared" si="19"/>
        <v>0.47045454545454546</v>
      </c>
      <c r="R401" s="7">
        <v>0.5343022235646564</v>
      </c>
      <c r="S401">
        <f t="shared" si="20"/>
        <v>0.25136490972246334</v>
      </c>
    </row>
    <row r="402" spans="1:19" x14ac:dyDescent="0.25">
      <c r="A402">
        <v>14926</v>
      </c>
      <c r="B402">
        <v>9389</v>
      </c>
      <c r="C402" t="s">
        <v>1272</v>
      </c>
      <c r="D402" t="s">
        <v>1273</v>
      </c>
      <c r="E402" t="s">
        <v>836</v>
      </c>
      <c r="F402" s="6">
        <v>65.8</v>
      </c>
      <c r="G402" s="6">
        <v>479.88</v>
      </c>
      <c r="H402">
        <v>479.88</v>
      </c>
      <c r="I402" t="s">
        <v>2126</v>
      </c>
      <c r="J402" t="s">
        <v>116</v>
      </c>
      <c r="K402" t="s">
        <v>121</v>
      </c>
      <c r="L402">
        <v>10</v>
      </c>
      <c r="M402" s="34">
        <f t="shared" si="18"/>
        <v>1.893939393939394E-3</v>
      </c>
      <c r="N402">
        <v>12</v>
      </c>
      <c r="O402">
        <f t="shared" si="19"/>
        <v>2.2727272727272728E-2</v>
      </c>
      <c r="R402" s="7">
        <v>0.53330567446028176</v>
      </c>
      <c r="S402">
        <f t="shared" si="20"/>
        <v>1.212058351046095E-2</v>
      </c>
    </row>
    <row r="403" spans="1:19" x14ac:dyDescent="0.25">
      <c r="A403">
        <v>66209</v>
      </c>
      <c r="B403">
        <v>17085</v>
      </c>
      <c r="C403" t="s">
        <v>1708</v>
      </c>
      <c r="D403" t="s">
        <v>1052</v>
      </c>
      <c r="E403" t="s">
        <v>94</v>
      </c>
      <c r="F403">
        <v>65.8</v>
      </c>
      <c r="G403">
        <v>-480.01</v>
      </c>
      <c r="H403">
        <v>480.01</v>
      </c>
      <c r="I403" t="s">
        <v>2126</v>
      </c>
      <c r="J403" t="s">
        <v>116</v>
      </c>
      <c r="K403" t="s">
        <v>121</v>
      </c>
      <c r="L403">
        <v>330</v>
      </c>
      <c r="M403" s="34">
        <f t="shared" si="18"/>
        <v>6.25E-2</v>
      </c>
      <c r="N403">
        <v>12</v>
      </c>
      <c r="O403">
        <f t="shared" si="19"/>
        <v>0.75</v>
      </c>
      <c r="R403" s="7">
        <v>0.53316124051582259</v>
      </c>
      <c r="S403">
        <f t="shared" si="20"/>
        <v>0.39987093038686694</v>
      </c>
    </row>
    <row r="404" spans="1:19" x14ac:dyDescent="0.25">
      <c r="A404">
        <v>57561</v>
      </c>
      <c r="B404">
        <v>14985</v>
      </c>
      <c r="C404" t="s">
        <v>1774</v>
      </c>
      <c r="D404" t="s">
        <v>1272</v>
      </c>
      <c r="E404" t="s">
        <v>836</v>
      </c>
      <c r="F404" s="6">
        <v>65.8</v>
      </c>
      <c r="G404" s="6">
        <v>481.74</v>
      </c>
      <c r="H404">
        <v>481.74</v>
      </c>
      <c r="I404" t="s">
        <v>2126</v>
      </c>
      <c r="J404" t="s">
        <v>116</v>
      </c>
      <c r="K404" t="s">
        <v>121</v>
      </c>
      <c r="L404">
        <v>188</v>
      </c>
      <c r="M404" s="34">
        <f t="shared" si="18"/>
        <v>3.5606060606060606E-2</v>
      </c>
      <c r="N404">
        <v>12</v>
      </c>
      <c r="O404">
        <f t="shared" si="19"/>
        <v>0.42727272727272725</v>
      </c>
      <c r="R404" s="7">
        <v>0.53124657919209528</v>
      </c>
      <c r="S404">
        <f t="shared" si="20"/>
        <v>0.22698717474571342</v>
      </c>
    </row>
    <row r="405" spans="1:19" x14ac:dyDescent="0.25">
      <c r="A405">
        <v>57077</v>
      </c>
      <c r="B405">
        <v>7636</v>
      </c>
      <c r="C405" t="s">
        <v>1983</v>
      </c>
      <c r="D405" t="s">
        <v>1693</v>
      </c>
      <c r="E405" t="s">
        <v>94</v>
      </c>
      <c r="F405">
        <v>100.5</v>
      </c>
      <c r="G405">
        <v>-104.77</v>
      </c>
      <c r="H405">
        <v>104.77</v>
      </c>
      <c r="I405" t="s">
        <v>2126</v>
      </c>
      <c r="J405" t="s">
        <v>116</v>
      </c>
      <c r="K405" t="s">
        <v>121</v>
      </c>
      <c r="L405">
        <v>183</v>
      </c>
      <c r="M405" s="34">
        <f t="shared" si="18"/>
        <v>3.465909090909091E-2</v>
      </c>
      <c r="N405">
        <v>16</v>
      </c>
      <c r="O405">
        <f t="shared" si="19"/>
        <v>0.55454545454545456</v>
      </c>
      <c r="R405" s="7">
        <v>0.53029987569008308</v>
      </c>
      <c r="S405">
        <f t="shared" si="20"/>
        <v>0.29407538560995516</v>
      </c>
    </row>
    <row r="406" spans="1:19" x14ac:dyDescent="0.25">
      <c r="A406">
        <v>39653</v>
      </c>
      <c r="B406">
        <v>3971</v>
      </c>
      <c r="C406" t="s">
        <v>1483</v>
      </c>
      <c r="D406" t="s">
        <v>1774</v>
      </c>
      <c r="E406" t="s">
        <v>836</v>
      </c>
      <c r="F406" s="6">
        <v>65.8</v>
      </c>
      <c r="G406" s="6">
        <v>483.8</v>
      </c>
      <c r="H406">
        <v>483.8</v>
      </c>
      <c r="I406" t="s">
        <v>2126</v>
      </c>
      <c r="J406" t="s">
        <v>116</v>
      </c>
      <c r="K406" t="s">
        <v>121</v>
      </c>
      <c r="L406">
        <v>43</v>
      </c>
      <c r="M406" s="34">
        <f t="shared" si="18"/>
        <v>8.1439393939393943E-3</v>
      </c>
      <c r="N406">
        <v>12</v>
      </c>
      <c r="O406">
        <f t="shared" si="19"/>
        <v>9.7727272727272732E-2</v>
      </c>
      <c r="R406" s="7">
        <v>0.52898455365853658</v>
      </c>
      <c r="S406">
        <f t="shared" si="20"/>
        <v>5.1696217743902442E-2</v>
      </c>
    </row>
    <row r="407" spans="1:19" x14ac:dyDescent="0.25">
      <c r="A407">
        <v>1871</v>
      </c>
      <c r="B407">
        <v>30182</v>
      </c>
      <c r="C407" t="s">
        <v>842</v>
      </c>
      <c r="D407" t="s">
        <v>843</v>
      </c>
      <c r="E407" t="s">
        <v>239</v>
      </c>
      <c r="F407">
        <v>100.5</v>
      </c>
      <c r="G407">
        <v>48.44</v>
      </c>
      <c r="H407">
        <v>48.44</v>
      </c>
      <c r="I407" t="s">
        <v>2126</v>
      </c>
      <c r="J407" t="s">
        <v>116</v>
      </c>
      <c r="K407" t="s">
        <v>121</v>
      </c>
      <c r="L407">
        <v>2</v>
      </c>
      <c r="M407" s="34">
        <f t="shared" si="18"/>
        <v>3.7878787878787879E-4</v>
      </c>
      <c r="N407">
        <v>8</v>
      </c>
      <c r="O407">
        <f t="shared" si="19"/>
        <v>3.0303030303030303E-3</v>
      </c>
      <c r="R407" s="7">
        <v>0.52803707775572328</v>
      </c>
      <c r="S407">
        <f t="shared" si="20"/>
        <v>1.600112356835525E-3</v>
      </c>
    </row>
    <row r="408" spans="1:19" x14ac:dyDescent="0.25">
      <c r="A408">
        <v>61850</v>
      </c>
      <c r="B408">
        <v>41634</v>
      </c>
      <c r="C408" t="s">
        <v>1588</v>
      </c>
      <c r="D408" t="s">
        <v>842</v>
      </c>
      <c r="E408" t="s">
        <v>239</v>
      </c>
      <c r="F408">
        <v>100.5</v>
      </c>
      <c r="G408">
        <v>48.69</v>
      </c>
      <c r="H408">
        <v>48.69</v>
      </c>
      <c r="I408" t="s">
        <v>2126</v>
      </c>
      <c r="J408" t="s">
        <v>116</v>
      </c>
      <c r="K408" t="s">
        <v>121</v>
      </c>
      <c r="L408">
        <v>237</v>
      </c>
      <c r="M408" s="34">
        <f t="shared" si="18"/>
        <v>4.4886363636363634E-2</v>
      </c>
      <c r="N408">
        <v>8</v>
      </c>
      <c r="O408">
        <f t="shared" si="19"/>
        <v>0.35909090909090907</v>
      </c>
      <c r="R408" s="7">
        <v>0.52532585842035806</v>
      </c>
      <c r="S408">
        <f t="shared" si="20"/>
        <v>0.18863974006912856</v>
      </c>
    </row>
    <row r="409" spans="1:19" x14ac:dyDescent="0.25">
      <c r="A409">
        <v>42982</v>
      </c>
      <c r="B409">
        <v>33840</v>
      </c>
      <c r="C409" t="s">
        <v>1688</v>
      </c>
      <c r="D409" t="s">
        <v>905</v>
      </c>
      <c r="E409" t="s">
        <v>94</v>
      </c>
      <c r="F409" s="6">
        <v>100.5</v>
      </c>
      <c r="G409" s="6">
        <v>-183.63</v>
      </c>
      <c r="H409">
        <v>183.63</v>
      </c>
      <c r="I409" t="s">
        <v>2126</v>
      </c>
      <c r="J409" s="8" t="s">
        <v>116</v>
      </c>
      <c r="K409" t="s">
        <v>121</v>
      </c>
      <c r="L409">
        <v>59</v>
      </c>
      <c r="M409" s="34">
        <f t="shared" si="18"/>
        <v>1.1174242424242425E-2</v>
      </c>
      <c r="N409">
        <v>8</v>
      </c>
      <c r="O409">
        <f t="shared" si="19"/>
        <v>8.9393939393939401E-2</v>
      </c>
      <c r="R409" s="7">
        <v>0.52527282473462877</v>
      </c>
      <c r="S409">
        <f t="shared" si="20"/>
        <v>4.6956207059610761E-2</v>
      </c>
    </row>
    <row r="410" spans="1:19" x14ac:dyDescent="0.25">
      <c r="A410">
        <v>12083</v>
      </c>
      <c r="B410">
        <v>961</v>
      </c>
      <c r="C410" t="s">
        <v>273</v>
      </c>
      <c r="D410" t="s">
        <v>274</v>
      </c>
      <c r="E410" t="s">
        <v>94</v>
      </c>
      <c r="F410" s="6">
        <v>75</v>
      </c>
      <c r="G410" s="6">
        <v>2398.63</v>
      </c>
      <c r="H410" s="6">
        <v>2398.63</v>
      </c>
      <c r="I410" t="s">
        <v>2127</v>
      </c>
      <c r="J410" t="s">
        <v>116</v>
      </c>
      <c r="K410" t="s">
        <v>121</v>
      </c>
      <c r="L410">
        <v>7</v>
      </c>
      <c r="M410" s="34">
        <f t="shared" si="18"/>
        <v>1.3257575757575758E-3</v>
      </c>
      <c r="N410">
        <v>24</v>
      </c>
      <c r="O410">
        <f t="shared" si="19"/>
        <v>3.1818181818181822E-2</v>
      </c>
      <c r="R410" s="7">
        <v>0.52260987853709662</v>
      </c>
      <c r="S410">
        <f t="shared" si="20"/>
        <v>1.6628496135271259E-2</v>
      </c>
    </row>
    <row r="411" spans="1:19" x14ac:dyDescent="0.25">
      <c r="A411">
        <v>29800</v>
      </c>
      <c r="B411">
        <v>33830</v>
      </c>
      <c r="C411" t="s">
        <v>304</v>
      </c>
      <c r="D411" t="s">
        <v>273</v>
      </c>
      <c r="E411" t="s">
        <v>94</v>
      </c>
      <c r="F411">
        <v>75</v>
      </c>
      <c r="G411" s="6">
        <v>2398.71</v>
      </c>
      <c r="H411" s="6">
        <v>2398.71</v>
      </c>
      <c r="I411" t="s">
        <v>2127</v>
      </c>
      <c r="J411" t="s">
        <v>116</v>
      </c>
      <c r="K411" t="s">
        <v>121</v>
      </c>
      <c r="L411">
        <v>24</v>
      </c>
      <c r="M411" s="34">
        <f t="shared" si="18"/>
        <v>4.5454545454545452E-3</v>
      </c>
      <c r="N411">
        <v>24</v>
      </c>
      <c r="O411">
        <f t="shared" si="19"/>
        <v>0.10909090909090909</v>
      </c>
      <c r="R411" s="7">
        <v>0.52259244883934952</v>
      </c>
      <c r="S411">
        <f t="shared" si="20"/>
        <v>5.7010085327929033E-2</v>
      </c>
    </row>
    <row r="412" spans="1:19" x14ac:dyDescent="0.25">
      <c r="A412">
        <v>70260</v>
      </c>
      <c r="B412">
        <v>11654</v>
      </c>
      <c r="C412" t="s">
        <v>303</v>
      </c>
      <c r="D412" t="s">
        <v>304</v>
      </c>
      <c r="E412" t="s">
        <v>94</v>
      </c>
      <c r="F412">
        <v>75</v>
      </c>
      <c r="G412" s="6">
        <v>2399.75</v>
      </c>
      <c r="H412" s="6">
        <v>2399.75</v>
      </c>
      <c r="I412" t="s">
        <v>2127</v>
      </c>
      <c r="J412" t="s">
        <v>116</v>
      </c>
      <c r="K412" t="s">
        <v>121</v>
      </c>
      <c r="L412">
        <v>618</v>
      </c>
      <c r="M412" s="34">
        <f t="shared" si="18"/>
        <v>0.11704545454545455</v>
      </c>
      <c r="N412">
        <v>24</v>
      </c>
      <c r="O412">
        <f t="shared" si="19"/>
        <v>2.8090909090909091</v>
      </c>
      <c r="R412" s="7">
        <v>0.5223659685198192</v>
      </c>
      <c r="S412">
        <f t="shared" si="20"/>
        <v>1.467373493387492</v>
      </c>
    </row>
    <row r="413" spans="1:19" x14ac:dyDescent="0.25">
      <c r="A413">
        <v>42272</v>
      </c>
      <c r="B413">
        <v>4587</v>
      </c>
      <c r="C413" t="s">
        <v>1297</v>
      </c>
      <c r="D413" t="s">
        <v>1815</v>
      </c>
      <c r="E413" t="s">
        <v>94</v>
      </c>
      <c r="F413" s="6">
        <v>100.5</v>
      </c>
      <c r="G413" s="6">
        <v>-131.63</v>
      </c>
      <c r="H413">
        <v>131.63</v>
      </c>
      <c r="I413" t="s">
        <v>2126</v>
      </c>
      <c r="J413" t="s">
        <v>116</v>
      </c>
      <c r="K413" t="s">
        <v>121</v>
      </c>
      <c r="L413">
        <v>54</v>
      </c>
      <c r="M413" s="34">
        <f t="shared" si="18"/>
        <v>1.0227272727272727E-2</v>
      </c>
      <c r="N413">
        <v>8</v>
      </c>
      <c r="O413">
        <f t="shared" si="19"/>
        <v>8.1818181818181818E-2</v>
      </c>
      <c r="R413" s="7">
        <v>0.51850956000524828</v>
      </c>
      <c r="S413">
        <f t="shared" si="20"/>
        <v>4.2423509454974861E-2</v>
      </c>
    </row>
    <row r="414" spans="1:19" x14ac:dyDescent="0.25">
      <c r="A414">
        <v>27036</v>
      </c>
      <c r="B414">
        <v>21327</v>
      </c>
      <c r="C414" t="s">
        <v>1564</v>
      </c>
      <c r="D414" t="s">
        <v>1447</v>
      </c>
      <c r="E414" t="s">
        <v>94</v>
      </c>
      <c r="F414">
        <v>100.5</v>
      </c>
      <c r="G414">
        <v>593.41</v>
      </c>
      <c r="H414">
        <v>593.41</v>
      </c>
      <c r="I414" t="s">
        <v>2126</v>
      </c>
      <c r="J414" t="s">
        <v>116</v>
      </c>
      <c r="K414" t="s">
        <v>121</v>
      </c>
      <c r="L414">
        <v>20</v>
      </c>
      <c r="M414" s="34">
        <f t="shared" si="18"/>
        <v>3.787878787878788E-3</v>
      </c>
      <c r="N414">
        <v>8</v>
      </c>
      <c r="O414">
        <f t="shared" si="19"/>
        <v>3.0303030303030304E-2</v>
      </c>
      <c r="R414" s="7">
        <v>0.51811753149754003</v>
      </c>
      <c r="S414">
        <f t="shared" si="20"/>
        <v>1.5700531257501215E-2</v>
      </c>
    </row>
    <row r="415" spans="1:19" x14ac:dyDescent="0.25">
      <c r="A415">
        <v>46488</v>
      </c>
      <c r="B415">
        <v>13263</v>
      </c>
      <c r="C415" t="s">
        <v>1304</v>
      </c>
      <c r="D415" t="s">
        <v>1564</v>
      </c>
      <c r="E415" t="s">
        <v>94</v>
      </c>
      <c r="F415">
        <v>100.5</v>
      </c>
      <c r="G415">
        <v>593.49</v>
      </c>
      <c r="H415">
        <v>593.49</v>
      </c>
      <c r="I415" t="s">
        <v>2126</v>
      </c>
      <c r="J415" t="s">
        <v>116</v>
      </c>
      <c r="K415" t="s">
        <v>121</v>
      </c>
      <c r="L415">
        <v>81</v>
      </c>
      <c r="M415" s="34">
        <f t="shared" si="18"/>
        <v>1.5340909090909091E-2</v>
      </c>
      <c r="N415">
        <v>16</v>
      </c>
      <c r="O415">
        <f t="shared" si="19"/>
        <v>0.24545454545454545</v>
      </c>
      <c r="R415" s="7">
        <v>0.51804769139489326</v>
      </c>
      <c r="S415">
        <f t="shared" si="20"/>
        <v>0.12715716061511018</v>
      </c>
    </row>
    <row r="416" spans="1:19" x14ac:dyDescent="0.25">
      <c r="A416">
        <v>47830</v>
      </c>
      <c r="B416">
        <v>32364</v>
      </c>
      <c r="C416" t="s">
        <v>1815</v>
      </c>
      <c r="D416" t="s">
        <v>1704</v>
      </c>
      <c r="E416" t="s">
        <v>94</v>
      </c>
      <c r="F416" s="6">
        <v>100.5</v>
      </c>
      <c r="G416" s="6">
        <v>-131.94</v>
      </c>
      <c r="H416">
        <v>131.94</v>
      </c>
      <c r="I416" t="s">
        <v>2126</v>
      </c>
      <c r="J416" t="s">
        <v>116</v>
      </c>
      <c r="K416" t="s">
        <v>121</v>
      </c>
      <c r="L416">
        <v>91</v>
      </c>
      <c r="M416" s="34">
        <f t="shared" si="18"/>
        <v>1.7234848484848485E-2</v>
      </c>
      <c r="N416">
        <v>8</v>
      </c>
      <c r="O416">
        <f t="shared" si="19"/>
        <v>0.13787878787878788</v>
      </c>
      <c r="R416" s="7">
        <v>0.51729129440268928</v>
      </c>
      <c r="S416">
        <f t="shared" si="20"/>
        <v>7.1323496652492005E-2</v>
      </c>
    </row>
    <row r="417" spans="1:19" x14ac:dyDescent="0.25">
      <c r="A417">
        <v>43101</v>
      </c>
      <c r="B417">
        <v>21803</v>
      </c>
      <c r="C417" t="s">
        <v>925</v>
      </c>
      <c r="D417" t="s">
        <v>807</v>
      </c>
      <c r="E417" t="s">
        <v>94</v>
      </c>
      <c r="F417">
        <v>100.5</v>
      </c>
      <c r="G417">
        <v>233.98</v>
      </c>
      <c r="H417">
        <v>233.98</v>
      </c>
      <c r="I417" t="s">
        <v>2126</v>
      </c>
      <c r="J417" t="s">
        <v>116</v>
      </c>
      <c r="K417" t="s">
        <v>121</v>
      </c>
      <c r="L417">
        <v>59</v>
      </c>
      <c r="M417" s="34">
        <f t="shared" si="18"/>
        <v>1.1174242424242425E-2</v>
      </c>
      <c r="N417">
        <v>8</v>
      </c>
      <c r="O417">
        <f t="shared" si="19"/>
        <v>8.9393939393939401E-2</v>
      </c>
      <c r="R417" s="7">
        <v>0.51620463636849312</v>
      </c>
      <c r="S417">
        <f t="shared" si="20"/>
        <v>4.61455659783956E-2</v>
      </c>
    </row>
    <row r="418" spans="1:19" x14ac:dyDescent="0.25">
      <c r="A418">
        <v>35106</v>
      </c>
      <c r="B418">
        <v>25428</v>
      </c>
      <c r="C418" t="s">
        <v>1704</v>
      </c>
      <c r="D418" t="s">
        <v>1585</v>
      </c>
      <c r="E418" t="s">
        <v>94</v>
      </c>
      <c r="F418">
        <v>32</v>
      </c>
      <c r="G418">
        <v>-132.34</v>
      </c>
      <c r="H418">
        <v>132.34</v>
      </c>
      <c r="I418" t="s">
        <v>2126</v>
      </c>
      <c r="J418" t="s">
        <v>116</v>
      </c>
      <c r="K418" t="s">
        <v>121</v>
      </c>
      <c r="L418">
        <v>32</v>
      </c>
      <c r="M418" s="34">
        <f t="shared" si="18"/>
        <v>6.0606060606060606E-3</v>
      </c>
      <c r="N418">
        <v>8</v>
      </c>
      <c r="O418">
        <f t="shared" si="19"/>
        <v>4.8484848484848485E-2</v>
      </c>
      <c r="R418" s="7">
        <v>0.51572777227966471</v>
      </c>
      <c r="S418">
        <f t="shared" si="20"/>
        <v>2.5004982898407985E-2</v>
      </c>
    </row>
    <row r="419" spans="1:19" x14ac:dyDescent="0.25">
      <c r="A419">
        <v>33308</v>
      </c>
      <c r="B419">
        <v>5793</v>
      </c>
      <c r="C419" t="s">
        <v>277</v>
      </c>
      <c r="D419" t="s">
        <v>287</v>
      </c>
      <c r="E419" t="s">
        <v>94</v>
      </c>
      <c r="F419" s="6">
        <v>85</v>
      </c>
      <c r="G419" s="6">
        <v>-3155.4</v>
      </c>
      <c r="H419" s="6">
        <v>3155.4</v>
      </c>
      <c r="I419" t="s">
        <v>2127</v>
      </c>
      <c r="J419" t="s">
        <v>116</v>
      </c>
      <c r="K419" t="s">
        <v>121</v>
      </c>
      <c r="L419">
        <v>29</v>
      </c>
      <c r="M419" s="34">
        <f t="shared" si="18"/>
        <v>5.4924242424242422E-3</v>
      </c>
      <c r="N419">
        <v>24</v>
      </c>
      <c r="O419">
        <f t="shared" si="19"/>
        <v>0.13181818181818181</v>
      </c>
      <c r="R419" s="7">
        <v>0.51448087837868983</v>
      </c>
      <c r="S419">
        <f t="shared" si="20"/>
        <v>6.7817933968100014E-2</v>
      </c>
    </row>
    <row r="420" spans="1:19" x14ac:dyDescent="0.25">
      <c r="A420">
        <v>3896</v>
      </c>
      <c r="B420">
        <v>10231</v>
      </c>
      <c r="C420" t="s">
        <v>905</v>
      </c>
      <c r="D420" t="s">
        <v>902</v>
      </c>
      <c r="E420" t="s">
        <v>94</v>
      </c>
      <c r="F420">
        <v>100.5</v>
      </c>
      <c r="G420">
        <v>-187.86</v>
      </c>
      <c r="H420">
        <v>187.86</v>
      </c>
      <c r="I420" t="s">
        <v>2126</v>
      </c>
      <c r="J420" t="s">
        <v>116</v>
      </c>
      <c r="K420" t="s">
        <v>121</v>
      </c>
      <c r="L420">
        <v>3</v>
      </c>
      <c r="M420" s="34">
        <f t="shared" si="18"/>
        <v>5.6818181818181815E-4</v>
      </c>
      <c r="N420">
        <v>8</v>
      </c>
      <c r="O420">
        <f t="shared" si="19"/>
        <v>4.5454545454545452E-3</v>
      </c>
      <c r="R420" s="7">
        <v>0.51344537850537575</v>
      </c>
      <c r="S420">
        <f t="shared" si="20"/>
        <v>2.3338426295698897E-3</v>
      </c>
    </row>
    <row r="421" spans="1:19" x14ac:dyDescent="0.25">
      <c r="A421">
        <v>3700</v>
      </c>
      <c r="B421">
        <v>10230</v>
      </c>
      <c r="C421" t="s">
        <v>902</v>
      </c>
      <c r="D421" t="s">
        <v>903</v>
      </c>
      <c r="E421" t="s">
        <v>94</v>
      </c>
      <c r="F421">
        <v>100.5</v>
      </c>
      <c r="G421">
        <v>-187.94</v>
      </c>
      <c r="H421">
        <v>187.94</v>
      </c>
      <c r="I421" t="s">
        <v>2126</v>
      </c>
      <c r="J421" t="s">
        <v>116</v>
      </c>
      <c r="K421" t="s">
        <v>121</v>
      </c>
      <c r="L421">
        <v>3</v>
      </c>
      <c r="M421" s="34">
        <f t="shared" si="18"/>
        <v>5.6818181818181815E-4</v>
      </c>
      <c r="N421">
        <v>8</v>
      </c>
      <c r="O421">
        <f t="shared" si="19"/>
        <v>4.5454545454545452E-3</v>
      </c>
      <c r="R421" s="7">
        <v>0.51322682135798603</v>
      </c>
      <c r="S421">
        <f t="shared" si="20"/>
        <v>2.3328491879908457E-3</v>
      </c>
    </row>
    <row r="422" spans="1:19" x14ac:dyDescent="0.25">
      <c r="A422">
        <v>34077</v>
      </c>
      <c r="B422">
        <v>25231</v>
      </c>
      <c r="C422" t="s">
        <v>1692</v>
      </c>
      <c r="D422" t="s">
        <v>1299</v>
      </c>
      <c r="E422" t="s">
        <v>836</v>
      </c>
      <c r="F422">
        <v>65.8</v>
      </c>
      <c r="G422">
        <v>501.68</v>
      </c>
      <c r="H422">
        <v>501.68</v>
      </c>
      <c r="I422" t="s">
        <v>2126</v>
      </c>
      <c r="J422" t="s">
        <v>116</v>
      </c>
      <c r="K422" t="s">
        <v>121</v>
      </c>
      <c r="L422">
        <v>30</v>
      </c>
      <c r="M422" s="34">
        <f t="shared" si="18"/>
        <v>5.681818181818182E-3</v>
      </c>
      <c r="N422">
        <v>12</v>
      </c>
      <c r="O422">
        <f t="shared" si="19"/>
        <v>6.8181818181818177E-2</v>
      </c>
      <c r="R422" s="7">
        <v>0.51013141257375216</v>
      </c>
      <c r="S422">
        <f t="shared" si="20"/>
        <v>3.4781687220937642E-2</v>
      </c>
    </row>
    <row r="423" spans="1:19" x14ac:dyDescent="0.25">
      <c r="A423">
        <v>54520</v>
      </c>
      <c r="B423">
        <v>25799</v>
      </c>
      <c r="C423" t="s">
        <v>903</v>
      </c>
      <c r="D423" t="s">
        <v>1866</v>
      </c>
      <c r="E423" t="s">
        <v>94</v>
      </c>
      <c r="F423">
        <v>100.5</v>
      </c>
      <c r="G423">
        <v>-189.12</v>
      </c>
      <c r="H423">
        <v>189.12</v>
      </c>
      <c r="I423" t="s">
        <v>2126</v>
      </c>
      <c r="J423" t="s">
        <v>116</v>
      </c>
      <c r="K423" t="s">
        <v>121</v>
      </c>
      <c r="L423">
        <v>154</v>
      </c>
      <c r="M423" s="34">
        <f t="shared" si="18"/>
        <v>2.9166666666666667E-2</v>
      </c>
      <c r="N423">
        <v>8</v>
      </c>
      <c r="O423">
        <f t="shared" si="19"/>
        <v>0.23333333333333334</v>
      </c>
      <c r="R423" s="7">
        <v>0.51002458125010519</v>
      </c>
      <c r="S423">
        <f t="shared" si="20"/>
        <v>0.11900573562502455</v>
      </c>
    </row>
    <row r="424" spans="1:19" x14ac:dyDescent="0.25">
      <c r="A424">
        <v>52942</v>
      </c>
      <c r="B424">
        <v>42937</v>
      </c>
      <c r="C424" t="s">
        <v>1273</v>
      </c>
      <c r="D424" t="s">
        <v>1692</v>
      </c>
      <c r="E424" t="s">
        <v>836</v>
      </c>
      <c r="F424">
        <v>65.8</v>
      </c>
      <c r="G424">
        <v>502.32</v>
      </c>
      <c r="H424">
        <v>502.32</v>
      </c>
      <c r="I424" t="s">
        <v>2126</v>
      </c>
      <c r="J424" t="s">
        <v>116</v>
      </c>
      <c r="K424" t="s">
        <v>121</v>
      </c>
      <c r="L424">
        <v>137</v>
      </c>
      <c r="M424" s="34">
        <f t="shared" si="18"/>
        <v>2.5946969696969698E-2</v>
      </c>
      <c r="N424">
        <v>12</v>
      </c>
      <c r="O424">
        <f t="shared" si="19"/>
        <v>0.3113636363636364</v>
      </c>
      <c r="R424" s="7">
        <v>0.50948146014492757</v>
      </c>
      <c r="S424">
        <f t="shared" si="20"/>
        <v>0.15863400009057974</v>
      </c>
    </row>
    <row r="425" spans="1:19" x14ac:dyDescent="0.25">
      <c r="A425">
        <v>28427</v>
      </c>
      <c r="B425">
        <v>32244</v>
      </c>
      <c r="C425" t="s">
        <v>1060</v>
      </c>
      <c r="D425" t="s">
        <v>1588</v>
      </c>
      <c r="E425" t="s">
        <v>239</v>
      </c>
      <c r="F425">
        <v>100.5</v>
      </c>
      <c r="G425">
        <v>50.22</v>
      </c>
      <c r="H425">
        <v>50.22</v>
      </c>
      <c r="I425" t="s">
        <v>2126</v>
      </c>
      <c r="J425" t="s">
        <v>116</v>
      </c>
      <c r="K425" t="s">
        <v>121</v>
      </c>
      <c r="L425">
        <v>22</v>
      </c>
      <c r="M425" s="34">
        <f t="shared" si="18"/>
        <v>4.1666666666666666E-3</v>
      </c>
      <c r="N425">
        <v>8</v>
      </c>
      <c r="O425">
        <f t="shared" si="19"/>
        <v>3.3333333333333333E-2</v>
      </c>
      <c r="R425" s="7">
        <v>0.50932130717816082</v>
      </c>
      <c r="S425">
        <f t="shared" si="20"/>
        <v>1.6977376905938694E-2</v>
      </c>
    </row>
    <row r="426" spans="1:19" x14ac:dyDescent="0.25">
      <c r="A426">
        <v>45143</v>
      </c>
      <c r="B426">
        <v>43360</v>
      </c>
      <c r="C426" t="s">
        <v>1866</v>
      </c>
      <c r="D426" t="s">
        <v>1132</v>
      </c>
      <c r="E426" t="s">
        <v>94</v>
      </c>
      <c r="F426">
        <v>100.5</v>
      </c>
      <c r="G426">
        <v>-189.47</v>
      </c>
      <c r="H426">
        <v>189.47</v>
      </c>
      <c r="I426" t="s">
        <v>2126</v>
      </c>
      <c r="J426" t="s">
        <v>116</v>
      </c>
      <c r="K426" t="s">
        <v>121</v>
      </c>
      <c r="L426">
        <v>72</v>
      </c>
      <c r="M426" s="34">
        <f t="shared" si="18"/>
        <v>1.3636363636363636E-2</v>
      </c>
      <c r="N426">
        <v>8</v>
      </c>
      <c r="O426">
        <f t="shared" si="19"/>
        <v>0.10909090909090909</v>
      </c>
      <c r="R426" s="7">
        <v>0.50908243419021426</v>
      </c>
      <c r="S426">
        <f t="shared" si="20"/>
        <v>5.5536265548023371E-2</v>
      </c>
    </row>
    <row r="427" spans="1:19" x14ac:dyDescent="0.25">
      <c r="A427">
        <v>4368</v>
      </c>
      <c r="B427">
        <v>4566</v>
      </c>
      <c r="C427" t="s">
        <v>924</v>
      </c>
      <c r="D427" t="s">
        <v>925</v>
      </c>
      <c r="E427" t="s">
        <v>94</v>
      </c>
      <c r="F427">
        <v>100.5</v>
      </c>
      <c r="G427">
        <v>237.34</v>
      </c>
      <c r="H427">
        <v>237.34</v>
      </c>
      <c r="I427" t="s">
        <v>2126</v>
      </c>
      <c r="J427" s="8" t="s">
        <v>116</v>
      </c>
      <c r="K427" t="s">
        <v>121</v>
      </c>
      <c r="L427">
        <v>3</v>
      </c>
      <c r="M427" s="34">
        <f t="shared" si="18"/>
        <v>5.6818181818181815E-4</v>
      </c>
      <c r="N427">
        <v>8</v>
      </c>
      <c r="O427">
        <f t="shared" si="19"/>
        <v>4.5454545454545452E-3</v>
      </c>
      <c r="R427" s="7">
        <v>0.50889677600699423</v>
      </c>
      <c r="S427">
        <f t="shared" si="20"/>
        <v>2.3131671636681555E-3</v>
      </c>
    </row>
    <row r="428" spans="1:19" x14ac:dyDescent="0.25">
      <c r="A428">
        <v>9543</v>
      </c>
      <c r="B428">
        <v>42284</v>
      </c>
      <c r="C428" t="s">
        <v>1091</v>
      </c>
      <c r="D428" t="s">
        <v>1092</v>
      </c>
      <c r="E428" t="s">
        <v>239</v>
      </c>
      <c r="F428" s="6">
        <v>140</v>
      </c>
      <c r="G428" s="6">
        <v>48.34</v>
      </c>
      <c r="H428">
        <v>48.34</v>
      </c>
      <c r="I428" t="s">
        <v>2126</v>
      </c>
      <c r="J428" t="s">
        <v>116</v>
      </c>
      <c r="K428" t="s">
        <v>121</v>
      </c>
      <c r="L428">
        <v>5</v>
      </c>
      <c r="M428" s="34">
        <f t="shared" si="18"/>
        <v>9.46969696969697E-4</v>
      </c>
      <c r="N428">
        <v>8</v>
      </c>
      <c r="O428">
        <f t="shared" si="19"/>
        <v>7.575757575757576E-3</v>
      </c>
      <c r="R428" s="7">
        <v>0.50868632635952127</v>
      </c>
      <c r="S428">
        <f t="shared" si="20"/>
        <v>3.8536842906024341E-3</v>
      </c>
    </row>
    <row r="429" spans="1:19" x14ac:dyDescent="0.25">
      <c r="A429">
        <v>61060</v>
      </c>
      <c r="B429">
        <v>5158</v>
      </c>
      <c r="C429" t="s">
        <v>1322</v>
      </c>
      <c r="D429" t="s">
        <v>924</v>
      </c>
      <c r="E429" t="s">
        <v>94</v>
      </c>
      <c r="F429" s="6">
        <v>100.5</v>
      </c>
      <c r="G429" s="6">
        <v>237.44</v>
      </c>
      <c r="H429">
        <v>237.44</v>
      </c>
      <c r="I429" t="s">
        <v>2126</v>
      </c>
      <c r="J429" s="8" t="s">
        <v>116</v>
      </c>
      <c r="K429" t="s">
        <v>121</v>
      </c>
      <c r="L429">
        <v>226</v>
      </c>
      <c r="M429" s="34">
        <f t="shared" si="18"/>
        <v>4.2803030303030301E-2</v>
      </c>
      <c r="N429">
        <v>8</v>
      </c>
      <c r="O429">
        <f t="shared" si="19"/>
        <v>0.34242424242424241</v>
      </c>
      <c r="R429" s="7">
        <v>0.50868244953461927</v>
      </c>
      <c r="S429">
        <f t="shared" si="20"/>
        <v>0.17418520241639993</v>
      </c>
    </row>
    <row r="430" spans="1:19" x14ac:dyDescent="0.25">
      <c r="A430">
        <v>59812</v>
      </c>
      <c r="B430">
        <v>7609</v>
      </c>
      <c r="C430" t="s">
        <v>1693</v>
      </c>
      <c r="D430" t="s">
        <v>1806</v>
      </c>
      <c r="E430" t="s">
        <v>94</v>
      </c>
      <c r="F430">
        <v>100.5</v>
      </c>
      <c r="G430">
        <v>-109.45</v>
      </c>
      <c r="H430">
        <v>109.45</v>
      </c>
      <c r="I430" t="s">
        <v>2126</v>
      </c>
      <c r="J430" s="8" t="s">
        <v>116</v>
      </c>
      <c r="K430" t="s">
        <v>121</v>
      </c>
      <c r="L430">
        <v>212</v>
      </c>
      <c r="M430" s="34">
        <f t="shared" si="18"/>
        <v>4.0151515151515153E-2</v>
      </c>
      <c r="N430">
        <v>16</v>
      </c>
      <c r="O430">
        <f t="shared" si="19"/>
        <v>0.64242424242424245</v>
      </c>
      <c r="R430" s="7">
        <v>0.5076246503065327</v>
      </c>
      <c r="S430">
        <f t="shared" si="20"/>
        <v>0.32611038140904525</v>
      </c>
    </row>
    <row r="431" spans="1:19" x14ac:dyDescent="0.25">
      <c r="A431">
        <v>8498</v>
      </c>
      <c r="B431">
        <v>37154</v>
      </c>
      <c r="C431" t="s">
        <v>1052</v>
      </c>
      <c r="D431" t="s">
        <v>1053</v>
      </c>
      <c r="E431" t="s">
        <v>94</v>
      </c>
      <c r="F431">
        <v>65.8</v>
      </c>
      <c r="G431">
        <v>-507.39</v>
      </c>
      <c r="H431">
        <v>507.39</v>
      </c>
      <c r="I431" t="s">
        <v>2126</v>
      </c>
      <c r="J431" t="s">
        <v>116</v>
      </c>
      <c r="K431" t="s">
        <v>121</v>
      </c>
      <c r="L431">
        <v>5</v>
      </c>
      <c r="M431" s="34">
        <f t="shared" si="18"/>
        <v>9.46969696969697E-4</v>
      </c>
      <c r="N431">
        <v>12</v>
      </c>
      <c r="O431">
        <f t="shared" si="19"/>
        <v>1.1363636363636364E-2</v>
      </c>
      <c r="R431" s="7">
        <v>0.50439056161926721</v>
      </c>
      <c r="S431">
        <f t="shared" si="20"/>
        <v>5.731710927491673E-3</v>
      </c>
    </row>
    <row r="432" spans="1:19" x14ac:dyDescent="0.25">
      <c r="A432">
        <v>42029</v>
      </c>
      <c r="B432">
        <v>20230</v>
      </c>
      <c r="C432" t="s">
        <v>1806</v>
      </c>
      <c r="D432" t="s">
        <v>1508</v>
      </c>
      <c r="E432" t="s">
        <v>94</v>
      </c>
      <c r="F432">
        <v>100.5</v>
      </c>
      <c r="G432">
        <v>-110.4</v>
      </c>
      <c r="H432">
        <v>110.4</v>
      </c>
      <c r="I432" t="s">
        <v>2126</v>
      </c>
      <c r="J432" t="s">
        <v>116</v>
      </c>
      <c r="K432" t="s">
        <v>121</v>
      </c>
      <c r="L432">
        <v>53</v>
      </c>
      <c r="M432" s="34">
        <f t="shared" si="18"/>
        <v>1.0037878787878788E-2</v>
      </c>
      <c r="N432">
        <v>16</v>
      </c>
      <c r="O432">
        <f t="shared" si="19"/>
        <v>0.16060606060606061</v>
      </c>
      <c r="R432" s="7">
        <v>0.50325650340625006</v>
      </c>
      <c r="S432">
        <f t="shared" si="20"/>
        <v>8.0826044486458345E-2</v>
      </c>
    </row>
    <row r="433" spans="1:19" x14ac:dyDescent="0.25">
      <c r="A433">
        <v>24808</v>
      </c>
      <c r="B433">
        <v>17393</v>
      </c>
      <c r="C433" t="s">
        <v>1508</v>
      </c>
      <c r="D433" t="s">
        <v>1509</v>
      </c>
      <c r="E433" t="s">
        <v>94</v>
      </c>
      <c r="F433">
        <v>100.5</v>
      </c>
      <c r="G433">
        <v>-110.74</v>
      </c>
      <c r="H433">
        <v>110.74</v>
      </c>
      <c r="I433" t="s">
        <v>2126</v>
      </c>
      <c r="J433" t="s">
        <v>116</v>
      </c>
      <c r="K433" t="s">
        <v>121</v>
      </c>
      <c r="L433">
        <v>19</v>
      </c>
      <c r="M433" s="34">
        <f t="shared" si="18"/>
        <v>3.5984848484848487E-3</v>
      </c>
      <c r="N433">
        <v>16</v>
      </c>
      <c r="O433">
        <f t="shared" si="19"/>
        <v>5.7575757575757579E-2</v>
      </c>
      <c r="R433" s="7">
        <v>0.50171137778625619</v>
      </c>
      <c r="S433">
        <f t="shared" si="20"/>
        <v>2.8886412660420812E-2</v>
      </c>
    </row>
    <row r="434" spans="1:19" x14ac:dyDescent="0.25">
      <c r="A434">
        <v>68292</v>
      </c>
      <c r="B434">
        <v>34377</v>
      </c>
      <c r="C434" t="s">
        <v>932</v>
      </c>
      <c r="D434" t="s">
        <v>1539</v>
      </c>
      <c r="E434" t="s">
        <v>94</v>
      </c>
      <c r="F434" s="6">
        <v>100.5</v>
      </c>
      <c r="G434" s="6">
        <v>-110.83</v>
      </c>
      <c r="H434">
        <v>110.83</v>
      </c>
      <c r="I434" t="s">
        <v>2126</v>
      </c>
      <c r="J434" t="s">
        <v>116</v>
      </c>
      <c r="K434" t="s">
        <v>121</v>
      </c>
      <c r="L434">
        <v>420</v>
      </c>
      <c r="M434" s="34">
        <f t="shared" si="18"/>
        <v>7.9545454545454544E-2</v>
      </c>
      <c r="N434">
        <v>16</v>
      </c>
      <c r="O434">
        <f t="shared" si="19"/>
        <v>1.2727272727272727</v>
      </c>
      <c r="R434" s="7">
        <v>0.50130396080528739</v>
      </c>
      <c r="S434">
        <f t="shared" si="20"/>
        <v>0.63802322284309299</v>
      </c>
    </row>
    <row r="435" spans="1:19" x14ac:dyDescent="0.25">
      <c r="A435">
        <v>69569</v>
      </c>
      <c r="B435">
        <v>36091</v>
      </c>
      <c r="C435" t="s">
        <v>1091</v>
      </c>
      <c r="D435" t="s">
        <v>907</v>
      </c>
      <c r="E435" t="s">
        <v>239</v>
      </c>
      <c r="F435" s="6">
        <v>140</v>
      </c>
      <c r="G435" s="6">
        <v>-49.19</v>
      </c>
      <c r="H435">
        <v>49.19</v>
      </c>
      <c r="I435" t="s">
        <v>2126</v>
      </c>
      <c r="J435" t="s">
        <v>116</v>
      </c>
      <c r="K435" t="s">
        <v>121</v>
      </c>
      <c r="L435">
        <v>534</v>
      </c>
      <c r="M435" s="34">
        <f t="shared" si="18"/>
        <v>0.10113636363636364</v>
      </c>
      <c r="N435">
        <v>8</v>
      </c>
      <c r="O435">
        <f t="shared" si="19"/>
        <v>0.80909090909090908</v>
      </c>
      <c r="R435" s="7">
        <v>0.49989625973204438</v>
      </c>
      <c r="S435">
        <f t="shared" si="20"/>
        <v>0.40446151923774498</v>
      </c>
    </row>
    <row r="436" spans="1:19" x14ac:dyDescent="0.25">
      <c r="A436">
        <v>46779</v>
      </c>
      <c r="B436">
        <v>15684</v>
      </c>
      <c r="C436" t="s">
        <v>309</v>
      </c>
      <c r="D436" t="s">
        <v>310</v>
      </c>
      <c r="E436" t="s">
        <v>94</v>
      </c>
      <c r="F436" s="6">
        <v>75</v>
      </c>
      <c r="G436" s="6">
        <v>2526.54</v>
      </c>
      <c r="H436" s="6">
        <v>2526.54</v>
      </c>
      <c r="I436" t="s">
        <v>2127</v>
      </c>
      <c r="J436" t="s">
        <v>116</v>
      </c>
      <c r="K436" t="s">
        <v>121</v>
      </c>
      <c r="L436">
        <v>84</v>
      </c>
      <c r="M436" s="34">
        <f t="shared" si="18"/>
        <v>1.5909090909090907E-2</v>
      </c>
      <c r="N436">
        <v>24</v>
      </c>
      <c r="O436">
        <f t="shared" si="19"/>
        <v>0.38181818181818178</v>
      </c>
      <c r="R436" s="7">
        <v>0.49615194414315084</v>
      </c>
      <c r="S436">
        <f t="shared" si="20"/>
        <v>0.18943983321829394</v>
      </c>
    </row>
    <row r="437" spans="1:19" x14ac:dyDescent="0.25">
      <c r="A437">
        <v>30541</v>
      </c>
      <c r="B437">
        <v>17806</v>
      </c>
      <c r="C437" t="s">
        <v>318</v>
      </c>
      <c r="D437" t="s">
        <v>309</v>
      </c>
      <c r="E437" t="s">
        <v>94</v>
      </c>
      <c r="F437" s="6">
        <v>130</v>
      </c>
      <c r="G437" s="6">
        <v>2526.62</v>
      </c>
      <c r="H437" s="6">
        <v>2526.62</v>
      </c>
      <c r="I437" t="s">
        <v>2127</v>
      </c>
      <c r="J437" t="s">
        <v>116</v>
      </c>
      <c r="K437" t="s">
        <v>121</v>
      </c>
      <c r="L437">
        <v>25</v>
      </c>
      <c r="M437" s="34">
        <f t="shared" si="18"/>
        <v>4.734848484848485E-3</v>
      </c>
      <c r="N437">
        <v>24</v>
      </c>
      <c r="O437">
        <f t="shared" si="19"/>
        <v>0.11363636363636365</v>
      </c>
      <c r="R437" s="7">
        <v>0.49613623455661565</v>
      </c>
      <c r="S437">
        <f t="shared" si="20"/>
        <v>5.6379117563251785E-2</v>
      </c>
    </row>
    <row r="438" spans="1:19" x14ac:dyDescent="0.25">
      <c r="A438">
        <v>15736</v>
      </c>
      <c r="B438">
        <v>24390</v>
      </c>
      <c r="C438" t="s">
        <v>296</v>
      </c>
      <c r="D438" t="s">
        <v>318</v>
      </c>
      <c r="E438" t="s">
        <v>94</v>
      </c>
      <c r="F438" s="6">
        <v>75</v>
      </c>
      <c r="G438" s="6">
        <v>2526.84</v>
      </c>
      <c r="H438" s="6">
        <v>2526.84</v>
      </c>
      <c r="I438" t="s">
        <v>2127</v>
      </c>
      <c r="J438" t="s">
        <v>116</v>
      </c>
      <c r="K438" t="s">
        <v>121</v>
      </c>
      <c r="L438">
        <v>10</v>
      </c>
      <c r="M438" s="34">
        <f t="shared" si="18"/>
        <v>1.893939393939394E-3</v>
      </c>
      <c r="N438">
        <v>24</v>
      </c>
      <c r="O438">
        <f t="shared" si="19"/>
        <v>4.5454545454545456E-2</v>
      </c>
      <c r="R438" s="7">
        <v>0.49609303832274149</v>
      </c>
      <c r="S438">
        <f t="shared" si="20"/>
        <v>2.2549683560124614E-2</v>
      </c>
    </row>
    <row r="439" spans="1:19" x14ac:dyDescent="0.25">
      <c r="A439">
        <v>70962</v>
      </c>
      <c r="B439">
        <v>7091</v>
      </c>
      <c r="C439" t="s">
        <v>295</v>
      </c>
      <c r="D439" t="s">
        <v>296</v>
      </c>
      <c r="E439" t="s">
        <v>94</v>
      </c>
      <c r="F439" s="6">
        <v>75</v>
      </c>
      <c r="G439" s="6">
        <v>2526.92</v>
      </c>
      <c r="H439" s="6">
        <v>2526.92</v>
      </c>
      <c r="I439" t="s">
        <v>2127</v>
      </c>
      <c r="J439" s="8" t="s">
        <v>116</v>
      </c>
      <c r="K439" t="s">
        <v>121</v>
      </c>
      <c r="L439">
        <v>986</v>
      </c>
      <c r="M439" s="34">
        <f t="shared" si="18"/>
        <v>0.18674242424242424</v>
      </c>
      <c r="N439">
        <v>24</v>
      </c>
      <c r="O439">
        <f t="shared" si="19"/>
        <v>4.4818181818181815</v>
      </c>
      <c r="R439" s="7">
        <v>0.49607733246617869</v>
      </c>
      <c r="S439">
        <f t="shared" si="20"/>
        <v>2.2233284082347824</v>
      </c>
    </row>
    <row r="440" spans="1:19" x14ac:dyDescent="0.25">
      <c r="A440">
        <v>70947</v>
      </c>
      <c r="B440">
        <v>19950</v>
      </c>
      <c r="C440" t="s">
        <v>320</v>
      </c>
      <c r="D440" t="s">
        <v>295</v>
      </c>
      <c r="E440" t="s">
        <v>94</v>
      </c>
      <c r="F440" s="6">
        <v>75</v>
      </c>
      <c r="G440" s="6">
        <v>2527</v>
      </c>
      <c r="H440" s="6">
        <v>2527</v>
      </c>
      <c r="I440" t="s">
        <v>2127</v>
      </c>
      <c r="J440" t="s">
        <v>116</v>
      </c>
      <c r="K440" t="s">
        <v>121</v>
      </c>
      <c r="L440">
        <v>967</v>
      </c>
      <c r="M440" s="34">
        <f t="shared" si="18"/>
        <v>0.18314393939393939</v>
      </c>
      <c r="N440">
        <v>24</v>
      </c>
      <c r="O440">
        <f t="shared" si="19"/>
        <v>4.3954545454545455</v>
      </c>
      <c r="R440" s="7">
        <v>0.49606162760405076</v>
      </c>
      <c r="S440">
        <f t="shared" si="20"/>
        <v>2.1804163358778048</v>
      </c>
    </row>
    <row r="441" spans="1:19" x14ac:dyDescent="0.25">
      <c r="A441">
        <v>35004</v>
      </c>
      <c r="B441">
        <v>25564</v>
      </c>
      <c r="C441" t="s">
        <v>282</v>
      </c>
      <c r="D441" t="s">
        <v>320</v>
      </c>
      <c r="E441" t="s">
        <v>94</v>
      </c>
      <c r="F441" s="6">
        <v>75</v>
      </c>
      <c r="G441" s="6">
        <v>2527.16</v>
      </c>
      <c r="H441" s="6">
        <v>2527.16</v>
      </c>
      <c r="I441" t="s">
        <v>2127</v>
      </c>
      <c r="J441" t="s">
        <v>116</v>
      </c>
      <c r="K441" t="s">
        <v>121</v>
      </c>
      <c r="L441">
        <v>32</v>
      </c>
      <c r="M441" s="34">
        <f t="shared" si="18"/>
        <v>6.0606060606060606E-3</v>
      </c>
      <c r="N441">
        <v>24</v>
      </c>
      <c r="O441">
        <f t="shared" si="19"/>
        <v>0.14545454545454545</v>
      </c>
      <c r="R441" s="7">
        <v>0.49603022086272192</v>
      </c>
      <c r="S441">
        <f t="shared" si="20"/>
        <v>7.2149850307305002E-2</v>
      </c>
    </row>
    <row r="442" spans="1:19" x14ac:dyDescent="0.25">
      <c r="A442">
        <v>16939</v>
      </c>
      <c r="B442">
        <v>3465</v>
      </c>
      <c r="C442" t="s">
        <v>279</v>
      </c>
      <c r="D442" t="s">
        <v>282</v>
      </c>
      <c r="E442" t="s">
        <v>94</v>
      </c>
      <c r="F442">
        <v>75</v>
      </c>
      <c r="G442" s="6">
        <v>2527.2399999999998</v>
      </c>
      <c r="H442" s="6">
        <v>2527.2399999999998</v>
      </c>
      <c r="I442" t="s">
        <v>2127</v>
      </c>
      <c r="J442" t="s">
        <v>116</v>
      </c>
      <c r="K442" t="s">
        <v>121</v>
      </c>
      <c r="L442">
        <v>12</v>
      </c>
      <c r="M442" s="34">
        <f t="shared" si="18"/>
        <v>2.2727272727272726E-3</v>
      </c>
      <c r="N442">
        <v>24</v>
      </c>
      <c r="O442">
        <f t="shared" si="19"/>
        <v>5.4545454545454543E-2</v>
      </c>
      <c r="R442" s="7">
        <v>0.49601451898333215</v>
      </c>
      <c r="S442">
        <f t="shared" si="20"/>
        <v>2.7055337399090842E-2</v>
      </c>
    </row>
    <row r="443" spans="1:19" x14ac:dyDescent="0.25">
      <c r="A443">
        <v>67594</v>
      </c>
      <c r="B443">
        <v>2971</v>
      </c>
      <c r="C443" t="s">
        <v>278</v>
      </c>
      <c r="D443" t="s">
        <v>279</v>
      </c>
      <c r="E443" t="s">
        <v>94</v>
      </c>
      <c r="F443">
        <v>75</v>
      </c>
      <c r="G443" s="6">
        <v>2527.3200000000002</v>
      </c>
      <c r="H443" s="6">
        <v>2527.3200000000002</v>
      </c>
      <c r="I443" t="s">
        <v>2127</v>
      </c>
      <c r="J443" t="s">
        <v>116</v>
      </c>
      <c r="K443" t="s">
        <v>121</v>
      </c>
      <c r="L443">
        <v>389</v>
      </c>
      <c r="M443" s="34">
        <f t="shared" si="18"/>
        <v>7.367424242424242E-2</v>
      </c>
      <c r="N443">
        <v>24</v>
      </c>
      <c r="O443">
        <f t="shared" si="19"/>
        <v>1.7681818181818181</v>
      </c>
      <c r="R443" s="7">
        <v>0.49599881809799951</v>
      </c>
      <c r="S443">
        <f t="shared" si="20"/>
        <v>0.87701609200055364</v>
      </c>
    </row>
    <row r="444" spans="1:19" x14ac:dyDescent="0.25">
      <c r="A444">
        <v>54376</v>
      </c>
      <c r="B444">
        <v>14270</v>
      </c>
      <c r="C444" t="s">
        <v>308</v>
      </c>
      <c r="D444" t="s">
        <v>278</v>
      </c>
      <c r="E444" t="s">
        <v>94</v>
      </c>
      <c r="F444">
        <v>75</v>
      </c>
      <c r="G444" s="6">
        <v>2527.58</v>
      </c>
      <c r="H444" s="6">
        <v>2527.58</v>
      </c>
      <c r="I444" t="s">
        <v>2127</v>
      </c>
      <c r="J444" t="s">
        <v>116</v>
      </c>
      <c r="K444" t="s">
        <v>121</v>
      </c>
      <c r="L444">
        <v>153</v>
      </c>
      <c r="M444" s="34">
        <f t="shared" si="18"/>
        <v>2.8977272727272727E-2</v>
      </c>
      <c r="N444">
        <v>24</v>
      </c>
      <c r="O444">
        <f t="shared" si="19"/>
        <v>0.69545454545454544</v>
      </c>
      <c r="R444" s="7">
        <v>0.49594779708473569</v>
      </c>
      <c r="S444">
        <f t="shared" si="20"/>
        <v>0.34490914979074799</v>
      </c>
    </row>
    <row r="445" spans="1:19" x14ac:dyDescent="0.25">
      <c r="A445">
        <v>26128</v>
      </c>
      <c r="B445">
        <v>29816</v>
      </c>
      <c r="C445" t="s">
        <v>1539</v>
      </c>
      <c r="D445" t="s">
        <v>1398</v>
      </c>
      <c r="E445" t="s">
        <v>94</v>
      </c>
      <c r="F445">
        <v>100.5</v>
      </c>
      <c r="G445">
        <v>-112.59</v>
      </c>
      <c r="H445">
        <v>112.59</v>
      </c>
      <c r="I445" t="s">
        <v>2126</v>
      </c>
      <c r="J445" t="s">
        <v>116</v>
      </c>
      <c r="K445" t="s">
        <v>121</v>
      </c>
      <c r="L445">
        <v>19</v>
      </c>
      <c r="M445" s="34">
        <f t="shared" si="18"/>
        <v>3.5984848484848487E-3</v>
      </c>
      <c r="N445">
        <v>16</v>
      </c>
      <c r="O445">
        <f t="shared" si="19"/>
        <v>5.7575757575757579E-2</v>
      </c>
      <c r="R445" s="7">
        <v>0.49346760792299493</v>
      </c>
      <c r="S445">
        <f t="shared" si="20"/>
        <v>2.8411771365263346E-2</v>
      </c>
    </row>
    <row r="446" spans="1:19" x14ac:dyDescent="0.25">
      <c r="A446">
        <v>5698</v>
      </c>
      <c r="B446">
        <v>4502</v>
      </c>
      <c r="C446" t="s">
        <v>283</v>
      </c>
      <c r="D446" t="s">
        <v>284</v>
      </c>
      <c r="E446" t="s">
        <v>94</v>
      </c>
      <c r="F446" s="6">
        <v>75</v>
      </c>
      <c r="G446" s="6">
        <v>-3291.43</v>
      </c>
      <c r="H446" s="6">
        <v>3291.43</v>
      </c>
      <c r="I446" t="s">
        <v>2127</v>
      </c>
      <c r="J446" t="s">
        <v>116</v>
      </c>
      <c r="K446" t="s">
        <v>121</v>
      </c>
      <c r="L446">
        <v>4</v>
      </c>
      <c r="M446" s="34">
        <f t="shared" si="18"/>
        <v>7.5757575757575758E-4</v>
      </c>
      <c r="N446">
        <v>24</v>
      </c>
      <c r="O446">
        <f t="shared" si="19"/>
        <v>1.8181818181818181E-2</v>
      </c>
      <c r="R446" s="7">
        <v>0.49321813425657479</v>
      </c>
      <c r="S446">
        <f t="shared" si="20"/>
        <v>8.9676024410286319E-3</v>
      </c>
    </row>
    <row r="447" spans="1:19" x14ac:dyDescent="0.25">
      <c r="A447">
        <v>3907</v>
      </c>
      <c r="B447">
        <v>5667</v>
      </c>
      <c r="C447" t="s">
        <v>906</v>
      </c>
      <c r="D447" t="s">
        <v>907</v>
      </c>
      <c r="E447" t="s">
        <v>239</v>
      </c>
      <c r="F447" s="6">
        <v>140</v>
      </c>
      <c r="G447" s="6">
        <v>49.9</v>
      </c>
      <c r="H447">
        <v>49.9</v>
      </c>
      <c r="I447" t="s">
        <v>2126</v>
      </c>
      <c r="J447" t="s">
        <v>116</v>
      </c>
      <c r="K447" t="s">
        <v>121</v>
      </c>
      <c r="L447">
        <v>3</v>
      </c>
      <c r="M447" s="34">
        <f t="shared" si="18"/>
        <v>5.6818181818181815E-4</v>
      </c>
      <c r="N447">
        <v>8</v>
      </c>
      <c r="O447">
        <f t="shared" si="19"/>
        <v>4.5454545454545452E-3</v>
      </c>
      <c r="R447" s="7">
        <v>0.49278350733906334</v>
      </c>
      <c r="S447">
        <f t="shared" si="20"/>
        <v>2.2399250333593789E-3</v>
      </c>
    </row>
    <row r="448" spans="1:19" x14ac:dyDescent="0.25">
      <c r="A448">
        <v>69660</v>
      </c>
      <c r="B448">
        <v>28908</v>
      </c>
      <c r="C448" t="s">
        <v>1358</v>
      </c>
      <c r="D448" t="s">
        <v>1341</v>
      </c>
      <c r="E448" t="s">
        <v>94</v>
      </c>
      <c r="F448" s="6">
        <v>100.5</v>
      </c>
      <c r="G448" s="6">
        <v>112.91</v>
      </c>
      <c r="H448">
        <v>112.91</v>
      </c>
      <c r="I448" t="s">
        <v>2126</v>
      </c>
      <c r="J448" s="8" t="s">
        <v>116</v>
      </c>
      <c r="K448" t="s">
        <v>121</v>
      </c>
      <c r="L448">
        <v>525</v>
      </c>
      <c r="M448" s="34">
        <f t="shared" si="18"/>
        <v>9.9431818181818177E-2</v>
      </c>
      <c r="N448">
        <v>16</v>
      </c>
      <c r="O448">
        <f t="shared" si="19"/>
        <v>1.5909090909090908</v>
      </c>
      <c r="R448" s="7">
        <v>0.49206906364405284</v>
      </c>
      <c r="S448">
        <f t="shared" si="20"/>
        <v>0.78283714670644766</v>
      </c>
    </row>
    <row r="449" spans="1:19" x14ac:dyDescent="0.25">
      <c r="A449">
        <v>47865</v>
      </c>
      <c r="B449">
        <v>34703</v>
      </c>
      <c r="C449" t="s">
        <v>1862</v>
      </c>
      <c r="D449" t="s">
        <v>1200</v>
      </c>
      <c r="E449" t="s">
        <v>70</v>
      </c>
      <c r="F449">
        <v>130</v>
      </c>
      <c r="G449">
        <v>520.48</v>
      </c>
      <c r="H449">
        <v>520.48</v>
      </c>
      <c r="I449" t="s">
        <v>2126</v>
      </c>
      <c r="J449" t="s">
        <v>116</v>
      </c>
      <c r="K449" t="s">
        <v>121</v>
      </c>
      <c r="L449">
        <v>91</v>
      </c>
      <c r="M449" s="34">
        <f t="shared" si="18"/>
        <v>1.7234848484848485E-2</v>
      </c>
      <c r="N449">
        <v>12</v>
      </c>
      <c r="O449">
        <f t="shared" si="19"/>
        <v>0.20681818181818182</v>
      </c>
      <c r="R449" s="7">
        <v>0.49170520876882878</v>
      </c>
      <c r="S449">
        <f t="shared" si="20"/>
        <v>0.10169357726809868</v>
      </c>
    </row>
    <row r="450" spans="1:19" x14ac:dyDescent="0.25">
      <c r="A450">
        <v>44949</v>
      </c>
      <c r="B450">
        <v>43251</v>
      </c>
      <c r="C450" t="s">
        <v>1861</v>
      </c>
      <c r="D450" t="s">
        <v>1862</v>
      </c>
      <c r="E450" t="s">
        <v>70</v>
      </c>
      <c r="F450" s="6">
        <v>130</v>
      </c>
      <c r="G450" s="6">
        <v>520.71</v>
      </c>
      <c r="H450">
        <v>520.71</v>
      </c>
      <c r="I450" t="s">
        <v>2126</v>
      </c>
      <c r="J450" t="s">
        <v>116</v>
      </c>
      <c r="K450" t="s">
        <v>121</v>
      </c>
      <c r="L450">
        <v>71</v>
      </c>
      <c r="M450" s="34">
        <f t="shared" ref="M450:M513" si="21">L450/5280</f>
        <v>1.3446969696969697E-2</v>
      </c>
      <c r="N450">
        <v>12</v>
      </c>
      <c r="O450">
        <f t="shared" ref="O450:O513" si="22">M450*N450</f>
        <v>0.16136363636363638</v>
      </c>
      <c r="R450" s="7">
        <v>0.49148802031841138</v>
      </c>
      <c r="S450">
        <f t="shared" ref="S450:S513" si="23">O450*R450</f>
        <v>7.9308294187743655E-2</v>
      </c>
    </row>
    <row r="451" spans="1:19" x14ac:dyDescent="0.25">
      <c r="A451">
        <v>66686</v>
      </c>
      <c r="B451">
        <v>21091</v>
      </c>
      <c r="C451" t="s">
        <v>1861</v>
      </c>
      <c r="D451" t="s">
        <v>816</v>
      </c>
      <c r="E451" t="s">
        <v>70</v>
      </c>
      <c r="F451">
        <v>130</v>
      </c>
      <c r="G451">
        <v>-520.95000000000005</v>
      </c>
      <c r="H451">
        <v>520.95000000000005</v>
      </c>
      <c r="I451" t="s">
        <v>2126</v>
      </c>
      <c r="J451" t="s">
        <v>116</v>
      </c>
      <c r="K451" t="s">
        <v>121</v>
      </c>
      <c r="L451">
        <v>347</v>
      </c>
      <c r="M451" s="34">
        <f t="shared" si="21"/>
        <v>6.571969696969697E-2</v>
      </c>
      <c r="N451">
        <v>12</v>
      </c>
      <c r="O451">
        <f t="shared" si="22"/>
        <v>0.78863636363636358</v>
      </c>
      <c r="R451" s="7">
        <v>0.49126159335828767</v>
      </c>
      <c r="S451">
        <f t="shared" si="23"/>
        <v>0.38742675658028591</v>
      </c>
    </row>
    <row r="452" spans="1:19" x14ac:dyDescent="0.25">
      <c r="A452">
        <v>54196</v>
      </c>
      <c r="B452">
        <v>28423</v>
      </c>
      <c r="C452" t="s">
        <v>1175</v>
      </c>
      <c r="D452" t="s">
        <v>906</v>
      </c>
      <c r="E452" t="s">
        <v>239</v>
      </c>
      <c r="F452" s="6">
        <v>140</v>
      </c>
      <c r="G452" s="6">
        <v>50.18</v>
      </c>
      <c r="H452">
        <v>50.18</v>
      </c>
      <c r="I452" t="s">
        <v>2126</v>
      </c>
      <c r="J452" t="s">
        <v>116</v>
      </c>
      <c r="K452" t="s">
        <v>121</v>
      </c>
      <c r="L452">
        <v>151</v>
      </c>
      <c r="M452" s="34">
        <f t="shared" si="21"/>
        <v>2.8598484848484849E-2</v>
      </c>
      <c r="N452">
        <v>8</v>
      </c>
      <c r="O452">
        <f t="shared" si="22"/>
        <v>0.22878787878787879</v>
      </c>
      <c r="R452" s="7">
        <v>0.49003381857750622</v>
      </c>
      <c r="S452">
        <f t="shared" si="23"/>
        <v>0.11211379788667188</v>
      </c>
    </row>
    <row r="453" spans="1:19" x14ac:dyDescent="0.25">
      <c r="A453">
        <v>12002</v>
      </c>
      <c r="B453">
        <v>20901</v>
      </c>
      <c r="C453" t="s">
        <v>1175</v>
      </c>
      <c r="D453" t="s">
        <v>1116</v>
      </c>
      <c r="E453" t="s">
        <v>239</v>
      </c>
      <c r="F453" s="6">
        <v>140</v>
      </c>
      <c r="G453" s="6">
        <v>-50.3</v>
      </c>
      <c r="H453">
        <v>50.3</v>
      </c>
      <c r="I453" t="s">
        <v>2126</v>
      </c>
      <c r="J453" s="8" t="s">
        <v>116</v>
      </c>
      <c r="K453" t="s">
        <v>121</v>
      </c>
      <c r="L453">
        <v>7</v>
      </c>
      <c r="M453" s="34">
        <f t="shared" si="21"/>
        <v>1.3257575757575758E-3</v>
      </c>
      <c r="N453">
        <v>8</v>
      </c>
      <c r="O453">
        <f t="shared" si="22"/>
        <v>1.0606060606060607E-2</v>
      </c>
      <c r="R453" s="7">
        <v>0.48886475181350425</v>
      </c>
      <c r="S453">
        <f t="shared" si="23"/>
        <v>5.184929185900803E-3</v>
      </c>
    </row>
    <row r="454" spans="1:19" x14ac:dyDescent="0.25">
      <c r="A454">
        <v>70245</v>
      </c>
      <c r="B454">
        <v>5964</v>
      </c>
      <c r="C454" t="s">
        <v>284</v>
      </c>
      <c r="D454" t="s">
        <v>288</v>
      </c>
      <c r="E454" t="s">
        <v>94</v>
      </c>
      <c r="F454">
        <v>75</v>
      </c>
      <c r="G454" s="6">
        <v>-3327.86</v>
      </c>
      <c r="H454" s="6">
        <v>3327.86</v>
      </c>
      <c r="I454" t="s">
        <v>2127</v>
      </c>
      <c r="J454" t="s">
        <v>116</v>
      </c>
      <c r="K454" t="s">
        <v>121</v>
      </c>
      <c r="L454">
        <v>613</v>
      </c>
      <c r="M454" s="34">
        <f t="shared" si="21"/>
        <v>0.11609848484848485</v>
      </c>
      <c r="N454">
        <v>24</v>
      </c>
      <c r="O454">
        <f t="shared" si="22"/>
        <v>2.7863636363636366</v>
      </c>
      <c r="R454" s="7">
        <v>0.48781888770444604</v>
      </c>
      <c r="S454">
        <f t="shared" si="23"/>
        <v>1.3592408098310247</v>
      </c>
    </row>
    <row r="455" spans="1:19" x14ac:dyDescent="0.25">
      <c r="A455">
        <v>70249</v>
      </c>
      <c r="B455">
        <v>30544</v>
      </c>
      <c r="C455" t="s">
        <v>288</v>
      </c>
      <c r="D455" t="s">
        <v>325</v>
      </c>
      <c r="E455" t="s">
        <v>94</v>
      </c>
      <c r="F455">
        <v>75</v>
      </c>
      <c r="G455" s="6">
        <v>-3334.79</v>
      </c>
      <c r="H455" s="6">
        <v>3334.79</v>
      </c>
      <c r="I455" t="s">
        <v>2127</v>
      </c>
      <c r="J455" t="s">
        <v>116</v>
      </c>
      <c r="K455" t="s">
        <v>121</v>
      </c>
      <c r="L455">
        <v>614</v>
      </c>
      <c r="M455" s="34">
        <f t="shared" si="21"/>
        <v>0.11628787878787879</v>
      </c>
      <c r="N455">
        <v>24</v>
      </c>
      <c r="O455">
        <f t="shared" si="22"/>
        <v>2.790909090909091</v>
      </c>
      <c r="R455" s="7">
        <v>0.48680515523799639</v>
      </c>
      <c r="S455">
        <f t="shared" si="23"/>
        <v>1.3586289332551353</v>
      </c>
    </row>
    <row r="456" spans="1:19" x14ac:dyDescent="0.25">
      <c r="A456">
        <v>65615</v>
      </c>
      <c r="B456">
        <v>34560</v>
      </c>
      <c r="C456" t="s">
        <v>1053</v>
      </c>
      <c r="D456" t="s">
        <v>2012</v>
      </c>
      <c r="E456" t="s">
        <v>94</v>
      </c>
      <c r="F456">
        <v>65.8</v>
      </c>
      <c r="G456">
        <v>-526.47</v>
      </c>
      <c r="H456">
        <v>526.47</v>
      </c>
      <c r="I456" t="s">
        <v>2126</v>
      </c>
      <c r="J456" t="s">
        <v>116</v>
      </c>
      <c r="K456" t="s">
        <v>121</v>
      </c>
      <c r="L456">
        <v>310</v>
      </c>
      <c r="M456" s="34">
        <f t="shared" si="21"/>
        <v>5.8712121212121215E-2</v>
      </c>
      <c r="N456">
        <v>12</v>
      </c>
      <c r="O456">
        <f t="shared" si="22"/>
        <v>0.70454545454545459</v>
      </c>
      <c r="R456" s="7">
        <v>0.48611075096396755</v>
      </c>
      <c r="S456">
        <f t="shared" si="23"/>
        <v>0.34248711999734077</v>
      </c>
    </row>
    <row r="457" spans="1:19" x14ac:dyDescent="0.25">
      <c r="A457">
        <v>67660</v>
      </c>
      <c r="B457">
        <v>40895</v>
      </c>
      <c r="C457" t="s">
        <v>1398</v>
      </c>
      <c r="D457" t="s">
        <v>1403</v>
      </c>
      <c r="E457" t="s">
        <v>94</v>
      </c>
      <c r="F457">
        <v>100.5</v>
      </c>
      <c r="G457">
        <v>-115.05</v>
      </c>
      <c r="H457">
        <v>115.05</v>
      </c>
      <c r="I457" t="s">
        <v>2126</v>
      </c>
      <c r="J457" t="s">
        <v>116</v>
      </c>
      <c r="K457" t="s">
        <v>121</v>
      </c>
      <c r="L457">
        <v>388</v>
      </c>
      <c r="M457" s="34">
        <f t="shared" si="21"/>
        <v>7.3484848484848486E-2</v>
      </c>
      <c r="N457">
        <v>16</v>
      </c>
      <c r="O457">
        <f t="shared" si="22"/>
        <v>1.1757575757575758</v>
      </c>
      <c r="R457" s="7">
        <v>0.48291627967014344</v>
      </c>
      <c r="S457">
        <f t="shared" si="23"/>
        <v>0.56779247427883528</v>
      </c>
    </row>
    <row r="458" spans="1:19" x14ac:dyDescent="0.25">
      <c r="A458">
        <v>34784</v>
      </c>
      <c r="B458">
        <v>28558</v>
      </c>
      <c r="C458" t="s">
        <v>1299</v>
      </c>
      <c r="D458" t="s">
        <v>1003</v>
      </c>
      <c r="E458" t="s">
        <v>836</v>
      </c>
      <c r="F458">
        <v>65.8</v>
      </c>
      <c r="G458">
        <v>532.01</v>
      </c>
      <c r="H458">
        <v>532.01</v>
      </c>
      <c r="I458" t="s">
        <v>2126</v>
      </c>
      <c r="J458" t="s">
        <v>116</v>
      </c>
      <c r="K458" t="s">
        <v>121</v>
      </c>
      <c r="L458">
        <v>32</v>
      </c>
      <c r="M458" s="34">
        <f t="shared" si="21"/>
        <v>6.0606060606060606E-3</v>
      </c>
      <c r="N458">
        <v>12</v>
      </c>
      <c r="O458">
        <f t="shared" si="22"/>
        <v>7.2727272727272724E-2</v>
      </c>
      <c r="R458" s="7">
        <v>0.48104871536249322</v>
      </c>
      <c r="S458">
        <f t="shared" si="23"/>
        <v>3.4985361117272233E-2</v>
      </c>
    </row>
    <row r="459" spans="1:19" x14ac:dyDescent="0.25">
      <c r="A459">
        <v>61463</v>
      </c>
      <c r="B459">
        <v>38068</v>
      </c>
      <c r="C459" t="s">
        <v>2012</v>
      </c>
      <c r="D459" t="s">
        <v>1502</v>
      </c>
      <c r="E459" t="s">
        <v>94</v>
      </c>
      <c r="F459">
        <v>65.8</v>
      </c>
      <c r="G459">
        <v>-532.54</v>
      </c>
      <c r="H459">
        <v>532.54</v>
      </c>
      <c r="I459" t="s">
        <v>2126</v>
      </c>
      <c r="J459" t="s">
        <v>116</v>
      </c>
      <c r="K459" t="s">
        <v>121</v>
      </c>
      <c r="L459">
        <v>231</v>
      </c>
      <c r="M459" s="34">
        <f t="shared" si="21"/>
        <v>4.3749999999999997E-2</v>
      </c>
      <c r="N459">
        <v>12</v>
      </c>
      <c r="O459">
        <f t="shared" si="22"/>
        <v>0.52499999999999991</v>
      </c>
      <c r="R459" s="7">
        <v>0.48056996105456873</v>
      </c>
      <c r="S459">
        <f t="shared" si="23"/>
        <v>0.25229922955364853</v>
      </c>
    </row>
    <row r="460" spans="1:19" x14ac:dyDescent="0.25">
      <c r="A460">
        <v>19791</v>
      </c>
      <c r="B460">
        <v>39917</v>
      </c>
      <c r="C460" t="s">
        <v>1403</v>
      </c>
      <c r="D460" t="s">
        <v>1404</v>
      </c>
      <c r="E460" t="s">
        <v>94</v>
      </c>
      <c r="F460">
        <v>100.5</v>
      </c>
      <c r="G460">
        <v>-115.83</v>
      </c>
      <c r="H460">
        <v>115.83</v>
      </c>
      <c r="I460" t="s">
        <v>2126</v>
      </c>
      <c r="J460" t="s">
        <v>116</v>
      </c>
      <c r="K460" t="s">
        <v>121</v>
      </c>
      <c r="L460">
        <v>14</v>
      </c>
      <c r="M460" s="34">
        <f t="shared" si="21"/>
        <v>2.6515151515151517E-3</v>
      </c>
      <c r="N460">
        <v>16</v>
      </c>
      <c r="O460">
        <f t="shared" si="22"/>
        <v>4.2424242424242427E-2</v>
      </c>
      <c r="R460" s="7">
        <v>0.47966431819088323</v>
      </c>
      <c r="S460">
        <f t="shared" si="23"/>
        <v>2.0349395317188986E-2</v>
      </c>
    </row>
    <row r="461" spans="1:19" x14ac:dyDescent="0.25">
      <c r="A461">
        <v>24214</v>
      </c>
      <c r="B461">
        <v>32384</v>
      </c>
      <c r="C461" t="s">
        <v>1502</v>
      </c>
      <c r="D461" t="s">
        <v>1202</v>
      </c>
      <c r="E461" t="s">
        <v>94</v>
      </c>
      <c r="F461">
        <v>65.8</v>
      </c>
      <c r="G461">
        <v>-534.41999999999996</v>
      </c>
      <c r="H461">
        <v>534.41999999999996</v>
      </c>
      <c r="I461" t="s">
        <v>2126</v>
      </c>
      <c r="J461" t="s">
        <v>116</v>
      </c>
      <c r="K461" t="s">
        <v>121</v>
      </c>
      <c r="L461">
        <v>17</v>
      </c>
      <c r="M461" s="34">
        <f t="shared" si="21"/>
        <v>3.2196969696969696E-3</v>
      </c>
      <c r="N461">
        <v>12</v>
      </c>
      <c r="O461">
        <f t="shared" si="22"/>
        <v>3.8636363636363635E-2</v>
      </c>
      <c r="R461" s="7">
        <v>0.47887939646719813</v>
      </c>
      <c r="S461">
        <f t="shared" si="23"/>
        <v>1.8502158499869019E-2</v>
      </c>
    </row>
    <row r="462" spans="1:19" x14ac:dyDescent="0.25">
      <c r="A462">
        <v>12619</v>
      </c>
      <c r="B462">
        <v>33583</v>
      </c>
      <c r="C462" t="s">
        <v>1202</v>
      </c>
      <c r="D462" t="s">
        <v>1203</v>
      </c>
      <c r="E462" t="s">
        <v>94</v>
      </c>
      <c r="F462">
        <v>65.8</v>
      </c>
      <c r="G462">
        <v>-534.5</v>
      </c>
      <c r="H462">
        <v>534.5</v>
      </c>
      <c r="I462" t="s">
        <v>2126</v>
      </c>
      <c r="J462" t="s">
        <v>116</v>
      </c>
      <c r="K462" t="s">
        <v>121</v>
      </c>
      <c r="L462">
        <v>8</v>
      </c>
      <c r="M462" s="34">
        <f t="shared" si="21"/>
        <v>1.5151515151515152E-3</v>
      </c>
      <c r="N462">
        <v>12</v>
      </c>
      <c r="O462">
        <f t="shared" si="22"/>
        <v>1.8181818181818181E-2</v>
      </c>
      <c r="R462" s="7">
        <v>0.47880772134705329</v>
      </c>
      <c r="S462">
        <f t="shared" si="23"/>
        <v>8.7055949335827863E-3</v>
      </c>
    </row>
    <row r="463" spans="1:19" x14ac:dyDescent="0.25">
      <c r="A463">
        <v>63093</v>
      </c>
      <c r="B463">
        <v>43591</v>
      </c>
      <c r="C463" t="s">
        <v>1203</v>
      </c>
      <c r="D463" t="s">
        <v>1278</v>
      </c>
      <c r="E463" t="s">
        <v>94</v>
      </c>
      <c r="F463">
        <v>65.8</v>
      </c>
      <c r="G463">
        <v>-534.58000000000004</v>
      </c>
      <c r="H463">
        <v>534.58000000000004</v>
      </c>
      <c r="I463" t="s">
        <v>2126</v>
      </c>
      <c r="J463" t="s">
        <v>116</v>
      </c>
      <c r="K463" t="s">
        <v>121</v>
      </c>
      <c r="L463">
        <v>251</v>
      </c>
      <c r="M463" s="34">
        <f t="shared" si="21"/>
        <v>4.7537878787878789E-2</v>
      </c>
      <c r="N463">
        <v>12</v>
      </c>
      <c r="O463">
        <f t="shared" si="22"/>
        <v>0.57045454545454544</v>
      </c>
      <c r="R463" s="7">
        <v>0.4787360676792996</v>
      </c>
      <c r="S463">
        <f t="shared" si="23"/>
        <v>0.27309716588069138</v>
      </c>
    </row>
    <row r="464" spans="1:19" x14ac:dyDescent="0.25">
      <c r="A464">
        <v>15173</v>
      </c>
      <c r="B464">
        <v>29040</v>
      </c>
      <c r="C464" t="s">
        <v>973</v>
      </c>
      <c r="D464" t="s">
        <v>1278</v>
      </c>
      <c r="E464" t="s">
        <v>94</v>
      </c>
      <c r="F464">
        <v>65.8</v>
      </c>
      <c r="G464">
        <v>534.66</v>
      </c>
      <c r="H464">
        <v>534.66</v>
      </c>
      <c r="I464" t="s">
        <v>2126</v>
      </c>
      <c r="J464" t="s">
        <v>116</v>
      </c>
      <c r="K464" t="s">
        <v>121</v>
      </c>
      <c r="L464">
        <v>10</v>
      </c>
      <c r="M464" s="34">
        <f t="shared" si="21"/>
        <v>1.893939393939394E-3</v>
      </c>
      <c r="N464">
        <v>12</v>
      </c>
      <c r="O464">
        <f t="shared" si="22"/>
        <v>2.2727272727272728E-2</v>
      </c>
      <c r="R464" s="7">
        <v>0.47866443545430742</v>
      </c>
      <c r="S464">
        <f t="shared" si="23"/>
        <v>1.0878737169416078E-2</v>
      </c>
    </row>
    <row r="465" spans="1:19" x14ac:dyDescent="0.25">
      <c r="A465">
        <v>62953</v>
      </c>
      <c r="B465">
        <v>13896</v>
      </c>
      <c r="C465" t="s">
        <v>1827</v>
      </c>
      <c r="D465" t="s">
        <v>1659</v>
      </c>
      <c r="E465" t="s">
        <v>94</v>
      </c>
      <c r="F465" s="6">
        <v>65.8</v>
      </c>
      <c r="G465" s="6">
        <v>-251.58</v>
      </c>
      <c r="H465">
        <v>251.58</v>
      </c>
      <c r="I465" t="s">
        <v>2126</v>
      </c>
      <c r="J465" t="s">
        <v>116</v>
      </c>
      <c r="K465" t="s">
        <v>121</v>
      </c>
      <c r="L465">
        <v>249</v>
      </c>
      <c r="M465" s="34">
        <f t="shared" si="21"/>
        <v>4.7159090909090907E-2</v>
      </c>
      <c r="N465">
        <v>12</v>
      </c>
      <c r="O465">
        <f t="shared" si="22"/>
        <v>0.56590909090909092</v>
      </c>
      <c r="R465" s="7">
        <v>0.47319784183541019</v>
      </c>
      <c r="S465">
        <f t="shared" si="23"/>
        <v>0.26778696049322076</v>
      </c>
    </row>
    <row r="466" spans="1:19" x14ac:dyDescent="0.25">
      <c r="A466">
        <v>66348</v>
      </c>
      <c r="B466">
        <v>32243</v>
      </c>
      <c r="C466" t="s">
        <v>2036</v>
      </c>
      <c r="D466" t="s">
        <v>1060</v>
      </c>
      <c r="E466" t="s">
        <v>239</v>
      </c>
      <c r="F466">
        <v>100.5</v>
      </c>
      <c r="G466">
        <v>54.09</v>
      </c>
      <c r="H466">
        <v>54.09</v>
      </c>
      <c r="I466" t="s">
        <v>2126</v>
      </c>
      <c r="J466" t="s">
        <v>116</v>
      </c>
      <c r="K466" t="s">
        <v>121</v>
      </c>
      <c r="L466">
        <v>334</v>
      </c>
      <c r="M466" s="34">
        <f t="shared" si="21"/>
        <v>6.3257575757575762E-2</v>
      </c>
      <c r="N466">
        <v>8</v>
      </c>
      <c r="O466">
        <f t="shared" si="22"/>
        <v>0.5060606060606061</v>
      </c>
      <c r="R466" s="7">
        <v>0.47288068120701116</v>
      </c>
      <c r="S466">
        <f t="shared" si="23"/>
        <v>0.23930628412597232</v>
      </c>
    </row>
    <row r="467" spans="1:19" x14ac:dyDescent="0.25">
      <c r="A467">
        <v>71194</v>
      </c>
      <c r="B467">
        <v>4743</v>
      </c>
      <c r="C467" t="s">
        <v>816</v>
      </c>
      <c r="D467" t="s">
        <v>2017</v>
      </c>
      <c r="E467" t="s">
        <v>70</v>
      </c>
      <c r="F467">
        <v>130</v>
      </c>
      <c r="G467">
        <v>-546.16</v>
      </c>
      <c r="H467">
        <v>546.16</v>
      </c>
      <c r="I467" t="s">
        <v>2126</v>
      </c>
      <c r="J467" t="s">
        <v>116</v>
      </c>
      <c r="K467" t="s">
        <v>121</v>
      </c>
      <c r="L467" s="8">
        <v>1819</v>
      </c>
      <c r="M467" s="34">
        <f t="shared" si="21"/>
        <v>0.34450757575757573</v>
      </c>
      <c r="N467">
        <v>12</v>
      </c>
      <c r="O467">
        <f t="shared" si="22"/>
        <v>4.1340909090909088</v>
      </c>
      <c r="R467" s="7">
        <v>0.46858562886333677</v>
      </c>
      <c r="S467">
        <f t="shared" si="23"/>
        <v>1.9371755884145672</v>
      </c>
    </row>
    <row r="468" spans="1:19" x14ac:dyDescent="0.25">
      <c r="A468">
        <v>62537</v>
      </c>
      <c r="B468">
        <v>28893</v>
      </c>
      <c r="C468" t="s">
        <v>2017</v>
      </c>
      <c r="D468" t="s">
        <v>958</v>
      </c>
      <c r="E468" t="s">
        <v>94</v>
      </c>
      <c r="F468">
        <v>65.8</v>
      </c>
      <c r="G468">
        <v>-546.24</v>
      </c>
      <c r="H468">
        <v>546.24</v>
      </c>
      <c r="I468" t="s">
        <v>2126</v>
      </c>
      <c r="J468" t="s">
        <v>116</v>
      </c>
      <c r="K468" t="s">
        <v>121</v>
      </c>
      <c r="L468">
        <v>244</v>
      </c>
      <c r="M468" s="34">
        <f t="shared" si="21"/>
        <v>4.6212121212121211E-2</v>
      </c>
      <c r="N468">
        <v>12</v>
      </c>
      <c r="O468">
        <f t="shared" si="22"/>
        <v>0.55454545454545456</v>
      </c>
      <c r="R468" s="7">
        <v>0.46851700179408318</v>
      </c>
      <c r="S468">
        <f t="shared" si="23"/>
        <v>0.25981397372217341</v>
      </c>
    </row>
    <row r="469" spans="1:19" x14ac:dyDescent="0.25">
      <c r="A469">
        <v>64722</v>
      </c>
      <c r="B469">
        <v>23226</v>
      </c>
      <c r="C469" t="s">
        <v>1148</v>
      </c>
      <c r="D469" t="s">
        <v>2036</v>
      </c>
      <c r="E469" t="s">
        <v>239</v>
      </c>
      <c r="F469" s="6">
        <v>100.5</v>
      </c>
      <c r="G469" s="6">
        <v>54.82</v>
      </c>
      <c r="H469">
        <v>54.82</v>
      </c>
      <c r="I469" t="s">
        <v>2126</v>
      </c>
      <c r="J469" s="8" t="s">
        <v>116</v>
      </c>
      <c r="K469" t="s">
        <v>121</v>
      </c>
      <c r="L469">
        <v>284</v>
      </c>
      <c r="M469" s="34">
        <f t="shared" si="21"/>
        <v>5.3787878787878787E-2</v>
      </c>
      <c r="N469">
        <v>8</v>
      </c>
      <c r="O469">
        <f t="shared" si="22"/>
        <v>0.4303030303030303</v>
      </c>
      <c r="R469" s="7">
        <v>0.46658365644814365</v>
      </c>
      <c r="S469">
        <f t="shared" si="23"/>
        <v>0.20077236125950423</v>
      </c>
    </row>
    <row r="470" spans="1:19" x14ac:dyDescent="0.25">
      <c r="A470">
        <v>53848</v>
      </c>
      <c r="B470">
        <v>11221</v>
      </c>
      <c r="C470" t="s">
        <v>958</v>
      </c>
      <c r="D470" t="s">
        <v>1637</v>
      </c>
      <c r="E470" t="s">
        <v>94</v>
      </c>
      <c r="F470">
        <v>65.8</v>
      </c>
      <c r="G470">
        <v>-548.80999999999995</v>
      </c>
      <c r="H470">
        <v>548.80999999999995</v>
      </c>
      <c r="I470" t="s">
        <v>2126</v>
      </c>
      <c r="J470" t="s">
        <v>116</v>
      </c>
      <c r="K470" t="s">
        <v>121</v>
      </c>
      <c r="L470">
        <v>147</v>
      </c>
      <c r="M470" s="34">
        <f t="shared" si="21"/>
        <v>2.784090909090909E-2</v>
      </c>
      <c r="N470">
        <v>12</v>
      </c>
      <c r="O470">
        <f t="shared" si="22"/>
        <v>0.33409090909090911</v>
      </c>
      <c r="R470" s="7">
        <v>0.46632300260563769</v>
      </c>
      <c r="S470">
        <f t="shared" si="23"/>
        <v>0.15579427587051986</v>
      </c>
    </row>
    <row r="471" spans="1:19" x14ac:dyDescent="0.25">
      <c r="A471">
        <v>31308</v>
      </c>
      <c r="B471">
        <v>22431</v>
      </c>
      <c r="C471" t="s">
        <v>1637</v>
      </c>
      <c r="D471" t="s">
        <v>1210</v>
      </c>
      <c r="E471" t="s">
        <v>94</v>
      </c>
      <c r="F471">
        <v>65.8</v>
      </c>
      <c r="G471">
        <v>-548.89</v>
      </c>
      <c r="H471">
        <v>548.89</v>
      </c>
      <c r="I471" t="s">
        <v>2126</v>
      </c>
      <c r="J471" t="s">
        <v>116</v>
      </c>
      <c r="K471" t="s">
        <v>121</v>
      </c>
      <c r="L471">
        <v>26</v>
      </c>
      <c r="M471" s="34">
        <f t="shared" si="21"/>
        <v>4.9242424242424239E-3</v>
      </c>
      <c r="N471">
        <v>12</v>
      </c>
      <c r="O471">
        <f t="shared" si="22"/>
        <v>5.9090909090909083E-2</v>
      </c>
      <c r="R471" s="7">
        <v>0.46625503663757767</v>
      </c>
      <c r="S471">
        <f t="shared" si="23"/>
        <v>2.7551433983129585E-2</v>
      </c>
    </row>
    <row r="472" spans="1:19" x14ac:dyDescent="0.25">
      <c r="A472">
        <v>4115</v>
      </c>
      <c r="B472">
        <v>25168</v>
      </c>
      <c r="C472" t="s">
        <v>914</v>
      </c>
      <c r="D472" t="s">
        <v>915</v>
      </c>
      <c r="E472" t="s">
        <v>94</v>
      </c>
      <c r="F472">
        <v>100.5</v>
      </c>
      <c r="G472">
        <v>-147.97999999999999</v>
      </c>
      <c r="H472">
        <v>147.97999999999999</v>
      </c>
      <c r="I472" t="s">
        <v>2126</v>
      </c>
      <c r="J472" t="s">
        <v>116</v>
      </c>
      <c r="K472" t="s">
        <v>121</v>
      </c>
      <c r="L472">
        <v>3</v>
      </c>
      <c r="M472" s="34">
        <f t="shared" si="21"/>
        <v>5.6818181818181815E-4</v>
      </c>
      <c r="N472">
        <v>8</v>
      </c>
      <c r="O472">
        <f t="shared" si="22"/>
        <v>4.5454545454545452E-3</v>
      </c>
      <c r="R472" s="7">
        <v>0.46122052563515903</v>
      </c>
      <c r="S472">
        <f t="shared" si="23"/>
        <v>2.0964569347052681E-3</v>
      </c>
    </row>
    <row r="473" spans="1:19" x14ac:dyDescent="0.25">
      <c r="A473">
        <v>11230</v>
      </c>
      <c r="B473">
        <v>25482</v>
      </c>
      <c r="C473" t="s">
        <v>798</v>
      </c>
      <c r="D473" t="s">
        <v>1148</v>
      </c>
      <c r="E473" t="s">
        <v>239</v>
      </c>
      <c r="F473">
        <v>100.5</v>
      </c>
      <c r="G473">
        <v>55.46</v>
      </c>
      <c r="H473">
        <v>55.46</v>
      </c>
      <c r="I473" t="s">
        <v>2126</v>
      </c>
      <c r="J473" t="s">
        <v>116</v>
      </c>
      <c r="K473" t="s">
        <v>121</v>
      </c>
      <c r="L473">
        <v>6</v>
      </c>
      <c r="M473" s="34">
        <f t="shared" si="21"/>
        <v>1.1363636363636363E-3</v>
      </c>
      <c r="N473">
        <v>8</v>
      </c>
      <c r="O473">
        <f t="shared" si="22"/>
        <v>9.0909090909090905E-3</v>
      </c>
      <c r="R473" s="7">
        <v>0.4611993517217316</v>
      </c>
      <c r="S473">
        <f t="shared" si="23"/>
        <v>4.1927213792884686E-3</v>
      </c>
    </row>
    <row r="474" spans="1:19" x14ac:dyDescent="0.25">
      <c r="A474">
        <v>51170</v>
      </c>
      <c r="B474">
        <v>12703</v>
      </c>
      <c r="C474" t="s">
        <v>915</v>
      </c>
      <c r="D474" t="s">
        <v>1934</v>
      </c>
      <c r="E474" t="s">
        <v>94</v>
      </c>
      <c r="F474" s="6">
        <v>100.5</v>
      </c>
      <c r="G474" s="6">
        <v>-148.06</v>
      </c>
      <c r="H474">
        <v>148.06</v>
      </c>
      <c r="I474" t="s">
        <v>2126</v>
      </c>
      <c r="J474" t="s">
        <v>116</v>
      </c>
      <c r="K474" t="s">
        <v>121</v>
      </c>
      <c r="L474">
        <v>119</v>
      </c>
      <c r="M474" s="34">
        <f t="shared" si="21"/>
        <v>2.2537878787878787E-2</v>
      </c>
      <c r="N474">
        <v>8</v>
      </c>
      <c r="O474">
        <f t="shared" si="22"/>
        <v>0.1803030303030303</v>
      </c>
      <c r="R474" s="7">
        <v>0.46097131827293547</v>
      </c>
      <c r="S474">
        <f t="shared" si="23"/>
        <v>8.3114525567392905E-2</v>
      </c>
    </row>
    <row r="475" spans="1:19" x14ac:dyDescent="0.25">
      <c r="A475">
        <v>57122</v>
      </c>
      <c r="B475">
        <v>36131</v>
      </c>
      <c r="C475" t="s">
        <v>1934</v>
      </c>
      <c r="D475" t="s">
        <v>1491</v>
      </c>
      <c r="E475" t="s">
        <v>94</v>
      </c>
      <c r="F475" s="6">
        <v>100.5</v>
      </c>
      <c r="G475" s="6">
        <v>-148.72</v>
      </c>
      <c r="H475">
        <v>148.72</v>
      </c>
      <c r="I475" t="s">
        <v>2126</v>
      </c>
      <c r="J475" t="s">
        <v>116</v>
      </c>
      <c r="K475" t="s">
        <v>121</v>
      </c>
      <c r="L475">
        <v>183</v>
      </c>
      <c r="M475" s="34">
        <f t="shared" si="21"/>
        <v>3.465909090909091E-2</v>
      </c>
      <c r="N475">
        <v>8</v>
      </c>
      <c r="O475">
        <f t="shared" si="22"/>
        <v>0.27727272727272728</v>
      </c>
      <c r="R475" s="7">
        <v>0.4589255875705408</v>
      </c>
      <c r="S475">
        <f t="shared" si="23"/>
        <v>0.12724754928092269</v>
      </c>
    </row>
    <row r="476" spans="1:19" x14ac:dyDescent="0.25">
      <c r="A476">
        <v>50219</v>
      </c>
      <c r="B476">
        <v>39900</v>
      </c>
      <c r="C476" t="s">
        <v>892</v>
      </c>
      <c r="D476" t="s">
        <v>1389</v>
      </c>
      <c r="E476" t="s">
        <v>94</v>
      </c>
      <c r="F476">
        <v>65.8</v>
      </c>
      <c r="G476">
        <v>-146.16999999999999</v>
      </c>
      <c r="H476">
        <v>146.16999999999999</v>
      </c>
      <c r="I476" t="s">
        <v>2126</v>
      </c>
      <c r="J476" t="s">
        <v>116</v>
      </c>
      <c r="K476" t="s">
        <v>121</v>
      </c>
      <c r="L476">
        <v>111</v>
      </c>
      <c r="M476" s="34">
        <f t="shared" si="21"/>
        <v>2.1022727272727273E-2</v>
      </c>
      <c r="N476">
        <v>12</v>
      </c>
      <c r="O476">
        <f t="shared" si="22"/>
        <v>0.25227272727272726</v>
      </c>
      <c r="R476" s="7">
        <v>0.44620676500957795</v>
      </c>
      <c r="S476">
        <f t="shared" si="23"/>
        <v>0.11256579753650715</v>
      </c>
    </row>
    <row r="477" spans="1:19" x14ac:dyDescent="0.25">
      <c r="A477">
        <v>70943</v>
      </c>
      <c r="B477">
        <v>25710</v>
      </c>
      <c r="C477" t="s">
        <v>306</v>
      </c>
      <c r="D477" t="s">
        <v>325</v>
      </c>
      <c r="E477" t="s">
        <v>94</v>
      </c>
      <c r="F477" s="6">
        <v>75</v>
      </c>
      <c r="G477" s="6">
        <v>3651.18</v>
      </c>
      <c r="H477" s="6">
        <v>3651.18</v>
      </c>
      <c r="I477" t="s">
        <v>2127</v>
      </c>
      <c r="J477" s="8" t="s">
        <v>116</v>
      </c>
      <c r="K477" t="s">
        <v>121</v>
      </c>
      <c r="L477">
        <v>961</v>
      </c>
      <c r="M477" s="34">
        <f t="shared" si="21"/>
        <v>0.18200757575757576</v>
      </c>
      <c r="N477">
        <v>24</v>
      </c>
      <c r="O477">
        <f t="shared" si="22"/>
        <v>4.3681818181818182</v>
      </c>
      <c r="R477" s="7">
        <v>0.44462145488201565</v>
      </c>
      <c r="S477">
        <f t="shared" si="23"/>
        <v>1.9421873551891684</v>
      </c>
    </row>
    <row r="478" spans="1:19" x14ac:dyDescent="0.25">
      <c r="A478">
        <v>62826</v>
      </c>
      <c r="B478">
        <v>6128</v>
      </c>
      <c r="C478" t="s">
        <v>1491</v>
      </c>
      <c r="D478" t="s">
        <v>1648</v>
      </c>
      <c r="E478" t="s">
        <v>94</v>
      </c>
      <c r="F478">
        <v>100.5</v>
      </c>
      <c r="G478">
        <v>-154.08000000000001</v>
      </c>
      <c r="H478">
        <v>154.08000000000001</v>
      </c>
      <c r="I478" t="s">
        <v>2126</v>
      </c>
      <c r="J478" t="s">
        <v>116</v>
      </c>
      <c r="K478" t="s">
        <v>121</v>
      </c>
      <c r="L478">
        <v>248</v>
      </c>
      <c r="M478" s="34">
        <f t="shared" si="21"/>
        <v>4.6969696969696967E-2</v>
      </c>
      <c r="N478">
        <v>8</v>
      </c>
      <c r="O478">
        <f t="shared" si="22"/>
        <v>0.37575757575757573</v>
      </c>
      <c r="R478" s="7">
        <v>0.44296088644529352</v>
      </c>
      <c r="S478">
        <f t="shared" si="23"/>
        <v>0.1664459088461103</v>
      </c>
    </row>
    <row r="479" spans="1:19" x14ac:dyDescent="0.25">
      <c r="A479">
        <v>51312</v>
      </c>
      <c r="B479">
        <v>29962</v>
      </c>
      <c r="C479" t="s">
        <v>1040</v>
      </c>
      <c r="D479" t="s">
        <v>1799</v>
      </c>
      <c r="E479" t="s">
        <v>94</v>
      </c>
      <c r="F479" s="6">
        <v>100.5</v>
      </c>
      <c r="G479" s="6">
        <v>-218.71</v>
      </c>
      <c r="H479">
        <v>218.71</v>
      </c>
      <c r="I479" t="s">
        <v>2126</v>
      </c>
      <c r="J479" s="8" t="s">
        <v>116</v>
      </c>
      <c r="K479" t="s">
        <v>121</v>
      </c>
      <c r="L479">
        <v>121</v>
      </c>
      <c r="M479" s="34">
        <f t="shared" si="21"/>
        <v>2.2916666666666665E-2</v>
      </c>
      <c r="N479">
        <v>8</v>
      </c>
      <c r="O479">
        <f t="shared" si="22"/>
        <v>0.18333333333333332</v>
      </c>
      <c r="R479" s="7">
        <v>0.44102166707521323</v>
      </c>
      <c r="S479">
        <f t="shared" si="23"/>
        <v>8.085397229712242E-2</v>
      </c>
    </row>
    <row r="480" spans="1:19" x14ac:dyDescent="0.25">
      <c r="A480">
        <v>63536</v>
      </c>
      <c r="B480">
        <v>21679</v>
      </c>
      <c r="C480" t="s">
        <v>1336</v>
      </c>
      <c r="D480" t="s">
        <v>930</v>
      </c>
      <c r="E480" t="s">
        <v>94</v>
      </c>
      <c r="F480" s="6">
        <v>100.5</v>
      </c>
      <c r="G480" s="6">
        <v>273.92</v>
      </c>
      <c r="H480">
        <v>273.92</v>
      </c>
      <c r="I480" t="s">
        <v>2126</v>
      </c>
      <c r="J480" t="s">
        <v>116</v>
      </c>
      <c r="K480" t="s">
        <v>121</v>
      </c>
      <c r="L480">
        <v>258</v>
      </c>
      <c r="M480" s="34">
        <f t="shared" si="21"/>
        <v>4.8863636363636366E-2</v>
      </c>
      <c r="N480">
        <v>8</v>
      </c>
      <c r="O480">
        <f t="shared" si="22"/>
        <v>0.39090909090909093</v>
      </c>
      <c r="R480" s="7">
        <v>0.44093735695641062</v>
      </c>
      <c r="S480">
        <f t="shared" si="23"/>
        <v>0.1723664213556878</v>
      </c>
    </row>
    <row r="481" spans="1:19" x14ac:dyDescent="0.25">
      <c r="A481">
        <v>32023</v>
      </c>
      <c r="B481">
        <v>41209</v>
      </c>
      <c r="C481" t="s">
        <v>1648</v>
      </c>
      <c r="D481" t="s">
        <v>1649</v>
      </c>
      <c r="E481" t="s">
        <v>94</v>
      </c>
      <c r="F481">
        <v>100.5</v>
      </c>
      <c r="G481">
        <v>-154.94999999999999</v>
      </c>
      <c r="H481">
        <v>154.94999999999999</v>
      </c>
      <c r="I481" t="s">
        <v>2126</v>
      </c>
      <c r="J481" t="s">
        <v>116</v>
      </c>
      <c r="K481" t="s">
        <v>121</v>
      </c>
      <c r="L481">
        <v>27</v>
      </c>
      <c r="M481" s="34">
        <f t="shared" si="21"/>
        <v>5.1136363636363636E-3</v>
      </c>
      <c r="N481">
        <v>8</v>
      </c>
      <c r="O481">
        <f t="shared" si="22"/>
        <v>4.0909090909090909E-2</v>
      </c>
      <c r="R481" s="7">
        <v>0.44047378756689792</v>
      </c>
      <c r="S481">
        <f t="shared" si="23"/>
        <v>1.8019382218645824E-2</v>
      </c>
    </row>
    <row r="482" spans="1:19" x14ac:dyDescent="0.25">
      <c r="A482">
        <v>43153</v>
      </c>
      <c r="B482">
        <v>20661</v>
      </c>
      <c r="C482" t="s">
        <v>1649</v>
      </c>
      <c r="D482" t="s">
        <v>1830</v>
      </c>
      <c r="E482" t="s">
        <v>94</v>
      </c>
      <c r="F482" s="6">
        <v>100.5</v>
      </c>
      <c r="G482" s="6">
        <v>-155.03</v>
      </c>
      <c r="H482">
        <v>155.03</v>
      </c>
      <c r="I482" t="s">
        <v>2126</v>
      </c>
      <c r="J482" s="8" t="s">
        <v>116</v>
      </c>
      <c r="K482" t="s">
        <v>121</v>
      </c>
      <c r="L482">
        <v>59</v>
      </c>
      <c r="M482" s="34">
        <f t="shared" si="21"/>
        <v>1.1174242424242425E-2</v>
      </c>
      <c r="N482">
        <v>8</v>
      </c>
      <c r="O482">
        <f t="shared" si="22"/>
        <v>8.9393939393939401E-2</v>
      </c>
      <c r="R482" s="7">
        <v>0.44024649025021495</v>
      </c>
      <c r="S482">
        <f t="shared" si="23"/>
        <v>3.935536806782225E-2</v>
      </c>
    </row>
    <row r="483" spans="1:19" x14ac:dyDescent="0.25">
      <c r="A483">
        <v>60971</v>
      </c>
      <c r="B483">
        <v>37079</v>
      </c>
      <c r="C483" t="s">
        <v>1721</v>
      </c>
      <c r="D483" t="s">
        <v>875</v>
      </c>
      <c r="E483" t="s">
        <v>239</v>
      </c>
      <c r="F483" s="6">
        <v>140</v>
      </c>
      <c r="G483" s="6">
        <v>155.29</v>
      </c>
      <c r="H483">
        <v>155.29</v>
      </c>
      <c r="I483" t="s">
        <v>2126</v>
      </c>
      <c r="J483" t="s">
        <v>116</v>
      </c>
      <c r="K483" t="s">
        <v>121</v>
      </c>
      <c r="L483">
        <v>226</v>
      </c>
      <c r="M483" s="34">
        <f t="shared" si="21"/>
        <v>4.2803030303030301E-2</v>
      </c>
      <c r="N483">
        <v>8</v>
      </c>
      <c r="O483">
        <f t="shared" si="22"/>
        <v>0.34242424242424241</v>
      </c>
      <c r="R483" s="7">
        <v>0.43950939135482536</v>
      </c>
      <c r="S483">
        <f t="shared" si="23"/>
        <v>0.15049867037301595</v>
      </c>
    </row>
    <row r="484" spans="1:19" x14ac:dyDescent="0.25">
      <c r="A484">
        <v>5891</v>
      </c>
      <c r="B484">
        <v>17646</v>
      </c>
      <c r="C484" t="s">
        <v>972</v>
      </c>
      <c r="D484" t="s">
        <v>973</v>
      </c>
      <c r="E484" t="s">
        <v>239</v>
      </c>
      <c r="F484">
        <v>140</v>
      </c>
      <c r="G484">
        <v>582.75</v>
      </c>
      <c r="H484">
        <v>582.75</v>
      </c>
      <c r="I484" t="s">
        <v>2126</v>
      </c>
      <c r="J484" t="s">
        <v>116</v>
      </c>
      <c r="K484" t="s">
        <v>121</v>
      </c>
      <c r="L484">
        <v>4</v>
      </c>
      <c r="M484" s="34">
        <f t="shared" si="21"/>
        <v>7.5757575757575758E-4</v>
      </c>
      <c r="N484">
        <v>12</v>
      </c>
      <c r="O484">
        <f t="shared" si="22"/>
        <v>9.0909090909090905E-3</v>
      </c>
      <c r="R484" s="7">
        <v>0.43916383879879878</v>
      </c>
      <c r="S484">
        <f t="shared" si="23"/>
        <v>3.9923985345345341E-3</v>
      </c>
    </row>
    <row r="485" spans="1:19" x14ac:dyDescent="0.25">
      <c r="A485">
        <v>55952</v>
      </c>
      <c r="B485">
        <v>39504</v>
      </c>
      <c r="C485" t="s">
        <v>1974</v>
      </c>
      <c r="D485" t="s">
        <v>972</v>
      </c>
      <c r="E485" t="s">
        <v>239</v>
      </c>
      <c r="F485">
        <v>140</v>
      </c>
      <c r="G485">
        <v>582.83000000000004</v>
      </c>
      <c r="H485">
        <v>582.83000000000004</v>
      </c>
      <c r="I485" t="s">
        <v>2126</v>
      </c>
      <c r="J485" t="s">
        <v>116</v>
      </c>
      <c r="K485" t="s">
        <v>121</v>
      </c>
      <c r="L485">
        <v>172</v>
      </c>
      <c r="M485" s="34">
        <f t="shared" si="21"/>
        <v>3.2575757575757577E-2</v>
      </c>
      <c r="N485">
        <v>12</v>
      </c>
      <c r="O485">
        <f t="shared" si="22"/>
        <v>0.39090909090909093</v>
      </c>
      <c r="R485" s="7">
        <v>0.43910355860199368</v>
      </c>
      <c r="S485">
        <f t="shared" si="23"/>
        <v>0.17164957290805208</v>
      </c>
    </row>
    <row r="486" spans="1:19" x14ac:dyDescent="0.25">
      <c r="A486">
        <v>36461</v>
      </c>
      <c r="B486">
        <v>41927</v>
      </c>
      <c r="C486" t="s">
        <v>1487</v>
      </c>
      <c r="D486" t="s">
        <v>1721</v>
      </c>
      <c r="E486" t="s">
        <v>94</v>
      </c>
      <c r="F486">
        <v>140</v>
      </c>
      <c r="G486">
        <v>155.69999999999999</v>
      </c>
      <c r="H486">
        <v>155.69999999999999</v>
      </c>
      <c r="I486" t="s">
        <v>2126</v>
      </c>
      <c r="J486" t="s">
        <v>116</v>
      </c>
      <c r="K486" t="s">
        <v>121</v>
      </c>
      <c r="L486">
        <v>34</v>
      </c>
      <c r="M486" s="34">
        <f t="shared" si="21"/>
        <v>6.4393939393939392E-3</v>
      </c>
      <c r="N486">
        <v>8</v>
      </c>
      <c r="O486">
        <f t="shared" si="22"/>
        <v>5.1515151515151514E-2</v>
      </c>
      <c r="R486" s="7">
        <v>0.43835204485222112</v>
      </c>
      <c r="S486">
        <f t="shared" si="23"/>
        <v>2.2581772007538664E-2</v>
      </c>
    </row>
    <row r="487" spans="1:19" x14ac:dyDescent="0.25">
      <c r="A487">
        <v>19200</v>
      </c>
      <c r="B487">
        <v>17807</v>
      </c>
      <c r="C487" t="s">
        <v>920</v>
      </c>
      <c r="D487" t="s">
        <v>1336</v>
      </c>
      <c r="E487" t="s">
        <v>94</v>
      </c>
      <c r="F487" s="6">
        <v>100.5</v>
      </c>
      <c r="G487" s="6">
        <v>275.89999999999998</v>
      </c>
      <c r="H487">
        <v>275.89999999999998</v>
      </c>
      <c r="I487" t="s">
        <v>2126</v>
      </c>
      <c r="J487" t="s">
        <v>116</v>
      </c>
      <c r="K487" t="s">
        <v>121</v>
      </c>
      <c r="L487">
        <v>14</v>
      </c>
      <c r="M487" s="34">
        <f t="shared" si="21"/>
        <v>2.6515151515151517E-3</v>
      </c>
      <c r="N487">
        <v>8</v>
      </c>
      <c r="O487">
        <f t="shared" si="22"/>
        <v>2.1212121212121213E-2</v>
      </c>
      <c r="R487" s="7">
        <v>0.4377729641808627</v>
      </c>
      <c r="S487">
        <f t="shared" si="23"/>
        <v>9.2860931795940571E-3</v>
      </c>
    </row>
    <row r="488" spans="1:19" x14ac:dyDescent="0.25">
      <c r="A488">
        <v>64833</v>
      </c>
      <c r="B488">
        <v>13503</v>
      </c>
      <c r="C488" t="s">
        <v>1830</v>
      </c>
      <c r="D488" t="s">
        <v>1970</v>
      </c>
      <c r="E488" t="s">
        <v>94</v>
      </c>
      <c r="F488">
        <v>100.5</v>
      </c>
      <c r="G488">
        <v>-156.5</v>
      </c>
      <c r="H488">
        <v>156.5</v>
      </c>
      <c r="I488" t="s">
        <v>2126</v>
      </c>
      <c r="J488" t="s">
        <v>116</v>
      </c>
      <c r="K488" t="s">
        <v>121</v>
      </c>
      <c r="L488">
        <v>286</v>
      </c>
      <c r="M488" s="34">
        <f t="shared" si="21"/>
        <v>5.4166666666666669E-2</v>
      </c>
      <c r="N488">
        <v>8</v>
      </c>
      <c r="O488">
        <f t="shared" si="22"/>
        <v>0.43333333333333335</v>
      </c>
      <c r="R488" s="7">
        <v>0.4361112676261395</v>
      </c>
      <c r="S488">
        <f t="shared" si="23"/>
        <v>0.18898154930466046</v>
      </c>
    </row>
    <row r="489" spans="1:19" x14ac:dyDescent="0.25">
      <c r="A489">
        <v>64389</v>
      </c>
      <c r="B489">
        <v>13877</v>
      </c>
      <c r="C489" t="s">
        <v>1974</v>
      </c>
      <c r="D489" t="s">
        <v>1140</v>
      </c>
      <c r="E489" t="s">
        <v>239</v>
      </c>
      <c r="F489">
        <v>140</v>
      </c>
      <c r="G489">
        <v>-589.82000000000005</v>
      </c>
      <c r="H489">
        <v>589.82000000000005</v>
      </c>
      <c r="I489" t="s">
        <v>2126</v>
      </c>
      <c r="J489" t="s">
        <v>116</v>
      </c>
      <c r="K489" t="s">
        <v>121</v>
      </c>
      <c r="L489">
        <v>302</v>
      </c>
      <c r="M489" s="34">
        <f t="shared" si="21"/>
        <v>5.7196969696969698E-2</v>
      </c>
      <c r="N489">
        <v>12</v>
      </c>
      <c r="O489">
        <f t="shared" si="22"/>
        <v>0.6863636363636364</v>
      </c>
      <c r="R489" s="7">
        <v>0.43389971018276757</v>
      </c>
      <c r="S489">
        <f t="shared" si="23"/>
        <v>0.29781298289817232</v>
      </c>
    </row>
    <row r="490" spans="1:19" x14ac:dyDescent="0.25">
      <c r="A490">
        <v>11158</v>
      </c>
      <c r="B490">
        <v>10224</v>
      </c>
      <c r="C490" t="s">
        <v>1140</v>
      </c>
      <c r="D490" t="s">
        <v>1141</v>
      </c>
      <c r="E490" t="s">
        <v>239</v>
      </c>
      <c r="F490" s="6">
        <v>140</v>
      </c>
      <c r="G490" s="6">
        <v>-589.9</v>
      </c>
      <c r="H490">
        <v>589.9</v>
      </c>
      <c r="I490" t="s">
        <v>2126</v>
      </c>
      <c r="J490" t="s">
        <v>116</v>
      </c>
      <c r="K490" t="s">
        <v>121</v>
      </c>
      <c r="L490">
        <v>6</v>
      </c>
      <c r="M490" s="34">
        <f t="shared" si="21"/>
        <v>1.1363636363636363E-3</v>
      </c>
      <c r="N490">
        <v>12</v>
      </c>
      <c r="O490">
        <f t="shared" si="22"/>
        <v>1.3636363636363636E-2</v>
      </c>
      <c r="R490" s="7">
        <v>0.43384086635022889</v>
      </c>
      <c r="S490">
        <f t="shared" si="23"/>
        <v>5.9160118138667575E-3</v>
      </c>
    </row>
    <row r="491" spans="1:19" x14ac:dyDescent="0.25">
      <c r="A491">
        <v>63756</v>
      </c>
      <c r="B491">
        <v>19472</v>
      </c>
      <c r="C491" t="s">
        <v>1402</v>
      </c>
      <c r="D491" t="s">
        <v>1358</v>
      </c>
      <c r="E491" t="s">
        <v>94</v>
      </c>
      <c r="F491" s="6">
        <v>100.5</v>
      </c>
      <c r="G491" s="6">
        <v>128.30000000000001</v>
      </c>
      <c r="H491">
        <v>128.30000000000001</v>
      </c>
      <c r="I491" t="s">
        <v>2126</v>
      </c>
      <c r="J491" t="s">
        <v>116</v>
      </c>
      <c r="K491" t="s">
        <v>121</v>
      </c>
      <c r="L491">
        <v>262</v>
      </c>
      <c r="M491" s="34">
        <f t="shared" si="21"/>
        <v>4.9621212121212122E-2</v>
      </c>
      <c r="N491">
        <v>16</v>
      </c>
      <c r="O491">
        <f t="shared" si="22"/>
        <v>0.79393939393939394</v>
      </c>
      <c r="R491" s="7">
        <v>0.43304378781021041</v>
      </c>
      <c r="S491">
        <f t="shared" si="23"/>
        <v>0.34381052244325799</v>
      </c>
    </row>
    <row r="492" spans="1:19" x14ac:dyDescent="0.25">
      <c r="A492">
        <v>19707</v>
      </c>
      <c r="B492">
        <v>345971</v>
      </c>
      <c r="C492" t="s">
        <v>1381</v>
      </c>
      <c r="D492" t="s">
        <v>1402</v>
      </c>
      <c r="E492" t="s">
        <v>70</v>
      </c>
      <c r="F492" s="6">
        <v>100.5</v>
      </c>
      <c r="G492" s="6">
        <v>128.86000000000001</v>
      </c>
      <c r="H492">
        <v>128.86000000000001</v>
      </c>
      <c r="I492" t="s">
        <v>2126</v>
      </c>
      <c r="J492" t="s">
        <v>116</v>
      </c>
      <c r="K492" t="s">
        <v>121</v>
      </c>
      <c r="L492">
        <v>14</v>
      </c>
      <c r="M492" s="34">
        <f t="shared" si="21"/>
        <v>2.6515151515151517E-3</v>
      </c>
      <c r="N492">
        <v>16</v>
      </c>
      <c r="O492">
        <f t="shared" si="22"/>
        <v>4.2424242424242427E-2</v>
      </c>
      <c r="R492" s="7">
        <v>0.43116186540470275</v>
      </c>
      <c r="S492">
        <f t="shared" si="23"/>
        <v>1.8291715502017695E-2</v>
      </c>
    </row>
    <row r="493" spans="1:19" x14ac:dyDescent="0.25">
      <c r="A493">
        <v>11298</v>
      </c>
      <c r="B493">
        <v>12732</v>
      </c>
      <c r="C493" t="s">
        <v>306</v>
      </c>
      <c r="D493" t="s">
        <v>307</v>
      </c>
      <c r="E493" t="s">
        <v>94</v>
      </c>
      <c r="F493" s="6">
        <v>70</v>
      </c>
      <c r="G493" s="6">
        <v>-3943.23</v>
      </c>
      <c r="H493" s="6">
        <v>3943.23</v>
      </c>
      <c r="I493" t="s">
        <v>2127</v>
      </c>
      <c r="J493" t="s">
        <v>116</v>
      </c>
      <c r="K493" t="s">
        <v>121</v>
      </c>
      <c r="L493">
        <v>7</v>
      </c>
      <c r="M493" s="34">
        <f t="shared" si="21"/>
        <v>1.3257575757575758E-3</v>
      </c>
      <c r="N493">
        <v>24</v>
      </c>
      <c r="O493">
        <f t="shared" si="22"/>
        <v>3.1818181818181822E-2</v>
      </c>
      <c r="R493" s="7">
        <v>0.4282314261348103</v>
      </c>
      <c r="S493">
        <f t="shared" si="23"/>
        <v>1.3625545377016693E-2</v>
      </c>
    </row>
    <row r="494" spans="1:19" x14ac:dyDescent="0.25">
      <c r="A494">
        <v>35465</v>
      </c>
      <c r="B494">
        <v>35879</v>
      </c>
      <c r="C494" t="s">
        <v>307</v>
      </c>
      <c r="D494" t="s">
        <v>334</v>
      </c>
      <c r="E494" t="s">
        <v>94</v>
      </c>
      <c r="F494" s="6">
        <v>75</v>
      </c>
      <c r="G494" s="6">
        <v>-3943.31</v>
      </c>
      <c r="H494" s="6">
        <v>3943.31</v>
      </c>
      <c r="I494" t="s">
        <v>2127</v>
      </c>
      <c r="J494" t="s">
        <v>116</v>
      </c>
      <c r="K494" t="s">
        <v>121</v>
      </c>
      <c r="L494">
        <v>33</v>
      </c>
      <c r="M494" s="34">
        <f t="shared" si="21"/>
        <v>6.2500000000000003E-3</v>
      </c>
      <c r="N494">
        <v>24</v>
      </c>
      <c r="O494">
        <f t="shared" si="22"/>
        <v>0.15000000000000002</v>
      </c>
      <c r="R494" s="7">
        <v>0.42822273837906932</v>
      </c>
      <c r="S494">
        <f t="shared" si="23"/>
        <v>6.4233410756860412E-2</v>
      </c>
    </row>
    <row r="495" spans="1:19" x14ac:dyDescent="0.25">
      <c r="A495">
        <v>71013</v>
      </c>
      <c r="B495">
        <v>38952</v>
      </c>
      <c r="C495" t="s">
        <v>334</v>
      </c>
      <c r="D495" t="s">
        <v>313</v>
      </c>
      <c r="E495" t="s">
        <v>94</v>
      </c>
      <c r="F495" s="6">
        <v>75</v>
      </c>
      <c r="G495" s="6">
        <v>-3943.39</v>
      </c>
      <c r="H495" s="6">
        <v>3943.39</v>
      </c>
      <c r="I495" t="s">
        <v>2127</v>
      </c>
      <c r="J495" t="s">
        <v>116</v>
      </c>
      <c r="K495" t="s">
        <v>121</v>
      </c>
      <c r="L495" s="8">
        <v>1111</v>
      </c>
      <c r="M495" s="34">
        <f t="shared" si="21"/>
        <v>0.21041666666666667</v>
      </c>
      <c r="N495">
        <v>24</v>
      </c>
      <c r="O495">
        <f t="shared" si="22"/>
        <v>5.05</v>
      </c>
      <c r="R495" s="7">
        <v>0.42821405097582738</v>
      </c>
      <c r="S495">
        <f t="shared" si="23"/>
        <v>2.162480957427928</v>
      </c>
    </row>
    <row r="496" spans="1:19" x14ac:dyDescent="0.25">
      <c r="A496">
        <v>55720</v>
      </c>
      <c r="B496">
        <v>16003</v>
      </c>
      <c r="C496" t="s">
        <v>313</v>
      </c>
      <c r="D496" t="s">
        <v>299</v>
      </c>
      <c r="E496" t="s">
        <v>94</v>
      </c>
      <c r="F496">
        <v>75</v>
      </c>
      <c r="G496" s="6">
        <v>-3943.47</v>
      </c>
      <c r="H496" s="6">
        <v>3943.47</v>
      </c>
      <c r="I496" t="s">
        <v>2127</v>
      </c>
      <c r="J496" t="s">
        <v>116</v>
      </c>
      <c r="K496" t="s">
        <v>121</v>
      </c>
      <c r="L496">
        <v>167</v>
      </c>
      <c r="M496" s="34">
        <f t="shared" si="21"/>
        <v>3.1628787878787881E-2</v>
      </c>
      <c r="N496">
        <v>24</v>
      </c>
      <c r="O496">
        <f t="shared" si="22"/>
        <v>0.75909090909090915</v>
      </c>
      <c r="R496" s="7">
        <v>0.42820644978713313</v>
      </c>
      <c r="S496">
        <f t="shared" si="23"/>
        <v>0.32504762324750563</v>
      </c>
    </row>
    <row r="497" spans="1:19" x14ac:dyDescent="0.25">
      <c r="A497">
        <v>39879</v>
      </c>
      <c r="B497">
        <v>10346</v>
      </c>
      <c r="C497" t="s">
        <v>299</v>
      </c>
      <c r="D497" t="s">
        <v>300</v>
      </c>
      <c r="E497" t="s">
        <v>94</v>
      </c>
      <c r="F497" s="6">
        <v>75</v>
      </c>
      <c r="G497" s="6">
        <v>-3943.91</v>
      </c>
      <c r="H497" s="6">
        <v>3943.91</v>
      </c>
      <c r="I497" t="s">
        <v>2127</v>
      </c>
      <c r="J497" t="s">
        <v>116</v>
      </c>
      <c r="K497" t="s">
        <v>121</v>
      </c>
      <c r="L497">
        <v>44</v>
      </c>
      <c r="M497" s="34">
        <f t="shared" si="21"/>
        <v>8.3333333333333332E-3</v>
      </c>
      <c r="N497">
        <v>24</v>
      </c>
      <c r="O497">
        <f t="shared" si="22"/>
        <v>0.2</v>
      </c>
      <c r="R497" s="7">
        <v>0.42815759144543564</v>
      </c>
      <c r="S497">
        <f t="shared" si="23"/>
        <v>8.5631518289087133E-2</v>
      </c>
    </row>
    <row r="498" spans="1:19" x14ac:dyDescent="0.25">
      <c r="A498">
        <v>17241</v>
      </c>
      <c r="B498">
        <v>38108</v>
      </c>
      <c r="C498" t="s">
        <v>300</v>
      </c>
      <c r="D498" t="s">
        <v>312</v>
      </c>
      <c r="E498" t="s">
        <v>94</v>
      </c>
      <c r="F498">
        <v>75</v>
      </c>
      <c r="G498" s="6">
        <v>-3943.99</v>
      </c>
      <c r="H498" s="6">
        <v>3943.99</v>
      </c>
      <c r="I498" t="s">
        <v>2127</v>
      </c>
      <c r="J498" t="s">
        <v>116</v>
      </c>
      <c r="K498" t="s">
        <v>121</v>
      </c>
      <c r="L498">
        <v>12</v>
      </c>
      <c r="M498" s="34">
        <f t="shared" si="21"/>
        <v>2.2727272727272726E-3</v>
      </c>
      <c r="N498">
        <v>24</v>
      </c>
      <c r="O498">
        <f t="shared" si="22"/>
        <v>5.4545454545454543E-2</v>
      </c>
      <c r="R498" s="7">
        <v>0.42814890668525224</v>
      </c>
      <c r="S498">
        <f t="shared" si="23"/>
        <v>2.3353576728286484E-2</v>
      </c>
    </row>
    <row r="499" spans="1:19" x14ac:dyDescent="0.25">
      <c r="A499">
        <v>67486</v>
      </c>
      <c r="B499">
        <v>38054</v>
      </c>
      <c r="C499" t="s">
        <v>2019</v>
      </c>
      <c r="D499" t="s">
        <v>1304</v>
      </c>
      <c r="E499" t="s">
        <v>94</v>
      </c>
      <c r="F499" s="6">
        <v>100.5</v>
      </c>
      <c r="G499" s="6">
        <v>774.56</v>
      </c>
      <c r="H499">
        <v>774.56</v>
      </c>
      <c r="I499" t="s">
        <v>2126</v>
      </c>
      <c r="J499" t="s">
        <v>116</v>
      </c>
      <c r="K499" t="s">
        <v>121</v>
      </c>
      <c r="L499">
        <v>379</v>
      </c>
      <c r="M499" s="34">
        <f t="shared" si="21"/>
        <v>7.1780303030303028E-2</v>
      </c>
      <c r="N499">
        <v>16</v>
      </c>
      <c r="O499">
        <f t="shared" si="22"/>
        <v>1.1484848484848484</v>
      </c>
      <c r="R499" s="7">
        <v>0.42550208735852901</v>
      </c>
      <c r="S499">
        <f t="shared" si="23"/>
        <v>0.48868270032994693</v>
      </c>
    </row>
    <row r="500" spans="1:19" x14ac:dyDescent="0.25">
      <c r="A500">
        <v>62616</v>
      </c>
      <c r="B500">
        <v>29061</v>
      </c>
      <c r="C500" t="s">
        <v>1602</v>
      </c>
      <c r="D500" t="s">
        <v>2019</v>
      </c>
      <c r="E500" t="s">
        <v>94</v>
      </c>
      <c r="F500">
        <v>100.5</v>
      </c>
      <c r="G500">
        <v>777.12</v>
      </c>
      <c r="H500">
        <v>777.12</v>
      </c>
      <c r="I500" t="s">
        <v>2126</v>
      </c>
      <c r="J500" t="s">
        <v>116</v>
      </c>
      <c r="K500" t="s">
        <v>121</v>
      </c>
      <c r="L500">
        <v>245</v>
      </c>
      <c r="M500" s="34">
        <f t="shared" si="21"/>
        <v>4.6401515151515152E-2</v>
      </c>
      <c r="N500">
        <v>16</v>
      </c>
      <c r="O500">
        <f t="shared" si="22"/>
        <v>0.74242424242424243</v>
      </c>
      <c r="R500" s="7">
        <v>0.42410039219737261</v>
      </c>
      <c r="S500">
        <f t="shared" si="23"/>
        <v>0.31486241238895846</v>
      </c>
    </row>
    <row r="501" spans="1:19" x14ac:dyDescent="0.25">
      <c r="A501">
        <v>62934</v>
      </c>
      <c r="B501">
        <v>5002</v>
      </c>
      <c r="C501" t="s">
        <v>1143</v>
      </c>
      <c r="D501" t="s">
        <v>920</v>
      </c>
      <c r="E501" t="s">
        <v>94</v>
      </c>
      <c r="F501">
        <v>100.5</v>
      </c>
      <c r="G501">
        <v>284.92</v>
      </c>
      <c r="H501">
        <v>284.92</v>
      </c>
      <c r="I501" t="s">
        <v>2126</v>
      </c>
      <c r="J501" t="s">
        <v>116</v>
      </c>
      <c r="K501" t="s">
        <v>121</v>
      </c>
      <c r="L501">
        <v>249</v>
      </c>
      <c r="M501" s="34">
        <f t="shared" si="21"/>
        <v>4.7159090909090907E-2</v>
      </c>
      <c r="N501">
        <v>8</v>
      </c>
      <c r="O501">
        <f t="shared" si="22"/>
        <v>0.37727272727272726</v>
      </c>
      <c r="R501" s="7">
        <v>0.42391394362452617</v>
      </c>
      <c r="S501">
        <f t="shared" si="23"/>
        <v>0.15993116964016213</v>
      </c>
    </row>
    <row r="502" spans="1:19" x14ac:dyDescent="0.25">
      <c r="A502">
        <v>34241</v>
      </c>
      <c r="B502">
        <v>12618</v>
      </c>
      <c r="C502" t="s">
        <v>930</v>
      </c>
      <c r="D502" t="s">
        <v>1322</v>
      </c>
      <c r="E502" t="s">
        <v>94</v>
      </c>
      <c r="F502" s="6">
        <v>100.5</v>
      </c>
      <c r="G502" s="6">
        <v>285.77999999999997</v>
      </c>
      <c r="H502">
        <v>285.77999999999997</v>
      </c>
      <c r="I502" t="s">
        <v>2126</v>
      </c>
      <c r="J502" t="s">
        <v>116</v>
      </c>
      <c r="K502" t="s">
        <v>121</v>
      </c>
      <c r="L502">
        <v>31</v>
      </c>
      <c r="M502" s="34">
        <f t="shared" si="21"/>
        <v>5.8712121212121209E-3</v>
      </c>
      <c r="N502">
        <v>8</v>
      </c>
      <c r="O502">
        <f t="shared" si="22"/>
        <v>4.6969696969696967E-2</v>
      </c>
      <c r="R502" s="7">
        <v>0.42263825606235572</v>
      </c>
      <c r="S502">
        <f t="shared" si="23"/>
        <v>1.9851190815050039E-2</v>
      </c>
    </row>
    <row r="503" spans="1:19" x14ac:dyDescent="0.25">
      <c r="A503">
        <v>67911</v>
      </c>
      <c r="B503">
        <v>5003</v>
      </c>
      <c r="C503" t="s">
        <v>1877</v>
      </c>
      <c r="D503" t="s">
        <v>1143</v>
      </c>
      <c r="E503" t="s">
        <v>94</v>
      </c>
      <c r="F503" s="6">
        <v>100.5</v>
      </c>
      <c r="G503" s="6">
        <v>287.37</v>
      </c>
      <c r="H503">
        <v>287.37</v>
      </c>
      <c r="I503" t="s">
        <v>2126</v>
      </c>
      <c r="J503" t="s">
        <v>116</v>
      </c>
      <c r="K503" t="s">
        <v>121</v>
      </c>
      <c r="L503">
        <v>400</v>
      </c>
      <c r="M503" s="34">
        <f t="shared" si="21"/>
        <v>7.575757575757576E-2</v>
      </c>
      <c r="N503">
        <v>8</v>
      </c>
      <c r="O503">
        <f t="shared" si="22"/>
        <v>0.60606060606060608</v>
      </c>
      <c r="R503" s="7">
        <v>0.42029982537321225</v>
      </c>
      <c r="S503">
        <f t="shared" si="23"/>
        <v>0.25472716689285591</v>
      </c>
    </row>
    <row r="504" spans="1:19" x14ac:dyDescent="0.25">
      <c r="A504">
        <v>46295</v>
      </c>
      <c r="B504">
        <v>3116</v>
      </c>
      <c r="C504" t="s">
        <v>1876</v>
      </c>
      <c r="D504" t="s">
        <v>1877</v>
      </c>
      <c r="E504" t="s">
        <v>94</v>
      </c>
      <c r="F504" s="6">
        <v>100.5</v>
      </c>
      <c r="G504" s="6">
        <v>288.55</v>
      </c>
      <c r="H504">
        <v>288.55</v>
      </c>
      <c r="I504" t="s">
        <v>2126</v>
      </c>
      <c r="J504" t="s">
        <v>116</v>
      </c>
      <c r="K504" t="s">
        <v>121</v>
      </c>
      <c r="L504">
        <v>80</v>
      </c>
      <c r="M504" s="34">
        <f t="shared" si="21"/>
        <v>1.5151515151515152E-2</v>
      </c>
      <c r="N504">
        <v>8</v>
      </c>
      <c r="O504">
        <f t="shared" si="22"/>
        <v>0.12121212121212122</v>
      </c>
      <c r="R504" s="7">
        <v>0.41858104597989954</v>
      </c>
      <c r="S504">
        <f t="shared" si="23"/>
        <v>5.0737096482412064E-2</v>
      </c>
    </row>
    <row r="505" spans="1:19" x14ac:dyDescent="0.25">
      <c r="A505">
        <v>32720</v>
      </c>
      <c r="B505">
        <v>40151</v>
      </c>
      <c r="C505" t="s">
        <v>1659</v>
      </c>
      <c r="D505" t="s">
        <v>1660</v>
      </c>
      <c r="E505" t="s">
        <v>94</v>
      </c>
      <c r="F505">
        <v>65.8</v>
      </c>
      <c r="G505">
        <v>-284.61</v>
      </c>
      <c r="H505">
        <v>284.61</v>
      </c>
      <c r="I505" t="s">
        <v>2126</v>
      </c>
      <c r="J505" t="s">
        <v>116</v>
      </c>
      <c r="K505" t="s">
        <v>121</v>
      </c>
      <c r="L505">
        <v>28</v>
      </c>
      <c r="M505" s="34">
        <f t="shared" si="21"/>
        <v>5.3030303030303034E-3</v>
      </c>
      <c r="N505">
        <v>12</v>
      </c>
      <c r="O505">
        <f t="shared" si="22"/>
        <v>6.3636363636363644E-2</v>
      </c>
      <c r="R505" s="7">
        <v>0.41828155387706861</v>
      </c>
      <c r="S505">
        <f t="shared" si="23"/>
        <v>2.6617917064904368E-2</v>
      </c>
    </row>
    <row r="506" spans="1:19" x14ac:dyDescent="0.25">
      <c r="A506">
        <v>68059</v>
      </c>
      <c r="B506">
        <v>860</v>
      </c>
      <c r="C506" t="s">
        <v>2056</v>
      </c>
      <c r="D506" t="s">
        <v>1876</v>
      </c>
      <c r="E506" t="s">
        <v>94</v>
      </c>
      <c r="F506">
        <v>100.5</v>
      </c>
      <c r="G506">
        <v>289.39</v>
      </c>
      <c r="H506">
        <v>289.39</v>
      </c>
      <c r="I506" t="s">
        <v>2126</v>
      </c>
      <c r="J506" t="s">
        <v>116</v>
      </c>
      <c r="K506" t="s">
        <v>121</v>
      </c>
      <c r="L506">
        <v>410</v>
      </c>
      <c r="M506" s="34">
        <f t="shared" si="21"/>
        <v>7.7651515151515152E-2</v>
      </c>
      <c r="N506">
        <v>8</v>
      </c>
      <c r="O506">
        <f t="shared" si="22"/>
        <v>0.62121212121212122</v>
      </c>
      <c r="R506" s="7">
        <v>0.41736604864542665</v>
      </c>
      <c r="S506">
        <f t="shared" si="23"/>
        <v>0.25927284840094683</v>
      </c>
    </row>
    <row r="507" spans="1:19" x14ac:dyDescent="0.25">
      <c r="A507">
        <v>49857</v>
      </c>
      <c r="B507">
        <v>6896</v>
      </c>
      <c r="C507" t="s">
        <v>1660</v>
      </c>
      <c r="D507" t="s">
        <v>839</v>
      </c>
      <c r="E507" t="s">
        <v>94</v>
      </c>
      <c r="F507">
        <v>65.8</v>
      </c>
      <c r="G507">
        <v>-285.3</v>
      </c>
      <c r="H507">
        <v>285.3</v>
      </c>
      <c r="I507" t="s">
        <v>2126</v>
      </c>
      <c r="J507" t="s">
        <v>116</v>
      </c>
      <c r="K507" t="s">
        <v>121</v>
      </c>
      <c r="L507">
        <v>108</v>
      </c>
      <c r="M507" s="34">
        <f t="shared" si="21"/>
        <v>2.0454545454545454E-2</v>
      </c>
      <c r="N507">
        <v>12</v>
      </c>
      <c r="O507">
        <f t="shared" si="22"/>
        <v>0.24545454545454545</v>
      </c>
      <c r="R507" s="7">
        <v>0.41726993708009985</v>
      </c>
      <c r="S507">
        <f t="shared" si="23"/>
        <v>0.10242080273784269</v>
      </c>
    </row>
    <row r="508" spans="1:19" x14ac:dyDescent="0.25">
      <c r="A508">
        <v>65870</v>
      </c>
      <c r="B508">
        <v>34620</v>
      </c>
      <c r="C508" t="s">
        <v>839</v>
      </c>
      <c r="D508" t="s">
        <v>1409</v>
      </c>
      <c r="E508" t="s">
        <v>94</v>
      </c>
      <c r="F508">
        <v>65.8</v>
      </c>
      <c r="G508">
        <v>-285.45999999999998</v>
      </c>
      <c r="H508">
        <v>285.45999999999998</v>
      </c>
      <c r="I508" t="s">
        <v>2126</v>
      </c>
      <c r="J508" t="s">
        <v>116</v>
      </c>
      <c r="K508" t="s">
        <v>121</v>
      </c>
      <c r="L508">
        <v>318</v>
      </c>
      <c r="M508" s="34">
        <f t="shared" si="21"/>
        <v>6.0227272727272727E-2</v>
      </c>
      <c r="N508">
        <v>12</v>
      </c>
      <c r="O508">
        <f t="shared" si="22"/>
        <v>0.72272727272727266</v>
      </c>
      <c r="R508" s="7">
        <v>0.41703605776274261</v>
      </c>
      <c r="S508">
        <f t="shared" si="23"/>
        <v>0.30140333265580033</v>
      </c>
    </row>
    <row r="509" spans="1:19" x14ac:dyDescent="0.25">
      <c r="A509">
        <v>69092</v>
      </c>
      <c r="B509">
        <v>32619</v>
      </c>
      <c r="C509" t="s">
        <v>2056</v>
      </c>
      <c r="D509" t="s">
        <v>1018</v>
      </c>
      <c r="E509" t="s">
        <v>94</v>
      </c>
      <c r="F509" s="6">
        <v>100.5</v>
      </c>
      <c r="G509" s="6">
        <v>-289.64999999999998</v>
      </c>
      <c r="H509">
        <v>289.64999999999998</v>
      </c>
      <c r="I509" t="s">
        <v>2126</v>
      </c>
      <c r="J509" s="8" t="s">
        <v>116</v>
      </c>
      <c r="K509" t="s">
        <v>121</v>
      </c>
      <c r="L509">
        <v>474</v>
      </c>
      <c r="M509" s="34">
        <f t="shared" si="21"/>
        <v>8.9772727272727268E-2</v>
      </c>
      <c r="N509">
        <v>8</v>
      </c>
      <c r="O509">
        <f t="shared" si="22"/>
        <v>0.71818181818181814</v>
      </c>
      <c r="R509" s="7">
        <v>0.41699140624029007</v>
      </c>
      <c r="S509">
        <f t="shared" si="23"/>
        <v>0.29947564629984469</v>
      </c>
    </row>
    <row r="510" spans="1:19" x14ac:dyDescent="0.25">
      <c r="A510">
        <v>19924</v>
      </c>
      <c r="B510">
        <v>33951</v>
      </c>
      <c r="C510" t="s">
        <v>1409</v>
      </c>
      <c r="D510" t="s">
        <v>1410</v>
      </c>
      <c r="E510" t="s">
        <v>94</v>
      </c>
      <c r="F510" s="6">
        <v>65.8</v>
      </c>
      <c r="G510" s="6">
        <v>-285.54000000000002</v>
      </c>
      <c r="H510">
        <v>285.54000000000002</v>
      </c>
      <c r="I510" t="s">
        <v>2126</v>
      </c>
      <c r="J510" t="s">
        <v>116</v>
      </c>
      <c r="K510" t="s">
        <v>121</v>
      </c>
      <c r="L510">
        <v>14</v>
      </c>
      <c r="M510" s="34">
        <f t="shared" si="21"/>
        <v>2.6515151515151517E-3</v>
      </c>
      <c r="N510">
        <v>12</v>
      </c>
      <c r="O510">
        <f t="shared" si="22"/>
        <v>3.1818181818181822E-2</v>
      </c>
      <c r="R510" s="7">
        <v>0.41691921639333362</v>
      </c>
      <c r="S510">
        <f t="shared" si="23"/>
        <v>1.326561143069698E-2</v>
      </c>
    </row>
    <row r="511" spans="1:19" x14ac:dyDescent="0.25">
      <c r="A511">
        <v>48785</v>
      </c>
      <c r="B511">
        <v>35404</v>
      </c>
      <c r="C511" t="s">
        <v>1736</v>
      </c>
      <c r="D511" t="s">
        <v>1551</v>
      </c>
      <c r="E511" t="s">
        <v>94</v>
      </c>
      <c r="F511" s="6">
        <v>100.5</v>
      </c>
      <c r="G511" s="6">
        <v>-232.14</v>
      </c>
      <c r="H511">
        <v>232.14</v>
      </c>
      <c r="I511" t="s">
        <v>2126</v>
      </c>
      <c r="J511" t="s">
        <v>116</v>
      </c>
      <c r="K511" t="s">
        <v>121</v>
      </c>
      <c r="L511">
        <v>99</v>
      </c>
      <c r="M511" s="34">
        <f t="shared" si="21"/>
        <v>1.8749999999999999E-2</v>
      </c>
      <c r="N511">
        <v>8</v>
      </c>
      <c r="O511">
        <f t="shared" si="22"/>
        <v>0.15</v>
      </c>
      <c r="R511" s="7">
        <v>0.41550723186878563</v>
      </c>
      <c r="S511">
        <f t="shared" si="23"/>
        <v>6.2326084780317842E-2</v>
      </c>
    </row>
    <row r="512" spans="1:19" x14ac:dyDescent="0.25">
      <c r="A512">
        <v>7526</v>
      </c>
      <c r="B512">
        <v>6034</v>
      </c>
      <c r="C512" t="s">
        <v>1018</v>
      </c>
      <c r="D512" t="s">
        <v>1019</v>
      </c>
      <c r="E512" t="s">
        <v>94</v>
      </c>
      <c r="F512">
        <v>100.5</v>
      </c>
      <c r="G512">
        <v>-290.70999999999998</v>
      </c>
      <c r="H512">
        <v>290.70999999999998</v>
      </c>
      <c r="I512" t="s">
        <v>2126</v>
      </c>
      <c r="J512" t="s">
        <v>116</v>
      </c>
      <c r="K512" t="s">
        <v>121</v>
      </c>
      <c r="L512">
        <v>4</v>
      </c>
      <c r="M512" s="34">
        <f t="shared" si="21"/>
        <v>7.5757575757575758E-4</v>
      </c>
      <c r="N512">
        <v>8</v>
      </c>
      <c r="O512">
        <f t="shared" si="22"/>
        <v>6.0606060606060606E-3</v>
      </c>
      <c r="R512" s="7">
        <v>0.41547095324378253</v>
      </c>
      <c r="S512">
        <f t="shared" si="23"/>
        <v>2.5180057772350457E-3</v>
      </c>
    </row>
    <row r="513" spans="1:19" x14ac:dyDescent="0.25">
      <c r="A513">
        <v>65073</v>
      </c>
      <c r="B513">
        <v>8363</v>
      </c>
      <c r="C513" t="s">
        <v>1874</v>
      </c>
      <c r="D513" t="s">
        <v>1019</v>
      </c>
      <c r="E513" t="s">
        <v>94</v>
      </c>
      <c r="F513" s="6">
        <v>100.5</v>
      </c>
      <c r="G513" s="6">
        <v>290.95</v>
      </c>
      <c r="H513">
        <v>290.95</v>
      </c>
      <c r="I513" t="s">
        <v>2126</v>
      </c>
      <c r="J513" t="s">
        <v>116</v>
      </c>
      <c r="K513" t="s">
        <v>121</v>
      </c>
      <c r="L513">
        <v>294</v>
      </c>
      <c r="M513" s="34">
        <f t="shared" si="21"/>
        <v>5.568181818181818E-2</v>
      </c>
      <c r="N513">
        <v>8</v>
      </c>
      <c r="O513">
        <f t="shared" si="22"/>
        <v>0.44545454545454544</v>
      </c>
      <c r="R513" s="7">
        <v>0.41512823790170139</v>
      </c>
      <c r="S513">
        <f t="shared" si="23"/>
        <v>0.18492076051984879</v>
      </c>
    </row>
    <row r="514" spans="1:19" x14ac:dyDescent="0.25">
      <c r="A514">
        <v>46251</v>
      </c>
      <c r="B514">
        <v>20040</v>
      </c>
      <c r="C514" t="s">
        <v>1739</v>
      </c>
      <c r="D514" t="s">
        <v>1874</v>
      </c>
      <c r="E514" t="s">
        <v>94</v>
      </c>
      <c r="F514">
        <v>100.5</v>
      </c>
      <c r="G514">
        <v>291.58</v>
      </c>
      <c r="H514">
        <v>291.58</v>
      </c>
      <c r="I514" t="s">
        <v>2126</v>
      </c>
      <c r="J514" t="s">
        <v>116</v>
      </c>
      <c r="K514" t="s">
        <v>121</v>
      </c>
      <c r="L514">
        <v>80</v>
      </c>
      <c r="M514" s="34">
        <f t="shared" ref="M514:M577" si="24">L514/5280</f>
        <v>1.5151515151515152E-2</v>
      </c>
      <c r="N514">
        <v>8</v>
      </c>
      <c r="O514">
        <f t="shared" ref="O514:O577" si="25">M514*N514</f>
        <v>0.12121212121212122</v>
      </c>
      <c r="R514" s="7">
        <v>0.41423129438747519</v>
      </c>
      <c r="S514">
        <f t="shared" ref="S514:S577" si="26">O514*R514</f>
        <v>5.0209853865148507E-2</v>
      </c>
    </row>
    <row r="515" spans="1:19" x14ac:dyDescent="0.25">
      <c r="A515">
        <v>11767</v>
      </c>
      <c r="B515">
        <v>42190</v>
      </c>
      <c r="C515" t="s">
        <v>1172</v>
      </c>
      <c r="D515" t="s">
        <v>1173</v>
      </c>
      <c r="E515" t="s">
        <v>94</v>
      </c>
      <c r="F515" s="6">
        <v>100.5</v>
      </c>
      <c r="G515" s="6">
        <v>134.15</v>
      </c>
      <c r="H515">
        <v>134.15</v>
      </c>
      <c r="I515" t="s">
        <v>2126</v>
      </c>
      <c r="J515" s="8" t="s">
        <v>116</v>
      </c>
      <c r="K515" t="s">
        <v>121</v>
      </c>
      <c r="L515">
        <v>7</v>
      </c>
      <c r="M515" s="34">
        <f t="shared" si="24"/>
        <v>1.3257575757575758E-3</v>
      </c>
      <c r="N515">
        <v>8</v>
      </c>
      <c r="O515">
        <f t="shared" si="25"/>
        <v>1.0606060606060607E-2</v>
      </c>
      <c r="R515" s="7">
        <v>0.4141596569217294</v>
      </c>
      <c r="S515">
        <f t="shared" si="26"/>
        <v>4.3926024218971299E-3</v>
      </c>
    </row>
    <row r="516" spans="1:19" x14ac:dyDescent="0.25">
      <c r="A516">
        <v>37274</v>
      </c>
      <c r="B516">
        <v>35795</v>
      </c>
      <c r="C516" t="s">
        <v>1173</v>
      </c>
      <c r="D516" t="s">
        <v>1739</v>
      </c>
      <c r="E516" t="s">
        <v>94</v>
      </c>
      <c r="F516" s="6">
        <v>100.5</v>
      </c>
      <c r="G516" s="6">
        <v>291.66000000000003</v>
      </c>
      <c r="H516">
        <v>291.66000000000003</v>
      </c>
      <c r="I516" t="s">
        <v>2126</v>
      </c>
      <c r="J516" t="s">
        <v>116</v>
      </c>
      <c r="K516" t="s">
        <v>121</v>
      </c>
      <c r="L516">
        <v>36</v>
      </c>
      <c r="M516" s="34">
        <f t="shared" si="24"/>
        <v>6.8181818181818179E-3</v>
      </c>
      <c r="N516">
        <v>8</v>
      </c>
      <c r="O516">
        <f t="shared" si="25"/>
        <v>5.4545454545454543E-2</v>
      </c>
      <c r="R516" s="7">
        <v>0.41411767406397859</v>
      </c>
      <c r="S516">
        <f t="shared" si="26"/>
        <v>2.2588236767126103E-2</v>
      </c>
    </row>
    <row r="517" spans="1:19" x14ac:dyDescent="0.25">
      <c r="A517">
        <v>67157</v>
      </c>
      <c r="B517">
        <v>41355</v>
      </c>
      <c r="C517" t="s">
        <v>1687</v>
      </c>
      <c r="D517" t="s">
        <v>1172</v>
      </c>
      <c r="E517" t="s">
        <v>94</v>
      </c>
      <c r="F517">
        <v>100.5</v>
      </c>
      <c r="G517">
        <v>134.22999999999999</v>
      </c>
      <c r="H517">
        <v>134.22999999999999</v>
      </c>
      <c r="I517" t="s">
        <v>2126</v>
      </c>
      <c r="J517" t="s">
        <v>116</v>
      </c>
      <c r="K517" t="s">
        <v>121</v>
      </c>
      <c r="L517">
        <v>365</v>
      </c>
      <c r="M517" s="34">
        <f t="shared" si="24"/>
        <v>6.9128787878787873E-2</v>
      </c>
      <c r="N517">
        <v>8</v>
      </c>
      <c r="O517">
        <f t="shared" si="25"/>
        <v>0.55303030303030298</v>
      </c>
      <c r="R517" s="7">
        <v>0.4139128210984877</v>
      </c>
      <c r="S517">
        <f t="shared" si="26"/>
        <v>0.22890633288022424</v>
      </c>
    </row>
    <row r="518" spans="1:19" x14ac:dyDescent="0.25">
      <c r="A518">
        <v>32189</v>
      </c>
      <c r="B518">
        <v>8737</v>
      </c>
      <c r="C518" t="s">
        <v>1654</v>
      </c>
      <c r="D518" t="s">
        <v>1173</v>
      </c>
      <c r="E518" t="s">
        <v>94</v>
      </c>
      <c r="F518">
        <v>100.5</v>
      </c>
      <c r="G518">
        <v>157.59</v>
      </c>
      <c r="H518">
        <v>157.59</v>
      </c>
      <c r="I518" t="s">
        <v>2126</v>
      </c>
      <c r="J518" t="s">
        <v>116</v>
      </c>
      <c r="K518" t="s">
        <v>121</v>
      </c>
      <c r="L518">
        <v>28</v>
      </c>
      <c r="M518" s="34">
        <f t="shared" si="24"/>
        <v>5.3030303030303034E-3</v>
      </c>
      <c r="N518">
        <v>8</v>
      </c>
      <c r="O518">
        <f t="shared" si="25"/>
        <v>4.2424242424242427E-2</v>
      </c>
      <c r="R518" s="7">
        <v>0.41387171039691606</v>
      </c>
      <c r="S518">
        <f t="shared" si="26"/>
        <v>1.7558193774414622E-2</v>
      </c>
    </row>
    <row r="519" spans="1:19" x14ac:dyDescent="0.25">
      <c r="A519">
        <v>33938</v>
      </c>
      <c r="B519">
        <v>25141</v>
      </c>
      <c r="C519" t="s">
        <v>1686</v>
      </c>
      <c r="D519" t="s">
        <v>1687</v>
      </c>
      <c r="E519" t="s">
        <v>94</v>
      </c>
      <c r="F519" s="6">
        <v>100.5</v>
      </c>
      <c r="G519" s="6">
        <v>134.38999999999999</v>
      </c>
      <c r="H519">
        <v>134.38999999999999</v>
      </c>
      <c r="I519" t="s">
        <v>2126</v>
      </c>
      <c r="J519" s="8" t="s">
        <v>116</v>
      </c>
      <c r="K519" t="s">
        <v>121</v>
      </c>
      <c r="L519">
        <v>30</v>
      </c>
      <c r="M519" s="34">
        <f t="shared" si="24"/>
        <v>5.681818181818182E-3</v>
      </c>
      <c r="N519">
        <v>8</v>
      </c>
      <c r="O519">
        <f t="shared" si="25"/>
        <v>4.5454545454545456E-2</v>
      </c>
      <c r="R519" s="7">
        <v>0.41342003107411274</v>
      </c>
      <c r="S519">
        <f t="shared" si="26"/>
        <v>1.8791819594277854E-2</v>
      </c>
    </row>
    <row r="520" spans="1:19" x14ac:dyDescent="0.25">
      <c r="A520">
        <v>65946</v>
      </c>
      <c r="B520">
        <v>42191</v>
      </c>
      <c r="C520" t="s">
        <v>1809</v>
      </c>
      <c r="D520" t="s">
        <v>1654</v>
      </c>
      <c r="E520" t="s">
        <v>94</v>
      </c>
      <c r="F520">
        <v>100.5</v>
      </c>
      <c r="G520">
        <v>157.80000000000001</v>
      </c>
      <c r="H520">
        <v>157.80000000000001</v>
      </c>
      <c r="I520" t="s">
        <v>2126</v>
      </c>
      <c r="J520" t="s">
        <v>116</v>
      </c>
      <c r="K520" t="s">
        <v>121</v>
      </c>
      <c r="L520">
        <v>321</v>
      </c>
      <c r="M520" s="34">
        <f t="shared" si="24"/>
        <v>6.0795454545454548E-2</v>
      </c>
      <c r="N520">
        <v>8</v>
      </c>
      <c r="O520">
        <f t="shared" si="25"/>
        <v>0.48636363636363639</v>
      </c>
      <c r="R520" s="7">
        <v>0.41332093055418251</v>
      </c>
      <c r="S520">
        <f t="shared" si="26"/>
        <v>0.20102427076953422</v>
      </c>
    </row>
    <row r="521" spans="1:19" x14ac:dyDescent="0.25">
      <c r="A521">
        <v>42180</v>
      </c>
      <c r="B521">
        <v>6780</v>
      </c>
      <c r="C521" t="s">
        <v>1809</v>
      </c>
      <c r="D521" t="s">
        <v>1810</v>
      </c>
      <c r="E521" t="s">
        <v>94</v>
      </c>
      <c r="F521" s="6">
        <v>100.5</v>
      </c>
      <c r="G521" s="6">
        <v>-157.88</v>
      </c>
      <c r="H521">
        <v>157.88</v>
      </c>
      <c r="I521" t="s">
        <v>2126</v>
      </c>
      <c r="J521" t="s">
        <v>116</v>
      </c>
      <c r="K521" t="s">
        <v>121</v>
      </c>
      <c r="L521">
        <v>54</v>
      </c>
      <c r="M521" s="34">
        <f t="shared" si="24"/>
        <v>1.0227272727272727E-2</v>
      </c>
      <c r="N521">
        <v>8</v>
      </c>
      <c r="O521">
        <f t="shared" si="25"/>
        <v>8.1818181818181818E-2</v>
      </c>
      <c r="R521" s="7">
        <v>0.41311149506872313</v>
      </c>
      <c r="S521">
        <f t="shared" si="26"/>
        <v>3.3800031414713709E-2</v>
      </c>
    </row>
    <row r="522" spans="1:19" x14ac:dyDescent="0.25">
      <c r="A522">
        <v>53491</v>
      </c>
      <c r="B522">
        <v>6742</v>
      </c>
      <c r="C522" t="s">
        <v>818</v>
      </c>
      <c r="D522" t="s">
        <v>1686</v>
      </c>
      <c r="E522" t="s">
        <v>94</v>
      </c>
      <c r="F522">
        <v>100.5</v>
      </c>
      <c r="G522">
        <v>134.53</v>
      </c>
      <c r="H522">
        <v>134.53</v>
      </c>
      <c r="I522" t="s">
        <v>2126</v>
      </c>
      <c r="J522" t="s">
        <v>116</v>
      </c>
      <c r="K522" t="s">
        <v>121</v>
      </c>
      <c r="L522">
        <v>143</v>
      </c>
      <c r="M522" s="34">
        <f t="shared" si="24"/>
        <v>2.7083333333333334E-2</v>
      </c>
      <c r="N522">
        <v>8</v>
      </c>
      <c r="O522">
        <f t="shared" si="25"/>
        <v>0.21666666666666667</v>
      </c>
      <c r="R522" s="7">
        <v>0.41298980135322977</v>
      </c>
      <c r="S522">
        <f t="shared" si="26"/>
        <v>8.9481123626533113E-2</v>
      </c>
    </row>
    <row r="523" spans="1:19" x14ac:dyDescent="0.25">
      <c r="A523">
        <v>58477</v>
      </c>
      <c r="B523">
        <v>16497</v>
      </c>
      <c r="C523" t="s">
        <v>1712</v>
      </c>
      <c r="D523" t="s">
        <v>1383</v>
      </c>
      <c r="E523" t="s">
        <v>94</v>
      </c>
      <c r="F523">
        <v>100.5</v>
      </c>
      <c r="G523">
        <v>-233.98</v>
      </c>
      <c r="H523">
        <v>233.98</v>
      </c>
      <c r="I523" t="s">
        <v>2126</v>
      </c>
      <c r="J523" t="s">
        <v>116</v>
      </c>
      <c r="K523" t="s">
        <v>121</v>
      </c>
      <c r="L523">
        <v>198</v>
      </c>
      <c r="M523" s="34">
        <f t="shared" si="24"/>
        <v>3.7499999999999999E-2</v>
      </c>
      <c r="N523">
        <v>8</v>
      </c>
      <c r="O523">
        <f t="shared" si="25"/>
        <v>0.3</v>
      </c>
      <c r="R523" s="7">
        <v>0.41223971624078937</v>
      </c>
      <c r="S523">
        <f t="shared" si="26"/>
        <v>0.1236719148722368</v>
      </c>
    </row>
    <row r="524" spans="1:19" x14ac:dyDescent="0.25">
      <c r="A524">
        <v>16895</v>
      </c>
      <c r="B524">
        <v>30279</v>
      </c>
      <c r="C524" t="s">
        <v>818</v>
      </c>
      <c r="D524" t="s">
        <v>1325</v>
      </c>
      <c r="E524" t="s">
        <v>94</v>
      </c>
      <c r="F524" s="6">
        <v>100.5</v>
      </c>
      <c r="G524" s="6">
        <v>-136.34</v>
      </c>
      <c r="H524">
        <v>136.34</v>
      </c>
      <c r="I524" t="s">
        <v>2126</v>
      </c>
      <c r="J524" s="8" t="s">
        <v>116</v>
      </c>
      <c r="K524" t="s">
        <v>121</v>
      </c>
      <c r="L524">
        <v>12</v>
      </c>
      <c r="M524" s="34">
        <f t="shared" si="24"/>
        <v>2.2727272727272726E-3</v>
      </c>
      <c r="N524">
        <v>8</v>
      </c>
      <c r="O524">
        <f t="shared" si="25"/>
        <v>1.8181818181818181E-2</v>
      </c>
      <c r="R524" s="7">
        <v>0.40750709972165178</v>
      </c>
      <c r="S524">
        <f t="shared" si="26"/>
        <v>7.4092199949391232E-3</v>
      </c>
    </row>
    <row r="525" spans="1:19" x14ac:dyDescent="0.25">
      <c r="A525">
        <v>26980</v>
      </c>
      <c r="B525">
        <v>35805</v>
      </c>
      <c r="C525" t="s">
        <v>1325</v>
      </c>
      <c r="D525" t="s">
        <v>1562</v>
      </c>
      <c r="E525" t="s">
        <v>94</v>
      </c>
      <c r="F525">
        <v>100.5</v>
      </c>
      <c r="G525">
        <v>-136.41999999999999</v>
      </c>
      <c r="H525">
        <v>136.41999999999999</v>
      </c>
      <c r="I525" t="s">
        <v>2126</v>
      </c>
      <c r="J525" t="s">
        <v>116</v>
      </c>
      <c r="K525" t="s">
        <v>121</v>
      </c>
      <c r="L525">
        <v>20</v>
      </c>
      <c r="M525" s="34">
        <f t="shared" si="24"/>
        <v>3.787878787878788E-3</v>
      </c>
      <c r="N525">
        <v>8</v>
      </c>
      <c r="O525">
        <f t="shared" si="25"/>
        <v>3.0303030303030304E-2</v>
      </c>
      <c r="R525" s="7">
        <v>0.40726812766493187</v>
      </c>
      <c r="S525">
        <f t="shared" si="26"/>
        <v>1.2341458414088844E-2</v>
      </c>
    </row>
    <row r="526" spans="1:19" x14ac:dyDescent="0.25">
      <c r="A526">
        <v>49311</v>
      </c>
      <c r="B526">
        <v>19789</v>
      </c>
      <c r="C526" t="s">
        <v>1562</v>
      </c>
      <c r="D526" t="s">
        <v>1818</v>
      </c>
      <c r="E526" t="s">
        <v>94</v>
      </c>
      <c r="F526">
        <v>100.5</v>
      </c>
      <c r="G526">
        <v>-136.61000000000001</v>
      </c>
      <c r="H526">
        <v>136.61000000000001</v>
      </c>
      <c r="I526" t="s">
        <v>2126</v>
      </c>
      <c r="J526" t="s">
        <v>116</v>
      </c>
      <c r="K526" t="s">
        <v>121</v>
      </c>
      <c r="L526">
        <v>102</v>
      </c>
      <c r="M526" s="34">
        <f t="shared" si="24"/>
        <v>1.9318181818181818E-2</v>
      </c>
      <c r="N526">
        <v>8</v>
      </c>
      <c r="O526">
        <f t="shared" si="25"/>
        <v>0.15454545454545454</v>
      </c>
      <c r="R526" s="7">
        <v>0.40670169076970936</v>
      </c>
      <c r="S526">
        <f t="shared" si="26"/>
        <v>6.285389766440963E-2</v>
      </c>
    </row>
    <row r="527" spans="1:19" x14ac:dyDescent="0.25">
      <c r="A527">
        <v>42412</v>
      </c>
      <c r="B527">
        <v>30280</v>
      </c>
      <c r="C527" t="s">
        <v>1818</v>
      </c>
      <c r="D527" t="s">
        <v>1808</v>
      </c>
      <c r="E527" t="s">
        <v>94</v>
      </c>
      <c r="F527">
        <v>100.5</v>
      </c>
      <c r="G527">
        <v>-137.01</v>
      </c>
      <c r="H527">
        <v>137.01</v>
      </c>
      <c r="I527" t="s">
        <v>2126</v>
      </c>
      <c r="J527" t="s">
        <v>116</v>
      </c>
      <c r="K527" t="s">
        <v>121</v>
      </c>
      <c r="L527">
        <v>55</v>
      </c>
      <c r="M527" s="34">
        <f t="shared" si="24"/>
        <v>1.0416666666666666E-2</v>
      </c>
      <c r="N527">
        <v>8</v>
      </c>
      <c r="O527">
        <f t="shared" si="25"/>
        <v>8.3333333333333329E-2</v>
      </c>
      <c r="R527" s="7">
        <v>0.4055143272465514</v>
      </c>
      <c r="S527">
        <f t="shared" si="26"/>
        <v>3.3792860603879281E-2</v>
      </c>
    </row>
    <row r="528" spans="1:19" x14ac:dyDescent="0.25">
      <c r="A528">
        <v>54085</v>
      </c>
      <c r="B528">
        <v>35434</v>
      </c>
      <c r="C528" t="s">
        <v>910</v>
      </c>
      <c r="D528" t="s">
        <v>1827</v>
      </c>
      <c r="E528" t="s">
        <v>94</v>
      </c>
      <c r="F528">
        <v>65.8</v>
      </c>
      <c r="G528">
        <v>-293.74</v>
      </c>
      <c r="H528">
        <v>293.74</v>
      </c>
      <c r="I528" t="s">
        <v>2126</v>
      </c>
      <c r="J528" t="s">
        <v>116</v>
      </c>
      <c r="K528" t="s">
        <v>121</v>
      </c>
      <c r="L528">
        <v>150</v>
      </c>
      <c r="M528" s="34">
        <f t="shared" si="24"/>
        <v>2.8409090909090908E-2</v>
      </c>
      <c r="N528">
        <v>12</v>
      </c>
      <c r="O528">
        <f t="shared" si="25"/>
        <v>0.34090909090909088</v>
      </c>
      <c r="R528" s="7">
        <v>0.4052805646113995</v>
      </c>
      <c r="S528">
        <f t="shared" si="26"/>
        <v>0.13816382884479528</v>
      </c>
    </row>
    <row r="529" spans="1:19" x14ac:dyDescent="0.25">
      <c r="A529">
        <v>42113</v>
      </c>
      <c r="B529">
        <v>23895</v>
      </c>
      <c r="C529" t="s">
        <v>1808</v>
      </c>
      <c r="D529" t="s">
        <v>1337</v>
      </c>
      <c r="E529" t="s">
        <v>94</v>
      </c>
      <c r="F529">
        <v>100.5</v>
      </c>
      <c r="G529">
        <v>-137.25</v>
      </c>
      <c r="H529">
        <v>137.25</v>
      </c>
      <c r="I529" t="s">
        <v>2126</v>
      </c>
      <c r="J529" t="s">
        <v>116</v>
      </c>
      <c r="K529" t="s">
        <v>121</v>
      </c>
      <c r="L529">
        <v>53</v>
      </c>
      <c r="M529" s="34">
        <f t="shared" si="24"/>
        <v>1.0037878787878788E-2</v>
      </c>
      <c r="N529">
        <v>8</v>
      </c>
      <c r="O529">
        <f t="shared" si="25"/>
        <v>8.0303030303030307E-2</v>
      </c>
      <c r="R529" s="7">
        <v>0.40480523115519129</v>
      </c>
      <c r="S529">
        <f t="shared" si="26"/>
        <v>3.2507086744280517E-2</v>
      </c>
    </row>
    <row r="530" spans="1:19" x14ac:dyDescent="0.25">
      <c r="A530">
        <v>58420</v>
      </c>
      <c r="B530">
        <v>39999</v>
      </c>
      <c r="C530" t="s">
        <v>1337</v>
      </c>
      <c r="D530" t="s">
        <v>1511</v>
      </c>
      <c r="E530" t="s">
        <v>94</v>
      </c>
      <c r="F530">
        <v>100.5</v>
      </c>
      <c r="G530">
        <v>-138.88</v>
      </c>
      <c r="H530">
        <v>138.88</v>
      </c>
      <c r="I530" t="s">
        <v>2126</v>
      </c>
      <c r="J530" t="s">
        <v>116</v>
      </c>
      <c r="K530" t="s">
        <v>121</v>
      </c>
      <c r="L530">
        <v>197</v>
      </c>
      <c r="M530" s="34">
        <f t="shared" si="24"/>
        <v>3.7310606060606058E-2</v>
      </c>
      <c r="N530">
        <v>8</v>
      </c>
      <c r="O530">
        <f t="shared" si="25"/>
        <v>0.29848484848484846</v>
      </c>
      <c r="R530" s="7">
        <v>0.40005413289206515</v>
      </c>
      <c r="S530">
        <f t="shared" si="26"/>
        <v>0.1194100972420255</v>
      </c>
    </row>
    <row r="531" spans="1:19" x14ac:dyDescent="0.25">
      <c r="A531">
        <v>24881</v>
      </c>
      <c r="B531">
        <v>23276</v>
      </c>
      <c r="C531" t="s">
        <v>1511</v>
      </c>
      <c r="D531" t="s">
        <v>1512</v>
      </c>
      <c r="E531" t="s">
        <v>94</v>
      </c>
      <c r="F531">
        <v>100.5</v>
      </c>
      <c r="G531">
        <v>-139.22999999999999</v>
      </c>
      <c r="H531">
        <v>139.22999999999999</v>
      </c>
      <c r="I531" t="s">
        <v>2126</v>
      </c>
      <c r="J531" s="8" t="s">
        <v>116</v>
      </c>
      <c r="K531" t="s">
        <v>121</v>
      </c>
      <c r="L531">
        <v>17</v>
      </c>
      <c r="M531" s="34">
        <f t="shared" si="24"/>
        <v>3.2196969696969696E-3</v>
      </c>
      <c r="N531">
        <v>8</v>
      </c>
      <c r="O531">
        <f t="shared" si="25"/>
        <v>2.5757575757575757E-2</v>
      </c>
      <c r="R531" s="7">
        <v>0.39904846639409614</v>
      </c>
      <c r="S531">
        <f t="shared" si="26"/>
        <v>1.0278521104090355E-2</v>
      </c>
    </row>
    <row r="532" spans="1:19" x14ac:dyDescent="0.25">
      <c r="A532">
        <v>27691</v>
      </c>
      <c r="B532">
        <v>35789</v>
      </c>
      <c r="C532" t="s">
        <v>1512</v>
      </c>
      <c r="D532" t="s">
        <v>1338</v>
      </c>
      <c r="E532" t="s">
        <v>94</v>
      </c>
      <c r="F532" s="6">
        <v>100.5</v>
      </c>
      <c r="G532" s="6">
        <v>-139.31</v>
      </c>
      <c r="H532">
        <v>139.31</v>
      </c>
      <c r="I532" t="s">
        <v>2126</v>
      </c>
      <c r="J532" t="s">
        <v>116</v>
      </c>
      <c r="K532" t="s">
        <v>121</v>
      </c>
      <c r="L532">
        <v>21</v>
      </c>
      <c r="M532" s="34">
        <f t="shared" si="24"/>
        <v>3.9772727272727269E-3</v>
      </c>
      <c r="N532">
        <v>8</v>
      </c>
      <c r="O532">
        <f t="shared" si="25"/>
        <v>3.1818181818181815E-2</v>
      </c>
      <c r="R532" s="7">
        <v>0.39881930928181752</v>
      </c>
      <c r="S532">
        <f t="shared" si="26"/>
        <v>1.2689705295330556E-2</v>
      </c>
    </row>
    <row r="533" spans="1:19" x14ac:dyDescent="0.25">
      <c r="A533">
        <v>5894</v>
      </c>
      <c r="B533">
        <v>40852</v>
      </c>
      <c r="C533" t="s">
        <v>974</v>
      </c>
      <c r="D533" t="s">
        <v>975</v>
      </c>
      <c r="E533" t="s">
        <v>94</v>
      </c>
      <c r="F533" s="6">
        <v>32</v>
      </c>
      <c r="G533" s="6">
        <v>-67.73</v>
      </c>
      <c r="H533">
        <v>67.73</v>
      </c>
      <c r="I533" t="s">
        <v>2126</v>
      </c>
      <c r="J533" s="8" t="s">
        <v>116</v>
      </c>
      <c r="K533" t="s">
        <v>121</v>
      </c>
      <c r="L533">
        <v>4</v>
      </c>
      <c r="M533" s="34">
        <f t="shared" si="24"/>
        <v>7.5757575757575758E-4</v>
      </c>
      <c r="N533">
        <v>6</v>
      </c>
      <c r="O533">
        <f t="shared" si="25"/>
        <v>4.5454545454545452E-3</v>
      </c>
      <c r="R533" s="7">
        <v>0.3986454914293367</v>
      </c>
      <c r="S533">
        <f t="shared" si="26"/>
        <v>1.8120249610424394E-3</v>
      </c>
    </row>
    <row r="534" spans="1:19" x14ac:dyDescent="0.25">
      <c r="A534">
        <v>70805</v>
      </c>
      <c r="B534">
        <v>24014</v>
      </c>
      <c r="C534" t="s">
        <v>1462</v>
      </c>
      <c r="D534" t="s">
        <v>1381</v>
      </c>
      <c r="E534" t="s">
        <v>70</v>
      </c>
      <c r="F534">
        <v>100.5</v>
      </c>
      <c r="G534">
        <v>139.46</v>
      </c>
      <c r="H534">
        <v>139.46</v>
      </c>
      <c r="I534" t="s">
        <v>2126</v>
      </c>
      <c r="J534" t="s">
        <v>116</v>
      </c>
      <c r="K534" t="s">
        <v>121</v>
      </c>
      <c r="L534">
        <v>831</v>
      </c>
      <c r="M534" s="34">
        <f t="shared" si="24"/>
        <v>0.15738636363636363</v>
      </c>
      <c r="N534">
        <v>16</v>
      </c>
      <c r="O534">
        <f t="shared" si="25"/>
        <v>2.5181818181818181</v>
      </c>
      <c r="R534" s="7">
        <v>0.39839034831528752</v>
      </c>
      <c r="S534">
        <f t="shared" si="26"/>
        <v>1.0032193316666786</v>
      </c>
    </row>
    <row r="535" spans="1:19" x14ac:dyDescent="0.25">
      <c r="A535">
        <v>47831</v>
      </c>
      <c r="B535">
        <v>43358</v>
      </c>
      <c r="C535" t="s">
        <v>1742</v>
      </c>
      <c r="D535" t="s">
        <v>1612</v>
      </c>
      <c r="E535" t="s">
        <v>94</v>
      </c>
      <c r="F535">
        <v>100.5</v>
      </c>
      <c r="G535">
        <v>-242.14</v>
      </c>
      <c r="H535">
        <v>242.14</v>
      </c>
      <c r="I535" t="s">
        <v>2126</v>
      </c>
      <c r="J535" t="s">
        <v>116</v>
      </c>
      <c r="K535" t="s">
        <v>121</v>
      </c>
      <c r="L535">
        <v>91</v>
      </c>
      <c r="M535" s="34">
        <f t="shared" si="24"/>
        <v>1.7234848484848485E-2</v>
      </c>
      <c r="N535">
        <v>8</v>
      </c>
      <c r="O535">
        <f t="shared" si="25"/>
        <v>0.13787878787878788</v>
      </c>
      <c r="R535" s="7">
        <v>0.39834743869670391</v>
      </c>
      <c r="S535">
        <f t="shared" si="26"/>
        <v>5.4923662002121294E-2</v>
      </c>
    </row>
    <row r="536" spans="1:19" x14ac:dyDescent="0.25">
      <c r="A536">
        <v>32186</v>
      </c>
      <c r="B536">
        <v>26655</v>
      </c>
      <c r="C536" t="s">
        <v>1210</v>
      </c>
      <c r="D536" t="s">
        <v>1653</v>
      </c>
      <c r="E536" t="s">
        <v>94</v>
      </c>
      <c r="F536">
        <v>65.8</v>
      </c>
      <c r="G536">
        <v>-642.47</v>
      </c>
      <c r="H536">
        <v>642.47</v>
      </c>
      <c r="I536" t="s">
        <v>2126</v>
      </c>
      <c r="J536" t="s">
        <v>116</v>
      </c>
      <c r="K536" t="s">
        <v>121</v>
      </c>
      <c r="L536">
        <v>27</v>
      </c>
      <c r="M536" s="34">
        <f t="shared" si="24"/>
        <v>5.1136363636363636E-3</v>
      </c>
      <c r="N536">
        <v>12</v>
      </c>
      <c r="O536">
        <f t="shared" si="25"/>
        <v>6.1363636363636363E-2</v>
      </c>
      <c r="R536" s="7">
        <v>0.3983419102214889</v>
      </c>
      <c r="S536">
        <f t="shared" si="26"/>
        <v>2.4443708127227726E-2</v>
      </c>
    </row>
    <row r="537" spans="1:19" x14ac:dyDescent="0.25">
      <c r="A537">
        <v>18511</v>
      </c>
      <c r="B537">
        <v>31422</v>
      </c>
      <c r="C537" t="s">
        <v>975</v>
      </c>
      <c r="D537" t="s">
        <v>1187</v>
      </c>
      <c r="E537" t="s">
        <v>94</v>
      </c>
      <c r="F537">
        <v>32</v>
      </c>
      <c r="G537">
        <v>-67.81</v>
      </c>
      <c r="H537">
        <v>67.81</v>
      </c>
      <c r="I537" t="s">
        <v>2126</v>
      </c>
      <c r="J537" t="s">
        <v>116</v>
      </c>
      <c r="K537" t="s">
        <v>121</v>
      </c>
      <c r="L537">
        <v>14</v>
      </c>
      <c r="M537" s="34">
        <f t="shared" si="24"/>
        <v>2.6515151515151517E-3</v>
      </c>
      <c r="N537">
        <v>6</v>
      </c>
      <c r="O537">
        <f t="shared" si="25"/>
        <v>1.5909090909090911E-2</v>
      </c>
      <c r="R537" s="7">
        <v>0.39817518263543689</v>
      </c>
      <c r="S537">
        <f t="shared" si="26"/>
        <v>6.3346051782910417E-3</v>
      </c>
    </row>
    <row r="538" spans="1:19" x14ac:dyDescent="0.25">
      <c r="A538">
        <v>22131</v>
      </c>
      <c r="B538">
        <v>28259</v>
      </c>
      <c r="C538" t="s">
        <v>1462</v>
      </c>
      <c r="D538" t="s">
        <v>932</v>
      </c>
      <c r="E538" t="s">
        <v>94</v>
      </c>
      <c r="F538">
        <v>100.5</v>
      </c>
      <c r="G538">
        <v>-139.54</v>
      </c>
      <c r="H538">
        <v>139.54</v>
      </c>
      <c r="I538" t="s">
        <v>2126</v>
      </c>
      <c r="J538" t="s">
        <v>116</v>
      </c>
      <c r="K538" t="s">
        <v>121</v>
      </c>
      <c r="L538">
        <v>15</v>
      </c>
      <c r="M538" s="34">
        <f t="shared" si="24"/>
        <v>2.840909090909091E-3</v>
      </c>
      <c r="N538">
        <v>16</v>
      </c>
      <c r="O538">
        <f t="shared" si="25"/>
        <v>4.5454545454545456E-2</v>
      </c>
      <c r="R538" s="7">
        <v>0.39816194622366352</v>
      </c>
      <c r="S538">
        <f t="shared" si="26"/>
        <v>1.8098270282893798E-2</v>
      </c>
    </row>
    <row r="539" spans="1:19" x14ac:dyDescent="0.25">
      <c r="A539">
        <v>70356</v>
      </c>
      <c r="B539">
        <v>2377</v>
      </c>
      <c r="C539" t="s">
        <v>1810</v>
      </c>
      <c r="D539" t="s">
        <v>1037</v>
      </c>
      <c r="E539" t="s">
        <v>94</v>
      </c>
      <c r="F539" s="6">
        <v>100.5</v>
      </c>
      <c r="G539" s="6">
        <v>-163.83000000000001</v>
      </c>
      <c r="H539">
        <v>163.83000000000001</v>
      </c>
      <c r="I539" t="s">
        <v>2126</v>
      </c>
      <c r="J539" t="s">
        <v>116</v>
      </c>
      <c r="K539" t="s">
        <v>121</v>
      </c>
      <c r="L539">
        <v>651</v>
      </c>
      <c r="M539" s="34">
        <f t="shared" si="24"/>
        <v>0.12329545454545454</v>
      </c>
      <c r="N539">
        <v>8</v>
      </c>
      <c r="O539">
        <f t="shared" si="25"/>
        <v>0.98636363636363633</v>
      </c>
      <c r="R539" s="7">
        <v>0.39810805616462186</v>
      </c>
      <c r="S539">
        <f t="shared" si="26"/>
        <v>0.3926793099441952</v>
      </c>
    </row>
    <row r="540" spans="1:19" x14ac:dyDescent="0.25">
      <c r="A540">
        <v>7957</v>
      </c>
      <c r="B540">
        <v>24484</v>
      </c>
      <c r="C540" t="s">
        <v>1037</v>
      </c>
      <c r="D540" t="s">
        <v>1038</v>
      </c>
      <c r="E540" t="s">
        <v>94</v>
      </c>
      <c r="F540">
        <v>100.5</v>
      </c>
      <c r="G540">
        <v>-163.91</v>
      </c>
      <c r="H540">
        <v>163.91</v>
      </c>
      <c r="I540" t="s">
        <v>2126</v>
      </c>
      <c r="J540" t="s">
        <v>116</v>
      </c>
      <c r="K540" t="s">
        <v>121</v>
      </c>
      <c r="L540">
        <v>5</v>
      </c>
      <c r="M540" s="34">
        <f t="shared" si="24"/>
        <v>9.46969696969697E-4</v>
      </c>
      <c r="N540">
        <v>8</v>
      </c>
      <c r="O540">
        <f t="shared" si="25"/>
        <v>7.575757575757576E-3</v>
      </c>
      <c r="R540" s="7">
        <v>0.39791375048166683</v>
      </c>
      <c r="S540">
        <f t="shared" si="26"/>
        <v>3.0144981097095973E-3</v>
      </c>
    </row>
    <row r="541" spans="1:19" x14ac:dyDescent="0.25">
      <c r="A541">
        <v>59335</v>
      </c>
      <c r="B541">
        <v>32127</v>
      </c>
      <c r="C541" t="s">
        <v>1653</v>
      </c>
      <c r="D541" t="s">
        <v>1994</v>
      </c>
      <c r="E541" t="s">
        <v>94</v>
      </c>
      <c r="F541" s="6">
        <v>65.8</v>
      </c>
      <c r="G541" s="6">
        <v>-643.94000000000005</v>
      </c>
      <c r="H541">
        <v>643.94000000000005</v>
      </c>
      <c r="I541" t="s">
        <v>2126</v>
      </c>
      <c r="J541" t="s">
        <v>116</v>
      </c>
      <c r="K541" t="s">
        <v>121</v>
      </c>
      <c r="L541">
        <v>206</v>
      </c>
      <c r="M541" s="34">
        <f t="shared" si="24"/>
        <v>3.9015151515151517E-2</v>
      </c>
      <c r="N541">
        <v>12</v>
      </c>
      <c r="O541">
        <f t="shared" si="25"/>
        <v>0.4681818181818182</v>
      </c>
      <c r="R541" s="7">
        <v>0.39743256679193711</v>
      </c>
      <c r="S541">
        <f t="shared" si="26"/>
        <v>0.18607070172531601</v>
      </c>
    </row>
    <row r="542" spans="1:19" x14ac:dyDescent="0.25">
      <c r="A542">
        <v>29916</v>
      </c>
      <c r="B542">
        <v>36484</v>
      </c>
      <c r="C542" t="s">
        <v>1612</v>
      </c>
      <c r="D542" t="s">
        <v>1447</v>
      </c>
      <c r="E542" t="s">
        <v>94</v>
      </c>
      <c r="F542">
        <v>100.5</v>
      </c>
      <c r="G542">
        <v>-242.8</v>
      </c>
      <c r="H542">
        <v>242.8</v>
      </c>
      <c r="I542" t="s">
        <v>2126</v>
      </c>
      <c r="J542" t="s">
        <v>116</v>
      </c>
      <c r="K542" t="s">
        <v>121</v>
      </c>
      <c r="L542">
        <v>24</v>
      </c>
      <c r="M542" s="34">
        <f t="shared" si="24"/>
        <v>4.5454545454545452E-3</v>
      </c>
      <c r="N542">
        <v>8</v>
      </c>
      <c r="O542">
        <f t="shared" si="25"/>
        <v>3.6363636363636362E-2</v>
      </c>
      <c r="R542" s="7">
        <v>0.39726461616976888</v>
      </c>
      <c r="S542">
        <f t="shared" si="26"/>
        <v>1.4445986042537049E-2</v>
      </c>
    </row>
    <row r="543" spans="1:19" x14ac:dyDescent="0.25">
      <c r="A543">
        <v>54477</v>
      </c>
      <c r="B543">
        <v>22066</v>
      </c>
      <c r="C543" t="s">
        <v>1389</v>
      </c>
      <c r="D543" t="s">
        <v>1682</v>
      </c>
      <c r="E543" t="s">
        <v>94</v>
      </c>
      <c r="F543" s="6">
        <v>65.8</v>
      </c>
      <c r="G543" s="6">
        <v>-164.34</v>
      </c>
      <c r="H543">
        <v>164.34</v>
      </c>
      <c r="I543" t="s">
        <v>2126</v>
      </c>
      <c r="J543" t="s">
        <v>116</v>
      </c>
      <c r="K543" t="s">
        <v>121</v>
      </c>
      <c r="L543">
        <v>154</v>
      </c>
      <c r="M543" s="34">
        <f t="shared" si="24"/>
        <v>2.9166666666666667E-2</v>
      </c>
      <c r="N543">
        <v>12</v>
      </c>
      <c r="O543">
        <f t="shared" si="25"/>
        <v>0.35</v>
      </c>
      <c r="R543" s="7">
        <v>0.3968725985240964</v>
      </c>
      <c r="S543">
        <f t="shared" si="26"/>
        <v>0.13890540948343372</v>
      </c>
    </row>
    <row r="544" spans="1:19" x14ac:dyDescent="0.25">
      <c r="A544">
        <v>62046</v>
      </c>
      <c r="B544">
        <v>30970</v>
      </c>
      <c r="C544" t="s">
        <v>1994</v>
      </c>
      <c r="D544" t="s">
        <v>1964</v>
      </c>
      <c r="E544" t="s">
        <v>94</v>
      </c>
      <c r="F544">
        <v>65.8</v>
      </c>
      <c r="G544">
        <v>-646.39</v>
      </c>
      <c r="H544">
        <v>646.39</v>
      </c>
      <c r="I544" t="s">
        <v>2126</v>
      </c>
      <c r="J544" t="s">
        <v>116</v>
      </c>
      <c r="K544" t="s">
        <v>121</v>
      </c>
      <c r="L544">
        <v>238</v>
      </c>
      <c r="M544" s="34">
        <f t="shared" si="24"/>
        <v>4.5075757575757575E-2</v>
      </c>
      <c r="N544">
        <v>12</v>
      </c>
      <c r="O544">
        <f t="shared" si="25"/>
        <v>0.54090909090909089</v>
      </c>
      <c r="R544" s="7">
        <v>0.39592618552267206</v>
      </c>
      <c r="S544">
        <f t="shared" si="26"/>
        <v>0.21416007307817261</v>
      </c>
    </row>
    <row r="545" spans="1:19" x14ac:dyDescent="0.25">
      <c r="A545">
        <v>54791</v>
      </c>
      <c r="B545">
        <v>27398</v>
      </c>
      <c r="C545" t="s">
        <v>1964</v>
      </c>
      <c r="D545" t="s">
        <v>1737</v>
      </c>
      <c r="E545" t="s">
        <v>94</v>
      </c>
      <c r="F545">
        <v>65.8</v>
      </c>
      <c r="G545">
        <v>-646.79</v>
      </c>
      <c r="H545">
        <v>646.79</v>
      </c>
      <c r="I545" t="s">
        <v>2126</v>
      </c>
      <c r="J545" t="s">
        <v>116</v>
      </c>
      <c r="K545" t="s">
        <v>121</v>
      </c>
      <c r="L545">
        <v>159</v>
      </c>
      <c r="M545" s="34">
        <f t="shared" si="24"/>
        <v>3.0113636363636363E-2</v>
      </c>
      <c r="N545">
        <v>12</v>
      </c>
      <c r="O545">
        <f t="shared" si="25"/>
        <v>0.36136363636363633</v>
      </c>
      <c r="R545" s="7">
        <v>0.39568132942686191</v>
      </c>
      <c r="S545">
        <f t="shared" si="26"/>
        <v>0.14298484404288872</v>
      </c>
    </row>
    <row r="546" spans="1:19" x14ac:dyDescent="0.25">
      <c r="A546">
        <v>37240</v>
      </c>
      <c r="B546">
        <v>34514</v>
      </c>
      <c r="C546" t="s">
        <v>1737</v>
      </c>
      <c r="D546" t="s">
        <v>1738</v>
      </c>
      <c r="E546" t="s">
        <v>94</v>
      </c>
      <c r="F546" s="6">
        <v>65.8</v>
      </c>
      <c r="G546" s="6">
        <v>-647</v>
      </c>
      <c r="H546">
        <v>647</v>
      </c>
      <c r="I546" t="s">
        <v>2126</v>
      </c>
      <c r="J546" t="s">
        <v>116</v>
      </c>
      <c r="K546" t="s">
        <v>121</v>
      </c>
      <c r="L546">
        <v>36</v>
      </c>
      <c r="M546" s="34">
        <f t="shared" si="24"/>
        <v>6.8181818181818179E-3</v>
      </c>
      <c r="N546">
        <v>12</v>
      </c>
      <c r="O546">
        <f t="shared" si="25"/>
        <v>8.1818181818181818E-2</v>
      </c>
      <c r="R546" s="7">
        <v>0.39555290117465225</v>
      </c>
      <c r="S546">
        <f t="shared" si="26"/>
        <v>3.2363419187017003E-2</v>
      </c>
    </row>
    <row r="547" spans="1:19" x14ac:dyDescent="0.25">
      <c r="A547">
        <v>33749</v>
      </c>
      <c r="B547">
        <v>17007</v>
      </c>
      <c r="C547" t="s">
        <v>1682</v>
      </c>
      <c r="D547" t="s">
        <v>1413</v>
      </c>
      <c r="E547" t="s">
        <v>94</v>
      </c>
      <c r="F547">
        <v>65.8</v>
      </c>
      <c r="G547">
        <v>-164.92</v>
      </c>
      <c r="H547">
        <v>164.92</v>
      </c>
      <c r="I547" t="s">
        <v>2126</v>
      </c>
      <c r="J547" t="s">
        <v>116</v>
      </c>
      <c r="K547" t="s">
        <v>121</v>
      </c>
      <c r="L547">
        <v>30</v>
      </c>
      <c r="M547" s="34">
        <f t="shared" si="24"/>
        <v>5.681818181818182E-3</v>
      </c>
      <c r="N547">
        <v>12</v>
      </c>
      <c r="O547">
        <f t="shared" si="25"/>
        <v>6.8181818181818177E-2</v>
      </c>
      <c r="R547" s="7">
        <v>0.39547685448368913</v>
      </c>
      <c r="S547">
        <f t="shared" si="26"/>
        <v>2.6964330987524258E-2</v>
      </c>
    </row>
    <row r="548" spans="1:19" x14ac:dyDescent="0.25">
      <c r="A548">
        <v>59593</v>
      </c>
      <c r="B548">
        <v>24426</v>
      </c>
      <c r="C548" t="s">
        <v>1968</v>
      </c>
      <c r="D548" t="s">
        <v>1738</v>
      </c>
      <c r="E548" t="s">
        <v>94</v>
      </c>
      <c r="F548">
        <v>65.8</v>
      </c>
      <c r="G548">
        <v>647.47</v>
      </c>
      <c r="H548">
        <v>647.47</v>
      </c>
      <c r="I548" t="s">
        <v>2126</v>
      </c>
      <c r="J548" t="s">
        <v>116</v>
      </c>
      <c r="K548" t="s">
        <v>121</v>
      </c>
      <c r="L548">
        <v>211</v>
      </c>
      <c r="M548" s="34">
        <f t="shared" si="24"/>
        <v>3.9962121212121213E-2</v>
      </c>
      <c r="N548">
        <v>12</v>
      </c>
      <c r="O548">
        <f t="shared" si="25"/>
        <v>0.47954545454545455</v>
      </c>
      <c r="R548" s="7">
        <v>0.39526576839081345</v>
      </c>
      <c r="S548">
        <f t="shared" si="26"/>
        <v>0.18954790256923101</v>
      </c>
    </row>
    <row r="549" spans="1:19" x14ac:dyDescent="0.25">
      <c r="A549">
        <v>55094</v>
      </c>
      <c r="B549">
        <v>22545</v>
      </c>
      <c r="C549" t="s">
        <v>1745</v>
      </c>
      <c r="D549" t="s">
        <v>1968</v>
      </c>
      <c r="E549" t="s">
        <v>94</v>
      </c>
      <c r="F549" s="6">
        <v>65.8</v>
      </c>
      <c r="G549" s="6">
        <v>647.54999999999995</v>
      </c>
      <c r="H549">
        <v>647.54999999999995</v>
      </c>
      <c r="I549" t="s">
        <v>2126</v>
      </c>
      <c r="J549" t="s">
        <v>116</v>
      </c>
      <c r="K549" t="s">
        <v>121</v>
      </c>
      <c r="L549">
        <v>160</v>
      </c>
      <c r="M549" s="34">
        <f t="shared" si="24"/>
        <v>3.0303030303030304E-2</v>
      </c>
      <c r="N549">
        <v>12</v>
      </c>
      <c r="O549">
        <f t="shared" si="25"/>
        <v>0.36363636363636365</v>
      </c>
      <c r="R549" s="7">
        <v>0.39521693623658405</v>
      </c>
      <c r="S549">
        <f t="shared" si="26"/>
        <v>0.14371524954057602</v>
      </c>
    </row>
    <row r="550" spans="1:19" x14ac:dyDescent="0.25">
      <c r="A550">
        <v>61833</v>
      </c>
      <c r="B550">
        <v>42693</v>
      </c>
      <c r="C550" t="s">
        <v>1338</v>
      </c>
      <c r="D550" t="s">
        <v>1339</v>
      </c>
      <c r="E550" t="s">
        <v>94</v>
      </c>
      <c r="F550">
        <v>100.5</v>
      </c>
      <c r="G550">
        <v>-140.74</v>
      </c>
      <c r="H550">
        <v>140.74</v>
      </c>
      <c r="I550" t="s">
        <v>2126</v>
      </c>
      <c r="J550" t="s">
        <v>116</v>
      </c>
      <c r="K550" t="s">
        <v>121</v>
      </c>
      <c r="L550">
        <v>235</v>
      </c>
      <c r="M550" s="34">
        <f t="shared" si="24"/>
        <v>4.450757575757576E-2</v>
      </c>
      <c r="N550">
        <v>8</v>
      </c>
      <c r="O550">
        <f t="shared" si="25"/>
        <v>0.35606060606060608</v>
      </c>
      <c r="R550" s="7">
        <v>0.39476707386705984</v>
      </c>
      <c r="S550">
        <f t="shared" si="26"/>
        <v>0.14056100357387738</v>
      </c>
    </row>
    <row r="551" spans="1:19" x14ac:dyDescent="0.25">
      <c r="A551">
        <v>37675</v>
      </c>
      <c r="B551">
        <v>33251</v>
      </c>
      <c r="C551" t="s">
        <v>1745</v>
      </c>
      <c r="D551" t="s">
        <v>1667</v>
      </c>
      <c r="E551" t="s">
        <v>94</v>
      </c>
      <c r="F551" s="6">
        <v>65.8</v>
      </c>
      <c r="G551" s="6">
        <v>-648.35</v>
      </c>
      <c r="H551">
        <v>648.35</v>
      </c>
      <c r="I551" t="s">
        <v>2126</v>
      </c>
      <c r="J551" t="s">
        <v>116</v>
      </c>
      <c r="K551" t="s">
        <v>121</v>
      </c>
      <c r="L551">
        <v>38</v>
      </c>
      <c r="M551" s="34">
        <f t="shared" si="24"/>
        <v>7.1969696969696973E-3</v>
      </c>
      <c r="N551">
        <v>12</v>
      </c>
      <c r="O551">
        <f t="shared" si="25"/>
        <v>8.6363636363636365E-2</v>
      </c>
      <c r="R551" s="7">
        <v>0.39472927748901054</v>
      </c>
      <c r="S551">
        <f t="shared" si="26"/>
        <v>3.4090255783141822E-2</v>
      </c>
    </row>
    <row r="552" spans="1:19" x14ac:dyDescent="0.25">
      <c r="A552">
        <v>61990</v>
      </c>
      <c r="B552">
        <v>36443</v>
      </c>
      <c r="C552" t="s">
        <v>1132</v>
      </c>
      <c r="D552" t="s">
        <v>1390</v>
      </c>
      <c r="E552" t="s">
        <v>94</v>
      </c>
      <c r="F552">
        <v>100.5</v>
      </c>
      <c r="G552">
        <v>-244.39</v>
      </c>
      <c r="H552">
        <v>244.39</v>
      </c>
      <c r="I552" t="s">
        <v>2126</v>
      </c>
      <c r="J552" t="s">
        <v>116</v>
      </c>
      <c r="K552" t="s">
        <v>121</v>
      </c>
      <c r="L552">
        <v>237</v>
      </c>
      <c r="M552" s="34">
        <f t="shared" si="24"/>
        <v>4.4886363636363634E-2</v>
      </c>
      <c r="N552">
        <v>8</v>
      </c>
      <c r="O552">
        <f t="shared" si="25"/>
        <v>0.35909090909090907</v>
      </c>
      <c r="R552" s="7">
        <v>0.39468001475518594</v>
      </c>
      <c r="S552">
        <f t="shared" si="26"/>
        <v>0.14172600529845311</v>
      </c>
    </row>
    <row r="553" spans="1:19" x14ac:dyDescent="0.25">
      <c r="A553">
        <v>67900</v>
      </c>
      <c r="B553">
        <v>44479</v>
      </c>
      <c r="C553" t="s">
        <v>1407</v>
      </c>
      <c r="D553" t="s">
        <v>1765</v>
      </c>
      <c r="E553" t="s">
        <v>94</v>
      </c>
      <c r="F553" s="6">
        <v>100.5</v>
      </c>
      <c r="G553" s="6">
        <v>-165.37</v>
      </c>
      <c r="H553">
        <v>165.37</v>
      </c>
      <c r="I553" t="s">
        <v>2126</v>
      </c>
      <c r="J553" t="s">
        <v>116</v>
      </c>
      <c r="K553" t="s">
        <v>121</v>
      </c>
      <c r="L553">
        <v>401</v>
      </c>
      <c r="M553" s="34">
        <f t="shared" si="24"/>
        <v>7.5946969696969693E-2</v>
      </c>
      <c r="N553">
        <v>8</v>
      </c>
      <c r="O553">
        <f t="shared" si="25"/>
        <v>0.60757575757575755</v>
      </c>
      <c r="R553" s="7">
        <v>0.39440069445153292</v>
      </c>
      <c r="S553">
        <f t="shared" si="26"/>
        <v>0.23962830071979499</v>
      </c>
    </row>
    <row r="554" spans="1:19" x14ac:dyDescent="0.25">
      <c r="A554">
        <v>39071</v>
      </c>
      <c r="B554">
        <v>44793</v>
      </c>
      <c r="C554" t="s">
        <v>1764</v>
      </c>
      <c r="D554" t="s">
        <v>1765</v>
      </c>
      <c r="E554" t="s">
        <v>94</v>
      </c>
      <c r="F554">
        <v>100.5</v>
      </c>
      <c r="G554">
        <v>166.27</v>
      </c>
      <c r="H554">
        <v>166.27</v>
      </c>
      <c r="I554" t="s">
        <v>2126</v>
      </c>
      <c r="J554" t="s">
        <v>116</v>
      </c>
      <c r="K554" t="s">
        <v>121</v>
      </c>
      <c r="L554">
        <v>41</v>
      </c>
      <c r="M554" s="34">
        <f t="shared" si="24"/>
        <v>7.7651515151515148E-3</v>
      </c>
      <c r="N554">
        <v>8</v>
      </c>
      <c r="O554">
        <f t="shared" si="25"/>
        <v>6.2121212121212119E-2</v>
      </c>
      <c r="R554" s="7">
        <v>0.39226584977115536</v>
      </c>
      <c r="S554">
        <f t="shared" si="26"/>
        <v>2.4368030061541469E-2</v>
      </c>
    </row>
    <row r="555" spans="1:19" x14ac:dyDescent="0.25">
      <c r="A555">
        <v>49312</v>
      </c>
      <c r="B555">
        <v>30844</v>
      </c>
      <c r="C555" t="s">
        <v>1339</v>
      </c>
      <c r="D555" t="s">
        <v>1913</v>
      </c>
      <c r="E555" t="s">
        <v>94</v>
      </c>
      <c r="F555">
        <v>100.5</v>
      </c>
      <c r="G555">
        <v>-141.78</v>
      </c>
      <c r="H555">
        <v>141.78</v>
      </c>
      <c r="I555" t="s">
        <v>2126</v>
      </c>
      <c r="J555" t="s">
        <v>116</v>
      </c>
      <c r="K555" t="s">
        <v>121</v>
      </c>
      <c r="L555">
        <v>102</v>
      </c>
      <c r="M555" s="34">
        <f t="shared" si="24"/>
        <v>1.9318181818181818E-2</v>
      </c>
      <c r="N555">
        <v>8</v>
      </c>
      <c r="O555">
        <f t="shared" si="25"/>
        <v>0.15454545454545454</v>
      </c>
      <c r="R555" s="7">
        <v>0.39187133570355481</v>
      </c>
      <c r="S555">
        <f t="shared" si="26"/>
        <v>6.0561933699640288E-2</v>
      </c>
    </row>
    <row r="556" spans="1:19" x14ac:dyDescent="0.25">
      <c r="A556">
        <v>47568</v>
      </c>
      <c r="B556">
        <v>34197</v>
      </c>
      <c r="C556" t="s">
        <v>1898</v>
      </c>
      <c r="D556" t="s">
        <v>1764</v>
      </c>
      <c r="E556" t="s">
        <v>94</v>
      </c>
      <c r="F556" s="6">
        <v>100.5</v>
      </c>
      <c r="G556" s="6">
        <v>166.67</v>
      </c>
      <c r="H556">
        <v>166.67</v>
      </c>
      <c r="I556" t="s">
        <v>2126</v>
      </c>
      <c r="J556" t="s">
        <v>116</v>
      </c>
      <c r="K556" t="s">
        <v>121</v>
      </c>
      <c r="L556">
        <v>89</v>
      </c>
      <c r="M556" s="34">
        <f t="shared" si="24"/>
        <v>1.6856060606060607E-2</v>
      </c>
      <c r="N556">
        <v>8</v>
      </c>
      <c r="O556">
        <f t="shared" si="25"/>
        <v>0.13484848484848486</v>
      </c>
      <c r="R556" s="7">
        <v>0.39132443056008887</v>
      </c>
      <c r="S556">
        <f t="shared" si="26"/>
        <v>5.276950654522411E-2</v>
      </c>
    </row>
    <row r="557" spans="1:19" x14ac:dyDescent="0.25">
      <c r="A557">
        <v>50146</v>
      </c>
      <c r="B557">
        <v>27751</v>
      </c>
      <c r="C557" t="s">
        <v>1913</v>
      </c>
      <c r="D557" t="s">
        <v>1613</v>
      </c>
      <c r="E557" t="s">
        <v>94</v>
      </c>
      <c r="F557">
        <v>100.5</v>
      </c>
      <c r="G557">
        <v>-142.26</v>
      </c>
      <c r="H557">
        <v>142.26</v>
      </c>
      <c r="I557" t="s">
        <v>2126</v>
      </c>
      <c r="J557" t="s">
        <v>116</v>
      </c>
      <c r="K557" t="s">
        <v>121</v>
      </c>
      <c r="L557">
        <v>110</v>
      </c>
      <c r="M557" s="34">
        <f t="shared" si="24"/>
        <v>2.0833333333333332E-2</v>
      </c>
      <c r="N557">
        <v>8</v>
      </c>
      <c r="O557">
        <f t="shared" si="25"/>
        <v>0.16666666666666666</v>
      </c>
      <c r="R557" s="7">
        <v>0.39054912115879381</v>
      </c>
      <c r="S557">
        <f t="shared" si="26"/>
        <v>6.5091520193132302E-2</v>
      </c>
    </row>
    <row r="558" spans="1:19" x14ac:dyDescent="0.25">
      <c r="A558">
        <v>29944</v>
      </c>
      <c r="B558">
        <v>1291</v>
      </c>
      <c r="C558" t="s">
        <v>1613</v>
      </c>
      <c r="D558" t="s">
        <v>1123</v>
      </c>
      <c r="E558" t="s">
        <v>94</v>
      </c>
      <c r="F558">
        <v>100.5</v>
      </c>
      <c r="G558">
        <v>-142.69</v>
      </c>
      <c r="H558">
        <v>142.69</v>
      </c>
      <c r="I558" t="s">
        <v>2126</v>
      </c>
      <c r="J558" t="s">
        <v>116</v>
      </c>
      <c r="K558" t="s">
        <v>121</v>
      </c>
      <c r="L558">
        <v>24</v>
      </c>
      <c r="M558" s="34">
        <f t="shared" si="24"/>
        <v>4.5454545454545452E-3</v>
      </c>
      <c r="N558">
        <v>8</v>
      </c>
      <c r="O558">
        <f t="shared" si="25"/>
        <v>3.6363636363636362E-2</v>
      </c>
      <c r="R558" s="7">
        <v>0.38937219129616657</v>
      </c>
      <c r="S558">
        <f t="shared" si="26"/>
        <v>1.4158988774406056E-2</v>
      </c>
    </row>
    <row r="559" spans="1:19" x14ac:dyDescent="0.25">
      <c r="A559">
        <v>68951</v>
      </c>
      <c r="B559">
        <v>21592</v>
      </c>
      <c r="C559" t="s">
        <v>1007</v>
      </c>
      <c r="D559" t="s">
        <v>2060</v>
      </c>
      <c r="E559" t="s">
        <v>94</v>
      </c>
      <c r="F559">
        <v>100.5</v>
      </c>
      <c r="G559">
        <v>-846.77</v>
      </c>
      <c r="H559">
        <v>846.77</v>
      </c>
      <c r="I559" t="s">
        <v>2126</v>
      </c>
      <c r="J559" t="s">
        <v>116</v>
      </c>
      <c r="K559" t="s">
        <v>121</v>
      </c>
      <c r="L559">
        <v>460</v>
      </c>
      <c r="M559" s="34">
        <f t="shared" si="24"/>
        <v>8.7121212121212127E-2</v>
      </c>
      <c r="N559">
        <v>16</v>
      </c>
      <c r="O559">
        <f t="shared" si="25"/>
        <v>1.393939393939394</v>
      </c>
      <c r="R559" s="7">
        <v>0.38921654851308174</v>
      </c>
      <c r="S559">
        <f t="shared" si="26"/>
        <v>0.5425442797455079</v>
      </c>
    </row>
    <row r="560" spans="1:19" x14ac:dyDescent="0.25">
      <c r="A560">
        <v>68361</v>
      </c>
      <c r="B560">
        <v>15998</v>
      </c>
      <c r="C560" t="s">
        <v>2060</v>
      </c>
      <c r="D560" t="s">
        <v>1126</v>
      </c>
      <c r="E560" t="s">
        <v>94</v>
      </c>
      <c r="F560" s="6">
        <v>100.5</v>
      </c>
      <c r="G560" s="6">
        <v>-848.31</v>
      </c>
      <c r="H560">
        <v>848.31</v>
      </c>
      <c r="I560" t="s">
        <v>2126</v>
      </c>
      <c r="J560" t="s">
        <v>116</v>
      </c>
      <c r="K560" t="s">
        <v>121</v>
      </c>
      <c r="L560">
        <v>426</v>
      </c>
      <c r="M560" s="34">
        <f t="shared" si="24"/>
        <v>8.0681818181818188E-2</v>
      </c>
      <c r="N560">
        <v>16</v>
      </c>
      <c r="O560">
        <f t="shared" si="25"/>
        <v>1.290909090909091</v>
      </c>
      <c r="R560" s="7">
        <v>0.38850997487289107</v>
      </c>
      <c r="S560">
        <f t="shared" si="26"/>
        <v>0.50153105847227764</v>
      </c>
    </row>
    <row r="561" spans="1:19" x14ac:dyDescent="0.25">
      <c r="A561">
        <v>10648</v>
      </c>
      <c r="B561">
        <v>28952</v>
      </c>
      <c r="C561" t="s">
        <v>1126</v>
      </c>
      <c r="D561" t="s">
        <v>277</v>
      </c>
      <c r="E561" t="s">
        <v>94</v>
      </c>
      <c r="F561" s="6">
        <v>100.5</v>
      </c>
      <c r="G561" s="6">
        <v>-848.55</v>
      </c>
      <c r="H561">
        <v>848.55</v>
      </c>
      <c r="I561" t="s">
        <v>2126</v>
      </c>
      <c r="J561" t="s">
        <v>116</v>
      </c>
      <c r="K561" t="s">
        <v>121</v>
      </c>
      <c r="L561">
        <v>6</v>
      </c>
      <c r="M561" s="34">
        <f t="shared" si="24"/>
        <v>1.1363636363636363E-3</v>
      </c>
      <c r="N561">
        <v>16</v>
      </c>
      <c r="O561">
        <f t="shared" si="25"/>
        <v>1.8181818181818181E-2</v>
      </c>
      <c r="R561" s="7">
        <v>0.38840009048897794</v>
      </c>
      <c r="S561">
        <f t="shared" si="26"/>
        <v>7.061819827072326E-3</v>
      </c>
    </row>
    <row r="562" spans="1:19" x14ac:dyDescent="0.25">
      <c r="A562">
        <v>67220</v>
      </c>
      <c r="B562">
        <v>23757</v>
      </c>
      <c r="C562" t="s">
        <v>1274</v>
      </c>
      <c r="D562" t="s">
        <v>1898</v>
      </c>
      <c r="E562" t="s">
        <v>94</v>
      </c>
      <c r="F562">
        <v>100.5</v>
      </c>
      <c r="G562">
        <v>168.19</v>
      </c>
      <c r="H562">
        <v>168.19</v>
      </c>
      <c r="I562" t="s">
        <v>2126</v>
      </c>
      <c r="J562" t="s">
        <v>116</v>
      </c>
      <c r="K562" t="s">
        <v>121</v>
      </c>
      <c r="L562">
        <v>368</v>
      </c>
      <c r="M562" s="34">
        <f t="shared" si="24"/>
        <v>6.9696969696969702E-2</v>
      </c>
      <c r="N562">
        <v>8</v>
      </c>
      <c r="O562">
        <f t="shared" si="25"/>
        <v>0.55757575757575761</v>
      </c>
      <c r="R562" s="7">
        <v>0.38778787586330937</v>
      </c>
      <c r="S562">
        <f t="shared" si="26"/>
        <v>0.21622111866317859</v>
      </c>
    </row>
    <row r="563" spans="1:19" x14ac:dyDescent="0.25">
      <c r="A563">
        <v>14944</v>
      </c>
      <c r="B563">
        <v>35762</v>
      </c>
      <c r="C563" t="s">
        <v>1274</v>
      </c>
      <c r="D563" t="s">
        <v>1270</v>
      </c>
      <c r="E563" t="s">
        <v>94</v>
      </c>
      <c r="F563" s="6">
        <v>100.5</v>
      </c>
      <c r="G563" s="6">
        <v>-168.36</v>
      </c>
      <c r="H563">
        <v>168.36</v>
      </c>
      <c r="I563" t="s">
        <v>2126</v>
      </c>
      <c r="J563" t="s">
        <v>116</v>
      </c>
      <c r="K563" t="s">
        <v>121</v>
      </c>
      <c r="L563">
        <v>10</v>
      </c>
      <c r="M563" s="34">
        <f t="shared" si="24"/>
        <v>1.893939393939394E-3</v>
      </c>
      <c r="N563">
        <v>8</v>
      </c>
      <c r="O563">
        <f t="shared" si="25"/>
        <v>1.5151515151515152E-2</v>
      </c>
      <c r="R563" s="7">
        <v>0.38739631053367785</v>
      </c>
      <c r="S563">
        <f t="shared" si="26"/>
        <v>5.8696410686920886E-3</v>
      </c>
    </row>
    <row r="564" spans="1:19" x14ac:dyDescent="0.25">
      <c r="A564">
        <v>14905</v>
      </c>
      <c r="B564">
        <v>3441</v>
      </c>
      <c r="C564" t="s">
        <v>1270</v>
      </c>
      <c r="D564" t="s">
        <v>1271</v>
      </c>
      <c r="E564" t="s">
        <v>94</v>
      </c>
      <c r="F564">
        <v>100.5</v>
      </c>
      <c r="G564">
        <v>-168.44</v>
      </c>
      <c r="H564">
        <v>168.44</v>
      </c>
      <c r="I564" t="s">
        <v>2126</v>
      </c>
      <c r="J564" t="s">
        <v>116</v>
      </c>
      <c r="K564" t="s">
        <v>121</v>
      </c>
      <c r="L564">
        <v>10</v>
      </c>
      <c r="M564" s="34">
        <f t="shared" si="24"/>
        <v>1.893939393939394E-3</v>
      </c>
      <c r="N564">
        <v>8</v>
      </c>
      <c r="O564">
        <f t="shared" si="25"/>
        <v>1.5151515151515152E-2</v>
      </c>
      <c r="R564" s="7">
        <v>0.38721231798533606</v>
      </c>
      <c r="S564">
        <f t="shared" si="26"/>
        <v>5.8668533028081223E-3</v>
      </c>
    </row>
    <row r="565" spans="1:19" x14ac:dyDescent="0.25">
      <c r="A565">
        <v>63251</v>
      </c>
      <c r="B565">
        <v>36053</v>
      </c>
      <c r="C565" t="s">
        <v>1123</v>
      </c>
      <c r="D565" t="s">
        <v>1289</v>
      </c>
      <c r="E565" t="s">
        <v>94</v>
      </c>
      <c r="F565">
        <v>100.5</v>
      </c>
      <c r="G565">
        <v>-143.94</v>
      </c>
      <c r="H565">
        <v>143.94</v>
      </c>
      <c r="I565" t="s">
        <v>2126</v>
      </c>
      <c r="J565" t="s">
        <v>116</v>
      </c>
      <c r="K565" t="s">
        <v>121</v>
      </c>
      <c r="L565">
        <v>253</v>
      </c>
      <c r="M565" s="34">
        <f t="shared" si="24"/>
        <v>4.791666666666667E-2</v>
      </c>
      <c r="N565">
        <v>8</v>
      </c>
      <c r="O565">
        <f t="shared" si="25"/>
        <v>0.38333333333333336</v>
      </c>
      <c r="R565" s="7">
        <v>0.38599081545122971</v>
      </c>
      <c r="S565">
        <f t="shared" si="26"/>
        <v>0.14796314592297138</v>
      </c>
    </row>
    <row r="566" spans="1:19" x14ac:dyDescent="0.25">
      <c r="A566">
        <v>15681</v>
      </c>
      <c r="B566">
        <v>24506</v>
      </c>
      <c r="C566" t="s">
        <v>1289</v>
      </c>
      <c r="D566" t="s">
        <v>1290</v>
      </c>
      <c r="E566" t="s">
        <v>94</v>
      </c>
      <c r="F566">
        <v>100.5</v>
      </c>
      <c r="G566">
        <v>-144.31</v>
      </c>
      <c r="H566">
        <v>144.31</v>
      </c>
      <c r="I566" t="s">
        <v>2126</v>
      </c>
      <c r="J566" t="s">
        <v>116</v>
      </c>
      <c r="K566" t="s">
        <v>121</v>
      </c>
      <c r="L566">
        <v>10</v>
      </c>
      <c r="M566" s="34">
        <f t="shared" si="24"/>
        <v>1.893939393939394E-3</v>
      </c>
      <c r="N566">
        <v>8</v>
      </c>
      <c r="O566">
        <f t="shared" si="25"/>
        <v>1.5151515151515152E-2</v>
      </c>
      <c r="R566" s="7">
        <v>0.38500116399452566</v>
      </c>
      <c r="S566">
        <f t="shared" si="26"/>
        <v>5.8333509696140255E-3</v>
      </c>
    </row>
    <row r="567" spans="1:19" x14ac:dyDescent="0.25">
      <c r="A567">
        <v>34066</v>
      </c>
      <c r="B567">
        <v>35764</v>
      </c>
      <c r="C567" t="s">
        <v>1290</v>
      </c>
      <c r="D567" t="s">
        <v>1691</v>
      </c>
      <c r="E567" t="s">
        <v>94</v>
      </c>
      <c r="F567">
        <v>100.5</v>
      </c>
      <c r="G567">
        <v>-144.68</v>
      </c>
      <c r="H567">
        <v>144.68</v>
      </c>
      <c r="I567" t="s">
        <v>2126</v>
      </c>
      <c r="J567" t="s">
        <v>116</v>
      </c>
      <c r="K567" t="s">
        <v>121</v>
      </c>
      <c r="L567">
        <v>30</v>
      </c>
      <c r="M567" s="34">
        <f t="shared" si="24"/>
        <v>5.681818181818182E-3</v>
      </c>
      <c r="N567">
        <v>8</v>
      </c>
      <c r="O567">
        <f t="shared" si="25"/>
        <v>4.5454545454545456E-2</v>
      </c>
      <c r="R567" s="7">
        <v>0.3840165743437241</v>
      </c>
      <c r="S567">
        <f t="shared" si="26"/>
        <v>1.745529883380564E-2</v>
      </c>
    </row>
    <row r="568" spans="1:19" x14ac:dyDescent="0.25">
      <c r="A568">
        <v>62575</v>
      </c>
      <c r="B568">
        <v>3563</v>
      </c>
      <c r="C568" t="s">
        <v>1691</v>
      </c>
      <c r="D568" t="s">
        <v>2018</v>
      </c>
      <c r="E568" t="s">
        <v>94</v>
      </c>
      <c r="F568">
        <v>140</v>
      </c>
      <c r="G568">
        <v>-144.76</v>
      </c>
      <c r="H568">
        <v>144.76</v>
      </c>
      <c r="I568" t="s">
        <v>2126</v>
      </c>
      <c r="J568" t="s">
        <v>116</v>
      </c>
      <c r="K568" t="s">
        <v>121</v>
      </c>
      <c r="L568">
        <v>250</v>
      </c>
      <c r="M568" s="34">
        <f t="shared" si="24"/>
        <v>4.7348484848484848E-2</v>
      </c>
      <c r="N568">
        <v>8</v>
      </c>
      <c r="O568">
        <f t="shared" si="25"/>
        <v>0.37878787878787878</v>
      </c>
      <c r="R568" s="7">
        <v>0.38380435186550155</v>
      </c>
      <c r="S568">
        <f t="shared" si="26"/>
        <v>0.14538043631268999</v>
      </c>
    </row>
    <row r="569" spans="1:19" x14ac:dyDescent="0.25">
      <c r="A569">
        <v>67983</v>
      </c>
      <c r="B569">
        <v>25514</v>
      </c>
      <c r="C569" t="s">
        <v>863</v>
      </c>
      <c r="D569" t="s">
        <v>2018</v>
      </c>
      <c r="E569" t="s">
        <v>94</v>
      </c>
      <c r="F569">
        <v>140</v>
      </c>
      <c r="G569">
        <v>144.84</v>
      </c>
      <c r="H569">
        <v>144.84</v>
      </c>
      <c r="I569" t="s">
        <v>2126</v>
      </c>
      <c r="J569" t="s">
        <v>116</v>
      </c>
      <c r="K569" t="s">
        <v>121</v>
      </c>
      <c r="L569">
        <v>414</v>
      </c>
      <c r="M569" s="34">
        <f t="shared" si="24"/>
        <v>7.8409090909090914E-2</v>
      </c>
      <c r="N569">
        <v>8</v>
      </c>
      <c r="O569">
        <f t="shared" si="25"/>
        <v>0.62727272727272732</v>
      </c>
      <c r="R569" s="7">
        <v>0.38359236382249379</v>
      </c>
      <c r="S569">
        <f t="shared" si="26"/>
        <v>0.24061702821592793</v>
      </c>
    </row>
    <row r="570" spans="1:19" x14ac:dyDescent="0.25">
      <c r="A570">
        <v>43573</v>
      </c>
      <c r="B570">
        <v>7928</v>
      </c>
      <c r="C570" t="s">
        <v>1038</v>
      </c>
      <c r="D570" t="s">
        <v>1838</v>
      </c>
      <c r="E570" t="s">
        <v>94</v>
      </c>
      <c r="F570">
        <v>100.5</v>
      </c>
      <c r="G570">
        <v>-170.3</v>
      </c>
      <c r="H570">
        <v>170.3</v>
      </c>
      <c r="I570" t="s">
        <v>2126</v>
      </c>
      <c r="J570" t="s">
        <v>116</v>
      </c>
      <c r="K570" t="s">
        <v>121</v>
      </c>
      <c r="L570">
        <v>61</v>
      </c>
      <c r="M570" s="34">
        <f t="shared" si="24"/>
        <v>1.1553030303030303E-2</v>
      </c>
      <c r="N570">
        <v>8</v>
      </c>
      <c r="O570">
        <f t="shared" si="25"/>
        <v>9.2424242424242423E-2</v>
      </c>
      <c r="R570" s="7">
        <v>0.38298322279183794</v>
      </c>
      <c r="S570">
        <f t="shared" si="26"/>
        <v>3.5396934227730478E-2</v>
      </c>
    </row>
    <row r="571" spans="1:19" x14ac:dyDescent="0.25">
      <c r="A571">
        <v>63737</v>
      </c>
      <c r="B571">
        <v>8943</v>
      </c>
      <c r="C571" t="s">
        <v>1838</v>
      </c>
      <c r="D571" t="s">
        <v>1999</v>
      </c>
      <c r="E571" t="s">
        <v>94</v>
      </c>
      <c r="F571">
        <v>100.5</v>
      </c>
      <c r="G571">
        <v>-170.38</v>
      </c>
      <c r="H571">
        <v>170.38</v>
      </c>
      <c r="I571" t="s">
        <v>2126</v>
      </c>
      <c r="J571" t="s">
        <v>116</v>
      </c>
      <c r="K571" t="s">
        <v>121</v>
      </c>
      <c r="L571">
        <v>263</v>
      </c>
      <c r="M571" s="34">
        <f t="shared" si="24"/>
        <v>4.9810606060606062E-2</v>
      </c>
      <c r="N571">
        <v>8</v>
      </c>
      <c r="O571">
        <f t="shared" si="25"/>
        <v>0.3984848484848485</v>
      </c>
      <c r="R571" s="7">
        <v>0.38280339735561691</v>
      </c>
      <c r="S571">
        <f t="shared" si="26"/>
        <v>0.15254135379473827</v>
      </c>
    </row>
    <row r="572" spans="1:19" x14ac:dyDescent="0.25">
      <c r="A572">
        <v>59939</v>
      </c>
      <c r="B572">
        <v>16841</v>
      </c>
      <c r="C572" t="s">
        <v>1999</v>
      </c>
      <c r="D572" t="s">
        <v>1656</v>
      </c>
      <c r="E572" t="s">
        <v>94</v>
      </c>
      <c r="F572" s="6">
        <v>100.5</v>
      </c>
      <c r="G572" s="6">
        <v>-170.93</v>
      </c>
      <c r="H572">
        <v>170.93</v>
      </c>
      <c r="I572" t="s">
        <v>2126</v>
      </c>
      <c r="J572" t="s">
        <v>116</v>
      </c>
      <c r="K572" t="s">
        <v>121</v>
      </c>
      <c r="L572">
        <v>213</v>
      </c>
      <c r="M572" s="34">
        <f t="shared" si="24"/>
        <v>4.0340909090909094E-2</v>
      </c>
      <c r="N572">
        <v>8</v>
      </c>
      <c r="O572">
        <f t="shared" si="25"/>
        <v>0.32272727272727275</v>
      </c>
      <c r="R572" s="7">
        <v>0.3815716541359036</v>
      </c>
      <c r="S572">
        <f t="shared" si="26"/>
        <v>0.12314357928931435</v>
      </c>
    </row>
    <row r="573" spans="1:19" x14ac:dyDescent="0.25">
      <c r="A573">
        <v>32510</v>
      </c>
      <c r="B573">
        <v>6146</v>
      </c>
      <c r="C573" t="s">
        <v>1656</v>
      </c>
      <c r="D573" t="s">
        <v>931</v>
      </c>
      <c r="E573" t="s">
        <v>94</v>
      </c>
      <c r="F573" s="6">
        <v>100.5</v>
      </c>
      <c r="G573" s="6">
        <v>-171.1</v>
      </c>
      <c r="H573">
        <v>171.1</v>
      </c>
      <c r="I573" t="s">
        <v>2126</v>
      </c>
      <c r="J573" t="s">
        <v>116</v>
      </c>
      <c r="K573" t="s">
        <v>121</v>
      </c>
      <c r="L573">
        <v>27</v>
      </c>
      <c r="M573" s="34">
        <f t="shared" si="24"/>
        <v>5.1136363636363636E-3</v>
      </c>
      <c r="N573">
        <v>8</v>
      </c>
      <c r="O573">
        <f t="shared" si="25"/>
        <v>4.0909090909090909E-2</v>
      </c>
      <c r="R573" s="7">
        <v>0.38119253560169497</v>
      </c>
      <c r="S573">
        <f t="shared" si="26"/>
        <v>1.5594240092796613E-2</v>
      </c>
    </row>
    <row r="574" spans="1:19" x14ac:dyDescent="0.25">
      <c r="A574">
        <v>4500</v>
      </c>
      <c r="B574">
        <v>12028</v>
      </c>
      <c r="C574" t="s">
        <v>931</v>
      </c>
      <c r="D574" t="s">
        <v>932</v>
      </c>
      <c r="E574" t="s">
        <v>94</v>
      </c>
      <c r="F574" s="6">
        <v>100.5</v>
      </c>
      <c r="G574" s="6">
        <v>-171.18</v>
      </c>
      <c r="H574">
        <v>171.18</v>
      </c>
      <c r="I574" t="s">
        <v>2126</v>
      </c>
      <c r="J574" s="8" t="s">
        <v>116</v>
      </c>
      <c r="K574" t="s">
        <v>121</v>
      </c>
      <c r="L574">
        <v>3</v>
      </c>
      <c r="M574" s="34">
        <f t="shared" si="24"/>
        <v>5.6818181818181815E-4</v>
      </c>
      <c r="N574">
        <v>8</v>
      </c>
      <c r="O574">
        <f t="shared" si="25"/>
        <v>4.5454545454545452E-3</v>
      </c>
      <c r="R574" s="7">
        <v>0.38101438743690852</v>
      </c>
      <c r="S574">
        <f t="shared" si="26"/>
        <v>1.7318835792586749E-3</v>
      </c>
    </row>
    <row r="575" spans="1:19" x14ac:dyDescent="0.25">
      <c r="A575">
        <v>43005</v>
      </c>
      <c r="B575">
        <v>12030</v>
      </c>
      <c r="C575" t="s">
        <v>1271</v>
      </c>
      <c r="D575" t="s">
        <v>1232</v>
      </c>
      <c r="E575" t="s">
        <v>94</v>
      </c>
      <c r="F575" s="6">
        <v>65.8</v>
      </c>
      <c r="G575" s="6">
        <v>-171.58</v>
      </c>
      <c r="H575">
        <v>171.58</v>
      </c>
      <c r="I575" t="s">
        <v>2126</v>
      </c>
      <c r="J575" t="s">
        <v>116</v>
      </c>
      <c r="K575" t="s">
        <v>121</v>
      </c>
      <c r="L575">
        <v>58</v>
      </c>
      <c r="M575" s="34">
        <f t="shared" si="24"/>
        <v>1.0984848484848484E-2</v>
      </c>
      <c r="N575">
        <v>12</v>
      </c>
      <c r="O575">
        <f t="shared" si="25"/>
        <v>0.13181818181818181</v>
      </c>
      <c r="R575" s="7">
        <v>0.38012613848612892</v>
      </c>
      <c r="S575">
        <f t="shared" si="26"/>
        <v>5.0107536436807897E-2</v>
      </c>
    </row>
    <row r="576" spans="1:19" x14ac:dyDescent="0.25">
      <c r="A576">
        <v>53878</v>
      </c>
      <c r="B576">
        <v>40093</v>
      </c>
      <c r="C576" t="s">
        <v>1799</v>
      </c>
      <c r="D576" t="s">
        <v>1937</v>
      </c>
      <c r="E576" t="s">
        <v>94</v>
      </c>
      <c r="F576">
        <v>100.5</v>
      </c>
      <c r="G576">
        <v>-253.78</v>
      </c>
      <c r="H576">
        <v>253.78</v>
      </c>
      <c r="I576" t="s">
        <v>2126</v>
      </c>
      <c r="J576" t="s">
        <v>116</v>
      </c>
      <c r="K576" t="s">
        <v>121</v>
      </c>
      <c r="L576">
        <v>147</v>
      </c>
      <c r="M576" s="34">
        <f t="shared" si="24"/>
        <v>2.784090909090909E-2</v>
      </c>
      <c r="N576">
        <v>8</v>
      </c>
      <c r="O576">
        <f t="shared" si="25"/>
        <v>0.22272727272727272</v>
      </c>
      <c r="R576" s="7">
        <v>0.38007663648049445</v>
      </c>
      <c r="S576">
        <f t="shared" si="26"/>
        <v>8.4653432670655573E-2</v>
      </c>
    </row>
    <row r="577" spans="1:19" x14ac:dyDescent="0.25">
      <c r="A577">
        <v>13670</v>
      </c>
      <c r="B577">
        <v>1263</v>
      </c>
      <c r="C577" t="s">
        <v>1232</v>
      </c>
      <c r="D577" t="s">
        <v>891</v>
      </c>
      <c r="E577" t="s">
        <v>94</v>
      </c>
      <c r="F577" s="6">
        <v>65.8</v>
      </c>
      <c r="G577" s="6">
        <v>-171.66</v>
      </c>
      <c r="H577">
        <v>171.66</v>
      </c>
      <c r="I577" t="s">
        <v>2126</v>
      </c>
      <c r="J577" t="s">
        <v>116</v>
      </c>
      <c r="K577" t="s">
        <v>121</v>
      </c>
      <c r="L577">
        <v>9</v>
      </c>
      <c r="M577" s="34">
        <f t="shared" si="24"/>
        <v>1.7045454545454545E-3</v>
      </c>
      <c r="N577">
        <v>12</v>
      </c>
      <c r="O577">
        <f t="shared" si="25"/>
        <v>2.0454545454545454E-2</v>
      </c>
      <c r="R577" s="7">
        <v>0.37994898544477457</v>
      </c>
      <c r="S577">
        <f t="shared" si="26"/>
        <v>7.771683793188571E-3</v>
      </c>
    </row>
    <row r="578" spans="1:19" x14ac:dyDescent="0.25">
      <c r="A578">
        <v>51436</v>
      </c>
      <c r="B578">
        <v>10074</v>
      </c>
      <c r="C578" t="s">
        <v>1937</v>
      </c>
      <c r="D578" t="s">
        <v>1688</v>
      </c>
      <c r="E578" t="s">
        <v>94</v>
      </c>
      <c r="F578">
        <v>100.5</v>
      </c>
      <c r="G578">
        <v>-253.89</v>
      </c>
      <c r="H578">
        <v>253.89</v>
      </c>
      <c r="I578" t="s">
        <v>2126</v>
      </c>
      <c r="J578" t="s">
        <v>116</v>
      </c>
      <c r="K578" t="s">
        <v>121</v>
      </c>
      <c r="L578">
        <v>123</v>
      </c>
      <c r="M578" s="34">
        <f t="shared" ref="M578:M641" si="27">L578/5280</f>
        <v>2.3295454545454546E-2</v>
      </c>
      <c r="N578">
        <v>8</v>
      </c>
      <c r="O578">
        <f t="shared" ref="O578:O641" si="28">M578*N578</f>
        <v>0.18636363636363637</v>
      </c>
      <c r="R578" s="7">
        <v>0.37991196504793373</v>
      </c>
      <c r="S578">
        <f t="shared" ref="S578:S641" si="29">O578*R578</f>
        <v>7.0801775304387651E-2</v>
      </c>
    </row>
    <row r="579" spans="1:19" x14ac:dyDescent="0.25">
      <c r="A579">
        <v>3288</v>
      </c>
      <c r="B579">
        <v>13266</v>
      </c>
      <c r="C579" t="s">
        <v>891</v>
      </c>
      <c r="D579" t="s">
        <v>892</v>
      </c>
      <c r="E579" t="s">
        <v>94</v>
      </c>
      <c r="F579">
        <v>65.8</v>
      </c>
      <c r="G579">
        <v>-171.82</v>
      </c>
      <c r="H579">
        <v>171.82</v>
      </c>
      <c r="I579" t="s">
        <v>2126</v>
      </c>
      <c r="J579" t="s">
        <v>116</v>
      </c>
      <c r="K579" t="s">
        <v>121</v>
      </c>
      <c r="L579">
        <v>2</v>
      </c>
      <c r="M579" s="34">
        <f t="shared" si="27"/>
        <v>3.7878787878787879E-4</v>
      </c>
      <c r="N579">
        <v>12</v>
      </c>
      <c r="O579">
        <f t="shared" si="28"/>
        <v>4.5454545454545452E-3</v>
      </c>
      <c r="R579" s="7">
        <v>0.37959517426056344</v>
      </c>
      <c r="S579">
        <f t="shared" si="29"/>
        <v>1.7254326102752883E-3</v>
      </c>
    </row>
    <row r="580" spans="1:19" x14ac:dyDescent="0.25">
      <c r="A580">
        <v>14138</v>
      </c>
      <c r="B580">
        <v>11319</v>
      </c>
      <c r="C580" t="s">
        <v>1245</v>
      </c>
      <c r="D580" t="s">
        <v>862</v>
      </c>
      <c r="E580" t="s">
        <v>94</v>
      </c>
      <c r="F580">
        <v>100.5</v>
      </c>
      <c r="G580">
        <v>147.32</v>
      </c>
      <c r="H580">
        <v>147.32</v>
      </c>
      <c r="I580" t="s">
        <v>2126</v>
      </c>
      <c r="J580" t="s">
        <v>116</v>
      </c>
      <c r="K580" t="s">
        <v>121</v>
      </c>
      <c r="L580">
        <v>9</v>
      </c>
      <c r="M580" s="34">
        <f t="shared" si="27"/>
        <v>1.7045454545454545E-3</v>
      </c>
      <c r="N580">
        <v>16</v>
      </c>
      <c r="O580">
        <f t="shared" si="28"/>
        <v>2.7272727272727271E-2</v>
      </c>
      <c r="R580" s="7">
        <v>0.37713493060039371</v>
      </c>
      <c r="S580">
        <f t="shared" si="29"/>
        <v>1.0285498107283464E-2</v>
      </c>
    </row>
    <row r="581" spans="1:19" x14ac:dyDescent="0.25">
      <c r="A581">
        <v>40392</v>
      </c>
      <c r="B581">
        <v>18278</v>
      </c>
      <c r="C581" t="s">
        <v>1790</v>
      </c>
      <c r="D581" t="s">
        <v>1245</v>
      </c>
      <c r="E581" t="s">
        <v>94</v>
      </c>
      <c r="F581">
        <v>100.5</v>
      </c>
      <c r="G581">
        <v>147.66</v>
      </c>
      <c r="H581">
        <v>147.66</v>
      </c>
      <c r="I581" t="s">
        <v>2126</v>
      </c>
      <c r="J581" t="s">
        <v>116</v>
      </c>
      <c r="K581" t="s">
        <v>121</v>
      </c>
      <c r="L581">
        <v>45</v>
      </c>
      <c r="M581" s="34">
        <f t="shared" si="27"/>
        <v>8.5227272727272721E-3</v>
      </c>
      <c r="N581">
        <v>16</v>
      </c>
      <c r="O581">
        <f t="shared" si="28"/>
        <v>0.13636363636363635</v>
      </c>
      <c r="R581" s="7">
        <v>0.37626654460280379</v>
      </c>
      <c r="S581">
        <f t="shared" si="29"/>
        <v>5.1309074264018692E-2</v>
      </c>
    </row>
    <row r="582" spans="1:19" x14ac:dyDescent="0.25">
      <c r="A582">
        <v>54231</v>
      </c>
      <c r="B582">
        <v>18075</v>
      </c>
      <c r="C582" t="s">
        <v>1342</v>
      </c>
      <c r="D582" t="s">
        <v>1790</v>
      </c>
      <c r="E582" t="s">
        <v>94</v>
      </c>
      <c r="F582">
        <v>100.5</v>
      </c>
      <c r="G582">
        <v>147.74</v>
      </c>
      <c r="H582">
        <v>147.74</v>
      </c>
      <c r="I582" t="s">
        <v>2126</v>
      </c>
      <c r="J582" t="s">
        <v>116</v>
      </c>
      <c r="K582" t="s">
        <v>121</v>
      </c>
      <c r="L582">
        <v>151</v>
      </c>
      <c r="M582" s="34">
        <f t="shared" si="27"/>
        <v>2.8598484848484849E-2</v>
      </c>
      <c r="N582">
        <v>16</v>
      </c>
      <c r="O582">
        <f t="shared" si="28"/>
        <v>0.45757575757575758</v>
      </c>
      <c r="R582" s="7">
        <v>0.37606279935054826</v>
      </c>
      <c r="S582">
        <f t="shared" si="29"/>
        <v>0.17207722030888722</v>
      </c>
    </row>
    <row r="583" spans="1:19" x14ac:dyDescent="0.25">
      <c r="A583">
        <v>17365</v>
      </c>
      <c r="B583">
        <v>2500</v>
      </c>
      <c r="C583" t="s">
        <v>1341</v>
      </c>
      <c r="D583" t="s">
        <v>1342</v>
      </c>
      <c r="E583" t="s">
        <v>94</v>
      </c>
      <c r="F583" s="6">
        <v>100.5</v>
      </c>
      <c r="G583" s="6">
        <v>147.82</v>
      </c>
      <c r="H583">
        <v>147.82</v>
      </c>
      <c r="I583" t="s">
        <v>2126</v>
      </c>
      <c r="J583" s="8" t="s">
        <v>116</v>
      </c>
      <c r="K583" t="s">
        <v>121</v>
      </c>
      <c r="L583">
        <v>12</v>
      </c>
      <c r="M583" s="34">
        <f t="shared" si="27"/>
        <v>2.2727272727272726E-3</v>
      </c>
      <c r="N583">
        <v>16</v>
      </c>
      <c r="O583">
        <f t="shared" si="28"/>
        <v>3.6363636363636362E-2</v>
      </c>
      <c r="R583" s="7">
        <v>0.37585927463164664</v>
      </c>
      <c r="S583">
        <f t="shared" si="29"/>
        <v>1.3667609986605331E-2</v>
      </c>
    </row>
    <row r="584" spans="1:19" x14ac:dyDescent="0.25">
      <c r="A584">
        <v>51876</v>
      </c>
      <c r="B584">
        <v>27016</v>
      </c>
      <c r="C584" t="s">
        <v>1383</v>
      </c>
      <c r="D584" t="s">
        <v>1736</v>
      </c>
      <c r="E584" t="s">
        <v>94</v>
      </c>
      <c r="F584">
        <v>100.5</v>
      </c>
      <c r="G584">
        <v>-260.73</v>
      </c>
      <c r="H584">
        <v>260.73</v>
      </c>
      <c r="I584" t="s">
        <v>2126</v>
      </c>
      <c r="J584" t="s">
        <v>116</v>
      </c>
      <c r="K584" t="s">
        <v>121</v>
      </c>
      <c r="L584">
        <v>126</v>
      </c>
      <c r="M584" s="34">
        <f t="shared" si="27"/>
        <v>2.3863636363636365E-2</v>
      </c>
      <c r="N584">
        <v>8</v>
      </c>
      <c r="O584">
        <f t="shared" si="28"/>
        <v>0.19090909090909092</v>
      </c>
      <c r="R584" s="7">
        <v>0.36994534118060785</v>
      </c>
      <c r="S584">
        <f t="shared" si="29"/>
        <v>7.0625928770843324E-2</v>
      </c>
    </row>
    <row r="585" spans="1:19" x14ac:dyDescent="0.25">
      <c r="A585">
        <v>45281</v>
      </c>
      <c r="B585">
        <v>9696</v>
      </c>
      <c r="C585" t="s">
        <v>1410</v>
      </c>
      <c r="D585" t="s">
        <v>911</v>
      </c>
      <c r="E585" t="s">
        <v>94</v>
      </c>
      <c r="F585">
        <v>65.8</v>
      </c>
      <c r="G585">
        <v>-321.82</v>
      </c>
      <c r="H585">
        <v>321.82</v>
      </c>
      <c r="I585" t="s">
        <v>2126</v>
      </c>
      <c r="J585" t="s">
        <v>116</v>
      </c>
      <c r="K585" t="s">
        <v>121</v>
      </c>
      <c r="L585">
        <v>73</v>
      </c>
      <c r="M585" s="34">
        <f t="shared" si="27"/>
        <v>1.3825757575757576E-2</v>
      </c>
      <c r="N585">
        <v>12</v>
      </c>
      <c r="O585">
        <f t="shared" si="28"/>
        <v>0.16590909090909092</v>
      </c>
      <c r="R585" s="7">
        <v>0.36991831784523183</v>
      </c>
      <c r="S585">
        <f t="shared" si="29"/>
        <v>6.1372811824322561E-2</v>
      </c>
    </row>
    <row r="586" spans="1:19" x14ac:dyDescent="0.25">
      <c r="A586">
        <v>57354</v>
      </c>
      <c r="B586">
        <v>11830</v>
      </c>
      <c r="C586" t="s">
        <v>911</v>
      </c>
      <c r="D586" t="s">
        <v>1076</v>
      </c>
      <c r="E586" t="s">
        <v>94</v>
      </c>
      <c r="F586" s="6">
        <v>65.8</v>
      </c>
      <c r="G586" s="6">
        <v>-323.58999999999997</v>
      </c>
      <c r="H586">
        <v>323.58999999999997</v>
      </c>
      <c r="I586" t="s">
        <v>2126</v>
      </c>
      <c r="J586" t="s">
        <v>116</v>
      </c>
      <c r="K586" t="s">
        <v>121</v>
      </c>
      <c r="L586">
        <v>186</v>
      </c>
      <c r="M586" s="34">
        <f t="shared" si="27"/>
        <v>3.5227272727272725E-2</v>
      </c>
      <c r="N586">
        <v>12</v>
      </c>
      <c r="O586">
        <f t="shared" si="28"/>
        <v>0.42272727272727273</v>
      </c>
      <c r="R586" s="7">
        <v>0.3678949072868522</v>
      </c>
      <c r="S586">
        <f t="shared" si="29"/>
        <v>0.15551921080762388</v>
      </c>
    </row>
    <row r="587" spans="1:19" x14ac:dyDescent="0.25">
      <c r="A587">
        <v>14987</v>
      </c>
      <c r="B587">
        <v>18293</v>
      </c>
      <c r="C587" t="s">
        <v>1076</v>
      </c>
      <c r="D587" t="s">
        <v>1277</v>
      </c>
      <c r="E587" t="s">
        <v>70</v>
      </c>
      <c r="F587" s="6">
        <v>65.8</v>
      </c>
      <c r="G587" s="6">
        <v>-323.83999999999997</v>
      </c>
      <c r="H587">
        <v>323.83999999999997</v>
      </c>
      <c r="I587" t="s">
        <v>2126</v>
      </c>
      <c r="J587" t="s">
        <v>116</v>
      </c>
      <c r="K587" t="s">
        <v>121</v>
      </c>
      <c r="L587">
        <v>10</v>
      </c>
      <c r="M587" s="34">
        <f t="shared" si="27"/>
        <v>1.893939393939394E-3</v>
      </c>
      <c r="N587">
        <v>12</v>
      </c>
      <c r="O587">
        <f t="shared" si="28"/>
        <v>2.2727272727272728E-2</v>
      </c>
      <c r="R587" s="7">
        <v>0.36761089750788201</v>
      </c>
      <c r="S587">
        <f t="shared" si="29"/>
        <v>8.3547931251791371E-3</v>
      </c>
    </row>
    <row r="588" spans="1:19" x14ac:dyDescent="0.25">
      <c r="A588">
        <v>26656</v>
      </c>
      <c r="B588">
        <v>37857</v>
      </c>
      <c r="C588" t="s">
        <v>1551</v>
      </c>
      <c r="D588" t="s">
        <v>1552</v>
      </c>
      <c r="E588" t="s">
        <v>94</v>
      </c>
      <c r="F588">
        <v>100.5</v>
      </c>
      <c r="G588">
        <v>-265.37</v>
      </c>
      <c r="H588">
        <v>265.37</v>
      </c>
      <c r="I588" t="s">
        <v>2126</v>
      </c>
      <c r="J588" t="s">
        <v>116</v>
      </c>
      <c r="K588" t="s">
        <v>121</v>
      </c>
      <c r="L588">
        <v>20</v>
      </c>
      <c r="M588" s="34">
        <f t="shared" si="27"/>
        <v>3.787878787878788E-3</v>
      </c>
      <c r="N588">
        <v>8</v>
      </c>
      <c r="O588">
        <f t="shared" si="28"/>
        <v>3.0303030303030304E-2</v>
      </c>
      <c r="R588" s="7">
        <v>0.36347683915295581</v>
      </c>
      <c r="S588">
        <f t="shared" si="29"/>
        <v>1.1014449671301692E-2</v>
      </c>
    </row>
    <row r="589" spans="1:19" x14ac:dyDescent="0.25">
      <c r="A589">
        <v>35188</v>
      </c>
      <c r="B589">
        <v>43359</v>
      </c>
      <c r="C589" t="s">
        <v>1552</v>
      </c>
      <c r="D589" t="s">
        <v>1705</v>
      </c>
      <c r="E589" t="s">
        <v>94</v>
      </c>
      <c r="F589">
        <v>100.5</v>
      </c>
      <c r="G589">
        <v>-265.77999999999997</v>
      </c>
      <c r="H589">
        <v>265.77999999999997</v>
      </c>
      <c r="I589" t="s">
        <v>2126</v>
      </c>
      <c r="J589" t="s">
        <v>116</v>
      </c>
      <c r="K589" t="s">
        <v>121</v>
      </c>
      <c r="L589">
        <v>32</v>
      </c>
      <c r="M589" s="34">
        <f t="shared" si="27"/>
        <v>6.0606060606060606E-3</v>
      </c>
      <c r="N589">
        <v>8</v>
      </c>
      <c r="O589">
        <f t="shared" si="28"/>
        <v>4.8484848484848485E-2</v>
      </c>
      <c r="R589" s="7">
        <v>0.36291612915200505</v>
      </c>
      <c r="S589">
        <f t="shared" si="29"/>
        <v>1.7595933534642668E-2</v>
      </c>
    </row>
    <row r="590" spans="1:19" x14ac:dyDescent="0.25">
      <c r="A590">
        <v>42460</v>
      </c>
      <c r="B590">
        <v>24410</v>
      </c>
      <c r="C590" t="s">
        <v>1705</v>
      </c>
      <c r="D590" t="s">
        <v>1742</v>
      </c>
      <c r="E590" t="s">
        <v>94</v>
      </c>
      <c r="F590" s="6">
        <v>100.5</v>
      </c>
      <c r="G590" s="6">
        <v>-265.86</v>
      </c>
      <c r="H590">
        <v>265.86</v>
      </c>
      <c r="I590" t="s">
        <v>2126</v>
      </c>
      <c r="J590" t="s">
        <v>116</v>
      </c>
      <c r="K590" t="s">
        <v>121</v>
      </c>
      <c r="L590">
        <v>55</v>
      </c>
      <c r="M590" s="34">
        <f t="shared" si="27"/>
        <v>1.0416666666666666E-2</v>
      </c>
      <c r="N590">
        <v>8</v>
      </c>
      <c r="O590">
        <f t="shared" si="28"/>
        <v>8.3333333333333329E-2</v>
      </c>
      <c r="R590" s="7">
        <v>0.36280692396757647</v>
      </c>
      <c r="S590">
        <f t="shared" si="29"/>
        <v>3.0233910330631372E-2</v>
      </c>
    </row>
    <row r="591" spans="1:19" x14ac:dyDescent="0.25">
      <c r="A591">
        <v>46365</v>
      </c>
      <c r="B591">
        <v>4829</v>
      </c>
      <c r="C591" t="s">
        <v>1365</v>
      </c>
      <c r="D591" t="s">
        <v>1881</v>
      </c>
      <c r="E591" t="s">
        <v>94</v>
      </c>
      <c r="F591">
        <v>100.5</v>
      </c>
      <c r="G591">
        <v>-139.62</v>
      </c>
      <c r="H591">
        <v>139.62</v>
      </c>
      <c r="I591" t="s">
        <v>2126</v>
      </c>
      <c r="J591" t="s">
        <v>116</v>
      </c>
      <c r="K591" t="s">
        <v>121</v>
      </c>
      <c r="L591">
        <v>81</v>
      </c>
      <c r="M591" s="34">
        <f t="shared" si="27"/>
        <v>1.5340909090909091E-2</v>
      </c>
      <c r="N591">
        <v>8</v>
      </c>
      <c r="O591">
        <f t="shared" si="28"/>
        <v>0.12272727272727273</v>
      </c>
      <c r="R591" s="7">
        <v>0.36255344632974251</v>
      </c>
      <c r="S591">
        <f t="shared" si="29"/>
        <v>4.4495195685922945E-2</v>
      </c>
    </row>
    <row r="592" spans="1:19" x14ac:dyDescent="0.25">
      <c r="A592">
        <v>56275</v>
      </c>
      <c r="B592">
        <v>13677</v>
      </c>
      <c r="C592" t="s">
        <v>1881</v>
      </c>
      <c r="D592" t="s">
        <v>814</v>
      </c>
      <c r="E592" t="s">
        <v>94</v>
      </c>
      <c r="F592" s="6">
        <v>100.5</v>
      </c>
      <c r="G592" s="6">
        <v>-139.82</v>
      </c>
      <c r="H592">
        <v>139.82</v>
      </c>
      <c r="I592" t="s">
        <v>2126</v>
      </c>
      <c r="J592" t="s">
        <v>116</v>
      </c>
      <c r="K592" t="s">
        <v>121</v>
      </c>
      <c r="L592">
        <v>174</v>
      </c>
      <c r="M592" s="34">
        <f t="shared" si="27"/>
        <v>3.2954545454545452E-2</v>
      </c>
      <c r="N592">
        <v>8</v>
      </c>
      <c r="O592">
        <f t="shared" si="28"/>
        <v>0.26363636363636361</v>
      </c>
      <c r="R592" s="7">
        <v>0.36203484606321451</v>
      </c>
      <c r="S592">
        <f t="shared" si="29"/>
        <v>9.5445550325756551E-2</v>
      </c>
    </row>
    <row r="593" spans="1:19" x14ac:dyDescent="0.25">
      <c r="A593">
        <v>23598</v>
      </c>
      <c r="B593">
        <v>36483</v>
      </c>
      <c r="C593" t="s">
        <v>1390</v>
      </c>
      <c r="D593" t="s">
        <v>966</v>
      </c>
      <c r="E593" t="s">
        <v>94</v>
      </c>
      <c r="F593">
        <v>100.5</v>
      </c>
      <c r="G593">
        <v>-269.39999999999998</v>
      </c>
      <c r="H593">
        <v>269.39999999999998</v>
      </c>
      <c r="I593" t="s">
        <v>2126</v>
      </c>
      <c r="J593" t="s">
        <v>116</v>
      </c>
      <c r="K593" t="s">
        <v>121</v>
      </c>
      <c r="L593">
        <v>16</v>
      </c>
      <c r="M593" s="34">
        <f t="shared" si="27"/>
        <v>3.0303030303030303E-3</v>
      </c>
      <c r="N593">
        <v>8</v>
      </c>
      <c r="O593">
        <f t="shared" si="28"/>
        <v>2.4242424242424242E-2</v>
      </c>
      <c r="R593" s="7">
        <v>0.35803952786198923</v>
      </c>
      <c r="S593">
        <f t="shared" si="29"/>
        <v>8.6797461299876182E-3</v>
      </c>
    </row>
    <row r="594" spans="1:19" x14ac:dyDescent="0.25">
      <c r="A594">
        <v>5788</v>
      </c>
      <c r="B594">
        <v>35673</v>
      </c>
      <c r="C594" t="s">
        <v>966</v>
      </c>
      <c r="D594" t="s">
        <v>967</v>
      </c>
      <c r="E594" t="s">
        <v>94</v>
      </c>
      <c r="F594">
        <v>100.5</v>
      </c>
      <c r="G594">
        <v>-269.48</v>
      </c>
      <c r="H594">
        <v>269.48</v>
      </c>
      <c r="I594" t="s">
        <v>2126</v>
      </c>
      <c r="J594" t="s">
        <v>116</v>
      </c>
      <c r="K594" t="s">
        <v>121</v>
      </c>
      <c r="L594">
        <v>4</v>
      </c>
      <c r="M594" s="34">
        <f t="shared" si="27"/>
        <v>7.5757575757575758E-4</v>
      </c>
      <c r="N594">
        <v>8</v>
      </c>
      <c r="O594">
        <f t="shared" si="28"/>
        <v>6.0606060606060606E-3</v>
      </c>
      <c r="R594" s="7">
        <v>0.3579332373683386</v>
      </c>
      <c r="S594">
        <f t="shared" si="29"/>
        <v>2.1692923476869007E-3</v>
      </c>
    </row>
    <row r="595" spans="1:19" x14ac:dyDescent="0.25">
      <c r="A595">
        <v>35751</v>
      </c>
      <c r="B595">
        <v>24411</v>
      </c>
      <c r="C595" t="s">
        <v>967</v>
      </c>
      <c r="D595" t="s">
        <v>1712</v>
      </c>
      <c r="E595" t="s">
        <v>94</v>
      </c>
      <c r="F595" s="6">
        <v>100.5</v>
      </c>
      <c r="G595" s="6">
        <v>-269.66000000000003</v>
      </c>
      <c r="H595">
        <v>269.66000000000003</v>
      </c>
      <c r="I595" t="s">
        <v>2126</v>
      </c>
      <c r="J595" t="s">
        <v>116</v>
      </c>
      <c r="K595" t="s">
        <v>121</v>
      </c>
      <c r="L595">
        <v>33</v>
      </c>
      <c r="M595" s="34">
        <f t="shared" si="27"/>
        <v>6.2500000000000003E-3</v>
      </c>
      <c r="N595">
        <v>8</v>
      </c>
      <c r="O595">
        <f t="shared" si="28"/>
        <v>0.05</v>
      </c>
      <c r="R595" s="7">
        <v>0.35769431434406246</v>
      </c>
      <c r="S595">
        <f t="shared" si="29"/>
        <v>1.7884715717203122E-2</v>
      </c>
    </row>
    <row r="596" spans="1:19" x14ac:dyDescent="0.25">
      <c r="A596">
        <v>58016</v>
      </c>
      <c r="B596">
        <v>40945</v>
      </c>
      <c r="C596" t="s">
        <v>1413</v>
      </c>
      <c r="D596" t="s">
        <v>1394</v>
      </c>
      <c r="E596" t="s">
        <v>94</v>
      </c>
      <c r="F596">
        <v>65.8</v>
      </c>
      <c r="G596">
        <v>-183.49</v>
      </c>
      <c r="H596">
        <v>183.49</v>
      </c>
      <c r="I596" t="s">
        <v>2126</v>
      </c>
      <c r="J596" t="s">
        <v>116</v>
      </c>
      <c r="K596" t="s">
        <v>121</v>
      </c>
      <c r="L596">
        <v>193</v>
      </c>
      <c r="M596" s="34">
        <f t="shared" si="27"/>
        <v>3.6553030303030302E-2</v>
      </c>
      <c r="N596">
        <v>12</v>
      </c>
      <c r="O596">
        <f t="shared" si="28"/>
        <v>0.4386363636363636</v>
      </c>
      <c r="R596" s="7">
        <v>0.35545284670254512</v>
      </c>
      <c r="S596">
        <f t="shared" si="29"/>
        <v>0.1559145441217982</v>
      </c>
    </row>
    <row r="597" spans="1:19" x14ac:dyDescent="0.25">
      <c r="A597">
        <v>57156</v>
      </c>
      <c r="B597">
        <v>34678</v>
      </c>
      <c r="C597" t="s">
        <v>1602</v>
      </c>
      <c r="D597" t="s">
        <v>1029</v>
      </c>
      <c r="E597" t="s">
        <v>94</v>
      </c>
      <c r="F597">
        <v>100.5</v>
      </c>
      <c r="G597">
        <v>-955.83</v>
      </c>
      <c r="H597">
        <v>955.83</v>
      </c>
      <c r="I597" t="s">
        <v>2126</v>
      </c>
      <c r="J597" t="s">
        <v>116</v>
      </c>
      <c r="K597" t="s">
        <v>121</v>
      </c>
      <c r="L597">
        <v>184</v>
      </c>
      <c r="M597" s="34">
        <f t="shared" si="27"/>
        <v>3.4848484848484851E-2</v>
      </c>
      <c r="N597">
        <v>16</v>
      </c>
      <c r="O597">
        <f t="shared" si="28"/>
        <v>0.55757575757575761</v>
      </c>
      <c r="R597" s="7">
        <v>0.34480702298988547</v>
      </c>
      <c r="S597">
        <f t="shared" si="29"/>
        <v>0.19225603706102706</v>
      </c>
    </row>
    <row r="598" spans="1:19" x14ac:dyDescent="0.25">
      <c r="A598">
        <v>7778</v>
      </c>
      <c r="B598">
        <v>23037</v>
      </c>
      <c r="C598" t="s">
        <v>1029</v>
      </c>
      <c r="D598" t="s">
        <v>890</v>
      </c>
      <c r="E598" t="s">
        <v>94</v>
      </c>
      <c r="F598">
        <v>100.5</v>
      </c>
      <c r="G598">
        <v>-956.02</v>
      </c>
      <c r="H598">
        <v>956.02</v>
      </c>
      <c r="I598" t="s">
        <v>2126</v>
      </c>
      <c r="J598" t="s">
        <v>116</v>
      </c>
      <c r="K598" t="s">
        <v>121</v>
      </c>
      <c r="L598">
        <v>5</v>
      </c>
      <c r="M598" s="34">
        <f t="shared" si="27"/>
        <v>9.46969696969697E-4</v>
      </c>
      <c r="N598">
        <v>16</v>
      </c>
      <c r="O598">
        <f t="shared" si="28"/>
        <v>1.5151515151515152E-2</v>
      </c>
      <c r="R598" s="7">
        <v>0.3447384958310728</v>
      </c>
      <c r="S598">
        <f t="shared" si="29"/>
        <v>5.2233105428950424E-3</v>
      </c>
    </row>
    <row r="599" spans="1:19" x14ac:dyDescent="0.25">
      <c r="A599">
        <v>14977</v>
      </c>
      <c r="B599">
        <v>28224</v>
      </c>
      <c r="C599" t="s">
        <v>1275</v>
      </c>
      <c r="D599" t="s">
        <v>1276</v>
      </c>
      <c r="E599" t="s">
        <v>94</v>
      </c>
      <c r="F599">
        <v>65.8</v>
      </c>
      <c r="G599">
        <v>-189.7</v>
      </c>
      <c r="H599">
        <v>189.7</v>
      </c>
      <c r="I599" t="s">
        <v>2126</v>
      </c>
      <c r="J599" t="s">
        <v>116</v>
      </c>
      <c r="K599" t="s">
        <v>121</v>
      </c>
      <c r="L599">
        <v>10</v>
      </c>
      <c r="M599" s="34">
        <f t="shared" si="27"/>
        <v>1.893939393939394E-3</v>
      </c>
      <c r="N599">
        <v>12</v>
      </c>
      <c r="O599">
        <f t="shared" si="28"/>
        <v>2.2727272727272728E-2</v>
      </c>
      <c r="R599" s="7">
        <v>0.34381677828914081</v>
      </c>
      <c r="S599">
        <f t="shared" si="29"/>
        <v>7.8140176883895636E-3</v>
      </c>
    </row>
    <row r="600" spans="1:19" x14ac:dyDescent="0.25">
      <c r="A600">
        <v>25275</v>
      </c>
      <c r="B600">
        <v>41203</v>
      </c>
      <c r="C600" t="s">
        <v>1276</v>
      </c>
      <c r="D600" t="s">
        <v>1518</v>
      </c>
      <c r="E600" t="s">
        <v>94</v>
      </c>
      <c r="F600">
        <v>65.8</v>
      </c>
      <c r="G600">
        <v>-189.98</v>
      </c>
      <c r="H600">
        <v>189.98</v>
      </c>
      <c r="I600" t="s">
        <v>2126</v>
      </c>
      <c r="J600" t="s">
        <v>116</v>
      </c>
      <c r="K600" t="s">
        <v>121</v>
      </c>
      <c r="L600">
        <v>18</v>
      </c>
      <c r="M600" s="34">
        <f t="shared" si="27"/>
        <v>3.4090909090909089E-3</v>
      </c>
      <c r="N600">
        <v>12</v>
      </c>
      <c r="O600">
        <f t="shared" si="28"/>
        <v>4.0909090909090909E-2</v>
      </c>
      <c r="R600" s="7">
        <v>0.34331004759158862</v>
      </c>
      <c r="S600">
        <f t="shared" si="29"/>
        <v>1.4044501946928625E-2</v>
      </c>
    </row>
    <row r="601" spans="1:19" x14ac:dyDescent="0.25">
      <c r="A601">
        <v>56544</v>
      </c>
      <c r="B601">
        <v>30729</v>
      </c>
      <c r="C601" t="s">
        <v>1518</v>
      </c>
      <c r="D601" t="s">
        <v>1546</v>
      </c>
      <c r="E601" t="s">
        <v>94</v>
      </c>
      <c r="F601">
        <v>65.8</v>
      </c>
      <c r="G601">
        <v>-190.39</v>
      </c>
      <c r="H601">
        <v>190.39</v>
      </c>
      <c r="I601" t="s">
        <v>2126</v>
      </c>
      <c r="J601" t="s">
        <v>116</v>
      </c>
      <c r="K601" t="s">
        <v>121</v>
      </c>
      <c r="L601">
        <v>177</v>
      </c>
      <c r="M601" s="34">
        <f t="shared" si="27"/>
        <v>3.3522727272727273E-2</v>
      </c>
      <c r="N601">
        <v>12</v>
      </c>
      <c r="O601">
        <f t="shared" si="28"/>
        <v>0.40227272727272728</v>
      </c>
      <c r="R601" s="7">
        <v>0.34257073817663747</v>
      </c>
      <c r="S601">
        <f t="shared" si="29"/>
        <v>0.13780686513014734</v>
      </c>
    </row>
    <row r="602" spans="1:19" x14ac:dyDescent="0.25">
      <c r="A602">
        <v>8438</v>
      </c>
      <c r="B602">
        <v>24433</v>
      </c>
      <c r="C602" t="s">
        <v>890</v>
      </c>
      <c r="D602" t="s">
        <v>1051</v>
      </c>
      <c r="E602" t="s">
        <v>94</v>
      </c>
      <c r="F602">
        <v>100.5</v>
      </c>
      <c r="G602">
        <v>-977.47</v>
      </c>
      <c r="H602">
        <v>977.47</v>
      </c>
      <c r="I602" t="s">
        <v>2126</v>
      </c>
      <c r="J602" t="s">
        <v>116</v>
      </c>
      <c r="K602" t="s">
        <v>121</v>
      </c>
      <c r="L602">
        <v>5</v>
      </c>
      <c r="M602" s="34">
        <f t="shared" si="27"/>
        <v>9.46969696969697E-4</v>
      </c>
      <c r="N602">
        <v>16</v>
      </c>
      <c r="O602">
        <f t="shared" si="28"/>
        <v>1.5151515151515152E-2</v>
      </c>
      <c r="R602" s="7">
        <v>0.33717341379727483</v>
      </c>
      <c r="S602">
        <f t="shared" si="29"/>
        <v>5.1086880878374978E-3</v>
      </c>
    </row>
    <row r="603" spans="1:19" x14ac:dyDescent="0.25">
      <c r="A603">
        <v>60203</v>
      </c>
      <c r="B603">
        <v>7692</v>
      </c>
      <c r="C603" t="s">
        <v>1051</v>
      </c>
      <c r="D603" t="s">
        <v>1279</v>
      </c>
      <c r="E603" t="s">
        <v>94</v>
      </c>
      <c r="F603">
        <v>100.5</v>
      </c>
      <c r="G603">
        <v>-982.84</v>
      </c>
      <c r="H603">
        <v>982.84</v>
      </c>
      <c r="I603" t="s">
        <v>2126</v>
      </c>
      <c r="J603" t="s">
        <v>116</v>
      </c>
      <c r="K603" t="s">
        <v>121</v>
      </c>
      <c r="L603">
        <v>216</v>
      </c>
      <c r="M603" s="34">
        <f t="shared" si="27"/>
        <v>4.0909090909090909E-2</v>
      </c>
      <c r="N603">
        <v>16</v>
      </c>
      <c r="O603">
        <f t="shared" si="28"/>
        <v>0.65454545454545454</v>
      </c>
      <c r="R603" s="7">
        <v>0.33533117983031036</v>
      </c>
      <c r="S603">
        <f t="shared" si="29"/>
        <v>0.21948949952529406</v>
      </c>
    </row>
    <row r="604" spans="1:19" x14ac:dyDescent="0.25">
      <c r="A604">
        <v>5882</v>
      </c>
      <c r="B604">
        <v>347652</v>
      </c>
      <c r="C604" t="s">
        <v>970</v>
      </c>
      <c r="D604" t="s">
        <v>971</v>
      </c>
      <c r="E604" t="s">
        <v>70</v>
      </c>
      <c r="F604">
        <v>100.5</v>
      </c>
      <c r="G604">
        <v>768.84</v>
      </c>
      <c r="H604">
        <v>768.84</v>
      </c>
      <c r="I604" t="s">
        <v>2126</v>
      </c>
      <c r="J604" t="s">
        <v>116</v>
      </c>
      <c r="K604" t="s">
        <v>121</v>
      </c>
      <c r="L604">
        <v>4</v>
      </c>
      <c r="M604" s="34">
        <f t="shared" si="27"/>
        <v>7.5757575757575758E-4</v>
      </c>
      <c r="N604">
        <v>16</v>
      </c>
      <c r="O604">
        <f t="shared" si="28"/>
        <v>1.2121212121212121E-2</v>
      </c>
      <c r="R604" s="7">
        <v>0.33286864244836373</v>
      </c>
      <c r="S604">
        <f t="shared" si="29"/>
        <v>4.0347714236165302E-3</v>
      </c>
    </row>
    <row r="605" spans="1:19" x14ac:dyDescent="0.25">
      <c r="A605">
        <v>61410</v>
      </c>
      <c r="B605">
        <v>29471</v>
      </c>
      <c r="C605" t="s">
        <v>1408</v>
      </c>
      <c r="D605" t="s">
        <v>1583</v>
      </c>
      <c r="E605" t="s">
        <v>94</v>
      </c>
      <c r="F605">
        <v>100.5</v>
      </c>
      <c r="G605">
        <v>195.95</v>
      </c>
      <c r="H605">
        <v>195.95</v>
      </c>
      <c r="I605" t="s">
        <v>2126</v>
      </c>
      <c r="J605" t="s">
        <v>116</v>
      </c>
      <c r="K605" t="s">
        <v>121</v>
      </c>
      <c r="L605">
        <v>234</v>
      </c>
      <c r="M605" s="34">
        <f t="shared" si="27"/>
        <v>4.4318181818181819E-2</v>
      </c>
      <c r="N605">
        <v>8</v>
      </c>
      <c r="O605">
        <f t="shared" si="28"/>
        <v>0.35454545454545455</v>
      </c>
      <c r="R605" s="7">
        <v>0.33285043552666499</v>
      </c>
      <c r="S605">
        <f t="shared" si="29"/>
        <v>0.11801060895945395</v>
      </c>
    </row>
    <row r="606" spans="1:19" x14ac:dyDescent="0.25">
      <c r="A606">
        <v>9354</v>
      </c>
      <c r="B606">
        <v>25301</v>
      </c>
      <c r="C606" t="s">
        <v>1082</v>
      </c>
      <c r="D606" t="s">
        <v>970</v>
      </c>
      <c r="E606" t="s">
        <v>94</v>
      </c>
      <c r="F606">
        <v>100.5</v>
      </c>
      <c r="G606">
        <v>768.92</v>
      </c>
      <c r="H606">
        <v>768.92</v>
      </c>
      <c r="I606" t="s">
        <v>2126</v>
      </c>
      <c r="J606" t="s">
        <v>116</v>
      </c>
      <c r="K606" t="s">
        <v>121</v>
      </c>
      <c r="L606">
        <v>5</v>
      </c>
      <c r="M606" s="34">
        <f t="shared" si="27"/>
        <v>9.46969696969697E-4</v>
      </c>
      <c r="N606">
        <v>16</v>
      </c>
      <c r="O606">
        <f t="shared" si="28"/>
        <v>1.5151515151515152E-2</v>
      </c>
      <c r="R606" s="7">
        <v>0.33283401011808772</v>
      </c>
      <c r="S606">
        <f t="shared" si="29"/>
        <v>5.0429395472437535E-3</v>
      </c>
    </row>
    <row r="607" spans="1:19" x14ac:dyDescent="0.25">
      <c r="A607">
        <v>19852</v>
      </c>
      <c r="B607">
        <v>42721</v>
      </c>
      <c r="C607" t="s">
        <v>1407</v>
      </c>
      <c r="D607" t="s">
        <v>1408</v>
      </c>
      <c r="E607" t="s">
        <v>94</v>
      </c>
      <c r="F607" s="6">
        <v>100.5</v>
      </c>
      <c r="G607" s="6">
        <v>196.59</v>
      </c>
      <c r="H607">
        <v>196.59</v>
      </c>
      <c r="I607" t="s">
        <v>2126</v>
      </c>
      <c r="J607" t="s">
        <v>116</v>
      </c>
      <c r="K607" t="s">
        <v>121</v>
      </c>
      <c r="L607">
        <v>14</v>
      </c>
      <c r="M607" s="34">
        <f t="shared" si="27"/>
        <v>2.6515151515151517E-3</v>
      </c>
      <c r="N607">
        <v>8</v>
      </c>
      <c r="O607">
        <f t="shared" si="28"/>
        <v>2.1212121212121213E-2</v>
      </c>
      <c r="R607" s="7">
        <v>0.33176683880894248</v>
      </c>
      <c r="S607">
        <f t="shared" si="29"/>
        <v>7.0374783989775678E-3</v>
      </c>
    </row>
    <row r="608" spans="1:19" x14ac:dyDescent="0.25">
      <c r="A608">
        <v>15666</v>
      </c>
      <c r="B608">
        <v>19096</v>
      </c>
      <c r="C608" t="s">
        <v>1279</v>
      </c>
      <c r="D608" t="s">
        <v>1288</v>
      </c>
      <c r="E608" t="s">
        <v>94</v>
      </c>
      <c r="F608" s="6">
        <v>100.5</v>
      </c>
      <c r="G608" s="6">
        <v>-997.27</v>
      </c>
      <c r="H608">
        <v>997.27</v>
      </c>
      <c r="I608" t="s">
        <v>2126</v>
      </c>
      <c r="J608" t="s">
        <v>116</v>
      </c>
      <c r="K608" t="s">
        <v>121</v>
      </c>
      <c r="L608">
        <v>10</v>
      </c>
      <c r="M608" s="34">
        <f t="shared" si="27"/>
        <v>1.893939393939394E-3</v>
      </c>
      <c r="N608">
        <v>16</v>
      </c>
      <c r="O608">
        <f t="shared" si="28"/>
        <v>3.0303030303030304E-2</v>
      </c>
      <c r="R608" s="7">
        <v>0.33047910474036341</v>
      </c>
      <c r="S608">
        <f t="shared" si="29"/>
        <v>1.0014518325465557E-2</v>
      </c>
    </row>
    <row r="609" spans="1:19" x14ac:dyDescent="0.25">
      <c r="A609">
        <v>41109</v>
      </c>
      <c r="B609">
        <v>29873</v>
      </c>
      <c r="C609" t="s">
        <v>1288</v>
      </c>
      <c r="D609" t="s">
        <v>1796</v>
      </c>
      <c r="E609" t="s">
        <v>94</v>
      </c>
      <c r="F609">
        <v>100.5</v>
      </c>
      <c r="G609">
        <v>-997.49</v>
      </c>
      <c r="H609">
        <v>997.49</v>
      </c>
      <c r="I609" t="s">
        <v>2126</v>
      </c>
      <c r="J609" t="s">
        <v>116</v>
      </c>
      <c r="K609" t="s">
        <v>121</v>
      </c>
      <c r="L609">
        <v>49</v>
      </c>
      <c r="M609" s="34">
        <f t="shared" si="27"/>
        <v>9.2803030303030311E-3</v>
      </c>
      <c r="N609">
        <v>16</v>
      </c>
      <c r="O609">
        <f t="shared" si="28"/>
        <v>0.1484848484848485</v>
      </c>
      <c r="R609" s="7">
        <v>0.33040621638755496</v>
      </c>
      <c r="S609">
        <f t="shared" si="29"/>
        <v>4.9060316978758164E-2</v>
      </c>
    </row>
    <row r="610" spans="1:19" x14ac:dyDescent="0.25">
      <c r="A610">
        <v>56863</v>
      </c>
      <c r="B610">
        <v>29875</v>
      </c>
      <c r="C610" t="s">
        <v>1796</v>
      </c>
      <c r="D610" t="s">
        <v>855</v>
      </c>
      <c r="E610" t="s">
        <v>94</v>
      </c>
      <c r="F610" s="6">
        <v>100.5</v>
      </c>
      <c r="G610" s="6">
        <v>-997.81</v>
      </c>
      <c r="H610">
        <v>997.81</v>
      </c>
      <c r="I610" t="s">
        <v>2126</v>
      </c>
      <c r="J610" t="s">
        <v>116</v>
      </c>
      <c r="K610" t="s">
        <v>121</v>
      </c>
      <c r="L610">
        <v>180</v>
      </c>
      <c r="M610" s="34">
        <f t="shared" si="27"/>
        <v>3.4090909090909088E-2</v>
      </c>
      <c r="N610">
        <v>16</v>
      </c>
      <c r="O610">
        <f t="shared" si="28"/>
        <v>0.54545454545454541</v>
      </c>
      <c r="R610" s="7">
        <v>0.33030025434142996</v>
      </c>
      <c r="S610">
        <f t="shared" si="29"/>
        <v>0.18016377509532541</v>
      </c>
    </row>
    <row r="611" spans="1:19" x14ac:dyDescent="0.25">
      <c r="A611">
        <v>58299</v>
      </c>
      <c r="B611">
        <v>6821</v>
      </c>
      <c r="C611" t="s">
        <v>1344</v>
      </c>
      <c r="D611" t="s">
        <v>1546</v>
      </c>
      <c r="E611" t="s">
        <v>94</v>
      </c>
      <c r="F611" s="6">
        <v>65.8</v>
      </c>
      <c r="G611" s="6">
        <v>197.55</v>
      </c>
      <c r="H611">
        <v>197.55</v>
      </c>
      <c r="I611" t="s">
        <v>2126</v>
      </c>
      <c r="J611" s="8" t="s">
        <v>116</v>
      </c>
      <c r="K611" t="s">
        <v>121</v>
      </c>
      <c r="L611">
        <v>196</v>
      </c>
      <c r="M611" s="34">
        <f t="shared" si="27"/>
        <v>3.7121212121212124E-2</v>
      </c>
      <c r="N611">
        <v>12</v>
      </c>
      <c r="O611">
        <f t="shared" si="28"/>
        <v>0.44545454545454549</v>
      </c>
      <c r="R611" s="7">
        <v>0.3301546081571754</v>
      </c>
      <c r="S611">
        <f t="shared" si="29"/>
        <v>0.14706887090637816</v>
      </c>
    </row>
    <row r="612" spans="1:19" x14ac:dyDescent="0.25">
      <c r="A612">
        <v>66036</v>
      </c>
      <c r="B612">
        <v>28057</v>
      </c>
      <c r="C612" t="s">
        <v>1667</v>
      </c>
      <c r="D612" t="s">
        <v>1918</v>
      </c>
      <c r="E612" t="s">
        <v>94</v>
      </c>
      <c r="F612">
        <v>100.5</v>
      </c>
      <c r="G612">
        <v>-776.73</v>
      </c>
      <c r="H612">
        <v>776.73</v>
      </c>
      <c r="I612" t="s">
        <v>2126</v>
      </c>
      <c r="J612" t="s">
        <v>116</v>
      </c>
      <c r="K612" t="s">
        <v>121</v>
      </c>
      <c r="L612">
        <v>323</v>
      </c>
      <c r="M612" s="34">
        <f t="shared" si="27"/>
        <v>6.1174242424242423E-2</v>
      </c>
      <c r="N612">
        <v>16</v>
      </c>
      <c r="O612">
        <f t="shared" si="28"/>
        <v>0.97878787878787876</v>
      </c>
      <c r="R612" s="7">
        <v>0.32948737278076035</v>
      </c>
      <c r="S612">
        <f t="shared" si="29"/>
        <v>0.32249824669147148</v>
      </c>
    </row>
    <row r="613" spans="1:19" x14ac:dyDescent="0.25">
      <c r="A613">
        <v>49720</v>
      </c>
      <c r="B613">
        <v>16486</v>
      </c>
      <c r="C613" t="s">
        <v>1918</v>
      </c>
      <c r="D613" t="s">
        <v>1819</v>
      </c>
      <c r="E613" t="s">
        <v>94</v>
      </c>
      <c r="F613" s="6">
        <v>100.5</v>
      </c>
      <c r="G613" s="6">
        <v>-777.66</v>
      </c>
      <c r="H613">
        <v>777.66</v>
      </c>
      <c r="I613" t="s">
        <v>2126</v>
      </c>
      <c r="J613" t="s">
        <v>116</v>
      </c>
      <c r="K613" t="s">
        <v>121</v>
      </c>
      <c r="L613">
        <v>107</v>
      </c>
      <c r="M613" s="34">
        <f t="shared" si="27"/>
        <v>2.0265151515151514E-2</v>
      </c>
      <c r="N613">
        <v>16</v>
      </c>
      <c r="O613">
        <f t="shared" si="28"/>
        <v>0.32424242424242422</v>
      </c>
      <c r="R613" s="7">
        <v>0.32909334035439652</v>
      </c>
      <c r="S613">
        <f t="shared" si="29"/>
        <v>0.10670602247854674</v>
      </c>
    </row>
    <row r="614" spans="1:19" x14ac:dyDescent="0.25">
      <c r="A614">
        <v>42518</v>
      </c>
      <c r="B614">
        <v>39061</v>
      </c>
      <c r="C614" t="s">
        <v>1819</v>
      </c>
      <c r="D614" t="s">
        <v>1820</v>
      </c>
      <c r="E614" t="s">
        <v>94</v>
      </c>
      <c r="F614">
        <v>100.5</v>
      </c>
      <c r="G614">
        <v>-777.74</v>
      </c>
      <c r="H614">
        <v>777.74</v>
      </c>
      <c r="I614" t="s">
        <v>2126</v>
      </c>
      <c r="J614" t="s">
        <v>116</v>
      </c>
      <c r="K614" t="s">
        <v>121</v>
      </c>
      <c r="L614">
        <v>55</v>
      </c>
      <c r="M614" s="34">
        <f t="shared" si="27"/>
        <v>1.0416666666666666E-2</v>
      </c>
      <c r="N614">
        <v>16</v>
      </c>
      <c r="O614">
        <f t="shared" si="28"/>
        <v>0.16666666666666666</v>
      </c>
      <c r="R614" s="7">
        <v>0.32905948910947103</v>
      </c>
      <c r="S614">
        <f t="shared" si="29"/>
        <v>5.4843248184911833E-2</v>
      </c>
    </row>
    <row r="615" spans="1:19" x14ac:dyDescent="0.25">
      <c r="A615">
        <v>69461</v>
      </c>
      <c r="B615">
        <v>30766</v>
      </c>
      <c r="C615" t="s">
        <v>1820</v>
      </c>
      <c r="D615" t="s">
        <v>1984</v>
      </c>
      <c r="E615" t="s">
        <v>94</v>
      </c>
      <c r="F615">
        <v>100.5</v>
      </c>
      <c r="G615">
        <v>-777.89</v>
      </c>
      <c r="H615">
        <v>777.89</v>
      </c>
      <c r="I615" t="s">
        <v>2126</v>
      </c>
      <c r="J615" t="s">
        <v>116</v>
      </c>
      <c r="K615" t="s">
        <v>121</v>
      </c>
      <c r="L615">
        <v>504</v>
      </c>
      <c r="M615" s="34">
        <f t="shared" si="27"/>
        <v>9.5454545454545459E-2</v>
      </c>
      <c r="N615">
        <v>16</v>
      </c>
      <c r="O615">
        <f t="shared" si="28"/>
        <v>1.5272727272727273</v>
      </c>
      <c r="R615" s="7">
        <v>0.32899603679183431</v>
      </c>
      <c r="S615">
        <f t="shared" si="29"/>
        <v>0.50246667437298331</v>
      </c>
    </row>
    <row r="616" spans="1:19" x14ac:dyDescent="0.25">
      <c r="A616">
        <v>57233</v>
      </c>
      <c r="B616">
        <v>22058</v>
      </c>
      <c r="C616" t="s">
        <v>1984</v>
      </c>
      <c r="D616" t="s">
        <v>1985</v>
      </c>
      <c r="E616" t="s">
        <v>94</v>
      </c>
      <c r="F616">
        <v>100.5</v>
      </c>
      <c r="G616">
        <v>-778.28</v>
      </c>
      <c r="H616">
        <v>778.28</v>
      </c>
      <c r="I616" t="s">
        <v>2126</v>
      </c>
      <c r="J616" t="s">
        <v>116</v>
      </c>
      <c r="K616" t="s">
        <v>121</v>
      </c>
      <c r="L616">
        <v>185</v>
      </c>
      <c r="M616" s="34">
        <f t="shared" si="27"/>
        <v>3.5037878787878785E-2</v>
      </c>
      <c r="N616">
        <v>16</v>
      </c>
      <c r="O616">
        <f t="shared" si="28"/>
        <v>0.56060606060606055</v>
      </c>
      <c r="R616" s="7">
        <v>0.32883117523256411</v>
      </c>
      <c r="S616">
        <f t="shared" si="29"/>
        <v>0.18434474975158896</v>
      </c>
    </row>
    <row r="617" spans="1:19" x14ac:dyDescent="0.25">
      <c r="A617">
        <v>67507</v>
      </c>
      <c r="B617">
        <v>20765</v>
      </c>
      <c r="C617" t="s">
        <v>1985</v>
      </c>
      <c r="D617" t="s">
        <v>1971</v>
      </c>
      <c r="E617" t="s">
        <v>94</v>
      </c>
      <c r="F617" s="6">
        <v>100.5</v>
      </c>
      <c r="G617" s="6">
        <v>-780.23</v>
      </c>
      <c r="H617">
        <v>780.23</v>
      </c>
      <c r="I617" t="s">
        <v>2126</v>
      </c>
      <c r="J617" t="s">
        <v>116</v>
      </c>
      <c r="K617" t="s">
        <v>121</v>
      </c>
      <c r="L617">
        <v>381</v>
      </c>
      <c r="M617" s="34">
        <f t="shared" si="27"/>
        <v>7.2159090909090909E-2</v>
      </c>
      <c r="N617">
        <v>16</v>
      </c>
      <c r="O617">
        <f t="shared" si="28"/>
        <v>1.1545454545454545</v>
      </c>
      <c r="R617" s="7">
        <v>0.32800933963062173</v>
      </c>
      <c r="S617">
        <f t="shared" si="29"/>
        <v>0.37870169211899052</v>
      </c>
    </row>
    <row r="618" spans="1:19" x14ac:dyDescent="0.25">
      <c r="A618">
        <v>55659</v>
      </c>
      <c r="B618">
        <v>25960</v>
      </c>
      <c r="C618" t="s">
        <v>1971</v>
      </c>
      <c r="D618" t="s">
        <v>1598</v>
      </c>
      <c r="E618" t="s">
        <v>94</v>
      </c>
      <c r="F618">
        <v>100.5</v>
      </c>
      <c r="G618">
        <v>-780.58</v>
      </c>
      <c r="H618">
        <v>780.58</v>
      </c>
      <c r="I618" t="s">
        <v>2126</v>
      </c>
      <c r="J618" t="s">
        <v>116</v>
      </c>
      <c r="K618" t="s">
        <v>121</v>
      </c>
      <c r="L618">
        <v>167</v>
      </c>
      <c r="M618" s="34">
        <f t="shared" si="27"/>
        <v>3.1628787878787881E-2</v>
      </c>
      <c r="N618">
        <v>16</v>
      </c>
      <c r="O618">
        <f t="shared" si="28"/>
        <v>0.5060606060606061</v>
      </c>
      <c r="R618" s="7">
        <v>0.32786226531553458</v>
      </c>
      <c r="S618">
        <f t="shared" si="29"/>
        <v>0.16591817668998265</v>
      </c>
    </row>
    <row r="619" spans="1:19" x14ac:dyDescent="0.25">
      <c r="A619">
        <v>29504</v>
      </c>
      <c r="B619">
        <v>5038</v>
      </c>
      <c r="C619" t="s">
        <v>1598</v>
      </c>
      <c r="D619" t="s">
        <v>1599</v>
      </c>
      <c r="E619" t="s">
        <v>64</v>
      </c>
      <c r="F619">
        <v>100.5</v>
      </c>
      <c r="G619">
        <v>-780.66</v>
      </c>
      <c r="H619">
        <v>780.66</v>
      </c>
      <c r="I619" t="s">
        <v>2126</v>
      </c>
      <c r="J619" t="s">
        <v>116</v>
      </c>
      <c r="K619" t="s">
        <v>121</v>
      </c>
      <c r="L619">
        <v>25</v>
      </c>
      <c r="M619" s="34">
        <f t="shared" si="27"/>
        <v>4.734848484848485E-3</v>
      </c>
      <c r="N619">
        <v>16</v>
      </c>
      <c r="O619">
        <f t="shared" si="28"/>
        <v>7.575757575757576E-2</v>
      </c>
      <c r="R619" s="7">
        <v>0.32782866684600209</v>
      </c>
      <c r="S619">
        <f t="shared" si="29"/>
        <v>2.483550506409107E-2</v>
      </c>
    </row>
    <row r="620" spans="1:19" x14ac:dyDescent="0.25">
      <c r="A620">
        <v>70598</v>
      </c>
      <c r="B620">
        <v>11161</v>
      </c>
      <c r="C620" t="s">
        <v>2071</v>
      </c>
      <c r="D620" t="s">
        <v>1599</v>
      </c>
      <c r="E620" t="s">
        <v>64</v>
      </c>
      <c r="F620">
        <v>100.5</v>
      </c>
      <c r="G620">
        <v>780.92</v>
      </c>
      <c r="H620">
        <v>780.92</v>
      </c>
      <c r="I620" t="s">
        <v>2126</v>
      </c>
      <c r="J620" t="s">
        <v>116</v>
      </c>
      <c r="K620" t="s">
        <v>121</v>
      </c>
      <c r="L620">
        <v>775</v>
      </c>
      <c r="M620" s="34">
        <f t="shared" si="27"/>
        <v>0.14678030303030304</v>
      </c>
      <c r="N620">
        <v>16</v>
      </c>
      <c r="O620">
        <f t="shared" si="28"/>
        <v>2.3484848484848486</v>
      </c>
      <c r="R620" s="7">
        <v>0.32771951936177846</v>
      </c>
      <c r="S620">
        <f t="shared" si="29"/>
        <v>0.76964432577387365</v>
      </c>
    </row>
    <row r="621" spans="1:19" x14ac:dyDescent="0.25">
      <c r="A621">
        <v>70945</v>
      </c>
      <c r="B621">
        <v>22421</v>
      </c>
      <c r="C621" t="s">
        <v>2067</v>
      </c>
      <c r="D621" t="s">
        <v>2071</v>
      </c>
      <c r="E621" t="s">
        <v>64</v>
      </c>
      <c r="F621">
        <v>100.5</v>
      </c>
      <c r="G621">
        <v>781.14</v>
      </c>
      <c r="H621">
        <v>781.14</v>
      </c>
      <c r="I621" t="s">
        <v>2126</v>
      </c>
      <c r="J621" t="s">
        <v>116</v>
      </c>
      <c r="K621" t="s">
        <v>121</v>
      </c>
      <c r="L621" s="8">
        <v>1039</v>
      </c>
      <c r="M621" s="34">
        <f t="shared" si="27"/>
        <v>0.19678030303030303</v>
      </c>
      <c r="N621">
        <v>16</v>
      </c>
      <c r="O621">
        <f t="shared" si="28"/>
        <v>3.1484848484848484</v>
      </c>
      <c r="R621" s="7">
        <v>0.32762722054945337</v>
      </c>
      <c r="S621">
        <f t="shared" si="29"/>
        <v>1.0315293398511578</v>
      </c>
    </row>
    <row r="622" spans="1:19" x14ac:dyDescent="0.25">
      <c r="A622">
        <v>70172</v>
      </c>
      <c r="B622">
        <v>33599</v>
      </c>
      <c r="C622" t="s">
        <v>2039</v>
      </c>
      <c r="D622" t="s">
        <v>2067</v>
      </c>
      <c r="E622" t="s">
        <v>64</v>
      </c>
      <c r="F622">
        <v>100.5</v>
      </c>
      <c r="G622">
        <v>781.22</v>
      </c>
      <c r="H622">
        <v>781.22</v>
      </c>
      <c r="I622" t="s">
        <v>2126</v>
      </c>
      <c r="J622" t="s">
        <v>116</v>
      </c>
      <c r="K622" t="s">
        <v>121</v>
      </c>
      <c r="L622">
        <v>605</v>
      </c>
      <c r="M622" s="34">
        <f t="shared" si="27"/>
        <v>0.11458333333333333</v>
      </c>
      <c r="N622">
        <v>16</v>
      </c>
      <c r="O622">
        <f t="shared" si="28"/>
        <v>1.8333333333333333</v>
      </c>
      <c r="R622" s="7">
        <v>0.32759367023373698</v>
      </c>
      <c r="S622">
        <f t="shared" si="29"/>
        <v>0.60058839542851772</v>
      </c>
    </row>
    <row r="623" spans="1:19" x14ac:dyDescent="0.25">
      <c r="A623">
        <v>64859</v>
      </c>
      <c r="B623">
        <v>33420</v>
      </c>
      <c r="C623" t="s">
        <v>2038</v>
      </c>
      <c r="D623" t="s">
        <v>2039</v>
      </c>
      <c r="E623" t="s">
        <v>94</v>
      </c>
      <c r="F623">
        <v>100.5</v>
      </c>
      <c r="G623">
        <v>781.3</v>
      </c>
      <c r="H623">
        <v>781.3</v>
      </c>
      <c r="I623" t="s">
        <v>2126</v>
      </c>
      <c r="J623" t="s">
        <v>116</v>
      </c>
      <c r="K623" t="s">
        <v>121</v>
      </c>
      <c r="L623">
        <v>294</v>
      </c>
      <c r="M623" s="34">
        <f t="shared" si="27"/>
        <v>5.568181818181818E-2</v>
      </c>
      <c r="N623">
        <v>16</v>
      </c>
      <c r="O623">
        <f t="shared" si="28"/>
        <v>0.89090909090909087</v>
      </c>
      <c r="R623" s="7">
        <v>0.32756012678868557</v>
      </c>
      <c r="S623">
        <f t="shared" si="29"/>
        <v>0.29182629477537442</v>
      </c>
    </row>
    <row r="624" spans="1:19" x14ac:dyDescent="0.25">
      <c r="A624">
        <v>65190</v>
      </c>
      <c r="B624">
        <v>19125</v>
      </c>
      <c r="C624" t="s">
        <v>2041</v>
      </c>
      <c r="D624" t="s">
        <v>2038</v>
      </c>
      <c r="E624" t="s">
        <v>94</v>
      </c>
      <c r="F624" s="6">
        <v>100.5</v>
      </c>
      <c r="G624" s="6">
        <v>781.38</v>
      </c>
      <c r="H624">
        <v>781.38</v>
      </c>
      <c r="I624" t="s">
        <v>2126</v>
      </c>
      <c r="J624" t="s">
        <v>116</v>
      </c>
      <c r="K624" t="s">
        <v>121</v>
      </c>
      <c r="L624">
        <v>318</v>
      </c>
      <c r="M624" s="34">
        <f t="shared" si="27"/>
        <v>6.0227272727272727E-2</v>
      </c>
      <c r="N624">
        <v>16</v>
      </c>
      <c r="O624">
        <f t="shared" si="28"/>
        <v>0.96363636363636362</v>
      </c>
      <c r="R624" s="7">
        <v>0.32752659021218872</v>
      </c>
      <c r="S624">
        <f t="shared" si="29"/>
        <v>0.31561653238629095</v>
      </c>
    </row>
    <row r="625" spans="1:19" x14ac:dyDescent="0.25">
      <c r="A625">
        <v>70706</v>
      </c>
      <c r="B625">
        <v>42026</v>
      </c>
      <c r="C625" t="s">
        <v>1008</v>
      </c>
      <c r="D625" t="s">
        <v>2041</v>
      </c>
      <c r="E625" t="s">
        <v>94</v>
      </c>
      <c r="F625">
        <v>100.5</v>
      </c>
      <c r="G625">
        <v>781.52</v>
      </c>
      <c r="H625">
        <v>781.52</v>
      </c>
      <c r="I625" t="s">
        <v>2126</v>
      </c>
      <c r="J625" t="s">
        <v>116</v>
      </c>
      <c r="K625" t="s">
        <v>121</v>
      </c>
      <c r="L625">
        <v>801</v>
      </c>
      <c r="M625" s="34">
        <f t="shared" si="27"/>
        <v>0.15170454545454545</v>
      </c>
      <c r="N625">
        <v>16</v>
      </c>
      <c r="O625">
        <f t="shared" si="28"/>
        <v>2.4272727272727272</v>
      </c>
      <c r="R625" s="7">
        <v>0.32746791772443445</v>
      </c>
      <c r="S625">
        <f t="shared" si="29"/>
        <v>0.79485394574930912</v>
      </c>
    </row>
    <row r="626" spans="1:19" x14ac:dyDescent="0.25">
      <c r="A626">
        <v>7347</v>
      </c>
      <c r="B626">
        <v>23426</v>
      </c>
      <c r="C626" t="s">
        <v>971</v>
      </c>
      <c r="D626" t="s">
        <v>1008</v>
      </c>
      <c r="E626" t="s">
        <v>70</v>
      </c>
      <c r="F626" s="6">
        <v>100.5</v>
      </c>
      <c r="G626" s="6">
        <v>781.6</v>
      </c>
      <c r="H626">
        <v>781.6</v>
      </c>
      <c r="I626" t="s">
        <v>2126</v>
      </c>
      <c r="J626" s="8" t="s">
        <v>116</v>
      </c>
      <c r="K626" t="s">
        <v>121</v>
      </c>
      <c r="L626">
        <v>4</v>
      </c>
      <c r="M626" s="34">
        <f t="shared" si="27"/>
        <v>7.5757575757575758E-4</v>
      </c>
      <c r="N626">
        <v>16</v>
      </c>
      <c r="O626">
        <f t="shared" si="28"/>
        <v>1.2121212121212121E-2</v>
      </c>
      <c r="R626" s="7">
        <v>0.32743440002558855</v>
      </c>
      <c r="S626">
        <f t="shared" si="29"/>
        <v>3.968901818491982E-3</v>
      </c>
    </row>
    <row r="627" spans="1:19" x14ac:dyDescent="0.25">
      <c r="A627">
        <v>70444</v>
      </c>
      <c r="B627">
        <v>28985</v>
      </c>
      <c r="C627" t="s">
        <v>1496</v>
      </c>
      <c r="D627" t="s">
        <v>1082</v>
      </c>
      <c r="E627" t="s">
        <v>94</v>
      </c>
      <c r="F627">
        <v>100.5</v>
      </c>
      <c r="G627">
        <v>781.84</v>
      </c>
      <c r="H627">
        <v>781.84</v>
      </c>
      <c r="I627" t="s">
        <v>2126</v>
      </c>
      <c r="J627" t="s">
        <v>116</v>
      </c>
      <c r="K627" t="s">
        <v>121</v>
      </c>
      <c r="L627">
        <v>747</v>
      </c>
      <c r="M627" s="34">
        <f t="shared" si="27"/>
        <v>0.14147727272727273</v>
      </c>
      <c r="N627">
        <v>16</v>
      </c>
      <c r="O627">
        <f t="shared" si="28"/>
        <v>2.2636363636363637</v>
      </c>
      <c r="R627" s="7">
        <v>0.32733388808451858</v>
      </c>
      <c r="S627">
        <f t="shared" si="29"/>
        <v>0.74096489211859207</v>
      </c>
    </row>
    <row r="628" spans="1:19" x14ac:dyDescent="0.25">
      <c r="A628">
        <v>23831</v>
      </c>
      <c r="B628">
        <v>34520</v>
      </c>
      <c r="C628" t="s">
        <v>1496</v>
      </c>
      <c r="D628" t="s">
        <v>1497</v>
      </c>
      <c r="E628" t="s">
        <v>94</v>
      </c>
      <c r="F628">
        <v>100.5</v>
      </c>
      <c r="G628">
        <v>-781.92</v>
      </c>
      <c r="H628">
        <v>781.92</v>
      </c>
      <c r="I628" t="s">
        <v>2126</v>
      </c>
      <c r="J628" t="s">
        <v>116</v>
      </c>
      <c r="K628" t="s">
        <v>121</v>
      </c>
      <c r="L628">
        <v>16</v>
      </c>
      <c r="M628" s="34">
        <f t="shared" si="27"/>
        <v>3.0303030303030303E-3</v>
      </c>
      <c r="N628">
        <v>16</v>
      </c>
      <c r="O628">
        <f t="shared" si="28"/>
        <v>4.8484848484848485E-2</v>
      </c>
      <c r="R628" s="7">
        <v>0.3273003978156333</v>
      </c>
      <c r="S628">
        <f t="shared" si="29"/>
        <v>1.5869110197121616E-2</v>
      </c>
    </row>
    <row r="629" spans="1:19" x14ac:dyDescent="0.25">
      <c r="A629">
        <v>71110</v>
      </c>
      <c r="B629">
        <v>12013</v>
      </c>
      <c r="C629" t="s">
        <v>1003</v>
      </c>
      <c r="D629" t="s">
        <v>1497</v>
      </c>
      <c r="E629" t="s">
        <v>94</v>
      </c>
      <c r="F629">
        <v>100.5</v>
      </c>
      <c r="G629">
        <v>782</v>
      </c>
      <c r="H629">
        <v>782</v>
      </c>
      <c r="I629" t="s">
        <v>2126</v>
      </c>
      <c r="J629" t="s">
        <v>116</v>
      </c>
      <c r="K629" t="s">
        <v>121</v>
      </c>
      <c r="L629" s="8">
        <v>1302</v>
      </c>
      <c r="M629" s="34">
        <f t="shared" si="27"/>
        <v>0.24659090909090908</v>
      </c>
      <c r="N629">
        <v>16</v>
      </c>
      <c r="O629">
        <f t="shared" si="28"/>
        <v>3.9454545454545453</v>
      </c>
      <c r="R629" s="7">
        <v>0.32726691439897698</v>
      </c>
      <c r="S629">
        <f t="shared" si="29"/>
        <v>1.2912167349923274</v>
      </c>
    </row>
    <row r="630" spans="1:19" x14ac:dyDescent="0.25">
      <c r="A630">
        <v>20361</v>
      </c>
      <c r="B630">
        <v>30900</v>
      </c>
      <c r="C630" t="s">
        <v>932</v>
      </c>
      <c r="D630" t="s">
        <v>1416</v>
      </c>
      <c r="E630" t="s">
        <v>94</v>
      </c>
      <c r="F630">
        <v>100.5</v>
      </c>
      <c r="G630">
        <v>-199.97</v>
      </c>
      <c r="H630">
        <v>199.97</v>
      </c>
      <c r="I630" t="s">
        <v>2126</v>
      </c>
      <c r="J630" t="s">
        <v>116</v>
      </c>
      <c r="K630" t="s">
        <v>121</v>
      </c>
      <c r="L630">
        <v>14</v>
      </c>
      <c r="M630" s="34">
        <f t="shared" si="27"/>
        <v>2.6515151515151517E-3</v>
      </c>
      <c r="N630">
        <v>8</v>
      </c>
      <c r="O630">
        <f t="shared" si="28"/>
        <v>2.1212121212121213E-2</v>
      </c>
      <c r="R630" s="7">
        <v>0.32615913807796171</v>
      </c>
      <c r="S630">
        <f t="shared" si="29"/>
        <v>6.9185271713507034E-3</v>
      </c>
    </row>
    <row r="631" spans="1:19" x14ac:dyDescent="0.25">
      <c r="A631">
        <v>10998</v>
      </c>
      <c r="B631">
        <v>12524</v>
      </c>
      <c r="C631" t="s">
        <v>855</v>
      </c>
      <c r="D631" t="s">
        <v>1025</v>
      </c>
      <c r="E631" t="s">
        <v>94</v>
      </c>
      <c r="F631">
        <v>100.5</v>
      </c>
      <c r="G631" s="6">
        <v>-1018.04</v>
      </c>
      <c r="H631" s="6">
        <v>1018.04</v>
      </c>
      <c r="I631" t="s">
        <v>2126</v>
      </c>
      <c r="J631" t="s">
        <v>116</v>
      </c>
      <c r="K631" t="s">
        <v>121</v>
      </c>
      <c r="L631">
        <v>6</v>
      </c>
      <c r="M631" s="34">
        <f t="shared" si="27"/>
        <v>1.1363636363636363E-3</v>
      </c>
      <c r="N631">
        <v>16</v>
      </c>
      <c r="O631">
        <f t="shared" si="28"/>
        <v>1.8181818181818181E-2</v>
      </c>
      <c r="R631" s="7">
        <v>0.32373668695181157</v>
      </c>
      <c r="S631">
        <f t="shared" si="29"/>
        <v>5.8861215809420282E-3</v>
      </c>
    </row>
    <row r="632" spans="1:19" x14ac:dyDescent="0.25">
      <c r="A632">
        <v>10015</v>
      </c>
      <c r="B632">
        <v>23729</v>
      </c>
      <c r="C632" t="s">
        <v>1025</v>
      </c>
      <c r="D632" t="s">
        <v>851</v>
      </c>
      <c r="E632" t="s">
        <v>94</v>
      </c>
      <c r="F632" s="6">
        <v>100.5</v>
      </c>
      <c r="G632" s="6">
        <v>-1020.94</v>
      </c>
      <c r="H632" s="6">
        <v>1020.94</v>
      </c>
      <c r="I632" t="s">
        <v>2126</v>
      </c>
      <c r="J632" t="s">
        <v>116</v>
      </c>
      <c r="K632" t="s">
        <v>121</v>
      </c>
      <c r="L632">
        <v>6</v>
      </c>
      <c r="M632" s="34">
        <f t="shared" si="27"/>
        <v>1.1363636363636363E-3</v>
      </c>
      <c r="N632">
        <v>16</v>
      </c>
      <c r="O632">
        <f t="shared" si="28"/>
        <v>1.8181818181818181E-2</v>
      </c>
      <c r="R632" s="7">
        <v>0.322817106572788</v>
      </c>
      <c r="S632">
        <f t="shared" si="29"/>
        <v>5.8694019376870545E-3</v>
      </c>
    </row>
    <row r="633" spans="1:19" x14ac:dyDescent="0.25">
      <c r="A633">
        <v>26895</v>
      </c>
      <c r="B633">
        <v>42080</v>
      </c>
      <c r="C633" t="s">
        <v>1416</v>
      </c>
      <c r="D633" t="s">
        <v>1560</v>
      </c>
      <c r="E633" t="s">
        <v>94</v>
      </c>
      <c r="F633">
        <v>100.5</v>
      </c>
      <c r="G633">
        <v>-202.25</v>
      </c>
      <c r="H633">
        <v>202.25</v>
      </c>
      <c r="I633" t="s">
        <v>2126</v>
      </c>
      <c r="J633" t="s">
        <v>116</v>
      </c>
      <c r="K633" t="s">
        <v>121</v>
      </c>
      <c r="L633">
        <v>20</v>
      </c>
      <c r="M633" s="34">
        <f t="shared" si="27"/>
        <v>3.787878787878788E-3</v>
      </c>
      <c r="N633">
        <v>8</v>
      </c>
      <c r="O633">
        <f t="shared" si="28"/>
        <v>3.0303030303030304E-2</v>
      </c>
      <c r="R633" s="7">
        <v>0.32248228846205196</v>
      </c>
      <c r="S633">
        <f t="shared" si="29"/>
        <v>9.7721905594561204E-3</v>
      </c>
    </row>
    <row r="634" spans="1:19" x14ac:dyDescent="0.25">
      <c r="A634">
        <v>64474</v>
      </c>
      <c r="B634">
        <v>30023</v>
      </c>
      <c r="C634" t="s">
        <v>1560</v>
      </c>
      <c r="D634" t="s">
        <v>1788</v>
      </c>
      <c r="E634" t="s">
        <v>94</v>
      </c>
      <c r="F634" s="6">
        <v>100.5</v>
      </c>
      <c r="G634" s="6">
        <v>-202.84</v>
      </c>
      <c r="H634">
        <v>202.84</v>
      </c>
      <c r="I634" t="s">
        <v>2126</v>
      </c>
      <c r="J634" t="s">
        <v>116</v>
      </c>
      <c r="K634" t="s">
        <v>121</v>
      </c>
      <c r="L634">
        <v>279</v>
      </c>
      <c r="M634" s="34">
        <f t="shared" si="27"/>
        <v>5.2840909090909091E-2</v>
      </c>
      <c r="N634">
        <v>8</v>
      </c>
      <c r="O634">
        <f t="shared" si="28"/>
        <v>0.42272727272727273</v>
      </c>
      <c r="R634" s="7">
        <v>0.32154428535520607</v>
      </c>
      <c r="S634">
        <f t="shared" si="29"/>
        <v>0.13592553880924621</v>
      </c>
    </row>
    <row r="635" spans="1:19" x14ac:dyDescent="0.25">
      <c r="A635">
        <v>40280</v>
      </c>
      <c r="B635">
        <v>28674</v>
      </c>
      <c r="C635" t="s">
        <v>1778</v>
      </c>
      <c r="D635" t="s">
        <v>1788</v>
      </c>
      <c r="E635" t="s">
        <v>94</v>
      </c>
      <c r="F635">
        <v>100.5</v>
      </c>
      <c r="G635">
        <v>203.23</v>
      </c>
      <c r="H635">
        <v>203.23</v>
      </c>
      <c r="I635" t="s">
        <v>2126</v>
      </c>
      <c r="J635" t="s">
        <v>116</v>
      </c>
      <c r="K635" t="s">
        <v>121</v>
      </c>
      <c r="L635">
        <v>45</v>
      </c>
      <c r="M635" s="34">
        <f t="shared" si="27"/>
        <v>8.5227272727272721E-3</v>
      </c>
      <c r="N635">
        <v>8</v>
      </c>
      <c r="O635">
        <f t="shared" si="28"/>
        <v>6.8181818181818177E-2</v>
      </c>
      <c r="R635" s="7">
        <v>0.32092723929267336</v>
      </c>
      <c r="S635">
        <f t="shared" si="29"/>
        <v>2.1881402679045911E-2</v>
      </c>
    </row>
    <row r="636" spans="1:19" x14ac:dyDescent="0.25">
      <c r="A636">
        <v>39785</v>
      </c>
      <c r="B636">
        <v>12029</v>
      </c>
      <c r="C636" t="s">
        <v>1583</v>
      </c>
      <c r="D636" t="s">
        <v>1778</v>
      </c>
      <c r="E636" t="s">
        <v>94</v>
      </c>
      <c r="F636" s="6">
        <v>100.5</v>
      </c>
      <c r="G636" s="6">
        <v>203.31</v>
      </c>
      <c r="H636">
        <v>203.31</v>
      </c>
      <c r="I636" t="s">
        <v>2126</v>
      </c>
      <c r="J636" t="s">
        <v>116</v>
      </c>
      <c r="K636" t="s">
        <v>121</v>
      </c>
      <c r="L636">
        <v>44</v>
      </c>
      <c r="M636" s="34">
        <f t="shared" si="27"/>
        <v>8.3333333333333332E-3</v>
      </c>
      <c r="N636">
        <v>8</v>
      </c>
      <c r="O636">
        <f t="shared" si="28"/>
        <v>6.6666666666666666E-2</v>
      </c>
      <c r="R636" s="7">
        <v>0.32080095834661354</v>
      </c>
      <c r="S636">
        <f t="shared" si="29"/>
        <v>2.1386730556440903E-2</v>
      </c>
    </row>
    <row r="637" spans="1:19" x14ac:dyDescent="0.25">
      <c r="A637">
        <v>27799</v>
      </c>
      <c r="B637">
        <v>19314</v>
      </c>
      <c r="C637" t="s">
        <v>923</v>
      </c>
      <c r="D637" t="s">
        <v>1578</v>
      </c>
      <c r="E637" t="s">
        <v>64</v>
      </c>
      <c r="F637" s="6">
        <v>76</v>
      </c>
      <c r="G637" s="6">
        <v>-6072.52</v>
      </c>
      <c r="H637" s="6">
        <v>6072.52</v>
      </c>
      <c r="I637" t="s">
        <v>2126</v>
      </c>
      <c r="J637" t="s">
        <v>28</v>
      </c>
      <c r="K637" t="s">
        <v>121</v>
      </c>
      <c r="L637">
        <v>21</v>
      </c>
      <c r="M637" s="34">
        <f t="shared" si="27"/>
        <v>3.9772727272727269E-3</v>
      </c>
      <c r="N637">
        <v>48</v>
      </c>
      <c r="O637">
        <f t="shared" si="28"/>
        <v>0.19090909090909089</v>
      </c>
      <c r="R637" s="7">
        <v>0.3202192390535672</v>
      </c>
      <c r="S637">
        <f t="shared" si="29"/>
        <v>6.1132763819317371E-2</v>
      </c>
    </row>
    <row r="638" spans="1:19" x14ac:dyDescent="0.25">
      <c r="A638">
        <v>45851</v>
      </c>
      <c r="B638">
        <v>35903</v>
      </c>
      <c r="C638" t="s">
        <v>1578</v>
      </c>
      <c r="D638" t="s">
        <v>1728</v>
      </c>
      <c r="E638" t="s">
        <v>64</v>
      </c>
      <c r="F638" s="6">
        <v>76</v>
      </c>
      <c r="G638" s="6">
        <v>-6072.6</v>
      </c>
      <c r="H638" s="6">
        <v>6072.6</v>
      </c>
      <c r="I638" t="s">
        <v>2126</v>
      </c>
      <c r="J638" t="s">
        <v>28</v>
      </c>
      <c r="K638" t="s">
        <v>121</v>
      </c>
      <c r="L638">
        <v>80</v>
      </c>
      <c r="M638" s="34">
        <f t="shared" si="27"/>
        <v>1.5151515151515152E-2</v>
      </c>
      <c r="N638">
        <v>48</v>
      </c>
      <c r="O638">
        <f t="shared" si="28"/>
        <v>0.72727272727272729</v>
      </c>
      <c r="R638" s="7">
        <v>0.32021502050811312</v>
      </c>
      <c r="S638">
        <f t="shared" si="29"/>
        <v>0.23288365127862773</v>
      </c>
    </row>
    <row r="639" spans="1:19" x14ac:dyDescent="0.25">
      <c r="A639">
        <v>43035</v>
      </c>
      <c r="B639">
        <v>11625</v>
      </c>
      <c r="C639" t="s">
        <v>1728</v>
      </c>
      <c r="D639" t="s">
        <v>955</v>
      </c>
      <c r="E639" t="s">
        <v>64</v>
      </c>
      <c r="F639" s="6">
        <v>76</v>
      </c>
      <c r="G639" s="6">
        <v>-6072.76</v>
      </c>
      <c r="H639" s="6">
        <v>6072.76</v>
      </c>
      <c r="I639" t="s">
        <v>2126</v>
      </c>
      <c r="J639" t="s">
        <v>28</v>
      </c>
      <c r="K639" t="s">
        <v>121</v>
      </c>
      <c r="L639">
        <v>58</v>
      </c>
      <c r="M639" s="34">
        <f t="shared" si="27"/>
        <v>1.0984848484848484E-2</v>
      </c>
      <c r="N639">
        <v>48</v>
      </c>
      <c r="O639">
        <f t="shared" si="28"/>
        <v>0.52727272727272723</v>
      </c>
      <c r="R639" s="7">
        <v>0.32020658375064515</v>
      </c>
      <c r="S639">
        <f t="shared" si="29"/>
        <v>0.16883619870488561</v>
      </c>
    </row>
    <row r="640" spans="1:19" x14ac:dyDescent="0.25">
      <c r="A640">
        <v>5281</v>
      </c>
      <c r="B640">
        <v>10566</v>
      </c>
      <c r="C640" t="s">
        <v>954</v>
      </c>
      <c r="D640" t="s">
        <v>955</v>
      </c>
      <c r="E640" t="s">
        <v>64</v>
      </c>
      <c r="F640">
        <v>76</v>
      </c>
      <c r="G640" s="6">
        <v>6073.14</v>
      </c>
      <c r="H640" s="6">
        <v>6073.14</v>
      </c>
      <c r="I640" t="s">
        <v>2126</v>
      </c>
      <c r="J640" t="s">
        <v>28</v>
      </c>
      <c r="K640" t="s">
        <v>121</v>
      </c>
      <c r="L640">
        <v>3</v>
      </c>
      <c r="M640" s="34">
        <f t="shared" si="27"/>
        <v>5.6818181818181815E-4</v>
      </c>
      <c r="N640">
        <v>48</v>
      </c>
      <c r="O640">
        <f t="shared" si="28"/>
        <v>2.7272727272727271E-2</v>
      </c>
      <c r="R640" s="7">
        <v>0.3201865482332974</v>
      </c>
      <c r="S640">
        <f t="shared" si="29"/>
        <v>8.7323604063626551E-3</v>
      </c>
    </row>
    <row r="641" spans="1:19" x14ac:dyDescent="0.25">
      <c r="A641">
        <v>71137</v>
      </c>
      <c r="B641">
        <v>22820</v>
      </c>
      <c r="C641" t="s">
        <v>1108</v>
      </c>
      <c r="D641" t="s">
        <v>954</v>
      </c>
      <c r="E641" t="s">
        <v>64</v>
      </c>
      <c r="F641">
        <v>76</v>
      </c>
      <c r="G641" s="6">
        <v>6073.3</v>
      </c>
      <c r="H641" s="6">
        <v>6073.3</v>
      </c>
      <c r="I641" t="s">
        <v>2126</v>
      </c>
      <c r="J641" t="s">
        <v>28</v>
      </c>
      <c r="K641" t="s">
        <v>121</v>
      </c>
      <c r="L641" s="8">
        <v>1433</v>
      </c>
      <c r="M641" s="34">
        <f t="shared" si="27"/>
        <v>0.27140151515151517</v>
      </c>
      <c r="N641">
        <v>48</v>
      </c>
      <c r="O641">
        <f t="shared" si="28"/>
        <v>13.027272727272727</v>
      </c>
      <c r="R641" s="7">
        <v>0.32017811297607029</v>
      </c>
      <c r="S641">
        <f t="shared" si="29"/>
        <v>4.1710475990428071</v>
      </c>
    </row>
    <row r="642" spans="1:19" x14ac:dyDescent="0.25">
      <c r="A642">
        <v>71134</v>
      </c>
      <c r="B642">
        <v>27274</v>
      </c>
      <c r="C642" t="s">
        <v>1108</v>
      </c>
      <c r="D642" t="s">
        <v>1048</v>
      </c>
      <c r="E642" t="s">
        <v>64</v>
      </c>
      <c r="F642">
        <v>120</v>
      </c>
      <c r="G642" s="6">
        <v>-6223.57</v>
      </c>
      <c r="H642" s="6">
        <v>6223.57</v>
      </c>
      <c r="I642" t="s">
        <v>2126</v>
      </c>
      <c r="J642" t="s">
        <v>28</v>
      </c>
      <c r="K642" t="s">
        <v>121</v>
      </c>
      <c r="L642" s="8">
        <v>1411</v>
      </c>
      <c r="M642" s="34">
        <f t="shared" ref="M642:M705" si="30">L642/5280</f>
        <v>0.26723484848484846</v>
      </c>
      <c r="N642">
        <v>48</v>
      </c>
      <c r="O642">
        <f t="shared" ref="O642:O705" si="31">M642*N642</f>
        <v>12.827272727272726</v>
      </c>
      <c r="R642" s="7">
        <v>0.31244731456986391</v>
      </c>
      <c r="S642">
        <f t="shared" ref="S642:S705" si="32">O642*R642</f>
        <v>4.0078469168916175</v>
      </c>
    </row>
    <row r="643" spans="1:19" x14ac:dyDescent="0.25">
      <c r="A643">
        <v>61080</v>
      </c>
      <c r="B643">
        <v>30728</v>
      </c>
      <c r="C643" t="s">
        <v>1394</v>
      </c>
      <c r="D643" t="s">
        <v>1353</v>
      </c>
      <c r="E643" t="s">
        <v>94</v>
      </c>
      <c r="F643">
        <v>65.8</v>
      </c>
      <c r="G643">
        <v>-209.2</v>
      </c>
      <c r="H643">
        <v>209.2</v>
      </c>
      <c r="I643" t="s">
        <v>2126</v>
      </c>
      <c r="J643" t="s">
        <v>116</v>
      </c>
      <c r="K643" t="s">
        <v>121</v>
      </c>
      <c r="L643">
        <v>226</v>
      </c>
      <c r="M643" s="34">
        <f t="shared" si="30"/>
        <v>4.2803030303030301E-2</v>
      </c>
      <c r="N643">
        <v>12</v>
      </c>
      <c r="O643">
        <f t="shared" si="31"/>
        <v>0.51363636363636367</v>
      </c>
      <c r="R643" s="7">
        <v>0.31176884723446469</v>
      </c>
      <c r="S643">
        <f t="shared" si="32"/>
        <v>0.16013581698861143</v>
      </c>
    </row>
    <row r="644" spans="1:19" x14ac:dyDescent="0.25">
      <c r="A644">
        <v>61307</v>
      </c>
      <c r="B644">
        <v>28837</v>
      </c>
      <c r="C644" t="s">
        <v>851</v>
      </c>
      <c r="D644" t="s">
        <v>1015</v>
      </c>
      <c r="E644" t="s">
        <v>94</v>
      </c>
      <c r="F644">
        <v>100.5</v>
      </c>
      <c r="G644" s="6">
        <v>-1057.54</v>
      </c>
      <c r="H644" s="6">
        <v>1057.54</v>
      </c>
      <c r="I644" t="s">
        <v>2126</v>
      </c>
      <c r="J644" t="s">
        <v>116</v>
      </c>
      <c r="K644" t="s">
        <v>121</v>
      </c>
      <c r="L644">
        <v>229</v>
      </c>
      <c r="M644" s="34">
        <f t="shared" si="30"/>
        <v>4.3371212121212123E-2</v>
      </c>
      <c r="N644">
        <v>16</v>
      </c>
      <c r="O644">
        <f t="shared" si="31"/>
        <v>0.69393939393939397</v>
      </c>
      <c r="R644" s="7">
        <v>0.3116448520003236</v>
      </c>
      <c r="S644">
        <f t="shared" si="32"/>
        <v>0.21626263972143669</v>
      </c>
    </row>
    <row r="645" spans="1:19" x14ac:dyDescent="0.25">
      <c r="A645">
        <v>17699</v>
      </c>
      <c r="B645">
        <v>23491</v>
      </c>
      <c r="C645" t="s">
        <v>1353</v>
      </c>
      <c r="D645" t="s">
        <v>1275</v>
      </c>
      <c r="E645" t="s">
        <v>94</v>
      </c>
      <c r="F645">
        <v>65.8</v>
      </c>
      <c r="G645">
        <v>-209.66</v>
      </c>
      <c r="H645">
        <v>209.66</v>
      </c>
      <c r="I645" t="s">
        <v>2126</v>
      </c>
      <c r="J645" t="s">
        <v>116</v>
      </c>
      <c r="K645" t="s">
        <v>121</v>
      </c>
      <c r="L645">
        <v>12</v>
      </c>
      <c r="M645" s="34">
        <f t="shared" si="30"/>
        <v>2.2727272727272726E-3</v>
      </c>
      <c r="N645">
        <v>12</v>
      </c>
      <c r="O645">
        <f t="shared" si="31"/>
        <v>2.7272727272727271E-2</v>
      </c>
      <c r="R645" s="7">
        <v>0.31108481752098638</v>
      </c>
      <c r="S645">
        <f t="shared" si="32"/>
        <v>8.4841313869359926E-3</v>
      </c>
    </row>
    <row r="646" spans="1:19" x14ac:dyDescent="0.25">
      <c r="A646">
        <v>62936</v>
      </c>
      <c r="B646">
        <v>29191</v>
      </c>
      <c r="C646" t="s">
        <v>1015</v>
      </c>
      <c r="D646" t="s">
        <v>1030</v>
      </c>
      <c r="E646" t="s">
        <v>94</v>
      </c>
      <c r="F646" s="6">
        <v>100.5</v>
      </c>
      <c r="G646" s="6">
        <v>-1060.8599999999999</v>
      </c>
      <c r="H646" s="6">
        <v>1060.8599999999999</v>
      </c>
      <c r="I646" t="s">
        <v>2126</v>
      </c>
      <c r="J646" t="s">
        <v>116</v>
      </c>
      <c r="K646" t="s">
        <v>121</v>
      </c>
      <c r="L646">
        <v>249</v>
      </c>
      <c r="M646" s="34">
        <f t="shared" si="30"/>
        <v>4.7159090909090907E-2</v>
      </c>
      <c r="N646">
        <v>16</v>
      </c>
      <c r="O646">
        <f t="shared" si="31"/>
        <v>0.75454545454545452</v>
      </c>
      <c r="R646" s="7">
        <v>0.31066954808779879</v>
      </c>
      <c r="S646">
        <f t="shared" si="32"/>
        <v>0.23441429537533909</v>
      </c>
    </row>
    <row r="647" spans="1:19" x14ac:dyDescent="0.25">
      <c r="A647">
        <v>7795</v>
      </c>
      <c r="B647">
        <v>12525</v>
      </c>
      <c r="C647" t="s">
        <v>1030</v>
      </c>
      <c r="D647" t="s">
        <v>1031</v>
      </c>
      <c r="E647" t="s">
        <v>94</v>
      </c>
      <c r="F647">
        <v>100.5</v>
      </c>
      <c r="G647" s="6">
        <v>-1061.24</v>
      </c>
      <c r="H647" s="6">
        <v>1061.24</v>
      </c>
      <c r="I647" t="s">
        <v>2126</v>
      </c>
      <c r="J647" t="s">
        <v>116</v>
      </c>
      <c r="K647" t="s">
        <v>121</v>
      </c>
      <c r="L647">
        <v>5</v>
      </c>
      <c r="M647" s="34">
        <f t="shared" si="30"/>
        <v>9.46969696969697E-4</v>
      </c>
      <c r="N647">
        <v>16</v>
      </c>
      <c r="O647">
        <f t="shared" si="31"/>
        <v>1.5151515151515152E-2</v>
      </c>
      <c r="R647" s="7">
        <v>0.31055830611776997</v>
      </c>
      <c r="S647">
        <f t="shared" si="32"/>
        <v>4.7054288805722724E-3</v>
      </c>
    </row>
    <row r="648" spans="1:19" x14ac:dyDescent="0.25">
      <c r="A648">
        <v>7324</v>
      </c>
      <c r="B648">
        <v>7375</v>
      </c>
      <c r="C648" t="s">
        <v>1006</v>
      </c>
      <c r="D648" t="s">
        <v>1007</v>
      </c>
      <c r="E648" t="s">
        <v>94</v>
      </c>
      <c r="F648">
        <v>100.5</v>
      </c>
      <c r="G648" s="6">
        <v>-1063.6199999999999</v>
      </c>
      <c r="H648" s="6">
        <v>1063.6199999999999</v>
      </c>
      <c r="I648" t="s">
        <v>2126</v>
      </c>
      <c r="J648" t="s">
        <v>116</v>
      </c>
      <c r="K648" t="s">
        <v>121</v>
      </c>
      <c r="L648">
        <v>4</v>
      </c>
      <c r="M648" s="34">
        <f t="shared" si="30"/>
        <v>7.5757575757575758E-4</v>
      </c>
      <c r="N648">
        <v>16</v>
      </c>
      <c r="O648">
        <f t="shared" si="31"/>
        <v>1.2121212121212121E-2</v>
      </c>
      <c r="R648" s="7">
        <v>0.30986338803747793</v>
      </c>
      <c r="S648">
        <f t="shared" si="32"/>
        <v>3.7559198549997324E-3</v>
      </c>
    </row>
    <row r="649" spans="1:19" x14ac:dyDescent="0.25">
      <c r="A649">
        <v>63286</v>
      </c>
      <c r="B649">
        <v>34385</v>
      </c>
      <c r="C649" t="s">
        <v>1031</v>
      </c>
      <c r="D649" t="s">
        <v>1058</v>
      </c>
      <c r="E649" t="s">
        <v>94</v>
      </c>
      <c r="F649">
        <v>100.5</v>
      </c>
      <c r="G649" s="6">
        <v>-1066.1099999999999</v>
      </c>
      <c r="H649" s="6">
        <v>1066.1099999999999</v>
      </c>
      <c r="I649" t="s">
        <v>2126</v>
      </c>
      <c r="J649" t="s">
        <v>116</v>
      </c>
      <c r="K649" t="s">
        <v>121</v>
      </c>
      <c r="L649">
        <v>254</v>
      </c>
      <c r="M649" s="34">
        <f t="shared" si="30"/>
        <v>4.8106060606060604E-2</v>
      </c>
      <c r="N649">
        <v>16</v>
      </c>
      <c r="O649">
        <f t="shared" si="31"/>
        <v>0.76969696969696966</v>
      </c>
      <c r="R649" s="7">
        <v>0.30913967300224393</v>
      </c>
      <c r="S649">
        <f t="shared" si="32"/>
        <v>0.23794386952293925</v>
      </c>
    </row>
    <row r="650" spans="1:19" x14ac:dyDescent="0.25">
      <c r="A650">
        <v>69101</v>
      </c>
      <c r="B650">
        <v>35345</v>
      </c>
      <c r="C650" t="s">
        <v>1077</v>
      </c>
      <c r="D650" t="s">
        <v>2063</v>
      </c>
      <c r="E650" t="s">
        <v>64</v>
      </c>
      <c r="F650" s="6">
        <v>116</v>
      </c>
      <c r="G650" s="6">
        <v>-6291.9</v>
      </c>
      <c r="H650" s="6">
        <v>6291.9</v>
      </c>
      <c r="I650" t="s">
        <v>2126</v>
      </c>
      <c r="J650" s="8" t="s">
        <v>28</v>
      </c>
      <c r="K650" t="s">
        <v>121</v>
      </c>
      <c r="L650">
        <v>474</v>
      </c>
      <c r="M650" s="34">
        <f t="shared" si="30"/>
        <v>8.9772727272727268E-2</v>
      </c>
      <c r="N650">
        <v>48</v>
      </c>
      <c r="O650">
        <f t="shared" si="31"/>
        <v>4.3090909090909086</v>
      </c>
      <c r="R650" s="7">
        <v>0.30905413842202961</v>
      </c>
      <c r="S650">
        <f t="shared" si="32"/>
        <v>1.3317423782912912</v>
      </c>
    </row>
    <row r="651" spans="1:19" x14ac:dyDescent="0.25">
      <c r="A651">
        <v>69142</v>
      </c>
      <c r="B651">
        <v>8573</v>
      </c>
      <c r="C651" t="s">
        <v>2063</v>
      </c>
      <c r="D651" t="s">
        <v>2015</v>
      </c>
      <c r="E651" t="s">
        <v>64</v>
      </c>
      <c r="F651">
        <v>120</v>
      </c>
      <c r="G651" s="6">
        <v>-6292</v>
      </c>
      <c r="H651" s="6">
        <v>6292</v>
      </c>
      <c r="I651" t="s">
        <v>2126</v>
      </c>
      <c r="J651" t="s">
        <v>28</v>
      </c>
      <c r="K651" t="s">
        <v>121</v>
      </c>
      <c r="L651">
        <v>662</v>
      </c>
      <c r="M651" s="34">
        <f t="shared" si="30"/>
        <v>0.12537878787878787</v>
      </c>
      <c r="N651">
        <v>48</v>
      </c>
      <c r="O651">
        <f t="shared" si="31"/>
        <v>6.0181818181818176</v>
      </c>
      <c r="R651" s="7">
        <v>0.30904922656350409</v>
      </c>
      <c r="S651">
        <f t="shared" si="32"/>
        <v>1.8599144362276334</v>
      </c>
    </row>
    <row r="652" spans="1:19" x14ac:dyDescent="0.25">
      <c r="A652">
        <v>62193</v>
      </c>
      <c r="B652">
        <v>34493</v>
      </c>
      <c r="C652" t="s">
        <v>2015</v>
      </c>
      <c r="D652" t="s">
        <v>2016</v>
      </c>
      <c r="E652" t="s">
        <v>64</v>
      </c>
      <c r="F652">
        <v>120</v>
      </c>
      <c r="G652" s="6">
        <v>-6292.08</v>
      </c>
      <c r="H652" s="6">
        <v>6292.08</v>
      </c>
      <c r="I652" t="s">
        <v>2126</v>
      </c>
      <c r="J652" t="s">
        <v>28</v>
      </c>
      <c r="K652" t="s">
        <v>121</v>
      </c>
      <c r="L652">
        <v>244</v>
      </c>
      <c r="M652" s="34">
        <f t="shared" si="30"/>
        <v>4.6212121212121211E-2</v>
      </c>
      <c r="N652">
        <v>48</v>
      </c>
      <c r="O652">
        <f t="shared" si="31"/>
        <v>2.2181818181818183</v>
      </c>
      <c r="R652" s="7">
        <v>0.30904529718909612</v>
      </c>
      <c r="S652">
        <f t="shared" si="32"/>
        <v>0.68551865921944966</v>
      </c>
    </row>
    <row r="653" spans="1:19" x14ac:dyDescent="0.25">
      <c r="A653">
        <v>71093</v>
      </c>
      <c r="B653">
        <v>42057</v>
      </c>
      <c r="C653" t="s">
        <v>2016</v>
      </c>
      <c r="D653" t="s">
        <v>1047</v>
      </c>
      <c r="E653" t="s">
        <v>64</v>
      </c>
      <c r="F653">
        <v>120</v>
      </c>
      <c r="G653" s="6">
        <v>-6292.16</v>
      </c>
      <c r="H653" s="6">
        <v>6292.16</v>
      </c>
      <c r="I653" t="s">
        <v>2126</v>
      </c>
      <c r="J653" t="s">
        <v>28</v>
      </c>
      <c r="K653" t="s">
        <v>121</v>
      </c>
      <c r="L653" s="8">
        <v>1518</v>
      </c>
      <c r="M653" s="34">
        <f t="shared" si="30"/>
        <v>0.28749999999999998</v>
      </c>
      <c r="N653">
        <v>48</v>
      </c>
      <c r="O653">
        <f t="shared" si="31"/>
        <v>13.799999999999999</v>
      </c>
      <c r="R653" s="7">
        <v>0.30904136791460612</v>
      </c>
      <c r="S653">
        <f t="shared" si="32"/>
        <v>4.2647708772215642</v>
      </c>
    </row>
    <row r="654" spans="1:19" x14ac:dyDescent="0.25">
      <c r="A654">
        <v>67765</v>
      </c>
      <c r="B654">
        <v>4108</v>
      </c>
      <c r="C654" t="s">
        <v>1047</v>
      </c>
      <c r="D654" t="s">
        <v>2055</v>
      </c>
      <c r="E654" t="s">
        <v>64</v>
      </c>
      <c r="F654" s="6">
        <v>120</v>
      </c>
      <c r="G654" s="6">
        <v>-6292.2</v>
      </c>
      <c r="H654" s="6">
        <v>6292.2</v>
      </c>
      <c r="I654" t="s">
        <v>2126</v>
      </c>
      <c r="J654" t="s">
        <v>28</v>
      </c>
      <c r="K654" t="s">
        <v>121</v>
      </c>
      <c r="L654">
        <v>393</v>
      </c>
      <c r="M654" s="34">
        <f t="shared" si="30"/>
        <v>7.4431818181818182E-2</v>
      </c>
      <c r="N654">
        <v>48</v>
      </c>
      <c r="O654">
        <f t="shared" si="31"/>
        <v>3.5727272727272728</v>
      </c>
      <c r="R654" s="7">
        <v>0.30903940331482915</v>
      </c>
      <c r="S654">
        <f t="shared" si="32"/>
        <v>1.1041135045702533</v>
      </c>
    </row>
    <row r="655" spans="1:19" x14ac:dyDescent="0.25">
      <c r="A655">
        <v>68540</v>
      </c>
      <c r="B655">
        <v>29196</v>
      </c>
      <c r="C655" t="s">
        <v>2055</v>
      </c>
      <c r="D655" t="s">
        <v>1758</v>
      </c>
      <c r="E655" t="s">
        <v>64</v>
      </c>
      <c r="F655">
        <v>120</v>
      </c>
      <c r="G655" s="6">
        <v>-6292.55</v>
      </c>
      <c r="H655" s="6">
        <v>6292.55</v>
      </c>
      <c r="I655" t="s">
        <v>2126</v>
      </c>
      <c r="J655" t="s">
        <v>28</v>
      </c>
      <c r="K655" t="s">
        <v>121</v>
      </c>
      <c r="L655">
        <v>434</v>
      </c>
      <c r="M655" s="34">
        <f t="shared" si="30"/>
        <v>8.2196969696969699E-2</v>
      </c>
      <c r="N655">
        <v>48</v>
      </c>
      <c r="O655">
        <f t="shared" si="31"/>
        <v>3.9454545454545453</v>
      </c>
      <c r="R655" s="7">
        <v>0.30902221413219882</v>
      </c>
      <c r="S655">
        <f t="shared" si="32"/>
        <v>1.2192330993943117</v>
      </c>
    </row>
    <row r="656" spans="1:19" x14ac:dyDescent="0.25">
      <c r="A656">
        <v>38818</v>
      </c>
      <c r="B656">
        <v>23746</v>
      </c>
      <c r="C656" t="s">
        <v>1758</v>
      </c>
      <c r="D656" t="s">
        <v>1754</v>
      </c>
      <c r="E656" t="s">
        <v>64</v>
      </c>
      <c r="F656">
        <v>120</v>
      </c>
      <c r="G656" s="6">
        <v>-6294.61</v>
      </c>
      <c r="H656" s="6">
        <v>6294.61</v>
      </c>
      <c r="I656" t="s">
        <v>2126</v>
      </c>
      <c r="J656" t="s">
        <v>28</v>
      </c>
      <c r="K656" t="s">
        <v>121</v>
      </c>
      <c r="L656">
        <v>40</v>
      </c>
      <c r="M656" s="34">
        <f t="shared" si="30"/>
        <v>7.575757575757576E-3</v>
      </c>
      <c r="N656">
        <v>48</v>
      </c>
      <c r="O656">
        <f t="shared" si="31"/>
        <v>0.36363636363636365</v>
      </c>
      <c r="R656" s="7">
        <v>0.30892108224934794</v>
      </c>
      <c r="S656">
        <f t="shared" si="32"/>
        <v>0.11233493899976289</v>
      </c>
    </row>
    <row r="657" spans="1:19" x14ac:dyDescent="0.25">
      <c r="A657">
        <v>38470</v>
      </c>
      <c r="B657">
        <v>7025</v>
      </c>
      <c r="C657" t="s">
        <v>1754</v>
      </c>
      <c r="D657" t="s">
        <v>1469</v>
      </c>
      <c r="E657" t="s">
        <v>64</v>
      </c>
      <c r="F657">
        <v>49</v>
      </c>
      <c r="G657" s="6">
        <v>-6294.69</v>
      </c>
      <c r="H657" s="6">
        <v>6294.69</v>
      </c>
      <c r="I657" t="s">
        <v>2126</v>
      </c>
      <c r="J657" t="s">
        <v>28</v>
      </c>
      <c r="K657" t="s">
        <v>121</v>
      </c>
      <c r="L657">
        <v>39</v>
      </c>
      <c r="M657" s="34">
        <f t="shared" si="30"/>
        <v>7.3863636363636362E-3</v>
      </c>
      <c r="N657">
        <v>48</v>
      </c>
      <c r="O657">
        <f t="shared" si="31"/>
        <v>0.35454545454545455</v>
      </c>
      <c r="R657" s="7">
        <v>0.30891715613279891</v>
      </c>
      <c r="S657">
        <f t="shared" si="32"/>
        <v>0.10952517353799235</v>
      </c>
    </row>
    <row r="658" spans="1:19" x14ac:dyDescent="0.25">
      <c r="A658">
        <v>58831</v>
      </c>
      <c r="B658">
        <v>32122</v>
      </c>
      <c r="C658" t="s">
        <v>1058</v>
      </c>
      <c r="D658" t="s">
        <v>1120</v>
      </c>
      <c r="E658" t="s">
        <v>94</v>
      </c>
      <c r="F658">
        <v>100.5</v>
      </c>
      <c r="G658" s="6">
        <v>-1069.78</v>
      </c>
      <c r="H658" s="6">
        <v>1069.78</v>
      </c>
      <c r="I658" t="s">
        <v>2126</v>
      </c>
      <c r="J658" t="s">
        <v>116</v>
      </c>
      <c r="K658" t="s">
        <v>121</v>
      </c>
      <c r="L658">
        <v>201</v>
      </c>
      <c r="M658" s="34">
        <f t="shared" si="30"/>
        <v>3.806818181818182E-2</v>
      </c>
      <c r="N658">
        <v>16</v>
      </c>
      <c r="O658">
        <f t="shared" si="31"/>
        <v>0.60909090909090913</v>
      </c>
      <c r="R658" s="7">
        <v>0.30807913476081272</v>
      </c>
      <c r="S658">
        <f t="shared" si="32"/>
        <v>0.18764820026340412</v>
      </c>
    </row>
    <row r="659" spans="1:19" x14ac:dyDescent="0.25">
      <c r="A659">
        <v>23735</v>
      </c>
      <c r="B659">
        <v>12911</v>
      </c>
      <c r="C659" t="s">
        <v>1120</v>
      </c>
      <c r="D659" t="s">
        <v>1494</v>
      </c>
      <c r="E659" t="s">
        <v>94</v>
      </c>
      <c r="F659">
        <v>100.5</v>
      </c>
      <c r="G659" s="6">
        <v>-1069.94</v>
      </c>
      <c r="H659" s="6">
        <v>1069.94</v>
      </c>
      <c r="I659" t="s">
        <v>2126</v>
      </c>
      <c r="J659" t="s">
        <v>116</v>
      </c>
      <c r="K659" t="s">
        <v>121</v>
      </c>
      <c r="L659">
        <v>16</v>
      </c>
      <c r="M659" s="34">
        <f t="shared" si="30"/>
        <v>3.0303030303030303E-3</v>
      </c>
      <c r="N659">
        <v>16</v>
      </c>
      <c r="O659">
        <f t="shared" si="31"/>
        <v>4.8484848484848485E-2</v>
      </c>
      <c r="R659" s="7">
        <v>0.30803306426941901</v>
      </c>
      <c r="S659">
        <f t="shared" si="32"/>
        <v>1.4934936449426376E-2</v>
      </c>
    </row>
    <row r="660" spans="1:19" x14ac:dyDescent="0.25">
      <c r="A660">
        <v>24163</v>
      </c>
      <c r="B660">
        <v>12295</v>
      </c>
      <c r="C660" t="s">
        <v>1494</v>
      </c>
      <c r="D660" t="s">
        <v>1006</v>
      </c>
      <c r="E660" t="s">
        <v>94</v>
      </c>
      <c r="F660" s="6">
        <v>100.5</v>
      </c>
      <c r="G660" s="6">
        <v>-1070.02</v>
      </c>
      <c r="H660" s="6">
        <v>1070.02</v>
      </c>
      <c r="I660" t="s">
        <v>2126</v>
      </c>
      <c r="J660" t="s">
        <v>116</v>
      </c>
      <c r="K660" t="s">
        <v>121</v>
      </c>
      <c r="L660">
        <v>17</v>
      </c>
      <c r="M660" s="34">
        <f t="shared" si="30"/>
        <v>3.2196969696969696E-3</v>
      </c>
      <c r="N660">
        <v>16</v>
      </c>
      <c r="O660">
        <f t="shared" si="31"/>
        <v>5.1515151515151514E-2</v>
      </c>
      <c r="R660" s="7">
        <v>0.30801003419040973</v>
      </c>
      <c r="S660">
        <f t="shared" si="32"/>
        <v>1.5867183579505957E-2</v>
      </c>
    </row>
    <row r="661" spans="1:19" x14ac:dyDescent="0.25">
      <c r="A661">
        <v>9720</v>
      </c>
      <c r="B661">
        <v>12849</v>
      </c>
      <c r="C661" t="s">
        <v>1045</v>
      </c>
      <c r="D661" t="s">
        <v>1099</v>
      </c>
      <c r="E661" t="s">
        <v>239</v>
      </c>
      <c r="F661" s="6">
        <v>140</v>
      </c>
      <c r="G661" s="6">
        <v>-136.6</v>
      </c>
      <c r="H661">
        <v>136.6</v>
      </c>
      <c r="I661" t="s">
        <v>2126</v>
      </c>
      <c r="J661" t="s">
        <v>116</v>
      </c>
      <c r="K661" t="s">
        <v>121</v>
      </c>
      <c r="L661">
        <v>5</v>
      </c>
      <c r="M661" s="34">
        <f t="shared" si="30"/>
        <v>9.46969696969697E-4</v>
      </c>
      <c r="N661">
        <v>6</v>
      </c>
      <c r="O661">
        <f t="shared" si="31"/>
        <v>5.681818181818182E-3</v>
      </c>
      <c r="R661" s="7">
        <v>0.30764668458114608</v>
      </c>
      <c r="S661">
        <f t="shared" si="32"/>
        <v>1.7479925260292391E-3</v>
      </c>
    </row>
    <row r="662" spans="1:19" x14ac:dyDescent="0.25">
      <c r="A662">
        <v>67799</v>
      </c>
      <c r="B662">
        <v>23597</v>
      </c>
      <c r="C662" t="s">
        <v>1048</v>
      </c>
      <c r="D662" t="s">
        <v>1259</v>
      </c>
      <c r="E662" t="s">
        <v>64</v>
      </c>
      <c r="F662" s="6">
        <v>70</v>
      </c>
      <c r="G662" s="6">
        <v>-6329.43</v>
      </c>
      <c r="H662" s="6">
        <v>6329.43</v>
      </c>
      <c r="I662" t="s">
        <v>2126</v>
      </c>
      <c r="J662" t="s">
        <v>28</v>
      </c>
      <c r="K662" t="s">
        <v>121</v>
      </c>
      <c r="L662">
        <v>410</v>
      </c>
      <c r="M662" s="34">
        <f t="shared" si="30"/>
        <v>7.7651515151515152E-2</v>
      </c>
      <c r="N662">
        <v>48</v>
      </c>
      <c r="O662">
        <f t="shared" si="31"/>
        <v>3.7272727272727275</v>
      </c>
      <c r="R662" s="7">
        <v>0.30722161925127028</v>
      </c>
      <c r="S662">
        <f t="shared" si="32"/>
        <v>1.1450987626638256</v>
      </c>
    </row>
    <row r="663" spans="1:19" x14ac:dyDescent="0.25">
      <c r="A663">
        <v>14524</v>
      </c>
      <c r="B663">
        <v>36263</v>
      </c>
      <c r="C663" t="s">
        <v>1259</v>
      </c>
      <c r="D663" t="s">
        <v>1077</v>
      </c>
      <c r="E663" t="s">
        <v>64</v>
      </c>
      <c r="F663">
        <v>70</v>
      </c>
      <c r="G663" s="6">
        <v>-6329.51</v>
      </c>
      <c r="H663" s="6">
        <v>6329.51</v>
      </c>
      <c r="I663" t="s">
        <v>2126</v>
      </c>
      <c r="J663" t="s">
        <v>28</v>
      </c>
      <c r="K663" t="s">
        <v>121</v>
      </c>
      <c r="L663">
        <v>10</v>
      </c>
      <c r="M663" s="34">
        <f t="shared" si="30"/>
        <v>1.893939393939394E-3</v>
      </c>
      <c r="N663">
        <v>48</v>
      </c>
      <c r="O663">
        <f t="shared" si="31"/>
        <v>9.0909090909090912E-2</v>
      </c>
      <c r="R663" s="7">
        <v>0.30721773621300352</v>
      </c>
      <c r="S663">
        <f t="shared" si="32"/>
        <v>2.7928885110273048E-2</v>
      </c>
    </row>
    <row r="664" spans="1:19" x14ac:dyDescent="0.25">
      <c r="A664">
        <v>62150</v>
      </c>
      <c r="B664">
        <v>8798</v>
      </c>
      <c r="C664" t="s">
        <v>1099</v>
      </c>
      <c r="D664" t="s">
        <v>846</v>
      </c>
      <c r="E664" t="s">
        <v>239</v>
      </c>
      <c r="F664" s="6">
        <v>140</v>
      </c>
      <c r="G664" s="6">
        <v>-137.61000000000001</v>
      </c>
      <c r="H664">
        <v>137.61000000000001</v>
      </c>
      <c r="I664" t="s">
        <v>2126</v>
      </c>
      <c r="J664" s="8" t="s">
        <v>116</v>
      </c>
      <c r="K664" t="s">
        <v>121</v>
      </c>
      <c r="L664">
        <v>239</v>
      </c>
      <c r="M664" s="34">
        <f t="shared" si="30"/>
        <v>4.5265151515151515E-2</v>
      </c>
      <c r="N664">
        <v>6</v>
      </c>
      <c r="O664">
        <f t="shared" si="31"/>
        <v>0.27159090909090911</v>
      </c>
      <c r="R664" s="7">
        <v>0.30538868624216664</v>
      </c>
      <c r="S664">
        <f t="shared" si="32"/>
        <v>8.294079092258845E-2</v>
      </c>
    </row>
    <row r="665" spans="1:19" x14ac:dyDescent="0.25">
      <c r="A665">
        <v>2056</v>
      </c>
      <c r="B665">
        <v>1374</v>
      </c>
      <c r="C665" t="s">
        <v>845</v>
      </c>
      <c r="D665" t="s">
        <v>846</v>
      </c>
      <c r="E665" t="s">
        <v>239</v>
      </c>
      <c r="F665">
        <v>140</v>
      </c>
      <c r="G665">
        <v>137.69</v>
      </c>
      <c r="H665">
        <v>137.69</v>
      </c>
      <c r="I665" t="s">
        <v>2126</v>
      </c>
      <c r="J665" t="s">
        <v>116</v>
      </c>
      <c r="K665" t="s">
        <v>121</v>
      </c>
      <c r="L665">
        <v>2</v>
      </c>
      <c r="M665" s="34">
        <f t="shared" si="30"/>
        <v>3.7878787878787879E-4</v>
      </c>
      <c r="N665">
        <v>6</v>
      </c>
      <c r="O665">
        <f t="shared" si="31"/>
        <v>2.2727272727272726E-3</v>
      </c>
      <c r="R665" s="7">
        <v>0.30521125073559846</v>
      </c>
      <c r="S665">
        <f t="shared" si="32"/>
        <v>6.936619334899965E-4</v>
      </c>
    </row>
    <row r="666" spans="1:19" x14ac:dyDescent="0.25">
      <c r="A666">
        <v>16998</v>
      </c>
      <c r="B666">
        <v>5674</v>
      </c>
      <c r="C666" t="s">
        <v>1072</v>
      </c>
      <c r="D666" t="s">
        <v>936</v>
      </c>
      <c r="E666" t="s">
        <v>94</v>
      </c>
      <c r="F666">
        <v>65.8</v>
      </c>
      <c r="G666">
        <v>-213.95</v>
      </c>
      <c r="H666">
        <v>213.95</v>
      </c>
      <c r="I666" t="s">
        <v>2126</v>
      </c>
      <c r="J666" t="s">
        <v>116</v>
      </c>
      <c r="K666" t="s">
        <v>121</v>
      </c>
      <c r="L666">
        <v>12</v>
      </c>
      <c r="M666" s="34">
        <f t="shared" si="30"/>
        <v>2.2727272727272726E-3</v>
      </c>
      <c r="N666">
        <v>12</v>
      </c>
      <c r="O666">
        <f t="shared" si="31"/>
        <v>2.7272727272727271E-2</v>
      </c>
      <c r="R666" s="7">
        <v>0.30484712709254502</v>
      </c>
      <c r="S666">
        <f t="shared" si="32"/>
        <v>8.3140125570694088E-3</v>
      </c>
    </row>
    <row r="667" spans="1:19" x14ac:dyDescent="0.25">
      <c r="A667">
        <v>44489</v>
      </c>
      <c r="B667">
        <v>10234</v>
      </c>
      <c r="C667" t="s">
        <v>936</v>
      </c>
      <c r="D667" t="s">
        <v>1851</v>
      </c>
      <c r="E667" t="s">
        <v>94</v>
      </c>
      <c r="F667" s="6">
        <v>100.5</v>
      </c>
      <c r="G667" s="6">
        <v>-214.11</v>
      </c>
      <c r="H667">
        <v>214.11</v>
      </c>
      <c r="I667" t="s">
        <v>2126</v>
      </c>
      <c r="J667" t="s">
        <v>116</v>
      </c>
      <c r="K667" t="s">
        <v>121</v>
      </c>
      <c r="L667">
        <v>68</v>
      </c>
      <c r="M667" s="34">
        <f t="shared" si="30"/>
        <v>1.2878787878787878E-2</v>
      </c>
      <c r="N667">
        <v>8</v>
      </c>
      <c r="O667">
        <f t="shared" si="31"/>
        <v>0.10303030303030303</v>
      </c>
      <c r="R667" s="7">
        <v>0.30461932110340478</v>
      </c>
      <c r="S667">
        <f t="shared" si="32"/>
        <v>3.1385020962168976E-2</v>
      </c>
    </row>
    <row r="668" spans="1:19" x14ac:dyDescent="0.25">
      <c r="A668">
        <v>59127</v>
      </c>
      <c r="B668">
        <v>6489</v>
      </c>
      <c r="C668" t="s">
        <v>1463</v>
      </c>
      <c r="D668" t="s">
        <v>1851</v>
      </c>
      <c r="E668" t="s">
        <v>94</v>
      </c>
      <c r="F668">
        <v>100.5</v>
      </c>
      <c r="G668">
        <v>214.5</v>
      </c>
      <c r="H668">
        <v>214.5</v>
      </c>
      <c r="I668" t="s">
        <v>2126</v>
      </c>
      <c r="J668" t="s">
        <v>116</v>
      </c>
      <c r="K668" t="s">
        <v>121</v>
      </c>
      <c r="L668">
        <v>204</v>
      </c>
      <c r="M668" s="34">
        <f t="shared" si="30"/>
        <v>3.8636363636363635E-2</v>
      </c>
      <c r="N668">
        <v>8</v>
      </c>
      <c r="O668">
        <f t="shared" si="31"/>
        <v>0.30909090909090908</v>
      </c>
      <c r="R668" s="7">
        <v>0.3040654677923077</v>
      </c>
      <c r="S668">
        <f t="shared" si="32"/>
        <v>9.3983871863076926E-2</v>
      </c>
    </row>
    <row r="669" spans="1:19" x14ac:dyDescent="0.25">
      <c r="A669">
        <v>22147</v>
      </c>
      <c r="B669">
        <v>4546</v>
      </c>
      <c r="C669" t="s">
        <v>1438</v>
      </c>
      <c r="D669" t="s">
        <v>1463</v>
      </c>
      <c r="E669" t="s">
        <v>94</v>
      </c>
      <c r="F669" s="6">
        <v>100.5</v>
      </c>
      <c r="G669" s="6">
        <v>215.67</v>
      </c>
      <c r="H669">
        <v>215.67</v>
      </c>
      <c r="I669" t="s">
        <v>2126</v>
      </c>
      <c r="J669" s="8" t="s">
        <v>116</v>
      </c>
      <c r="K669" t="s">
        <v>121</v>
      </c>
      <c r="L669">
        <v>15</v>
      </c>
      <c r="M669" s="34">
        <f t="shared" si="30"/>
        <v>2.840909090909091E-3</v>
      </c>
      <c r="N669">
        <v>8</v>
      </c>
      <c r="O669">
        <f t="shared" si="31"/>
        <v>2.2727272727272728E-2</v>
      </c>
      <c r="R669" s="7">
        <v>0.30241592637571296</v>
      </c>
      <c r="S669">
        <f t="shared" si="32"/>
        <v>6.8730892358116582E-3</v>
      </c>
    </row>
    <row r="670" spans="1:19" x14ac:dyDescent="0.25">
      <c r="A670">
        <v>67926</v>
      </c>
      <c r="B670">
        <v>9728</v>
      </c>
      <c r="C670" t="s">
        <v>1438</v>
      </c>
      <c r="D670" t="s">
        <v>1625</v>
      </c>
      <c r="E670" t="s">
        <v>94</v>
      </c>
      <c r="F670">
        <v>100.5</v>
      </c>
      <c r="G670">
        <v>-220.47</v>
      </c>
      <c r="H670">
        <v>220.47</v>
      </c>
      <c r="I670" t="s">
        <v>2126</v>
      </c>
      <c r="J670" t="s">
        <v>116</v>
      </c>
      <c r="K670" t="s">
        <v>121</v>
      </c>
      <c r="L670">
        <v>400</v>
      </c>
      <c r="M670" s="34">
        <f t="shared" si="30"/>
        <v>7.575757575757576E-2</v>
      </c>
      <c r="N670">
        <v>8</v>
      </c>
      <c r="O670">
        <f t="shared" si="31"/>
        <v>0.60606060606060608</v>
      </c>
      <c r="R670" s="7">
        <v>0.29583182674037284</v>
      </c>
      <c r="S670">
        <f t="shared" si="32"/>
        <v>0.17929201620628657</v>
      </c>
    </row>
    <row r="671" spans="1:19" x14ac:dyDescent="0.25">
      <c r="A671">
        <v>63670</v>
      </c>
      <c r="B671">
        <v>6150</v>
      </c>
      <c r="C671" t="s">
        <v>864</v>
      </c>
      <c r="D671" t="s">
        <v>2028</v>
      </c>
      <c r="E671" t="s">
        <v>64</v>
      </c>
      <c r="F671" s="6">
        <v>76</v>
      </c>
      <c r="G671" s="6">
        <v>-6667.55</v>
      </c>
      <c r="H671" s="6">
        <v>6667.55</v>
      </c>
      <c r="I671" t="s">
        <v>2126</v>
      </c>
      <c r="J671" t="s">
        <v>28</v>
      </c>
      <c r="K671" t="s">
        <v>121</v>
      </c>
      <c r="L671">
        <v>261</v>
      </c>
      <c r="M671" s="34">
        <f t="shared" si="30"/>
        <v>4.9431818181818181E-2</v>
      </c>
      <c r="N671">
        <v>48</v>
      </c>
      <c r="O671">
        <f t="shared" si="31"/>
        <v>2.3727272727272726</v>
      </c>
      <c r="R671" s="7">
        <v>0.2916420174633213</v>
      </c>
      <c r="S671">
        <f t="shared" si="32"/>
        <v>0.69198696870842591</v>
      </c>
    </row>
    <row r="672" spans="1:19" x14ac:dyDescent="0.25">
      <c r="A672">
        <v>69607</v>
      </c>
      <c r="B672">
        <v>39346</v>
      </c>
      <c r="C672" t="s">
        <v>1388</v>
      </c>
      <c r="D672" t="s">
        <v>2028</v>
      </c>
      <c r="E672" t="s">
        <v>64</v>
      </c>
      <c r="F672" s="6">
        <v>76</v>
      </c>
      <c r="G672" s="6">
        <v>6667.63</v>
      </c>
      <c r="H672" s="6">
        <v>6667.63</v>
      </c>
      <c r="I672" t="s">
        <v>2126</v>
      </c>
      <c r="J672" s="8" t="s">
        <v>28</v>
      </c>
      <c r="K672" t="s">
        <v>121</v>
      </c>
      <c r="L672">
        <v>519</v>
      </c>
      <c r="M672" s="34">
        <f t="shared" si="30"/>
        <v>9.8295454545454547E-2</v>
      </c>
      <c r="N672">
        <v>48</v>
      </c>
      <c r="O672">
        <f t="shared" si="31"/>
        <v>4.7181818181818187</v>
      </c>
      <c r="R672" s="7">
        <v>0.29163851826474591</v>
      </c>
      <c r="S672">
        <f t="shared" si="32"/>
        <v>1.3760035543582103</v>
      </c>
    </row>
    <row r="673" spans="1:19" x14ac:dyDescent="0.25">
      <c r="A673">
        <v>19341</v>
      </c>
      <c r="B673">
        <v>12584</v>
      </c>
      <c r="C673" t="s">
        <v>1387</v>
      </c>
      <c r="D673" t="s">
        <v>1388</v>
      </c>
      <c r="E673" t="s">
        <v>64</v>
      </c>
      <c r="F673">
        <v>76</v>
      </c>
      <c r="G673" s="6">
        <v>6668.01</v>
      </c>
      <c r="H673" s="6">
        <v>6668.01</v>
      </c>
      <c r="I673" t="s">
        <v>2126</v>
      </c>
      <c r="J673" t="s">
        <v>28</v>
      </c>
      <c r="K673" t="s">
        <v>121</v>
      </c>
      <c r="L673">
        <v>14</v>
      </c>
      <c r="M673" s="34">
        <f t="shared" si="30"/>
        <v>2.6515151515151517E-3</v>
      </c>
      <c r="N673">
        <v>48</v>
      </c>
      <c r="O673">
        <f t="shared" si="31"/>
        <v>0.12727272727272729</v>
      </c>
      <c r="R673" s="7">
        <v>0.29162189821814422</v>
      </c>
      <c r="S673">
        <f t="shared" si="32"/>
        <v>3.7115514318672903E-2</v>
      </c>
    </row>
    <row r="674" spans="1:19" x14ac:dyDescent="0.25">
      <c r="A674">
        <v>45276</v>
      </c>
      <c r="B674">
        <v>33803</v>
      </c>
      <c r="C674" t="s">
        <v>1387</v>
      </c>
      <c r="D674" t="s">
        <v>923</v>
      </c>
      <c r="E674" t="s">
        <v>64</v>
      </c>
      <c r="F674" s="6">
        <v>76</v>
      </c>
      <c r="G674" s="6">
        <v>-6668.27</v>
      </c>
      <c r="H674" s="6">
        <v>6668.27</v>
      </c>
      <c r="I674" t="s">
        <v>2126</v>
      </c>
      <c r="J674" s="8" t="s">
        <v>28</v>
      </c>
      <c r="K674" t="s">
        <v>121</v>
      </c>
      <c r="L674">
        <v>73</v>
      </c>
      <c r="M674" s="34">
        <f t="shared" si="30"/>
        <v>1.3825757575757576E-2</v>
      </c>
      <c r="N674">
        <v>48</v>
      </c>
      <c r="O674">
        <f t="shared" si="31"/>
        <v>0.66363636363636369</v>
      </c>
      <c r="R674" s="7">
        <v>0.29161052769872364</v>
      </c>
      <c r="S674">
        <f t="shared" si="32"/>
        <v>0.19352335020006206</v>
      </c>
    </row>
    <row r="675" spans="1:19" x14ac:dyDescent="0.25">
      <c r="A675">
        <v>20251</v>
      </c>
      <c r="B675">
        <v>19148</v>
      </c>
      <c r="C675" t="s">
        <v>1415</v>
      </c>
      <c r="D675" t="s">
        <v>319</v>
      </c>
      <c r="E675" t="s">
        <v>64</v>
      </c>
      <c r="F675">
        <v>120</v>
      </c>
      <c r="G675" s="6">
        <v>1886.47</v>
      </c>
      <c r="H675" s="6">
        <v>1886.47</v>
      </c>
      <c r="I675" t="s">
        <v>2126</v>
      </c>
      <c r="J675" t="s">
        <v>116</v>
      </c>
      <c r="K675" t="s">
        <v>121</v>
      </c>
      <c r="L675">
        <v>15</v>
      </c>
      <c r="M675" s="34">
        <f t="shared" si="30"/>
        <v>2.840909090909091E-3</v>
      </c>
      <c r="N675">
        <v>36</v>
      </c>
      <c r="O675">
        <f t="shared" si="31"/>
        <v>0.10227272727272728</v>
      </c>
      <c r="R675" s="7">
        <v>0.28861872459700871</v>
      </c>
      <c r="S675">
        <f t="shared" si="32"/>
        <v>2.9517824106512255E-2</v>
      </c>
    </row>
    <row r="676" spans="1:19" x14ac:dyDescent="0.25">
      <c r="A676">
        <v>20657</v>
      </c>
      <c r="B676">
        <v>31326</v>
      </c>
      <c r="C676" t="s">
        <v>1415</v>
      </c>
      <c r="D676" t="s">
        <v>1426</v>
      </c>
      <c r="E676" t="s">
        <v>70</v>
      </c>
      <c r="F676" s="6">
        <v>130</v>
      </c>
      <c r="G676" s="6">
        <v>-1886.55</v>
      </c>
      <c r="H676" s="6">
        <v>1886.55</v>
      </c>
      <c r="I676" t="s">
        <v>2126</v>
      </c>
      <c r="J676" t="s">
        <v>116</v>
      </c>
      <c r="K676" t="s">
        <v>121</v>
      </c>
      <c r="L676">
        <v>14</v>
      </c>
      <c r="M676" s="34">
        <f t="shared" si="30"/>
        <v>2.6515151515151517E-3</v>
      </c>
      <c r="N676">
        <v>16</v>
      </c>
      <c r="O676">
        <f t="shared" si="31"/>
        <v>4.2424242424242427E-2</v>
      </c>
      <c r="R676" s="7">
        <v>0.28860648559037344</v>
      </c>
      <c r="S676">
        <f t="shared" si="32"/>
        <v>1.2243911509894631E-2</v>
      </c>
    </row>
    <row r="677" spans="1:19" x14ac:dyDescent="0.25">
      <c r="A677">
        <v>39028</v>
      </c>
      <c r="B677">
        <v>3800</v>
      </c>
      <c r="C677" t="s">
        <v>1426</v>
      </c>
      <c r="D677" t="s">
        <v>1300</v>
      </c>
      <c r="E677" t="s">
        <v>70</v>
      </c>
      <c r="F677">
        <v>130</v>
      </c>
      <c r="G677" s="6">
        <v>-1886.63</v>
      </c>
      <c r="H677" s="6">
        <v>1886.63</v>
      </c>
      <c r="I677" t="s">
        <v>2126</v>
      </c>
      <c r="J677" t="s">
        <v>116</v>
      </c>
      <c r="K677" t="s">
        <v>121</v>
      </c>
      <c r="L677">
        <v>45</v>
      </c>
      <c r="M677" s="34">
        <f t="shared" si="30"/>
        <v>8.5227272727272721E-3</v>
      </c>
      <c r="N677">
        <v>16</v>
      </c>
      <c r="O677">
        <f t="shared" si="31"/>
        <v>0.13636363636363635</v>
      </c>
      <c r="R677" s="7">
        <v>0.28859424762169528</v>
      </c>
      <c r="S677">
        <f t="shared" si="32"/>
        <v>3.9353761039322081E-2</v>
      </c>
    </row>
    <row r="678" spans="1:19" x14ac:dyDescent="0.25">
      <c r="A678">
        <v>16003</v>
      </c>
      <c r="B678">
        <v>347714</v>
      </c>
      <c r="C678" t="s">
        <v>1300</v>
      </c>
      <c r="D678" t="s">
        <v>1093</v>
      </c>
      <c r="E678" t="s">
        <v>70</v>
      </c>
      <c r="F678">
        <v>130</v>
      </c>
      <c r="G678" s="6">
        <v>-1886.71</v>
      </c>
      <c r="H678" s="6">
        <v>1886.71</v>
      </c>
      <c r="I678" t="s">
        <v>2126</v>
      </c>
      <c r="J678" s="8" t="s">
        <v>116</v>
      </c>
      <c r="K678" t="s">
        <v>121</v>
      </c>
      <c r="L678">
        <v>11</v>
      </c>
      <c r="M678" s="34">
        <f t="shared" si="30"/>
        <v>2.0833333333333333E-3</v>
      </c>
      <c r="N678">
        <v>24</v>
      </c>
      <c r="O678">
        <f t="shared" si="31"/>
        <v>0.05</v>
      </c>
      <c r="R678" s="7">
        <v>0.28858201069084227</v>
      </c>
      <c r="S678">
        <f t="shared" si="32"/>
        <v>1.4429100534542114E-2</v>
      </c>
    </row>
    <row r="679" spans="1:19" x14ac:dyDescent="0.25">
      <c r="A679">
        <v>71554</v>
      </c>
      <c r="B679" t="s">
        <v>2074</v>
      </c>
      <c r="C679" t="s">
        <v>1093</v>
      </c>
      <c r="D679" t="s">
        <v>2073</v>
      </c>
      <c r="E679" t="s">
        <v>70</v>
      </c>
      <c r="F679">
        <v>130</v>
      </c>
      <c r="G679" s="6">
        <v>-1886.79</v>
      </c>
      <c r="H679" s="6">
        <v>1886.79</v>
      </c>
      <c r="I679" t="s">
        <v>2126</v>
      </c>
      <c r="J679" t="s">
        <v>116</v>
      </c>
      <c r="K679" t="s">
        <v>121</v>
      </c>
      <c r="L679">
        <v>5</v>
      </c>
      <c r="M679" s="34">
        <f t="shared" si="30"/>
        <v>9.46969696969697E-4</v>
      </c>
      <c r="N679">
        <v>24</v>
      </c>
      <c r="O679">
        <f t="shared" si="31"/>
        <v>2.2727272727272728E-2</v>
      </c>
      <c r="R679" s="7">
        <v>0.28856977479768231</v>
      </c>
      <c r="S679">
        <f t="shared" si="32"/>
        <v>6.558403972674598E-3</v>
      </c>
    </row>
    <row r="680" spans="1:19" x14ac:dyDescent="0.25">
      <c r="A680">
        <v>7532</v>
      </c>
      <c r="B680">
        <v>347715</v>
      </c>
      <c r="C680" t="s">
        <v>1020</v>
      </c>
      <c r="D680" t="s">
        <v>1021</v>
      </c>
      <c r="E680" t="s">
        <v>70</v>
      </c>
      <c r="F680" s="6">
        <v>130</v>
      </c>
      <c r="G680" s="6">
        <v>-2499.89</v>
      </c>
      <c r="H680" s="6">
        <v>2499.89</v>
      </c>
      <c r="I680" t="s">
        <v>2126</v>
      </c>
      <c r="J680" t="s">
        <v>28</v>
      </c>
      <c r="K680" t="s">
        <v>121</v>
      </c>
      <c r="L680">
        <v>4</v>
      </c>
      <c r="M680" s="34">
        <f t="shared" si="30"/>
        <v>7.5757575757575758E-4</v>
      </c>
      <c r="N680">
        <v>24</v>
      </c>
      <c r="O680">
        <f t="shared" si="31"/>
        <v>1.8181818181818181E-2</v>
      </c>
      <c r="R680" s="7">
        <v>0.28780424795046988</v>
      </c>
      <c r="S680">
        <f t="shared" si="32"/>
        <v>5.2328045081903611E-3</v>
      </c>
    </row>
    <row r="681" spans="1:19" x14ac:dyDescent="0.25">
      <c r="A681">
        <v>42430</v>
      </c>
      <c r="B681">
        <v>39662</v>
      </c>
      <c r="C681" t="s">
        <v>1021</v>
      </c>
      <c r="D681" t="s">
        <v>1379</v>
      </c>
      <c r="E681" t="s">
        <v>70</v>
      </c>
      <c r="F681" s="6">
        <v>130</v>
      </c>
      <c r="G681" s="6">
        <v>-2499.9699999999998</v>
      </c>
      <c r="H681" s="6">
        <v>2499.9699999999998</v>
      </c>
      <c r="I681" t="s">
        <v>2126</v>
      </c>
      <c r="J681" s="8" t="s">
        <v>28</v>
      </c>
      <c r="K681" t="s">
        <v>121</v>
      </c>
      <c r="L681">
        <v>55</v>
      </c>
      <c r="M681" s="34">
        <f t="shared" si="30"/>
        <v>1.0416666666666666E-2</v>
      </c>
      <c r="N681">
        <v>24</v>
      </c>
      <c r="O681">
        <f t="shared" si="31"/>
        <v>0.25</v>
      </c>
      <c r="R681" s="7">
        <v>0.2877950381040173</v>
      </c>
      <c r="S681">
        <f t="shared" si="32"/>
        <v>7.1948759526004324E-2</v>
      </c>
    </row>
    <row r="682" spans="1:19" x14ac:dyDescent="0.25">
      <c r="A682">
        <v>18666</v>
      </c>
      <c r="B682">
        <v>17879</v>
      </c>
      <c r="C682" t="s">
        <v>1379</v>
      </c>
      <c r="D682" t="s">
        <v>1380</v>
      </c>
      <c r="E682" t="s">
        <v>70</v>
      </c>
      <c r="F682" s="6">
        <v>130</v>
      </c>
      <c r="G682" s="6">
        <v>-2500.0500000000002</v>
      </c>
      <c r="H682" s="6">
        <v>2500.0500000000002</v>
      </c>
      <c r="I682" t="s">
        <v>2126</v>
      </c>
      <c r="J682" t="s">
        <v>28</v>
      </c>
      <c r="K682" t="s">
        <v>121</v>
      </c>
      <c r="L682">
        <v>19</v>
      </c>
      <c r="M682" s="34">
        <f t="shared" si="30"/>
        <v>3.5984848484848487E-3</v>
      </c>
      <c r="N682">
        <v>24</v>
      </c>
      <c r="O682">
        <f t="shared" si="31"/>
        <v>8.6363636363636365E-2</v>
      </c>
      <c r="R682" s="7">
        <v>0.28778582884698306</v>
      </c>
      <c r="S682">
        <f t="shared" si="32"/>
        <v>2.4854230673148538E-2</v>
      </c>
    </row>
    <row r="683" spans="1:19" x14ac:dyDescent="0.25">
      <c r="A683">
        <v>37641</v>
      </c>
      <c r="B683">
        <v>23823</v>
      </c>
      <c r="C683" t="s">
        <v>1520</v>
      </c>
      <c r="D683" t="s">
        <v>1380</v>
      </c>
      <c r="E683" t="s">
        <v>64</v>
      </c>
      <c r="F683">
        <v>120</v>
      </c>
      <c r="G683" s="6">
        <v>2500.13</v>
      </c>
      <c r="H683" s="6">
        <v>2500.13</v>
      </c>
      <c r="I683" t="s">
        <v>2126</v>
      </c>
      <c r="J683" t="s">
        <v>28</v>
      </c>
      <c r="K683" t="s">
        <v>121</v>
      </c>
      <c r="L683">
        <v>37</v>
      </c>
      <c r="M683" s="34">
        <f t="shared" si="30"/>
        <v>7.0075757575757576E-3</v>
      </c>
      <c r="N683">
        <v>36</v>
      </c>
      <c r="O683">
        <f t="shared" si="31"/>
        <v>0.25227272727272726</v>
      </c>
      <c r="R683" s="7">
        <v>0.28777662017931072</v>
      </c>
      <c r="S683">
        <f t="shared" si="32"/>
        <v>7.2598192817962467E-2</v>
      </c>
    </row>
    <row r="684" spans="1:19" x14ac:dyDescent="0.25">
      <c r="A684">
        <v>60642</v>
      </c>
      <c r="B684">
        <v>12260</v>
      </c>
      <c r="C684" t="s">
        <v>1344</v>
      </c>
      <c r="D684" t="s">
        <v>1513</v>
      </c>
      <c r="E684" t="s">
        <v>94</v>
      </c>
      <c r="F684">
        <v>65.8</v>
      </c>
      <c r="G684">
        <v>-227.59</v>
      </c>
      <c r="H684">
        <v>227.59</v>
      </c>
      <c r="I684" t="s">
        <v>2126</v>
      </c>
      <c r="J684" t="s">
        <v>116</v>
      </c>
      <c r="K684" t="s">
        <v>121</v>
      </c>
      <c r="L684">
        <v>222</v>
      </c>
      <c r="M684" s="34">
        <f t="shared" si="30"/>
        <v>4.2045454545454546E-2</v>
      </c>
      <c r="N684">
        <v>12</v>
      </c>
      <c r="O684">
        <f t="shared" si="31"/>
        <v>0.50454545454545452</v>
      </c>
      <c r="R684" s="7">
        <v>0.28657692711213151</v>
      </c>
      <c r="S684">
        <f t="shared" si="32"/>
        <v>0.14459108595202999</v>
      </c>
    </row>
    <row r="685" spans="1:19" x14ac:dyDescent="0.25">
      <c r="A685">
        <v>40588</v>
      </c>
      <c r="B685">
        <v>15872</v>
      </c>
      <c r="C685" t="s">
        <v>311</v>
      </c>
      <c r="D685" t="s">
        <v>312</v>
      </c>
      <c r="E685" t="s">
        <v>64</v>
      </c>
      <c r="F685" s="6">
        <v>75</v>
      </c>
      <c r="G685" s="6">
        <v>6830.34</v>
      </c>
      <c r="H685" s="6">
        <v>6830.34</v>
      </c>
      <c r="I685" t="s">
        <v>2127</v>
      </c>
      <c r="J685" t="s">
        <v>116</v>
      </c>
      <c r="K685" t="s">
        <v>121</v>
      </c>
      <c r="L685">
        <v>46</v>
      </c>
      <c r="M685" s="34">
        <f t="shared" si="30"/>
        <v>8.7121212121212127E-3</v>
      </c>
      <c r="N685">
        <v>36</v>
      </c>
      <c r="O685">
        <f t="shared" si="31"/>
        <v>0.31363636363636366</v>
      </c>
      <c r="R685" s="7">
        <v>0.28469120622656674</v>
      </c>
      <c r="S685">
        <f t="shared" si="32"/>
        <v>8.9289514680150478E-2</v>
      </c>
    </row>
    <row r="686" spans="1:19" x14ac:dyDescent="0.25">
      <c r="A686">
        <v>67877</v>
      </c>
      <c r="B686">
        <v>19091</v>
      </c>
      <c r="C686" t="s">
        <v>319</v>
      </c>
      <c r="D686" t="s">
        <v>311</v>
      </c>
      <c r="E686" t="s">
        <v>64</v>
      </c>
      <c r="F686" s="6">
        <v>120</v>
      </c>
      <c r="G686" s="6">
        <v>6830.42</v>
      </c>
      <c r="H686" s="6">
        <v>6830.42</v>
      </c>
      <c r="I686" t="s">
        <v>2127</v>
      </c>
      <c r="J686" s="8" t="s">
        <v>116</v>
      </c>
      <c r="K686" t="s">
        <v>121</v>
      </c>
      <c r="L686">
        <v>398</v>
      </c>
      <c r="M686" s="34">
        <f t="shared" si="30"/>
        <v>7.5378787878787878E-2</v>
      </c>
      <c r="N686">
        <v>36</v>
      </c>
      <c r="O686">
        <f t="shared" si="31"/>
        <v>2.7136363636363638</v>
      </c>
      <c r="R686" s="7">
        <v>0.28468787183475802</v>
      </c>
      <c r="S686">
        <f t="shared" si="32"/>
        <v>0.77253936129704792</v>
      </c>
    </row>
    <row r="687" spans="1:19" x14ac:dyDescent="0.25">
      <c r="A687">
        <v>71558</v>
      </c>
      <c r="B687" t="s">
        <v>2077</v>
      </c>
      <c r="C687" t="s">
        <v>1020</v>
      </c>
      <c r="D687" t="s">
        <v>2076</v>
      </c>
      <c r="E687" t="s">
        <v>791</v>
      </c>
      <c r="F687">
        <v>130</v>
      </c>
      <c r="G687" s="6">
        <v>6832.6</v>
      </c>
      <c r="H687" s="6">
        <v>6832.6</v>
      </c>
      <c r="I687" t="s">
        <v>2126</v>
      </c>
      <c r="J687" t="s">
        <v>28</v>
      </c>
      <c r="K687" t="s">
        <v>121</v>
      </c>
      <c r="L687">
        <v>6</v>
      </c>
      <c r="M687" s="34">
        <f t="shared" si="30"/>
        <v>1.1363636363636363E-3</v>
      </c>
      <c r="N687">
        <v>20</v>
      </c>
      <c r="O687">
        <f t="shared" si="31"/>
        <v>2.2727272727272728E-2</v>
      </c>
      <c r="R687" s="7">
        <v>0.28459703971219852</v>
      </c>
      <c r="S687">
        <f t="shared" si="32"/>
        <v>6.4681145389136026E-3</v>
      </c>
    </row>
    <row r="688" spans="1:19" x14ac:dyDescent="0.25">
      <c r="A688">
        <v>71559</v>
      </c>
      <c r="B688" t="s">
        <v>2078</v>
      </c>
      <c r="C688" t="s">
        <v>2076</v>
      </c>
      <c r="D688" t="s">
        <v>2073</v>
      </c>
      <c r="E688" t="s">
        <v>791</v>
      </c>
      <c r="F688">
        <v>130</v>
      </c>
      <c r="G688" s="6">
        <v>6832.6</v>
      </c>
      <c r="H688" s="6">
        <v>6832.6</v>
      </c>
      <c r="I688" t="s">
        <v>2126</v>
      </c>
      <c r="J688" t="s">
        <v>116</v>
      </c>
      <c r="K688" t="s">
        <v>121</v>
      </c>
      <c r="L688">
        <v>5</v>
      </c>
      <c r="M688" s="34">
        <f t="shared" si="30"/>
        <v>9.46969696969697E-4</v>
      </c>
      <c r="N688">
        <v>16</v>
      </c>
      <c r="O688">
        <f t="shared" si="31"/>
        <v>1.5151515151515152E-2</v>
      </c>
      <c r="R688" s="7">
        <v>0.28459703971219852</v>
      </c>
      <c r="S688">
        <f t="shared" si="32"/>
        <v>4.3120763592757357E-3</v>
      </c>
    </row>
    <row r="689" spans="1:19" x14ac:dyDescent="0.25">
      <c r="A689">
        <v>61602</v>
      </c>
      <c r="B689">
        <v>13852</v>
      </c>
      <c r="C689" t="s">
        <v>1707</v>
      </c>
      <c r="D689" t="s">
        <v>1520</v>
      </c>
      <c r="E689" t="s">
        <v>64</v>
      </c>
      <c r="F689">
        <v>120</v>
      </c>
      <c r="G689" s="6">
        <v>6833.46</v>
      </c>
      <c r="H689" s="6">
        <v>6833.46</v>
      </c>
      <c r="I689" t="s">
        <v>2126</v>
      </c>
      <c r="J689" t="s">
        <v>28</v>
      </c>
      <c r="K689" t="s">
        <v>121</v>
      </c>
      <c r="L689">
        <v>233</v>
      </c>
      <c r="M689" s="34">
        <f t="shared" si="30"/>
        <v>4.4128787878787878E-2</v>
      </c>
      <c r="N689">
        <v>36</v>
      </c>
      <c r="O689">
        <f t="shared" si="31"/>
        <v>1.5886363636363636</v>
      </c>
      <c r="R689" s="7">
        <v>0.28456122279746537</v>
      </c>
      <c r="S689">
        <f t="shared" si="32"/>
        <v>0.45206430621688248</v>
      </c>
    </row>
    <row r="690" spans="1:19" x14ac:dyDescent="0.25">
      <c r="A690">
        <v>35275</v>
      </c>
      <c r="B690">
        <v>32969</v>
      </c>
      <c r="C690" t="s">
        <v>1707</v>
      </c>
      <c r="D690" t="s">
        <v>1330</v>
      </c>
      <c r="E690" t="s">
        <v>27</v>
      </c>
      <c r="F690">
        <v>84</v>
      </c>
      <c r="G690" s="6">
        <v>-6834.7</v>
      </c>
      <c r="H690" s="6">
        <v>6834.7</v>
      </c>
      <c r="I690" t="s">
        <v>2126</v>
      </c>
      <c r="J690" t="s">
        <v>28</v>
      </c>
      <c r="K690" t="s">
        <v>121</v>
      </c>
      <c r="L690">
        <v>33</v>
      </c>
      <c r="M690" s="34">
        <f t="shared" si="30"/>
        <v>6.2500000000000003E-3</v>
      </c>
      <c r="N690">
        <v>36</v>
      </c>
      <c r="O690">
        <f t="shared" si="31"/>
        <v>0.22500000000000001</v>
      </c>
      <c r="R690" s="7">
        <v>0.28450959567172923</v>
      </c>
      <c r="S690">
        <f t="shared" si="32"/>
        <v>6.4014659026139079E-2</v>
      </c>
    </row>
    <row r="691" spans="1:19" x14ac:dyDescent="0.25">
      <c r="A691">
        <v>30041</v>
      </c>
      <c r="B691">
        <v>20276</v>
      </c>
      <c r="C691" t="s">
        <v>793</v>
      </c>
      <c r="D691" t="s">
        <v>319</v>
      </c>
      <c r="E691" t="s">
        <v>70</v>
      </c>
      <c r="F691">
        <v>130</v>
      </c>
      <c r="G691" s="6">
        <v>4944.41</v>
      </c>
      <c r="H691" s="6">
        <v>4944.41</v>
      </c>
      <c r="I691" t="s">
        <v>2126</v>
      </c>
      <c r="J691" t="s">
        <v>116</v>
      </c>
      <c r="K691" t="s">
        <v>121</v>
      </c>
      <c r="L691">
        <v>24</v>
      </c>
      <c r="M691" s="34">
        <f t="shared" si="30"/>
        <v>4.5454545454545452E-3</v>
      </c>
      <c r="N691">
        <v>30</v>
      </c>
      <c r="O691">
        <f t="shared" si="31"/>
        <v>0.13636363636363635</v>
      </c>
      <c r="R691" s="7">
        <v>0.28316162457139454</v>
      </c>
      <c r="S691">
        <f t="shared" si="32"/>
        <v>3.8612948805190159E-2</v>
      </c>
    </row>
    <row r="692" spans="1:19" x14ac:dyDescent="0.25">
      <c r="A692">
        <v>350</v>
      </c>
      <c r="B692">
        <v>42435</v>
      </c>
      <c r="C692" t="s">
        <v>792</v>
      </c>
      <c r="D692" t="s">
        <v>793</v>
      </c>
      <c r="E692" t="s">
        <v>70</v>
      </c>
      <c r="F692">
        <v>130</v>
      </c>
      <c r="G692" s="6">
        <v>4945.49</v>
      </c>
      <c r="H692" s="6">
        <v>4945.49</v>
      </c>
      <c r="I692" t="s">
        <v>2126</v>
      </c>
      <c r="J692" t="s">
        <v>116</v>
      </c>
      <c r="K692" t="s">
        <v>121</v>
      </c>
      <c r="L692">
        <v>1</v>
      </c>
      <c r="M692" s="34">
        <f t="shared" si="30"/>
        <v>1.8939393939393939E-4</v>
      </c>
      <c r="N692">
        <v>30</v>
      </c>
      <c r="O692">
        <f t="shared" si="31"/>
        <v>5.681818181818182E-3</v>
      </c>
      <c r="R692" s="7">
        <v>0.28309978751287512</v>
      </c>
      <c r="S692">
        <f t="shared" si="32"/>
        <v>1.6085215199595178E-3</v>
      </c>
    </row>
    <row r="693" spans="1:19" x14ac:dyDescent="0.25">
      <c r="A693">
        <v>31815</v>
      </c>
      <c r="B693">
        <v>14819</v>
      </c>
      <c r="C693" t="s">
        <v>1607</v>
      </c>
      <c r="D693" t="s">
        <v>792</v>
      </c>
      <c r="E693" t="s">
        <v>70</v>
      </c>
      <c r="F693">
        <v>130</v>
      </c>
      <c r="G693" s="6">
        <v>4945.57</v>
      </c>
      <c r="H693" s="6">
        <v>4945.57</v>
      </c>
      <c r="I693" t="s">
        <v>2126</v>
      </c>
      <c r="J693" t="s">
        <v>116</v>
      </c>
      <c r="K693" t="s">
        <v>121</v>
      </c>
      <c r="L693">
        <v>26</v>
      </c>
      <c r="M693" s="34">
        <f t="shared" si="30"/>
        <v>4.9242424242424239E-3</v>
      </c>
      <c r="N693">
        <v>30</v>
      </c>
      <c r="O693">
        <f t="shared" si="31"/>
        <v>0.14772727272727271</v>
      </c>
      <c r="R693" s="7">
        <v>0.28309520806439881</v>
      </c>
      <c r="S693">
        <f t="shared" si="32"/>
        <v>4.1820883009513456E-2</v>
      </c>
    </row>
    <row r="694" spans="1:19" x14ac:dyDescent="0.25">
      <c r="A694">
        <v>29729</v>
      </c>
      <c r="B694">
        <v>27049</v>
      </c>
      <c r="C694" t="s">
        <v>1548</v>
      </c>
      <c r="D694" t="s">
        <v>1607</v>
      </c>
      <c r="E694" t="s">
        <v>70</v>
      </c>
      <c r="F694">
        <v>130</v>
      </c>
      <c r="G694" s="6">
        <v>4945.6499999999996</v>
      </c>
      <c r="H694" s="6">
        <v>4945.6499999999996</v>
      </c>
      <c r="I694" t="s">
        <v>2126</v>
      </c>
      <c r="J694" t="s">
        <v>116</v>
      </c>
      <c r="K694" t="s">
        <v>121</v>
      </c>
      <c r="L694">
        <v>24</v>
      </c>
      <c r="M694" s="34">
        <f t="shared" si="30"/>
        <v>4.5454545454545452E-3</v>
      </c>
      <c r="N694">
        <v>24</v>
      </c>
      <c r="O694">
        <f t="shared" si="31"/>
        <v>0.10909090909090909</v>
      </c>
      <c r="R694" s="7">
        <v>0.28309062876407526</v>
      </c>
      <c r="S694">
        <f t="shared" si="32"/>
        <v>3.0882614046990026E-2</v>
      </c>
    </row>
    <row r="695" spans="1:19" x14ac:dyDescent="0.25">
      <c r="A695">
        <v>26628</v>
      </c>
      <c r="B695">
        <v>31304</v>
      </c>
      <c r="C695" t="s">
        <v>1547</v>
      </c>
      <c r="D695" t="s">
        <v>1548</v>
      </c>
      <c r="E695" t="s">
        <v>70</v>
      </c>
      <c r="F695" s="6">
        <v>130</v>
      </c>
      <c r="G695" s="6">
        <v>4945.7299999999996</v>
      </c>
      <c r="H695" s="6">
        <v>4945.7299999999996</v>
      </c>
      <c r="I695" t="s">
        <v>2126</v>
      </c>
      <c r="J695" t="s">
        <v>116</v>
      </c>
      <c r="K695" t="s">
        <v>121</v>
      </c>
      <c r="L695">
        <v>82</v>
      </c>
      <c r="M695" s="34">
        <f t="shared" si="30"/>
        <v>1.553030303030303E-2</v>
      </c>
      <c r="N695">
        <v>30</v>
      </c>
      <c r="O695">
        <f t="shared" si="31"/>
        <v>0.46590909090909088</v>
      </c>
      <c r="R695" s="7">
        <v>0.28308604961189732</v>
      </c>
      <c r="S695">
        <f t="shared" si="32"/>
        <v>0.13189236402372487</v>
      </c>
    </row>
    <row r="696" spans="1:19" x14ac:dyDescent="0.25">
      <c r="A696">
        <v>71555</v>
      </c>
      <c r="B696" t="s">
        <v>2075</v>
      </c>
      <c r="C696" t="s">
        <v>2073</v>
      </c>
      <c r="D696" t="s">
        <v>1547</v>
      </c>
      <c r="E696" t="s">
        <v>70</v>
      </c>
      <c r="F696">
        <v>130</v>
      </c>
      <c r="G696" s="6">
        <v>4945.8100000000004</v>
      </c>
      <c r="H696" s="6">
        <v>4945.8100000000004</v>
      </c>
      <c r="I696" t="s">
        <v>2126</v>
      </c>
      <c r="J696" t="s">
        <v>116</v>
      </c>
      <c r="K696" t="s">
        <v>121</v>
      </c>
      <c r="L696">
        <v>6</v>
      </c>
      <c r="M696" s="34">
        <f t="shared" si="30"/>
        <v>1.1363636363636363E-3</v>
      </c>
      <c r="N696">
        <v>24</v>
      </c>
      <c r="O696">
        <f t="shared" si="31"/>
        <v>2.7272727272727271E-2</v>
      </c>
      <c r="R696" s="7">
        <v>0.28308147060785771</v>
      </c>
      <c r="S696">
        <f t="shared" si="32"/>
        <v>7.720403743850664E-3</v>
      </c>
    </row>
    <row r="697" spans="1:19" x14ac:dyDescent="0.25">
      <c r="A697">
        <v>30448</v>
      </c>
      <c r="B697">
        <v>6172</v>
      </c>
      <c r="C697" t="s">
        <v>1621</v>
      </c>
      <c r="D697" t="s">
        <v>1020</v>
      </c>
      <c r="E697" t="s">
        <v>70</v>
      </c>
      <c r="F697" s="6">
        <v>130</v>
      </c>
      <c r="G697" s="6">
        <v>4332.79</v>
      </c>
      <c r="H697" s="6">
        <v>4332.79</v>
      </c>
      <c r="I697" t="s">
        <v>2126</v>
      </c>
      <c r="J697" t="s">
        <v>28</v>
      </c>
      <c r="K697" t="s">
        <v>121</v>
      </c>
      <c r="L697">
        <v>25</v>
      </c>
      <c r="M697" s="34">
        <f t="shared" si="30"/>
        <v>4.734848484848485E-3</v>
      </c>
      <c r="N697">
        <v>30</v>
      </c>
      <c r="O697">
        <f t="shared" si="31"/>
        <v>0.14204545454545456</v>
      </c>
      <c r="R697" s="7">
        <v>0.28274132190313117</v>
      </c>
      <c r="S697">
        <f t="shared" si="32"/>
        <v>4.0162119588512957E-2</v>
      </c>
    </row>
    <row r="698" spans="1:19" x14ac:dyDescent="0.25">
      <c r="A698">
        <v>47349</v>
      </c>
      <c r="B698">
        <v>23543</v>
      </c>
      <c r="C698" t="s">
        <v>841</v>
      </c>
      <c r="D698" t="s">
        <v>1621</v>
      </c>
      <c r="E698" t="s">
        <v>70</v>
      </c>
      <c r="F698">
        <v>130</v>
      </c>
      <c r="G698" s="6">
        <v>4332.87</v>
      </c>
      <c r="H698" s="6">
        <v>4332.87</v>
      </c>
      <c r="I698" t="s">
        <v>2126</v>
      </c>
      <c r="J698" t="s">
        <v>28</v>
      </c>
      <c r="K698" t="s">
        <v>121</v>
      </c>
      <c r="L698">
        <v>138</v>
      </c>
      <c r="M698" s="34">
        <f t="shared" si="30"/>
        <v>2.6136363636363635E-2</v>
      </c>
      <c r="N698">
        <v>36</v>
      </c>
      <c r="O698">
        <f t="shared" si="31"/>
        <v>0.94090909090909081</v>
      </c>
      <c r="R698" s="7">
        <v>0.28273610150516115</v>
      </c>
      <c r="S698">
        <f t="shared" si="32"/>
        <v>0.26602896823440159</v>
      </c>
    </row>
    <row r="699" spans="1:19" x14ac:dyDescent="0.25">
      <c r="A699">
        <v>1779</v>
      </c>
      <c r="B699">
        <v>39597</v>
      </c>
      <c r="C699" t="s">
        <v>840</v>
      </c>
      <c r="D699" t="s">
        <v>841</v>
      </c>
      <c r="E699" t="s">
        <v>70</v>
      </c>
      <c r="F699" s="6">
        <v>130</v>
      </c>
      <c r="G699" s="6">
        <v>4332.95</v>
      </c>
      <c r="H699" s="6">
        <v>4332.95</v>
      </c>
      <c r="I699" t="s">
        <v>2126</v>
      </c>
      <c r="J699" t="s">
        <v>28</v>
      </c>
      <c r="K699" t="s">
        <v>121</v>
      </c>
      <c r="L699">
        <v>2</v>
      </c>
      <c r="M699" s="34">
        <f t="shared" si="30"/>
        <v>3.7878787878787879E-4</v>
      </c>
      <c r="N699">
        <v>36</v>
      </c>
      <c r="O699">
        <f t="shared" si="31"/>
        <v>1.3636363636363636E-2</v>
      </c>
      <c r="R699" s="7">
        <v>0.28273088129996138</v>
      </c>
      <c r="S699">
        <f t="shared" si="32"/>
        <v>3.8554211086358368E-3</v>
      </c>
    </row>
    <row r="700" spans="1:19" x14ac:dyDescent="0.25">
      <c r="A700">
        <v>25322</v>
      </c>
      <c r="B700">
        <v>17878</v>
      </c>
      <c r="C700" t="s">
        <v>1520</v>
      </c>
      <c r="D700" t="s">
        <v>840</v>
      </c>
      <c r="E700" t="s">
        <v>70</v>
      </c>
      <c r="F700">
        <v>130</v>
      </c>
      <c r="G700" s="6">
        <v>4333.03</v>
      </c>
      <c r="H700" s="6">
        <v>4333.03</v>
      </c>
      <c r="I700" t="s">
        <v>2126</v>
      </c>
      <c r="J700" t="s">
        <v>28</v>
      </c>
      <c r="K700" t="s">
        <v>121</v>
      </c>
      <c r="L700">
        <v>18</v>
      </c>
      <c r="M700" s="34">
        <f t="shared" si="30"/>
        <v>3.4090909090909089E-3</v>
      </c>
      <c r="N700">
        <v>36</v>
      </c>
      <c r="O700">
        <f t="shared" si="31"/>
        <v>0.12272727272727273</v>
      </c>
      <c r="R700" s="7">
        <v>0.28272566128752114</v>
      </c>
      <c r="S700">
        <f t="shared" si="32"/>
        <v>3.4698149339832139E-2</v>
      </c>
    </row>
    <row r="701" spans="1:19" x14ac:dyDescent="0.25">
      <c r="A701">
        <v>31512</v>
      </c>
      <c r="B701">
        <v>17861</v>
      </c>
      <c r="C701" t="s">
        <v>1513</v>
      </c>
      <c r="D701" t="s">
        <v>1642</v>
      </c>
      <c r="E701" t="s">
        <v>94</v>
      </c>
      <c r="F701" s="6">
        <v>65.8</v>
      </c>
      <c r="G701" s="6">
        <v>-231.24</v>
      </c>
      <c r="H701">
        <v>231.24</v>
      </c>
      <c r="I701" t="s">
        <v>2126</v>
      </c>
      <c r="J701" s="8" t="s">
        <v>116</v>
      </c>
      <c r="K701" t="s">
        <v>121</v>
      </c>
      <c r="L701">
        <v>26</v>
      </c>
      <c r="M701" s="34">
        <f t="shared" si="30"/>
        <v>4.9242424242424239E-3</v>
      </c>
      <c r="N701">
        <v>12</v>
      </c>
      <c r="O701">
        <f t="shared" si="31"/>
        <v>5.9090909090909083E-2</v>
      </c>
      <c r="R701" s="7">
        <v>0.28205346324792424</v>
      </c>
      <c r="S701">
        <f t="shared" si="32"/>
        <v>1.6666795555559156E-2</v>
      </c>
    </row>
    <row r="702" spans="1:19" x14ac:dyDescent="0.25">
      <c r="A702">
        <v>68541</v>
      </c>
      <c r="B702">
        <v>6808</v>
      </c>
      <c r="C702" t="s">
        <v>1642</v>
      </c>
      <c r="D702" t="s">
        <v>1632</v>
      </c>
      <c r="E702" t="s">
        <v>94</v>
      </c>
      <c r="F702">
        <v>65.8</v>
      </c>
      <c r="G702">
        <v>-232.47</v>
      </c>
      <c r="H702">
        <v>232.47</v>
      </c>
      <c r="I702" t="s">
        <v>2126</v>
      </c>
      <c r="J702" t="s">
        <v>116</v>
      </c>
      <c r="K702" t="s">
        <v>121</v>
      </c>
      <c r="L702">
        <v>434</v>
      </c>
      <c r="M702" s="34">
        <f t="shared" si="30"/>
        <v>8.2196969696969699E-2</v>
      </c>
      <c r="N702">
        <v>12</v>
      </c>
      <c r="O702">
        <f t="shared" si="31"/>
        <v>0.98636363636363633</v>
      </c>
      <c r="R702" s="7">
        <v>0.28056111688153312</v>
      </c>
      <c r="S702">
        <f t="shared" si="32"/>
        <v>0.27673528346951221</v>
      </c>
    </row>
    <row r="703" spans="1:19" x14ac:dyDescent="0.25">
      <c r="A703">
        <v>31045</v>
      </c>
      <c r="B703">
        <v>14174</v>
      </c>
      <c r="C703" t="s">
        <v>1632</v>
      </c>
      <c r="D703" t="s">
        <v>1406</v>
      </c>
      <c r="E703" t="s">
        <v>94</v>
      </c>
      <c r="F703">
        <v>65.8</v>
      </c>
      <c r="G703">
        <v>-233.76</v>
      </c>
      <c r="H703">
        <v>233.76</v>
      </c>
      <c r="I703" t="s">
        <v>2126</v>
      </c>
      <c r="J703" t="s">
        <v>116</v>
      </c>
      <c r="K703" t="s">
        <v>121</v>
      </c>
      <c r="L703">
        <v>26</v>
      </c>
      <c r="M703" s="34">
        <f t="shared" si="30"/>
        <v>4.9242424242424239E-3</v>
      </c>
      <c r="N703">
        <v>12</v>
      </c>
      <c r="O703">
        <f t="shared" si="31"/>
        <v>5.9090909090909083E-2</v>
      </c>
      <c r="R703" s="7">
        <v>0.27901284583098052</v>
      </c>
      <c r="S703">
        <f t="shared" si="32"/>
        <v>1.6487122708194302E-2</v>
      </c>
    </row>
    <row r="704" spans="1:19" x14ac:dyDescent="0.25">
      <c r="A704">
        <v>29256</v>
      </c>
      <c r="B704">
        <v>22326</v>
      </c>
      <c r="C704" t="s">
        <v>1406</v>
      </c>
      <c r="D704" t="s">
        <v>1597</v>
      </c>
      <c r="E704" t="s">
        <v>94</v>
      </c>
      <c r="F704">
        <v>65.8</v>
      </c>
      <c r="G704">
        <v>-233.84</v>
      </c>
      <c r="H704">
        <v>233.84</v>
      </c>
      <c r="I704" t="s">
        <v>2126</v>
      </c>
      <c r="J704" t="s">
        <v>116</v>
      </c>
      <c r="K704" t="s">
        <v>121</v>
      </c>
      <c r="L704">
        <v>23</v>
      </c>
      <c r="M704" s="34">
        <f t="shared" si="30"/>
        <v>4.3560606060606064E-3</v>
      </c>
      <c r="N704">
        <v>12</v>
      </c>
      <c r="O704">
        <f t="shared" si="31"/>
        <v>5.2272727272727276E-2</v>
      </c>
      <c r="R704" s="7">
        <v>0.27891739155597844</v>
      </c>
      <c r="S704">
        <f t="shared" si="32"/>
        <v>1.4579772740426147E-2</v>
      </c>
    </row>
    <row r="705" spans="1:19" x14ac:dyDescent="0.25">
      <c r="A705">
        <v>27755</v>
      </c>
      <c r="B705">
        <v>22819</v>
      </c>
      <c r="C705" t="s">
        <v>1103</v>
      </c>
      <c r="D705" t="s">
        <v>1102</v>
      </c>
      <c r="E705" t="s">
        <v>64</v>
      </c>
      <c r="F705" s="6">
        <v>76</v>
      </c>
      <c r="G705" s="6">
        <v>-7080.03</v>
      </c>
      <c r="H705" s="6">
        <v>7080.03</v>
      </c>
      <c r="I705" t="s">
        <v>2126</v>
      </c>
      <c r="J705" t="s">
        <v>28</v>
      </c>
      <c r="K705" t="s">
        <v>121</v>
      </c>
      <c r="L705">
        <v>21</v>
      </c>
      <c r="M705" s="34">
        <f t="shared" si="30"/>
        <v>3.9772727272727269E-3</v>
      </c>
      <c r="N705">
        <v>48</v>
      </c>
      <c r="O705">
        <f t="shared" si="31"/>
        <v>0.19090909090909089</v>
      </c>
      <c r="R705" s="7">
        <v>0.27465105847539739</v>
      </c>
      <c r="S705">
        <f t="shared" si="32"/>
        <v>5.2433383890757676E-2</v>
      </c>
    </row>
    <row r="706" spans="1:19" x14ac:dyDescent="0.25">
      <c r="A706">
        <v>71106</v>
      </c>
      <c r="B706">
        <v>28269</v>
      </c>
      <c r="C706" t="s">
        <v>1102</v>
      </c>
      <c r="D706" t="s">
        <v>864</v>
      </c>
      <c r="E706" t="s">
        <v>64</v>
      </c>
      <c r="F706">
        <v>76</v>
      </c>
      <c r="G706" s="6">
        <v>-7080.27</v>
      </c>
      <c r="H706" s="6">
        <v>7080.27</v>
      </c>
      <c r="I706" t="s">
        <v>2126</v>
      </c>
      <c r="J706" t="s">
        <v>28</v>
      </c>
      <c r="K706" t="s">
        <v>121</v>
      </c>
      <c r="L706" s="8">
        <v>1282</v>
      </c>
      <c r="M706" s="34">
        <f t="shared" ref="M706:M769" si="33">L706/5280</f>
        <v>0.2428030303030303</v>
      </c>
      <c r="N706">
        <v>48</v>
      </c>
      <c r="O706">
        <f t="shared" ref="O706:O769" si="34">M706*N706</f>
        <v>11.654545454545454</v>
      </c>
      <c r="R706" s="7">
        <v>0.27464174862506202</v>
      </c>
      <c r="S706">
        <f t="shared" ref="S706:S769" si="35">O706*R706</f>
        <v>3.2008247430666317</v>
      </c>
    </row>
    <row r="707" spans="1:19" x14ac:dyDescent="0.25">
      <c r="A707">
        <v>33389</v>
      </c>
      <c r="B707">
        <v>21687</v>
      </c>
      <c r="C707" t="s">
        <v>964</v>
      </c>
      <c r="D707" t="s">
        <v>1670</v>
      </c>
      <c r="E707" t="s">
        <v>64</v>
      </c>
      <c r="F707">
        <v>120</v>
      </c>
      <c r="G707" s="6">
        <v>-7080.51</v>
      </c>
      <c r="H707" s="6">
        <v>7080.51</v>
      </c>
      <c r="I707" t="s">
        <v>2126</v>
      </c>
      <c r="J707" t="s">
        <v>28</v>
      </c>
      <c r="K707" t="s">
        <v>121</v>
      </c>
      <c r="L707">
        <v>29</v>
      </c>
      <c r="M707" s="34">
        <f t="shared" si="33"/>
        <v>5.4924242424242422E-3</v>
      </c>
      <c r="N707">
        <v>48</v>
      </c>
      <c r="O707">
        <f t="shared" si="34"/>
        <v>0.26363636363636361</v>
      </c>
      <c r="R707" s="7">
        <v>0.27463243940585746</v>
      </c>
      <c r="S707">
        <f t="shared" si="35"/>
        <v>7.2403097661544236E-2</v>
      </c>
    </row>
    <row r="708" spans="1:19" x14ac:dyDescent="0.25">
      <c r="A708">
        <v>70712</v>
      </c>
      <c r="B708">
        <v>18703</v>
      </c>
      <c r="C708" t="s">
        <v>1670</v>
      </c>
      <c r="D708" t="s">
        <v>1103</v>
      </c>
      <c r="E708" t="s">
        <v>64</v>
      </c>
      <c r="F708">
        <v>76</v>
      </c>
      <c r="G708" s="6">
        <v>-7080.59</v>
      </c>
      <c r="H708" s="6">
        <v>7080.59</v>
      </c>
      <c r="I708" t="s">
        <v>2126</v>
      </c>
      <c r="J708" t="s">
        <v>28</v>
      </c>
      <c r="K708" t="s">
        <v>121</v>
      </c>
      <c r="L708">
        <v>777</v>
      </c>
      <c r="M708" s="34">
        <f t="shared" si="33"/>
        <v>0.14715909090909091</v>
      </c>
      <c r="N708">
        <v>48</v>
      </c>
      <c r="O708">
        <f t="shared" si="34"/>
        <v>7.0636363636363635</v>
      </c>
      <c r="R708" s="7">
        <v>0.27462933647302951</v>
      </c>
      <c r="S708">
        <f t="shared" si="35"/>
        <v>1.9398817676322175</v>
      </c>
    </row>
    <row r="709" spans="1:19" x14ac:dyDescent="0.25">
      <c r="A709">
        <v>60283</v>
      </c>
      <c r="B709">
        <v>39567</v>
      </c>
      <c r="C709" t="s">
        <v>1597</v>
      </c>
      <c r="D709" t="s">
        <v>1071</v>
      </c>
      <c r="E709" t="s">
        <v>94</v>
      </c>
      <c r="F709">
        <v>65.8</v>
      </c>
      <c r="G709">
        <v>-237.65</v>
      </c>
      <c r="H709">
        <v>237.65</v>
      </c>
      <c r="I709" t="s">
        <v>2126</v>
      </c>
      <c r="J709" t="s">
        <v>116</v>
      </c>
      <c r="K709" t="s">
        <v>121</v>
      </c>
      <c r="L709">
        <v>217</v>
      </c>
      <c r="M709" s="34">
        <f t="shared" si="33"/>
        <v>4.1098484848484849E-2</v>
      </c>
      <c r="N709">
        <v>12</v>
      </c>
      <c r="O709">
        <f t="shared" si="34"/>
        <v>0.49318181818181817</v>
      </c>
      <c r="R709" s="7">
        <v>0.27444579356806231</v>
      </c>
      <c r="S709">
        <f t="shared" si="35"/>
        <v>0.13535167546424892</v>
      </c>
    </row>
    <row r="710" spans="1:19" x14ac:dyDescent="0.25">
      <c r="A710">
        <v>9120</v>
      </c>
      <c r="B710">
        <v>10235</v>
      </c>
      <c r="C710" t="s">
        <v>1071</v>
      </c>
      <c r="D710" t="s">
        <v>1072</v>
      </c>
      <c r="E710" t="s">
        <v>94</v>
      </c>
      <c r="F710">
        <v>65.8</v>
      </c>
      <c r="G710">
        <v>-237.73</v>
      </c>
      <c r="H710">
        <v>237.73</v>
      </c>
      <c r="I710" t="s">
        <v>2126</v>
      </c>
      <c r="J710" t="s">
        <v>116</v>
      </c>
      <c r="K710" t="s">
        <v>121</v>
      </c>
      <c r="L710">
        <v>5</v>
      </c>
      <c r="M710" s="34">
        <f t="shared" si="33"/>
        <v>9.46969696969697E-4</v>
      </c>
      <c r="N710">
        <v>12</v>
      </c>
      <c r="O710">
        <f t="shared" si="34"/>
        <v>1.1363636363636364E-2</v>
      </c>
      <c r="R710" s="7">
        <v>0.27435343810814794</v>
      </c>
      <c r="S710">
        <f t="shared" si="35"/>
        <v>3.1176527057744084E-3</v>
      </c>
    </row>
    <row r="711" spans="1:19" x14ac:dyDescent="0.25">
      <c r="A711">
        <v>22918</v>
      </c>
      <c r="B711">
        <v>38538</v>
      </c>
      <c r="C711" t="s">
        <v>1330</v>
      </c>
      <c r="D711" t="s">
        <v>1480</v>
      </c>
      <c r="E711" t="s">
        <v>64</v>
      </c>
      <c r="F711">
        <v>84</v>
      </c>
      <c r="G711" s="6">
        <v>-7165.11</v>
      </c>
      <c r="H711" s="6">
        <v>7165.11</v>
      </c>
      <c r="I711" t="s">
        <v>2126</v>
      </c>
      <c r="J711" t="s">
        <v>28</v>
      </c>
      <c r="K711" t="s">
        <v>121</v>
      </c>
      <c r="L711">
        <v>16</v>
      </c>
      <c r="M711" s="34">
        <f t="shared" si="33"/>
        <v>3.0303030303030303E-3</v>
      </c>
      <c r="N711">
        <v>48</v>
      </c>
      <c r="O711">
        <f t="shared" si="34"/>
        <v>0.14545454545454545</v>
      </c>
      <c r="R711" s="7">
        <v>0.27138979492814036</v>
      </c>
      <c r="S711">
        <f t="shared" si="35"/>
        <v>3.9474879262274956E-2</v>
      </c>
    </row>
    <row r="712" spans="1:19" x14ac:dyDescent="0.25">
      <c r="A712">
        <v>70531</v>
      </c>
      <c r="B712">
        <v>18778</v>
      </c>
      <c r="C712" t="s">
        <v>2070</v>
      </c>
      <c r="D712" t="s">
        <v>1480</v>
      </c>
      <c r="E712" t="s">
        <v>94</v>
      </c>
      <c r="F712">
        <v>120</v>
      </c>
      <c r="G712" s="6">
        <v>7165.19</v>
      </c>
      <c r="H712" s="6">
        <v>7165.19</v>
      </c>
      <c r="I712" t="s">
        <v>2126</v>
      </c>
      <c r="J712" t="s">
        <v>28</v>
      </c>
      <c r="K712" t="s">
        <v>121</v>
      </c>
      <c r="L712">
        <v>703</v>
      </c>
      <c r="M712" s="34">
        <f t="shared" si="33"/>
        <v>0.1331439393939394</v>
      </c>
      <c r="N712">
        <v>48</v>
      </c>
      <c r="O712">
        <f t="shared" si="34"/>
        <v>6.3909090909090907</v>
      </c>
      <c r="R712" s="7">
        <v>0.27138676483632229</v>
      </c>
      <c r="S712">
        <f t="shared" si="35"/>
        <v>1.7344081425448596</v>
      </c>
    </row>
    <row r="713" spans="1:19" x14ac:dyDescent="0.25">
      <c r="A713">
        <v>70682</v>
      </c>
      <c r="B713">
        <v>8758</v>
      </c>
      <c r="C713" t="s">
        <v>1924</v>
      </c>
      <c r="D713" t="s">
        <v>2070</v>
      </c>
      <c r="E713" t="s">
        <v>94</v>
      </c>
      <c r="F713">
        <v>120</v>
      </c>
      <c r="G713" s="6">
        <v>7165.27</v>
      </c>
      <c r="H713" s="6">
        <v>7165.27</v>
      </c>
      <c r="I713" t="s">
        <v>2126</v>
      </c>
      <c r="J713" t="s">
        <v>28</v>
      </c>
      <c r="K713" t="s">
        <v>121</v>
      </c>
      <c r="L713">
        <v>783</v>
      </c>
      <c r="M713" s="34">
        <f t="shared" si="33"/>
        <v>0.14829545454545454</v>
      </c>
      <c r="N713">
        <v>48</v>
      </c>
      <c r="O713">
        <f t="shared" si="34"/>
        <v>7.1181818181818173</v>
      </c>
      <c r="R713" s="7">
        <v>0.27138373481216588</v>
      </c>
      <c r="S713">
        <f t="shared" si="35"/>
        <v>1.931758766890235</v>
      </c>
    </row>
    <row r="714" spans="1:19" x14ac:dyDescent="0.25">
      <c r="A714">
        <v>49925</v>
      </c>
      <c r="B714">
        <v>346353</v>
      </c>
      <c r="C714" t="s">
        <v>1892</v>
      </c>
      <c r="D714" t="s">
        <v>1924</v>
      </c>
      <c r="E714" t="s">
        <v>70</v>
      </c>
      <c r="F714">
        <v>120</v>
      </c>
      <c r="G714" s="6">
        <v>7165.35</v>
      </c>
      <c r="H714" s="6">
        <v>7165.35</v>
      </c>
      <c r="I714" t="s">
        <v>2126</v>
      </c>
      <c r="J714" t="s">
        <v>28</v>
      </c>
      <c r="K714" t="s">
        <v>121</v>
      </c>
      <c r="L714">
        <v>109</v>
      </c>
      <c r="M714" s="34">
        <f t="shared" si="33"/>
        <v>2.0643939393939395E-2</v>
      </c>
      <c r="N714">
        <v>48</v>
      </c>
      <c r="O714">
        <f t="shared" si="34"/>
        <v>0.99090909090909096</v>
      </c>
      <c r="R714" s="7">
        <v>0.27138070485566901</v>
      </c>
      <c r="S714">
        <f t="shared" si="35"/>
        <v>0.26891360753879928</v>
      </c>
    </row>
    <row r="715" spans="1:19" x14ac:dyDescent="0.25">
      <c r="A715">
        <v>47124</v>
      </c>
      <c r="B715">
        <v>38969</v>
      </c>
      <c r="C715" t="s">
        <v>1266</v>
      </c>
      <c r="D715" t="s">
        <v>1892</v>
      </c>
      <c r="E715" t="s">
        <v>70</v>
      </c>
      <c r="F715" s="6">
        <v>120</v>
      </c>
      <c r="G715" s="6">
        <v>7165.43</v>
      </c>
      <c r="H715" s="6">
        <v>7165.43</v>
      </c>
      <c r="I715" t="s">
        <v>2126</v>
      </c>
      <c r="J715" t="s">
        <v>28</v>
      </c>
      <c r="K715" t="s">
        <v>121</v>
      </c>
      <c r="L715">
        <v>86</v>
      </c>
      <c r="M715" s="34">
        <f t="shared" si="33"/>
        <v>1.6287878787878789E-2</v>
      </c>
      <c r="N715">
        <v>48</v>
      </c>
      <c r="O715">
        <f t="shared" si="34"/>
        <v>0.78181818181818186</v>
      </c>
      <c r="R715" s="7">
        <v>0.2713776749668293</v>
      </c>
      <c r="S715">
        <f t="shared" si="35"/>
        <v>0.212168000428612</v>
      </c>
    </row>
    <row r="716" spans="1:19" x14ac:dyDescent="0.25">
      <c r="A716">
        <v>14695</v>
      </c>
      <c r="B716">
        <v>26319</v>
      </c>
      <c r="C716" t="s">
        <v>1265</v>
      </c>
      <c r="D716" t="s">
        <v>1266</v>
      </c>
      <c r="E716" t="s">
        <v>94</v>
      </c>
      <c r="F716">
        <v>120</v>
      </c>
      <c r="G716" s="6">
        <v>7165.51</v>
      </c>
      <c r="H716" s="6">
        <v>7165.51</v>
      </c>
      <c r="I716" t="s">
        <v>2126</v>
      </c>
      <c r="J716" t="s">
        <v>28</v>
      </c>
      <c r="K716" t="s">
        <v>121</v>
      </c>
      <c r="L716">
        <v>10</v>
      </c>
      <c r="M716" s="34">
        <f t="shared" si="33"/>
        <v>1.893939393939394E-3</v>
      </c>
      <c r="N716">
        <v>48</v>
      </c>
      <c r="O716">
        <f t="shared" si="34"/>
        <v>9.0909090909090912E-2</v>
      </c>
      <c r="R716" s="7">
        <v>0.27137464514564458</v>
      </c>
      <c r="S716">
        <f t="shared" si="35"/>
        <v>2.4670422285967688E-2</v>
      </c>
    </row>
    <row r="717" spans="1:19" x14ac:dyDescent="0.25">
      <c r="A717">
        <v>32987</v>
      </c>
      <c r="B717">
        <v>39143</v>
      </c>
      <c r="C717" t="s">
        <v>1265</v>
      </c>
      <c r="D717" t="s">
        <v>1663</v>
      </c>
      <c r="E717" t="s">
        <v>64</v>
      </c>
      <c r="F717">
        <v>120</v>
      </c>
      <c r="G717" s="6">
        <v>-7165.59</v>
      </c>
      <c r="H717" s="6">
        <v>7165.59</v>
      </c>
      <c r="I717" t="s">
        <v>2126</v>
      </c>
      <c r="J717" t="s">
        <v>28</v>
      </c>
      <c r="K717" t="s">
        <v>121</v>
      </c>
      <c r="L717">
        <v>40</v>
      </c>
      <c r="M717" s="34">
        <f t="shared" si="33"/>
        <v>7.575757575757576E-3</v>
      </c>
      <c r="N717">
        <v>48</v>
      </c>
      <c r="O717">
        <f t="shared" si="34"/>
        <v>0.36363636363636365</v>
      </c>
      <c r="R717" s="7">
        <v>0.27137161539211258</v>
      </c>
      <c r="S717">
        <f t="shared" si="35"/>
        <v>9.8680587415313673E-2</v>
      </c>
    </row>
    <row r="718" spans="1:19" x14ac:dyDescent="0.25">
      <c r="A718">
        <v>71091</v>
      </c>
      <c r="B718">
        <v>10328</v>
      </c>
      <c r="C718" t="s">
        <v>1663</v>
      </c>
      <c r="D718" t="s">
        <v>1349</v>
      </c>
      <c r="E718" t="s">
        <v>64</v>
      </c>
      <c r="F718">
        <v>120</v>
      </c>
      <c r="G718" s="6">
        <v>-7165.67</v>
      </c>
      <c r="H718" s="6">
        <v>7165.67</v>
      </c>
      <c r="I718" t="s">
        <v>2126</v>
      </c>
      <c r="J718" t="s">
        <v>28</v>
      </c>
      <c r="K718" t="s">
        <v>121</v>
      </c>
      <c r="L718" s="8">
        <v>1279</v>
      </c>
      <c r="M718" s="34">
        <f t="shared" si="33"/>
        <v>0.2422348484848485</v>
      </c>
      <c r="N718">
        <v>48</v>
      </c>
      <c r="O718">
        <f t="shared" si="34"/>
        <v>11.627272727272729</v>
      </c>
      <c r="R718" s="7">
        <v>0.27136858570623096</v>
      </c>
      <c r="S718">
        <f t="shared" si="35"/>
        <v>3.1552765556206315</v>
      </c>
    </row>
    <row r="719" spans="1:19" x14ac:dyDescent="0.25">
      <c r="A719">
        <v>17546</v>
      </c>
      <c r="B719">
        <v>21576</v>
      </c>
      <c r="C719" t="s">
        <v>1349</v>
      </c>
      <c r="D719" t="s">
        <v>964</v>
      </c>
      <c r="E719" t="s">
        <v>64</v>
      </c>
      <c r="F719">
        <v>120</v>
      </c>
      <c r="G719" s="6">
        <v>-7165.75</v>
      </c>
      <c r="H719" s="6">
        <v>7165.75</v>
      </c>
      <c r="I719" t="s">
        <v>2126</v>
      </c>
      <c r="J719" t="s">
        <v>28</v>
      </c>
      <c r="K719" t="s">
        <v>121</v>
      </c>
      <c r="L719">
        <v>12</v>
      </c>
      <c r="M719" s="34">
        <f t="shared" si="33"/>
        <v>2.2727272727272726E-3</v>
      </c>
      <c r="N719">
        <v>48</v>
      </c>
      <c r="O719">
        <f t="shared" si="34"/>
        <v>0.10909090909090909</v>
      </c>
      <c r="R719" s="7">
        <v>0.27136555608799745</v>
      </c>
      <c r="S719">
        <f t="shared" si="35"/>
        <v>2.960351520959972E-2</v>
      </c>
    </row>
    <row r="720" spans="1:19" x14ac:dyDescent="0.25">
      <c r="A720">
        <v>38413</v>
      </c>
      <c r="B720">
        <v>32452</v>
      </c>
      <c r="C720" t="s">
        <v>1751</v>
      </c>
      <c r="D720" t="s">
        <v>1423</v>
      </c>
      <c r="E720" t="s">
        <v>94</v>
      </c>
      <c r="F720" s="6">
        <v>100.5</v>
      </c>
      <c r="G720" s="6">
        <v>256.07</v>
      </c>
      <c r="H720">
        <v>256.07</v>
      </c>
      <c r="I720" t="s">
        <v>2126</v>
      </c>
      <c r="J720" t="s">
        <v>116</v>
      </c>
      <c r="K720" t="s">
        <v>121</v>
      </c>
      <c r="L720">
        <v>39</v>
      </c>
      <c r="M720" s="34">
        <f t="shared" si="33"/>
        <v>7.3863636363636362E-3</v>
      </c>
      <c r="N720">
        <v>8</v>
      </c>
      <c r="O720">
        <f t="shared" si="34"/>
        <v>5.909090909090909E-2</v>
      </c>
      <c r="R720" s="7">
        <v>0.25470395923556061</v>
      </c>
      <c r="S720">
        <f t="shared" si="35"/>
        <v>1.5050688500283127E-2</v>
      </c>
    </row>
    <row r="721" spans="1:19" x14ac:dyDescent="0.25">
      <c r="A721">
        <v>64954</v>
      </c>
      <c r="B721">
        <v>30012</v>
      </c>
      <c r="C721" t="s">
        <v>1678</v>
      </c>
      <c r="D721" t="s">
        <v>1751</v>
      </c>
      <c r="E721" t="s">
        <v>94</v>
      </c>
      <c r="F721" s="6">
        <v>100.5</v>
      </c>
      <c r="G721" s="6">
        <v>257.05</v>
      </c>
      <c r="H721">
        <v>257.05</v>
      </c>
      <c r="I721" t="s">
        <v>2126</v>
      </c>
      <c r="J721" t="s">
        <v>116</v>
      </c>
      <c r="K721" t="s">
        <v>121</v>
      </c>
      <c r="L721">
        <v>290</v>
      </c>
      <c r="M721" s="34">
        <f t="shared" si="33"/>
        <v>5.4924242424242424E-2</v>
      </c>
      <c r="N721">
        <v>8</v>
      </c>
      <c r="O721">
        <f t="shared" si="34"/>
        <v>0.43939393939393939</v>
      </c>
      <c r="R721" s="7">
        <v>0.25373290348745381</v>
      </c>
      <c r="S721">
        <f t="shared" si="35"/>
        <v>0.11148870001721455</v>
      </c>
    </row>
    <row r="722" spans="1:19" x14ac:dyDescent="0.25">
      <c r="A722">
        <v>33645</v>
      </c>
      <c r="B722">
        <v>28941</v>
      </c>
      <c r="C722" t="s">
        <v>1677</v>
      </c>
      <c r="D722" t="s">
        <v>1678</v>
      </c>
      <c r="E722" t="s">
        <v>94</v>
      </c>
      <c r="F722" s="6">
        <v>100.5</v>
      </c>
      <c r="G722" s="6">
        <v>258.63</v>
      </c>
      <c r="H722">
        <v>258.63</v>
      </c>
      <c r="I722" t="s">
        <v>2126</v>
      </c>
      <c r="J722" t="s">
        <v>116</v>
      </c>
      <c r="K722" t="s">
        <v>121</v>
      </c>
      <c r="L722">
        <v>30</v>
      </c>
      <c r="M722" s="34">
        <f t="shared" si="33"/>
        <v>5.681818181818182E-3</v>
      </c>
      <c r="N722">
        <v>8</v>
      </c>
      <c r="O722">
        <f t="shared" si="34"/>
        <v>4.5454545454545456E-2</v>
      </c>
      <c r="R722" s="7">
        <v>0.25218282040540541</v>
      </c>
      <c r="S722">
        <f t="shared" si="35"/>
        <v>1.1462855472972973E-2</v>
      </c>
    </row>
    <row r="723" spans="1:19" x14ac:dyDescent="0.25">
      <c r="A723">
        <v>12189</v>
      </c>
      <c r="B723">
        <v>24791</v>
      </c>
      <c r="C723" t="s">
        <v>1187</v>
      </c>
      <c r="D723" t="s">
        <v>1188</v>
      </c>
      <c r="E723" t="s">
        <v>94</v>
      </c>
      <c r="F723">
        <v>100.5</v>
      </c>
      <c r="G723">
        <v>-107.46</v>
      </c>
      <c r="H723">
        <v>107.46</v>
      </c>
      <c r="I723" t="s">
        <v>2126</v>
      </c>
      <c r="J723" t="s">
        <v>116</v>
      </c>
      <c r="K723" t="s">
        <v>121</v>
      </c>
      <c r="L723">
        <v>7</v>
      </c>
      <c r="M723" s="34">
        <f t="shared" si="33"/>
        <v>1.3257575757575758E-3</v>
      </c>
      <c r="N723">
        <v>8</v>
      </c>
      <c r="O723">
        <f t="shared" si="34"/>
        <v>1.0606060606060607E-2</v>
      </c>
      <c r="R723" s="7">
        <v>0.2512586928578911</v>
      </c>
      <c r="S723">
        <f t="shared" si="35"/>
        <v>2.6648649242503601E-3</v>
      </c>
    </row>
    <row r="724" spans="1:19" x14ac:dyDescent="0.25">
      <c r="A724">
        <v>60308</v>
      </c>
      <c r="B724">
        <v>43039</v>
      </c>
      <c r="C724" t="s">
        <v>1188</v>
      </c>
      <c r="D724" t="s">
        <v>1479</v>
      </c>
      <c r="E724" t="s">
        <v>94</v>
      </c>
      <c r="F724">
        <v>100.5</v>
      </c>
      <c r="G724">
        <v>-107.71</v>
      </c>
      <c r="H724">
        <v>107.71</v>
      </c>
      <c r="I724" t="s">
        <v>2126</v>
      </c>
      <c r="J724" t="s">
        <v>116</v>
      </c>
      <c r="K724" t="s">
        <v>121</v>
      </c>
      <c r="L724">
        <v>218</v>
      </c>
      <c r="M724" s="34">
        <f t="shared" si="33"/>
        <v>4.128787878787879E-2</v>
      </c>
      <c r="N724">
        <v>8</v>
      </c>
      <c r="O724">
        <f t="shared" si="34"/>
        <v>0.33030303030303032</v>
      </c>
      <c r="R724" s="7">
        <v>0.25067550955815593</v>
      </c>
      <c r="S724">
        <f t="shared" si="35"/>
        <v>8.2798880429815147E-2</v>
      </c>
    </row>
    <row r="725" spans="1:19" x14ac:dyDescent="0.25">
      <c r="A725">
        <v>59787</v>
      </c>
      <c r="B725">
        <v>37307</v>
      </c>
      <c r="C725" t="s">
        <v>1741</v>
      </c>
      <c r="D725" t="s">
        <v>1677</v>
      </c>
      <c r="E725" t="s">
        <v>94</v>
      </c>
      <c r="F725" s="6">
        <v>100.5</v>
      </c>
      <c r="G725" s="6">
        <v>260.20999999999998</v>
      </c>
      <c r="H725">
        <v>260.20999999999998</v>
      </c>
      <c r="I725" t="s">
        <v>2126</v>
      </c>
      <c r="J725" t="s">
        <v>116</v>
      </c>
      <c r="K725" t="s">
        <v>121</v>
      </c>
      <c r="L725">
        <v>212</v>
      </c>
      <c r="M725" s="34">
        <f t="shared" si="33"/>
        <v>4.0151515151515153E-2</v>
      </c>
      <c r="N725">
        <v>8</v>
      </c>
      <c r="O725">
        <f t="shared" si="34"/>
        <v>0.32121212121212123</v>
      </c>
      <c r="R725" s="7">
        <v>0.25065156159044621</v>
      </c>
      <c r="S725">
        <f t="shared" si="35"/>
        <v>8.051231978359788E-2</v>
      </c>
    </row>
    <row r="726" spans="1:19" x14ac:dyDescent="0.25">
      <c r="A726">
        <v>22819</v>
      </c>
      <c r="B726">
        <v>31181</v>
      </c>
      <c r="C726" t="s">
        <v>1479</v>
      </c>
      <c r="D726" t="s">
        <v>1258</v>
      </c>
      <c r="E726" t="s">
        <v>94</v>
      </c>
      <c r="F726" s="6">
        <v>140</v>
      </c>
      <c r="G726" s="6">
        <v>-107.87</v>
      </c>
      <c r="H726">
        <v>107.87</v>
      </c>
      <c r="I726" t="s">
        <v>2126</v>
      </c>
      <c r="J726" t="s">
        <v>116</v>
      </c>
      <c r="K726" t="s">
        <v>121</v>
      </c>
      <c r="L726">
        <v>16</v>
      </c>
      <c r="M726" s="34">
        <f t="shared" si="33"/>
        <v>3.0303030303030303E-3</v>
      </c>
      <c r="N726">
        <v>8</v>
      </c>
      <c r="O726">
        <f t="shared" si="34"/>
        <v>2.4242424242424242E-2</v>
      </c>
      <c r="R726" s="7">
        <v>0.25030369087335658</v>
      </c>
      <c r="S726">
        <f t="shared" si="35"/>
        <v>6.0679682635965231E-3</v>
      </c>
    </row>
    <row r="727" spans="1:19" x14ac:dyDescent="0.25">
      <c r="A727">
        <v>62117</v>
      </c>
      <c r="B727">
        <v>30742</v>
      </c>
      <c r="C727" t="s">
        <v>1414</v>
      </c>
      <c r="D727" t="s">
        <v>1741</v>
      </c>
      <c r="E727" t="s">
        <v>94</v>
      </c>
      <c r="F727">
        <v>100.5</v>
      </c>
      <c r="G727">
        <v>261.70999999999998</v>
      </c>
      <c r="H727">
        <v>261.70999999999998</v>
      </c>
      <c r="I727" t="s">
        <v>2126</v>
      </c>
      <c r="J727" t="s">
        <v>116</v>
      </c>
      <c r="K727" t="s">
        <v>121</v>
      </c>
      <c r="L727">
        <v>239</v>
      </c>
      <c r="M727" s="34">
        <f t="shared" si="33"/>
        <v>4.5265151515151515E-2</v>
      </c>
      <c r="N727">
        <v>8</v>
      </c>
      <c r="O727">
        <f t="shared" si="34"/>
        <v>0.36212121212121212</v>
      </c>
      <c r="R727" s="7">
        <v>0.24921494341618589</v>
      </c>
      <c r="S727">
        <f t="shared" si="35"/>
        <v>9.024601738858852E-2</v>
      </c>
    </row>
    <row r="728" spans="1:19" x14ac:dyDescent="0.25">
      <c r="A728">
        <v>46593</v>
      </c>
      <c r="B728">
        <v>32432</v>
      </c>
      <c r="C728" t="s">
        <v>1258</v>
      </c>
      <c r="D728" t="s">
        <v>1884</v>
      </c>
      <c r="E728" t="s">
        <v>94</v>
      </c>
      <c r="F728">
        <v>100.5</v>
      </c>
      <c r="G728">
        <v>-110</v>
      </c>
      <c r="H728">
        <v>110</v>
      </c>
      <c r="I728" t="s">
        <v>2126</v>
      </c>
      <c r="J728" t="s">
        <v>116</v>
      </c>
      <c r="K728" t="s">
        <v>121</v>
      </c>
      <c r="L728">
        <v>82</v>
      </c>
      <c r="M728" s="34">
        <f t="shared" si="33"/>
        <v>1.553030303030303E-2</v>
      </c>
      <c r="N728">
        <v>8</v>
      </c>
      <c r="O728">
        <f t="shared" si="34"/>
        <v>0.12424242424242424</v>
      </c>
      <c r="R728" s="7">
        <v>0.24545690122280889</v>
      </c>
      <c r="S728">
        <f t="shared" si="35"/>
        <v>3.0496160454955044E-2</v>
      </c>
    </row>
    <row r="729" spans="1:19" x14ac:dyDescent="0.25">
      <c r="A729">
        <v>49565</v>
      </c>
      <c r="B729">
        <v>18746</v>
      </c>
      <c r="C729" t="s">
        <v>1884</v>
      </c>
      <c r="D729" t="s">
        <v>1364</v>
      </c>
      <c r="E729" t="s">
        <v>94</v>
      </c>
      <c r="F729">
        <v>100.5</v>
      </c>
      <c r="G729">
        <v>-110.18</v>
      </c>
      <c r="H729">
        <v>110.18</v>
      </c>
      <c r="I729" t="s">
        <v>2126</v>
      </c>
      <c r="J729" t="s">
        <v>116</v>
      </c>
      <c r="K729" t="s">
        <v>121</v>
      </c>
      <c r="L729">
        <v>105</v>
      </c>
      <c r="M729" s="34">
        <f t="shared" si="33"/>
        <v>1.9886363636363636E-2</v>
      </c>
      <c r="N729">
        <v>8</v>
      </c>
      <c r="O729">
        <f t="shared" si="34"/>
        <v>0.15909090909090909</v>
      </c>
      <c r="R729" s="7">
        <v>0.2450559006580956</v>
      </c>
      <c r="S729">
        <f t="shared" si="35"/>
        <v>3.8986166013787939E-2</v>
      </c>
    </row>
    <row r="730" spans="1:19" x14ac:dyDescent="0.25">
      <c r="A730">
        <v>18159</v>
      </c>
      <c r="B730">
        <v>14649</v>
      </c>
      <c r="C730" t="s">
        <v>1364</v>
      </c>
      <c r="D730" t="s">
        <v>1365</v>
      </c>
      <c r="E730" t="s">
        <v>94</v>
      </c>
      <c r="F730">
        <v>100.5</v>
      </c>
      <c r="G730">
        <v>-110.75</v>
      </c>
      <c r="H730">
        <v>110.75</v>
      </c>
      <c r="I730" t="s">
        <v>2126</v>
      </c>
      <c r="J730" t="s">
        <v>116</v>
      </c>
      <c r="K730" t="s">
        <v>121</v>
      </c>
      <c r="L730">
        <v>13</v>
      </c>
      <c r="M730" s="34">
        <f t="shared" si="33"/>
        <v>2.4621212121212119E-3</v>
      </c>
      <c r="N730">
        <v>8</v>
      </c>
      <c r="O730">
        <f t="shared" si="34"/>
        <v>1.9696969696969695E-2</v>
      </c>
      <c r="R730" s="7">
        <v>0.24379466487141288</v>
      </c>
      <c r="S730">
        <f t="shared" si="35"/>
        <v>4.802016126255102E-3</v>
      </c>
    </row>
    <row r="731" spans="1:19" x14ac:dyDescent="0.25">
      <c r="A731">
        <v>30651</v>
      </c>
      <c r="B731">
        <v>19106</v>
      </c>
      <c r="C731" t="s">
        <v>1625</v>
      </c>
      <c r="D731" t="s">
        <v>1626</v>
      </c>
      <c r="E731" t="s">
        <v>94</v>
      </c>
      <c r="F731">
        <v>100.5</v>
      </c>
      <c r="G731">
        <v>-268.99</v>
      </c>
      <c r="H731">
        <v>268.99</v>
      </c>
      <c r="I731" t="s">
        <v>2126</v>
      </c>
      <c r="J731" t="s">
        <v>116</v>
      </c>
      <c r="K731" t="s">
        <v>121</v>
      </c>
      <c r="L731">
        <v>25</v>
      </c>
      <c r="M731" s="34">
        <f t="shared" si="33"/>
        <v>4.734848484848485E-3</v>
      </c>
      <c r="N731">
        <v>8</v>
      </c>
      <c r="O731">
        <f t="shared" si="34"/>
        <v>3.787878787878788E-2</v>
      </c>
      <c r="R731" s="7">
        <v>0.24247013956448196</v>
      </c>
      <c r="S731">
        <f t="shared" si="35"/>
        <v>9.1844749835031051E-3</v>
      </c>
    </row>
    <row r="732" spans="1:19" x14ac:dyDescent="0.25">
      <c r="A732">
        <v>59270</v>
      </c>
      <c r="B732">
        <v>41216</v>
      </c>
      <c r="C732" t="s">
        <v>1626</v>
      </c>
      <c r="D732" t="s">
        <v>1340</v>
      </c>
      <c r="E732" t="s">
        <v>94</v>
      </c>
      <c r="F732">
        <v>100.5</v>
      </c>
      <c r="G732">
        <v>-269.81</v>
      </c>
      <c r="H732">
        <v>269.81</v>
      </c>
      <c r="I732" t="s">
        <v>2126</v>
      </c>
      <c r="J732" t="s">
        <v>116</v>
      </c>
      <c r="K732" t="s">
        <v>121</v>
      </c>
      <c r="L732">
        <v>206</v>
      </c>
      <c r="M732" s="34">
        <f t="shared" si="33"/>
        <v>3.9015151515151517E-2</v>
      </c>
      <c r="N732">
        <v>8</v>
      </c>
      <c r="O732">
        <f t="shared" si="34"/>
        <v>0.31212121212121213</v>
      </c>
      <c r="R732" s="7">
        <v>0.24173323020440313</v>
      </c>
      <c r="S732">
        <f t="shared" si="35"/>
        <v>7.5450068821374311E-2</v>
      </c>
    </row>
    <row r="733" spans="1:19" x14ac:dyDescent="0.25">
      <c r="A733">
        <v>32708</v>
      </c>
      <c r="B733">
        <v>22843</v>
      </c>
      <c r="C733" t="s">
        <v>1634</v>
      </c>
      <c r="D733" t="s">
        <v>1340</v>
      </c>
      <c r="E733" t="s">
        <v>94</v>
      </c>
      <c r="F733" s="6">
        <v>100.5</v>
      </c>
      <c r="G733" s="6">
        <v>270.25</v>
      </c>
      <c r="H733">
        <v>270.25</v>
      </c>
      <c r="I733" t="s">
        <v>2126</v>
      </c>
      <c r="J733" s="8" t="s">
        <v>116</v>
      </c>
      <c r="K733" t="s">
        <v>121</v>
      </c>
      <c r="L733">
        <v>28</v>
      </c>
      <c r="M733" s="34">
        <f t="shared" si="33"/>
        <v>5.3030303030303034E-3</v>
      </c>
      <c r="N733">
        <v>8</v>
      </c>
      <c r="O733">
        <f t="shared" si="34"/>
        <v>4.2424242424242427E-2</v>
      </c>
      <c r="R733" s="7">
        <v>0.24133965898778911</v>
      </c>
      <c r="S733">
        <f t="shared" si="35"/>
        <v>1.0238652199481963E-2</v>
      </c>
    </row>
    <row r="734" spans="1:19" x14ac:dyDescent="0.25">
      <c r="A734">
        <v>63258</v>
      </c>
      <c r="B734">
        <v>20988</v>
      </c>
      <c r="C734" t="s">
        <v>798</v>
      </c>
      <c r="D734" t="s">
        <v>979</v>
      </c>
      <c r="E734" t="s">
        <v>239</v>
      </c>
      <c r="F734" s="6">
        <v>140</v>
      </c>
      <c r="G734" s="6">
        <v>-106.41</v>
      </c>
      <c r="H734">
        <v>106.41</v>
      </c>
      <c r="I734" t="s">
        <v>2126</v>
      </c>
      <c r="J734" t="s">
        <v>116</v>
      </c>
      <c r="K734" t="s">
        <v>121</v>
      </c>
      <c r="L734">
        <v>253</v>
      </c>
      <c r="M734" s="34">
        <f t="shared" si="33"/>
        <v>4.791666666666667E-2</v>
      </c>
      <c r="N734">
        <v>8</v>
      </c>
      <c r="O734">
        <f t="shared" si="34"/>
        <v>0.38333333333333336</v>
      </c>
      <c r="R734" s="7">
        <v>0.24037323603502711</v>
      </c>
      <c r="S734">
        <f t="shared" si="35"/>
        <v>9.2143073813427068E-2</v>
      </c>
    </row>
    <row r="735" spans="1:19" x14ac:dyDescent="0.25">
      <c r="A735">
        <v>6157</v>
      </c>
      <c r="B735">
        <v>37659</v>
      </c>
      <c r="C735" t="s">
        <v>976</v>
      </c>
      <c r="D735" t="s">
        <v>979</v>
      </c>
      <c r="E735" t="s">
        <v>239</v>
      </c>
      <c r="F735">
        <v>140</v>
      </c>
      <c r="G735">
        <v>106.72</v>
      </c>
      <c r="H735">
        <v>106.72</v>
      </c>
      <c r="I735" t="s">
        <v>2126</v>
      </c>
      <c r="J735" t="s">
        <v>116</v>
      </c>
      <c r="K735" t="s">
        <v>121</v>
      </c>
      <c r="L735">
        <v>4</v>
      </c>
      <c r="M735" s="34">
        <f t="shared" si="33"/>
        <v>7.5757575757575758E-4</v>
      </c>
      <c r="N735">
        <v>6</v>
      </c>
      <c r="O735">
        <f t="shared" si="34"/>
        <v>4.5454545454545452E-3</v>
      </c>
      <c r="R735" s="7">
        <v>0.23967500043560003</v>
      </c>
      <c r="S735">
        <f t="shared" si="35"/>
        <v>1.0894318201618183E-3</v>
      </c>
    </row>
    <row r="736" spans="1:19" x14ac:dyDescent="0.25">
      <c r="A736">
        <v>5922</v>
      </c>
      <c r="B736">
        <v>345934</v>
      </c>
      <c r="C736" t="s">
        <v>976</v>
      </c>
      <c r="D736" t="s">
        <v>977</v>
      </c>
      <c r="E736" t="s">
        <v>70</v>
      </c>
      <c r="F736" s="6">
        <v>140</v>
      </c>
      <c r="G736" s="6">
        <v>-106.8</v>
      </c>
      <c r="H736">
        <v>106.8</v>
      </c>
      <c r="I736" t="s">
        <v>2126</v>
      </c>
      <c r="J736" t="s">
        <v>116</v>
      </c>
      <c r="K736" t="s">
        <v>121</v>
      </c>
      <c r="L736">
        <v>4</v>
      </c>
      <c r="M736" s="34">
        <f t="shared" si="33"/>
        <v>7.5757575757575758E-4</v>
      </c>
      <c r="N736">
        <v>6</v>
      </c>
      <c r="O736">
        <f t="shared" si="34"/>
        <v>4.5454545454545452E-3</v>
      </c>
      <c r="R736" s="7">
        <v>0.23949546860006776</v>
      </c>
      <c r="S736">
        <f t="shared" si="35"/>
        <v>1.0886157663639443E-3</v>
      </c>
    </row>
    <row r="737" spans="1:19" x14ac:dyDescent="0.25">
      <c r="A737">
        <v>16852</v>
      </c>
      <c r="B737">
        <v>345933</v>
      </c>
      <c r="C737" t="s">
        <v>977</v>
      </c>
      <c r="D737" t="s">
        <v>1324</v>
      </c>
      <c r="E737" t="s">
        <v>70</v>
      </c>
      <c r="F737" s="6">
        <v>140</v>
      </c>
      <c r="G737" s="6">
        <v>-106.88</v>
      </c>
      <c r="H737">
        <v>106.88</v>
      </c>
      <c r="I737" t="s">
        <v>2126</v>
      </c>
      <c r="J737" t="s">
        <v>116</v>
      </c>
      <c r="K737" t="s">
        <v>121</v>
      </c>
      <c r="L737">
        <v>12</v>
      </c>
      <c r="M737" s="34">
        <f t="shared" si="33"/>
        <v>2.2727272727272726E-3</v>
      </c>
      <c r="N737">
        <v>6</v>
      </c>
      <c r="O737">
        <f t="shared" si="34"/>
        <v>1.3636363636363636E-2</v>
      </c>
      <c r="R737" s="7">
        <v>0.23931620552476829</v>
      </c>
      <c r="S737">
        <f t="shared" si="35"/>
        <v>3.2634028026104767E-3</v>
      </c>
    </row>
    <row r="738" spans="1:19" x14ac:dyDescent="0.25">
      <c r="A738">
        <v>57009</v>
      </c>
      <c r="B738">
        <v>27094</v>
      </c>
      <c r="C738" t="s">
        <v>809</v>
      </c>
      <c r="D738" t="s">
        <v>1634</v>
      </c>
      <c r="E738" t="s">
        <v>94</v>
      </c>
      <c r="F738" s="6">
        <v>100.5</v>
      </c>
      <c r="G738" s="6">
        <v>272.89999999999998</v>
      </c>
      <c r="H738">
        <v>272.89999999999998</v>
      </c>
      <c r="I738" t="s">
        <v>2126</v>
      </c>
      <c r="J738" t="s">
        <v>116</v>
      </c>
      <c r="K738" t="s">
        <v>121</v>
      </c>
      <c r="L738">
        <v>182</v>
      </c>
      <c r="M738" s="34">
        <f t="shared" si="33"/>
        <v>3.446969696969697E-2</v>
      </c>
      <c r="N738">
        <v>8</v>
      </c>
      <c r="O738">
        <f t="shared" si="34"/>
        <v>0.27575757575757576</v>
      </c>
      <c r="R738" s="7">
        <v>0.23899612620538663</v>
      </c>
      <c r="S738">
        <f t="shared" si="35"/>
        <v>6.5904992377849039E-2</v>
      </c>
    </row>
    <row r="739" spans="1:19" x14ac:dyDescent="0.25">
      <c r="A739">
        <v>31720</v>
      </c>
      <c r="B739">
        <v>17218</v>
      </c>
      <c r="C739" t="s">
        <v>1646</v>
      </c>
      <c r="D739" t="s">
        <v>809</v>
      </c>
      <c r="E739" t="s">
        <v>94</v>
      </c>
      <c r="F739">
        <v>100.5</v>
      </c>
      <c r="G739">
        <v>272.98</v>
      </c>
      <c r="H739">
        <v>272.98</v>
      </c>
      <c r="I739" t="s">
        <v>2126</v>
      </c>
      <c r="J739" t="s">
        <v>116</v>
      </c>
      <c r="K739" t="s">
        <v>121</v>
      </c>
      <c r="L739">
        <v>26</v>
      </c>
      <c r="M739" s="34">
        <f t="shared" si="33"/>
        <v>4.9242424242424239E-3</v>
      </c>
      <c r="N739">
        <v>8</v>
      </c>
      <c r="O739">
        <f t="shared" si="34"/>
        <v>3.9393939393939391E-2</v>
      </c>
      <c r="R739" s="7">
        <v>0.23892608557934647</v>
      </c>
      <c r="S739">
        <f t="shared" si="35"/>
        <v>9.4122397349439505E-3</v>
      </c>
    </row>
    <row r="740" spans="1:19" x14ac:dyDescent="0.25">
      <c r="A740">
        <v>40421</v>
      </c>
      <c r="B740">
        <v>10343</v>
      </c>
      <c r="C740" t="s">
        <v>1302</v>
      </c>
      <c r="D740" t="s">
        <v>1646</v>
      </c>
      <c r="E740" t="s">
        <v>94</v>
      </c>
      <c r="F740" s="6">
        <v>100.5</v>
      </c>
      <c r="G740" s="6">
        <v>273.18</v>
      </c>
      <c r="H740">
        <v>273.18</v>
      </c>
      <c r="I740" t="s">
        <v>2126</v>
      </c>
      <c r="J740" s="8" t="s">
        <v>116</v>
      </c>
      <c r="K740" t="s">
        <v>121</v>
      </c>
      <c r="L740">
        <v>46</v>
      </c>
      <c r="M740" s="34">
        <f t="shared" si="33"/>
        <v>8.7121212121212127E-3</v>
      </c>
      <c r="N740">
        <v>8</v>
      </c>
      <c r="O740">
        <f t="shared" si="34"/>
        <v>6.9696969696969702E-2</v>
      </c>
      <c r="R740" s="7">
        <v>0.23875116348726116</v>
      </c>
      <c r="S740">
        <f t="shared" si="35"/>
        <v>1.6640232606687899E-2</v>
      </c>
    </row>
    <row r="741" spans="1:19" x14ac:dyDescent="0.25">
      <c r="A741">
        <v>16037</v>
      </c>
      <c r="B741">
        <v>16001</v>
      </c>
      <c r="C741" t="s">
        <v>819</v>
      </c>
      <c r="D741" t="s">
        <v>1302</v>
      </c>
      <c r="E741" t="s">
        <v>94</v>
      </c>
      <c r="F741">
        <v>100.5</v>
      </c>
      <c r="G741">
        <v>273.49</v>
      </c>
      <c r="H741">
        <v>273.49</v>
      </c>
      <c r="I741" t="s">
        <v>2126</v>
      </c>
      <c r="J741" t="s">
        <v>116</v>
      </c>
      <c r="K741" t="s">
        <v>121</v>
      </c>
      <c r="L741">
        <v>11</v>
      </c>
      <c r="M741" s="34">
        <f t="shared" si="33"/>
        <v>2.0833333333333333E-3</v>
      </c>
      <c r="N741">
        <v>8</v>
      </c>
      <c r="O741">
        <f t="shared" si="34"/>
        <v>1.6666666666666666E-2</v>
      </c>
      <c r="R741" s="7">
        <v>0.23848053984222459</v>
      </c>
      <c r="S741">
        <f t="shared" si="35"/>
        <v>3.9746756640370766E-3</v>
      </c>
    </row>
    <row r="742" spans="1:19" x14ac:dyDescent="0.25">
      <c r="A742">
        <v>69735</v>
      </c>
      <c r="B742">
        <v>21274</v>
      </c>
      <c r="C742" t="s">
        <v>1324</v>
      </c>
      <c r="D742" t="s">
        <v>988</v>
      </c>
      <c r="E742" t="s">
        <v>70</v>
      </c>
      <c r="F742">
        <v>140</v>
      </c>
      <c r="G742">
        <v>-108.09</v>
      </c>
      <c r="H742">
        <v>108.09</v>
      </c>
      <c r="I742" t="s">
        <v>2126</v>
      </c>
      <c r="J742" t="s">
        <v>116</v>
      </c>
      <c r="K742" t="s">
        <v>121</v>
      </c>
      <c r="L742">
        <v>536</v>
      </c>
      <c r="M742" s="34">
        <f t="shared" si="33"/>
        <v>0.10151515151515152</v>
      </c>
      <c r="N742">
        <v>6</v>
      </c>
      <c r="O742">
        <f t="shared" si="34"/>
        <v>0.60909090909090913</v>
      </c>
      <c r="R742" s="7">
        <v>0.23663721016270917</v>
      </c>
      <c r="S742">
        <f t="shared" si="35"/>
        <v>0.14413357346274105</v>
      </c>
    </row>
    <row r="743" spans="1:19" x14ac:dyDescent="0.25">
      <c r="A743">
        <v>62036</v>
      </c>
      <c r="B743">
        <v>20691</v>
      </c>
      <c r="C743" t="s">
        <v>1978</v>
      </c>
      <c r="D743" t="s">
        <v>819</v>
      </c>
      <c r="E743" t="s">
        <v>94</v>
      </c>
      <c r="F743" s="6">
        <v>100.5</v>
      </c>
      <c r="G743" s="6">
        <v>276.02999999999997</v>
      </c>
      <c r="H743">
        <v>276.02999999999997</v>
      </c>
      <c r="I743" t="s">
        <v>2126</v>
      </c>
      <c r="J743" t="s">
        <v>116</v>
      </c>
      <c r="K743" t="s">
        <v>121</v>
      </c>
      <c r="L743">
        <v>238</v>
      </c>
      <c r="M743" s="34">
        <f t="shared" si="33"/>
        <v>4.5075757575757575E-2</v>
      </c>
      <c r="N743">
        <v>8</v>
      </c>
      <c r="O743">
        <f t="shared" si="34"/>
        <v>0.3606060606060606</v>
      </c>
      <c r="R743" s="7">
        <v>0.23628606615748293</v>
      </c>
      <c r="S743">
        <f t="shared" si="35"/>
        <v>8.5206187493152938E-2</v>
      </c>
    </row>
    <row r="744" spans="1:19" x14ac:dyDescent="0.25">
      <c r="A744">
        <v>64998</v>
      </c>
      <c r="B744">
        <v>19560</v>
      </c>
      <c r="C744" t="s">
        <v>1250</v>
      </c>
      <c r="D744" t="s">
        <v>1141</v>
      </c>
      <c r="E744" t="s">
        <v>94</v>
      </c>
      <c r="F744" s="6">
        <v>45</v>
      </c>
      <c r="G744" s="6">
        <v>1101.83</v>
      </c>
      <c r="H744" s="6">
        <v>1101.83</v>
      </c>
      <c r="I744" t="s">
        <v>2126</v>
      </c>
      <c r="J744" t="s">
        <v>116</v>
      </c>
      <c r="K744" t="s">
        <v>121</v>
      </c>
      <c r="L744">
        <v>291</v>
      </c>
      <c r="M744" s="34">
        <f t="shared" si="33"/>
        <v>5.5113636363636365E-2</v>
      </c>
      <c r="N744">
        <v>24</v>
      </c>
      <c r="O744">
        <f t="shared" si="34"/>
        <v>1.3227272727272728</v>
      </c>
      <c r="R744" s="7">
        <v>0.23227061076572614</v>
      </c>
      <c r="S744">
        <f t="shared" si="35"/>
        <v>0.30723067151284683</v>
      </c>
    </row>
    <row r="745" spans="1:19" x14ac:dyDescent="0.25">
      <c r="A745">
        <v>31737</v>
      </c>
      <c r="B745">
        <v>22844</v>
      </c>
      <c r="C745" t="s">
        <v>867</v>
      </c>
      <c r="D745" t="s">
        <v>1414</v>
      </c>
      <c r="E745" t="s">
        <v>94</v>
      </c>
      <c r="F745" s="6">
        <v>100.5</v>
      </c>
      <c r="G745" s="6">
        <v>283.91000000000003</v>
      </c>
      <c r="H745">
        <v>283.91000000000003</v>
      </c>
      <c r="I745" t="s">
        <v>2126</v>
      </c>
      <c r="J745" t="s">
        <v>116</v>
      </c>
      <c r="K745" t="s">
        <v>121</v>
      </c>
      <c r="L745">
        <v>26</v>
      </c>
      <c r="M745" s="34">
        <f t="shared" si="33"/>
        <v>4.9242424242424239E-3</v>
      </c>
      <c r="N745">
        <v>8</v>
      </c>
      <c r="O745">
        <f t="shared" si="34"/>
        <v>3.9393939393939391E-2</v>
      </c>
      <c r="R745" s="7">
        <v>0.22972788151685392</v>
      </c>
      <c r="S745">
        <f t="shared" si="35"/>
        <v>9.0498862415730325E-3</v>
      </c>
    </row>
    <row r="746" spans="1:19" x14ac:dyDescent="0.25">
      <c r="A746">
        <v>2634</v>
      </c>
      <c r="B746">
        <v>22287</v>
      </c>
      <c r="C746" t="s">
        <v>866</v>
      </c>
      <c r="D746" t="s">
        <v>867</v>
      </c>
      <c r="E746" t="s">
        <v>94</v>
      </c>
      <c r="F746">
        <v>34.5</v>
      </c>
      <c r="G746">
        <v>283.99</v>
      </c>
      <c r="H746">
        <v>283.99</v>
      </c>
      <c r="I746" t="s">
        <v>2126</v>
      </c>
      <c r="J746" t="s">
        <v>28</v>
      </c>
      <c r="K746" t="s">
        <v>121</v>
      </c>
      <c r="L746">
        <v>2</v>
      </c>
      <c r="M746" s="34">
        <f t="shared" si="33"/>
        <v>3.7878787878787879E-4</v>
      </c>
      <c r="N746">
        <v>8</v>
      </c>
      <c r="O746">
        <f t="shared" si="34"/>
        <v>3.0303030303030303E-3</v>
      </c>
      <c r="R746" s="7">
        <v>0.22966316715887886</v>
      </c>
      <c r="S746">
        <f t="shared" si="35"/>
        <v>6.9594899139054198E-4</v>
      </c>
    </row>
    <row r="747" spans="1:19" x14ac:dyDescent="0.25">
      <c r="A747">
        <v>60290</v>
      </c>
      <c r="B747">
        <v>43412</v>
      </c>
      <c r="C747" t="s">
        <v>1735</v>
      </c>
      <c r="D747" t="s">
        <v>866</v>
      </c>
      <c r="E747" t="s">
        <v>94</v>
      </c>
      <c r="F747">
        <v>100.5</v>
      </c>
      <c r="G747">
        <v>285.36</v>
      </c>
      <c r="H747">
        <v>285.36</v>
      </c>
      <c r="I747" t="s">
        <v>2126</v>
      </c>
      <c r="J747" t="s">
        <v>116</v>
      </c>
      <c r="K747" t="s">
        <v>121</v>
      </c>
      <c r="L747">
        <v>217</v>
      </c>
      <c r="M747" s="34">
        <f t="shared" si="33"/>
        <v>4.1098484848484849E-2</v>
      </c>
      <c r="N747">
        <v>8</v>
      </c>
      <c r="O747">
        <f t="shared" si="34"/>
        <v>0.3287878787878788</v>
      </c>
      <c r="R747" s="7">
        <v>0.22856056504573172</v>
      </c>
      <c r="S747">
        <f t="shared" si="35"/>
        <v>7.5147943355945129E-2</v>
      </c>
    </row>
    <row r="748" spans="1:19" x14ac:dyDescent="0.25">
      <c r="A748">
        <v>62610</v>
      </c>
      <c r="B748">
        <v>7597</v>
      </c>
      <c r="C748" t="s">
        <v>1735</v>
      </c>
      <c r="D748" t="s">
        <v>1743</v>
      </c>
      <c r="E748" t="s">
        <v>94</v>
      </c>
      <c r="F748">
        <v>100.5</v>
      </c>
      <c r="G748">
        <v>-287.94</v>
      </c>
      <c r="H748">
        <v>287.94</v>
      </c>
      <c r="I748" t="s">
        <v>2126</v>
      </c>
      <c r="J748" t="s">
        <v>116</v>
      </c>
      <c r="K748" t="s">
        <v>121</v>
      </c>
      <c r="L748">
        <v>245</v>
      </c>
      <c r="M748" s="34">
        <f t="shared" si="33"/>
        <v>4.6401515151515152E-2</v>
      </c>
      <c r="N748">
        <v>8</v>
      </c>
      <c r="O748">
        <f t="shared" si="34"/>
        <v>0.37121212121212122</v>
      </c>
      <c r="R748" s="7">
        <v>0.22651261666128361</v>
      </c>
      <c r="S748">
        <f t="shared" si="35"/>
        <v>8.4084228912143164E-2</v>
      </c>
    </row>
    <row r="749" spans="1:19" x14ac:dyDescent="0.25">
      <c r="A749">
        <v>69450</v>
      </c>
      <c r="B749">
        <v>11972</v>
      </c>
      <c r="C749" t="s">
        <v>1743</v>
      </c>
      <c r="D749" t="s">
        <v>938</v>
      </c>
      <c r="E749" t="s">
        <v>94</v>
      </c>
      <c r="F749">
        <v>100.5</v>
      </c>
      <c r="G749">
        <v>-289.64999999999998</v>
      </c>
      <c r="H749">
        <v>289.64999999999998</v>
      </c>
      <c r="I749" t="s">
        <v>2126</v>
      </c>
      <c r="J749" t="s">
        <v>116</v>
      </c>
      <c r="K749" t="s">
        <v>121</v>
      </c>
      <c r="L749">
        <v>503</v>
      </c>
      <c r="M749" s="34">
        <f t="shared" si="33"/>
        <v>9.5265151515151511E-2</v>
      </c>
      <c r="N749">
        <v>8</v>
      </c>
      <c r="O749">
        <f t="shared" si="34"/>
        <v>0.76212121212121209</v>
      </c>
      <c r="R749" s="7">
        <v>0.22517535936975663</v>
      </c>
      <c r="S749">
        <f t="shared" si="35"/>
        <v>0.17161091782270846</v>
      </c>
    </row>
    <row r="750" spans="1:19" x14ac:dyDescent="0.25">
      <c r="A750">
        <v>4678</v>
      </c>
      <c r="B750">
        <v>27984</v>
      </c>
      <c r="C750" t="s">
        <v>938</v>
      </c>
      <c r="D750" t="s">
        <v>939</v>
      </c>
      <c r="E750" t="s">
        <v>94</v>
      </c>
      <c r="F750">
        <v>100.5</v>
      </c>
      <c r="G750">
        <v>-291.88</v>
      </c>
      <c r="H750">
        <v>291.88</v>
      </c>
      <c r="I750" t="s">
        <v>2126</v>
      </c>
      <c r="J750" t="s">
        <v>116</v>
      </c>
      <c r="K750" t="s">
        <v>121</v>
      </c>
      <c r="L750">
        <v>3</v>
      </c>
      <c r="M750" s="34">
        <f t="shared" si="33"/>
        <v>5.6818181818181815E-4</v>
      </c>
      <c r="N750">
        <v>8</v>
      </c>
      <c r="O750">
        <f t="shared" si="34"/>
        <v>4.5454545454545452E-3</v>
      </c>
      <c r="R750" s="7">
        <v>0.22345499123424012</v>
      </c>
      <c r="S750">
        <f t="shared" si="35"/>
        <v>1.0157045056101823E-3</v>
      </c>
    </row>
    <row r="751" spans="1:19" x14ac:dyDescent="0.25">
      <c r="A751">
        <v>27642</v>
      </c>
      <c r="B751">
        <v>27983</v>
      </c>
      <c r="C751" t="s">
        <v>939</v>
      </c>
      <c r="D751" t="s">
        <v>306</v>
      </c>
      <c r="E751" t="s">
        <v>94</v>
      </c>
      <c r="F751" s="6">
        <v>100.5</v>
      </c>
      <c r="G751" s="6">
        <v>-291.95999999999998</v>
      </c>
      <c r="H751">
        <v>291.95999999999998</v>
      </c>
      <c r="I751" t="s">
        <v>2126</v>
      </c>
      <c r="J751" t="s">
        <v>116</v>
      </c>
      <c r="K751" t="s">
        <v>121</v>
      </c>
      <c r="L751">
        <v>21</v>
      </c>
      <c r="M751" s="34">
        <f t="shared" si="33"/>
        <v>3.9772727272727269E-3</v>
      </c>
      <c r="N751">
        <v>8</v>
      </c>
      <c r="O751">
        <f t="shared" si="34"/>
        <v>3.1818181818181815E-2</v>
      </c>
      <c r="R751" s="7">
        <v>0.22339376230117142</v>
      </c>
      <c r="S751">
        <f t="shared" si="35"/>
        <v>7.1079833459463627E-3</v>
      </c>
    </row>
    <row r="752" spans="1:19" x14ac:dyDescent="0.25">
      <c r="A752">
        <v>56715</v>
      </c>
      <c r="B752">
        <v>32554</v>
      </c>
      <c r="C752" t="s">
        <v>1594</v>
      </c>
      <c r="D752" t="s">
        <v>1978</v>
      </c>
      <c r="E752" t="s">
        <v>94</v>
      </c>
      <c r="F752">
        <v>100.5</v>
      </c>
      <c r="G752">
        <v>295.19</v>
      </c>
      <c r="H752">
        <v>295.19</v>
      </c>
      <c r="I752" t="s">
        <v>2126</v>
      </c>
      <c r="J752" t="s">
        <v>116</v>
      </c>
      <c r="K752" t="s">
        <v>121</v>
      </c>
      <c r="L752">
        <v>179</v>
      </c>
      <c r="M752" s="34">
        <f t="shared" si="33"/>
        <v>3.3901515151515155E-2</v>
      </c>
      <c r="N752">
        <v>8</v>
      </c>
      <c r="O752">
        <f t="shared" si="34"/>
        <v>0.27121212121212124</v>
      </c>
      <c r="R752" s="7">
        <v>0.22094936427876963</v>
      </c>
      <c r="S752">
        <f t="shared" si="35"/>
        <v>5.9924145766514801E-2</v>
      </c>
    </row>
    <row r="753" spans="1:19" x14ac:dyDescent="0.25">
      <c r="A753">
        <v>28952</v>
      </c>
      <c r="B753">
        <v>26256</v>
      </c>
      <c r="C753" t="s">
        <v>1347</v>
      </c>
      <c r="D753" t="s">
        <v>1594</v>
      </c>
      <c r="E753" t="s">
        <v>94</v>
      </c>
      <c r="F753" s="6">
        <v>100.5</v>
      </c>
      <c r="G753" s="6">
        <v>295.52</v>
      </c>
      <c r="H753">
        <v>295.52</v>
      </c>
      <c r="I753" t="s">
        <v>2126</v>
      </c>
      <c r="J753" s="8" t="s">
        <v>116</v>
      </c>
      <c r="K753" t="s">
        <v>121</v>
      </c>
      <c r="L753">
        <v>23</v>
      </c>
      <c r="M753" s="34">
        <f t="shared" si="33"/>
        <v>4.3560606060606064E-3</v>
      </c>
      <c r="N753">
        <v>8</v>
      </c>
      <c r="O753">
        <f t="shared" si="34"/>
        <v>3.4848484848484851E-2</v>
      </c>
      <c r="R753" s="7">
        <v>0.22070263549489039</v>
      </c>
      <c r="S753">
        <f t="shared" si="35"/>
        <v>7.6911524490643627E-3</v>
      </c>
    </row>
    <row r="754" spans="1:19" x14ac:dyDescent="0.25">
      <c r="A754">
        <v>38320</v>
      </c>
      <c r="B754">
        <v>19147</v>
      </c>
      <c r="C754" t="s">
        <v>858</v>
      </c>
      <c r="D754" t="s">
        <v>1347</v>
      </c>
      <c r="E754" t="s">
        <v>94</v>
      </c>
      <c r="F754" s="6">
        <v>100.5</v>
      </c>
      <c r="G754" s="6">
        <v>296.39999999999998</v>
      </c>
      <c r="H754">
        <v>296.39999999999998</v>
      </c>
      <c r="I754" t="s">
        <v>2126</v>
      </c>
      <c r="J754" t="s">
        <v>116</v>
      </c>
      <c r="K754" t="s">
        <v>121</v>
      </c>
      <c r="L754">
        <v>38</v>
      </c>
      <c r="M754" s="34">
        <f t="shared" si="33"/>
        <v>7.1969696969696973E-3</v>
      </c>
      <c r="N754">
        <v>8</v>
      </c>
      <c r="O754">
        <f t="shared" si="34"/>
        <v>5.7575757575757579E-2</v>
      </c>
      <c r="R754" s="7">
        <v>0.22004737800759114</v>
      </c>
      <c r="S754">
        <f t="shared" si="35"/>
        <v>1.2669394491346157E-2</v>
      </c>
    </row>
    <row r="755" spans="1:19" x14ac:dyDescent="0.25">
      <c r="A755">
        <v>32056</v>
      </c>
      <c r="B755">
        <v>26230</v>
      </c>
      <c r="C755" t="s">
        <v>1651</v>
      </c>
      <c r="D755" t="s">
        <v>1469</v>
      </c>
      <c r="E755" t="s">
        <v>94</v>
      </c>
      <c r="F755">
        <v>98</v>
      </c>
      <c r="G755" s="6">
        <v>5524.33</v>
      </c>
      <c r="H755" s="6">
        <v>5524.33</v>
      </c>
      <c r="I755" t="s">
        <v>2126</v>
      </c>
      <c r="J755" t="s">
        <v>28</v>
      </c>
      <c r="K755" t="s">
        <v>121</v>
      </c>
      <c r="L755">
        <v>27</v>
      </c>
      <c r="M755" s="34">
        <f t="shared" si="33"/>
        <v>5.1136363636363636E-3</v>
      </c>
      <c r="N755">
        <v>42</v>
      </c>
      <c r="O755">
        <f t="shared" si="34"/>
        <v>0.21477272727272728</v>
      </c>
      <c r="R755" s="7">
        <v>0.21823703413686224</v>
      </c>
      <c r="S755">
        <f t="shared" si="35"/>
        <v>4.6871363013485184E-2</v>
      </c>
    </row>
    <row r="756" spans="1:19" x14ac:dyDescent="0.25">
      <c r="A756">
        <v>68811</v>
      </c>
      <c r="B756">
        <v>7400</v>
      </c>
      <c r="C756" t="s">
        <v>1119</v>
      </c>
      <c r="D756" t="s">
        <v>1651</v>
      </c>
      <c r="E756" t="s">
        <v>94</v>
      </c>
      <c r="F756">
        <v>98</v>
      </c>
      <c r="G756" s="6">
        <v>5524.66</v>
      </c>
      <c r="H756" s="6">
        <v>5524.66</v>
      </c>
      <c r="I756" t="s">
        <v>2126</v>
      </c>
      <c r="J756" t="s">
        <v>28</v>
      </c>
      <c r="K756" t="s">
        <v>121</v>
      </c>
      <c r="L756">
        <v>451</v>
      </c>
      <c r="M756" s="34">
        <f t="shared" si="33"/>
        <v>8.5416666666666669E-2</v>
      </c>
      <c r="N756">
        <v>42</v>
      </c>
      <c r="O756">
        <f t="shared" si="34"/>
        <v>3.5874999999999999</v>
      </c>
      <c r="R756" s="7">
        <v>0.21818450552391791</v>
      </c>
      <c r="S756">
        <f t="shared" si="35"/>
        <v>0.78273691356705544</v>
      </c>
    </row>
    <row r="757" spans="1:19" x14ac:dyDescent="0.25">
      <c r="A757">
        <v>66045</v>
      </c>
      <c r="B757">
        <v>14878</v>
      </c>
      <c r="C757" t="s">
        <v>2046</v>
      </c>
      <c r="D757" t="s">
        <v>1250</v>
      </c>
      <c r="E757" t="s">
        <v>94</v>
      </c>
      <c r="F757">
        <v>70</v>
      </c>
      <c r="G757" s="6">
        <v>1173.75</v>
      </c>
      <c r="H757" s="6">
        <v>1173.75</v>
      </c>
      <c r="I757" t="s">
        <v>2126</v>
      </c>
      <c r="J757" t="s">
        <v>116</v>
      </c>
      <c r="K757" t="s">
        <v>121</v>
      </c>
      <c r="L757">
        <v>324</v>
      </c>
      <c r="M757" s="34">
        <f t="shared" si="33"/>
        <v>6.1363636363636363E-2</v>
      </c>
      <c r="N757">
        <v>24</v>
      </c>
      <c r="O757">
        <f t="shared" si="34"/>
        <v>1.4727272727272727</v>
      </c>
      <c r="R757" s="7">
        <v>0.21803853210649626</v>
      </c>
      <c r="S757">
        <f t="shared" si="35"/>
        <v>0.32111129273865813</v>
      </c>
    </row>
    <row r="758" spans="1:19" x14ac:dyDescent="0.25">
      <c r="A758">
        <v>60577</v>
      </c>
      <c r="B758">
        <v>38105</v>
      </c>
      <c r="C758" t="s">
        <v>1700</v>
      </c>
      <c r="D758" t="s">
        <v>858</v>
      </c>
      <c r="E758" t="s">
        <v>94</v>
      </c>
      <c r="F758" s="6">
        <v>100.5</v>
      </c>
      <c r="G758" s="6">
        <v>299.26</v>
      </c>
      <c r="H758">
        <v>299.26</v>
      </c>
      <c r="I758" t="s">
        <v>2126</v>
      </c>
      <c r="J758" s="8" t="s">
        <v>116</v>
      </c>
      <c r="K758" t="s">
        <v>121</v>
      </c>
      <c r="L758">
        <v>221</v>
      </c>
      <c r="M758" s="34">
        <f t="shared" si="33"/>
        <v>4.1856060606060605E-2</v>
      </c>
      <c r="N758">
        <v>8</v>
      </c>
      <c r="O758">
        <f t="shared" si="34"/>
        <v>0.33484848484848484</v>
      </c>
      <c r="R758" s="7">
        <v>0.217944405672158</v>
      </c>
      <c r="S758">
        <f t="shared" si="35"/>
        <v>7.2978354020525632E-2</v>
      </c>
    </row>
    <row r="759" spans="1:19" x14ac:dyDescent="0.25">
      <c r="A759">
        <v>70183</v>
      </c>
      <c r="B759">
        <v>37991</v>
      </c>
      <c r="C759" t="s">
        <v>881</v>
      </c>
      <c r="D759" t="s">
        <v>2046</v>
      </c>
      <c r="E759" t="s">
        <v>94</v>
      </c>
      <c r="F759">
        <v>70</v>
      </c>
      <c r="G759" s="6">
        <v>1174.28</v>
      </c>
      <c r="H759" s="6">
        <v>1174.28</v>
      </c>
      <c r="I759" t="s">
        <v>2126</v>
      </c>
      <c r="J759" t="s">
        <v>116</v>
      </c>
      <c r="K759" t="s">
        <v>121</v>
      </c>
      <c r="L759">
        <v>743</v>
      </c>
      <c r="M759" s="34">
        <f t="shared" si="33"/>
        <v>0.14071969696969697</v>
      </c>
      <c r="N759">
        <v>24</v>
      </c>
      <c r="O759">
        <f t="shared" si="34"/>
        <v>3.377272727272727</v>
      </c>
      <c r="R759" s="7">
        <v>0.21794012250911196</v>
      </c>
      <c r="S759">
        <f t="shared" si="35"/>
        <v>0.73604323192850074</v>
      </c>
    </row>
    <row r="760" spans="1:19" x14ac:dyDescent="0.25">
      <c r="A760">
        <v>3020</v>
      </c>
      <c r="B760">
        <v>5600</v>
      </c>
      <c r="C760" t="s">
        <v>880</v>
      </c>
      <c r="D760" t="s">
        <v>881</v>
      </c>
      <c r="E760" t="s">
        <v>70</v>
      </c>
      <c r="F760" s="6">
        <v>130</v>
      </c>
      <c r="G760" s="6">
        <v>1174.3599999999999</v>
      </c>
      <c r="H760" s="6">
        <v>1174.3599999999999</v>
      </c>
      <c r="I760" t="s">
        <v>2126</v>
      </c>
      <c r="J760" s="8" t="s">
        <v>28</v>
      </c>
      <c r="K760" t="s">
        <v>121</v>
      </c>
      <c r="L760">
        <v>2</v>
      </c>
      <c r="M760" s="34">
        <f t="shared" si="33"/>
        <v>3.7878787878787879E-4</v>
      </c>
      <c r="N760">
        <v>24</v>
      </c>
      <c r="O760">
        <f t="shared" si="34"/>
        <v>9.0909090909090905E-3</v>
      </c>
      <c r="R760" s="7">
        <v>0.21792527594604721</v>
      </c>
      <c r="S760">
        <f t="shared" si="35"/>
        <v>1.9811388722367927E-3</v>
      </c>
    </row>
    <row r="761" spans="1:19" x14ac:dyDescent="0.25">
      <c r="A761">
        <v>49836</v>
      </c>
      <c r="B761">
        <v>17885</v>
      </c>
      <c r="C761" t="s">
        <v>1920</v>
      </c>
      <c r="D761" t="s">
        <v>880</v>
      </c>
      <c r="F761" s="6">
        <v>130</v>
      </c>
      <c r="G761" s="6">
        <v>1174.44</v>
      </c>
      <c r="H761" s="6">
        <v>1174.44</v>
      </c>
      <c r="I761" t="s">
        <v>2126</v>
      </c>
      <c r="J761" t="s">
        <v>116</v>
      </c>
      <c r="K761" t="s">
        <v>121</v>
      </c>
      <c r="L761">
        <v>156</v>
      </c>
      <c r="M761" s="34">
        <f t="shared" si="33"/>
        <v>2.9545454545454545E-2</v>
      </c>
      <c r="N761">
        <v>24</v>
      </c>
      <c r="O761">
        <f t="shared" si="34"/>
        <v>0.70909090909090911</v>
      </c>
      <c r="R761" s="7">
        <v>0.21791043140560606</v>
      </c>
      <c r="S761">
        <f t="shared" si="35"/>
        <v>0.15451830590579341</v>
      </c>
    </row>
    <row r="762" spans="1:19" x14ac:dyDescent="0.25">
      <c r="A762">
        <v>57006</v>
      </c>
      <c r="B762">
        <v>10629</v>
      </c>
      <c r="C762" t="s">
        <v>1966</v>
      </c>
      <c r="D762" t="s">
        <v>1920</v>
      </c>
      <c r="E762" t="s">
        <v>94</v>
      </c>
      <c r="F762">
        <v>70</v>
      </c>
      <c r="G762" s="6">
        <v>1174.52</v>
      </c>
      <c r="H762" s="6">
        <v>1174.52</v>
      </c>
      <c r="I762" t="s">
        <v>2126</v>
      </c>
      <c r="J762" t="s">
        <v>116</v>
      </c>
      <c r="K762" t="s">
        <v>121</v>
      </c>
      <c r="L762">
        <v>182</v>
      </c>
      <c r="M762" s="34">
        <f t="shared" si="33"/>
        <v>3.446969696969697E-2</v>
      </c>
      <c r="N762">
        <v>24</v>
      </c>
      <c r="O762">
        <f t="shared" si="34"/>
        <v>0.82727272727272727</v>
      </c>
      <c r="R762" s="7">
        <v>0.21789558888737526</v>
      </c>
      <c r="S762">
        <f t="shared" si="35"/>
        <v>0.18025907807955591</v>
      </c>
    </row>
    <row r="763" spans="1:19" x14ac:dyDescent="0.25">
      <c r="A763">
        <v>34773</v>
      </c>
      <c r="B763">
        <v>28297</v>
      </c>
      <c r="C763" t="s">
        <v>1700</v>
      </c>
      <c r="D763" t="s">
        <v>1135</v>
      </c>
      <c r="E763" t="s">
        <v>94</v>
      </c>
      <c r="F763">
        <v>100.5</v>
      </c>
      <c r="G763">
        <v>-299.33999999999997</v>
      </c>
      <c r="H763">
        <v>299.33999999999997</v>
      </c>
      <c r="I763" t="s">
        <v>2126</v>
      </c>
      <c r="J763" t="s">
        <v>116</v>
      </c>
      <c r="K763" t="s">
        <v>121</v>
      </c>
      <c r="L763">
        <v>32</v>
      </c>
      <c r="M763" s="34">
        <f t="shared" si="33"/>
        <v>6.0606060606060606E-3</v>
      </c>
      <c r="N763">
        <v>8</v>
      </c>
      <c r="O763">
        <f t="shared" si="34"/>
        <v>4.8484848484848485E-2</v>
      </c>
      <c r="R763" s="7">
        <v>0.217886159021347</v>
      </c>
      <c r="S763">
        <f t="shared" si="35"/>
        <v>1.0564177407095612E-2</v>
      </c>
    </row>
    <row r="764" spans="1:19" x14ac:dyDescent="0.25">
      <c r="A764">
        <v>54843</v>
      </c>
      <c r="B764">
        <v>41667</v>
      </c>
      <c r="C764" t="s">
        <v>1965</v>
      </c>
      <c r="D764" t="s">
        <v>1966</v>
      </c>
      <c r="E764" t="s">
        <v>94</v>
      </c>
      <c r="F764">
        <v>70</v>
      </c>
      <c r="G764" s="6">
        <v>1174.5999999999999</v>
      </c>
      <c r="H764" s="6">
        <v>1174.5999999999999</v>
      </c>
      <c r="I764" t="s">
        <v>2126</v>
      </c>
      <c r="J764" t="s">
        <v>116</v>
      </c>
      <c r="K764" t="s">
        <v>121</v>
      </c>
      <c r="L764">
        <v>157</v>
      </c>
      <c r="M764" s="34">
        <f t="shared" si="33"/>
        <v>2.9734848484848486E-2</v>
      </c>
      <c r="N764">
        <v>24</v>
      </c>
      <c r="O764">
        <f t="shared" si="34"/>
        <v>0.71363636363636362</v>
      </c>
      <c r="R764" s="7">
        <v>0.21788074839094163</v>
      </c>
      <c r="S764">
        <f t="shared" si="35"/>
        <v>0.15548762498808108</v>
      </c>
    </row>
    <row r="765" spans="1:19" x14ac:dyDescent="0.25">
      <c r="A765">
        <v>55259</v>
      </c>
      <c r="B765">
        <v>16259</v>
      </c>
      <c r="C765" t="s">
        <v>1036</v>
      </c>
      <c r="D765" t="s">
        <v>1965</v>
      </c>
      <c r="E765" t="s">
        <v>94</v>
      </c>
      <c r="F765">
        <v>70</v>
      </c>
      <c r="G765" s="6">
        <v>1174.68</v>
      </c>
      <c r="H765" s="6">
        <v>1174.68</v>
      </c>
      <c r="I765" t="s">
        <v>2126</v>
      </c>
      <c r="J765" t="s">
        <v>116</v>
      </c>
      <c r="K765" t="s">
        <v>121</v>
      </c>
      <c r="L765">
        <v>164</v>
      </c>
      <c r="M765" s="34">
        <f t="shared" si="33"/>
        <v>3.1060606060606059E-2</v>
      </c>
      <c r="N765">
        <v>24</v>
      </c>
      <c r="O765">
        <f t="shared" si="34"/>
        <v>0.74545454545454537</v>
      </c>
      <c r="R765" s="7">
        <v>0.21786590991589197</v>
      </c>
      <c r="S765">
        <f t="shared" si="35"/>
        <v>0.16240913284639219</v>
      </c>
    </row>
    <row r="766" spans="1:19" x14ac:dyDescent="0.25">
      <c r="A766">
        <v>43660</v>
      </c>
      <c r="B766">
        <v>44854</v>
      </c>
      <c r="C766" t="s">
        <v>1685</v>
      </c>
      <c r="D766" t="s">
        <v>1135</v>
      </c>
      <c r="E766" t="s">
        <v>94</v>
      </c>
      <c r="F766" s="6">
        <v>100.5</v>
      </c>
      <c r="G766" s="6">
        <v>299.42</v>
      </c>
      <c r="H766">
        <v>299.42</v>
      </c>
      <c r="I766" t="s">
        <v>2126</v>
      </c>
      <c r="J766" t="s">
        <v>116</v>
      </c>
      <c r="K766" t="s">
        <v>121</v>
      </c>
      <c r="L766">
        <v>62</v>
      </c>
      <c r="M766" s="34">
        <f t="shared" si="33"/>
        <v>1.1742424242424242E-2</v>
      </c>
      <c r="N766">
        <v>8</v>
      </c>
      <c r="O766">
        <f t="shared" si="34"/>
        <v>9.3939393939393934E-2</v>
      </c>
      <c r="R766" s="7">
        <v>0.21782794349559148</v>
      </c>
      <c r="S766">
        <f t="shared" si="35"/>
        <v>2.046262499504041E-2</v>
      </c>
    </row>
    <row r="767" spans="1:19" x14ac:dyDescent="0.25">
      <c r="A767">
        <v>33923</v>
      </c>
      <c r="B767">
        <v>34037</v>
      </c>
      <c r="C767" t="s">
        <v>1684</v>
      </c>
      <c r="D767" t="s">
        <v>1685</v>
      </c>
      <c r="E767" t="s">
        <v>94</v>
      </c>
      <c r="F767" s="6">
        <v>100.5</v>
      </c>
      <c r="G767" s="6">
        <v>299.5</v>
      </c>
      <c r="H767">
        <v>299.5</v>
      </c>
      <c r="I767" t="s">
        <v>2126</v>
      </c>
      <c r="J767" s="8" t="s">
        <v>116</v>
      </c>
      <c r="K767" t="s">
        <v>121</v>
      </c>
      <c r="L767">
        <v>30</v>
      </c>
      <c r="M767" s="34">
        <f t="shared" si="33"/>
        <v>5.681818181818182E-3</v>
      </c>
      <c r="N767">
        <v>8</v>
      </c>
      <c r="O767">
        <f t="shared" si="34"/>
        <v>4.5454545454545456E-2</v>
      </c>
      <c r="R767" s="7">
        <v>0.21776975906994994</v>
      </c>
      <c r="S767">
        <f t="shared" si="35"/>
        <v>9.8986254122704516E-3</v>
      </c>
    </row>
    <row r="768" spans="1:19" x14ac:dyDescent="0.25">
      <c r="A768">
        <v>61848</v>
      </c>
      <c r="B768">
        <v>9306</v>
      </c>
      <c r="C768" t="s">
        <v>1423</v>
      </c>
      <c r="D768" t="s">
        <v>1684</v>
      </c>
      <c r="E768" t="s">
        <v>94</v>
      </c>
      <c r="F768" s="6">
        <v>100.5</v>
      </c>
      <c r="G768" s="6">
        <v>300.45999999999998</v>
      </c>
      <c r="H768">
        <v>300.45999999999998</v>
      </c>
      <c r="I768" t="s">
        <v>2126</v>
      </c>
      <c r="J768" t="s">
        <v>116</v>
      </c>
      <c r="K768" t="s">
        <v>121</v>
      </c>
      <c r="L768">
        <v>236</v>
      </c>
      <c r="M768" s="34">
        <f t="shared" si="33"/>
        <v>4.46969696969697E-2</v>
      </c>
      <c r="N768">
        <v>8</v>
      </c>
      <c r="O768">
        <f t="shared" si="34"/>
        <v>0.3575757575757576</v>
      </c>
      <c r="R768" s="7">
        <v>0.21707396272864943</v>
      </c>
      <c r="S768">
        <f t="shared" si="35"/>
        <v>7.7620386672668587E-2</v>
      </c>
    </row>
    <row r="769" spans="1:19" x14ac:dyDescent="0.25">
      <c r="A769">
        <v>70953</v>
      </c>
      <c r="B769">
        <v>13421</v>
      </c>
      <c r="C769" t="s">
        <v>1119</v>
      </c>
      <c r="D769" t="s">
        <v>1158</v>
      </c>
      <c r="E769" t="s">
        <v>94</v>
      </c>
      <c r="F769">
        <v>98</v>
      </c>
      <c r="G769" s="6">
        <v>-5588.83</v>
      </c>
      <c r="H769" s="6">
        <v>5588.83</v>
      </c>
      <c r="I769" t="s">
        <v>2126</v>
      </c>
      <c r="J769" t="s">
        <v>28</v>
      </c>
      <c r="K769" t="s">
        <v>121</v>
      </c>
      <c r="L769">
        <v>976</v>
      </c>
      <c r="M769" s="34">
        <f t="shared" si="33"/>
        <v>0.18484848484848485</v>
      </c>
      <c r="N769">
        <v>42</v>
      </c>
      <c r="O769">
        <f t="shared" si="34"/>
        <v>7.7636363636363637</v>
      </c>
      <c r="R769" s="7">
        <v>0.21571838735357707</v>
      </c>
      <c r="S769">
        <f t="shared" si="35"/>
        <v>1.6747591163632256</v>
      </c>
    </row>
    <row r="770" spans="1:19" x14ac:dyDescent="0.25">
      <c r="A770">
        <v>22419</v>
      </c>
      <c r="B770">
        <v>31445</v>
      </c>
      <c r="C770" t="s">
        <v>1469</v>
      </c>
      <c r="D770" t="s">
        <v>1281</v>
      </c>
      <c r="E770" t="s">
        <v>64</v>
      </c>
      <c r="F770">
        <v>98</v>
      </c>
      <c r="G770" s="6">
        <v>-3463.28</v>
      </c>
      <c r="H770" s="6">
        <v>3463.28</v>
      </c>
      <c r="I770" t="s">
        <v>2126</v>
      </c>
      <c r="J770" t="s">
        <v>28</v>
      </c>
      <c r="K770" t="s">
        <v>121</v>
      </c>
      <c r="L770">
        <v>16</v>
      </c>
      <c r="M770" s="34">
        <f t="shared" ref="M770:M833" si="36">L770/5280</f>
        <v>3.0303030303030303E-3</v>
      </c>
      <c r="N770">
        <v>48</v>
      </c>
      <c r="O770">
        <f t="shared" ref="O770:O833" si="37">M770*N770</f>
        <v>0.14545454545454545</v>
      </c>
      <c r="R770" s="7">
        <v>0.21335968756331447</v>
      </c>
      <c r="S770">
        <f t="shared" ref="S770:S833" si="38">O770*R770</f>
        <v>3.1034136372845741E-2</v>
      </c>
    </row>
    <row r="771" spans="1:19" x14ac:dyDescent="0.25">
      <c r="A771">
        <v>15291</v>
      </c>
      <c r="B771">
        <v>27801</v>
      </c>
      <c r="C771" t="s">
        <v>1281</v>
      </c>
      <c r="D771" t="s">
        <v>1282</v>
      </c>
      <c r="E771" t="s">
        <v>64</v>
      </c>
      <c r="F771">
        <v>120</v>
      </c>
      <c r="G771" s="6">
        <v>-3463.36</v>
      </c>
      <c r="H771" s="6">
        <v>3463.36</v>
      </c>
      <c r="I771" t="s">
        <v>2126</v>
      </c>
      <c r="J771" t="s">
        <v>28</v>
      </c>
      <c r="K771" t="s">
        <v>121</v>
      </c>
      <c r="L771">
        <v>10</v>
      </c>
      <c r="M771" s="34">
        <f t="shared" si="36"/>
        <v>1.893939393939394E-3</v>
      </c>
      <c r="N771">
        <v>48</v>
      </c>
      <c r="O771">
        <f t="shared" si="37"/>
        <v>9.0909090909090912E-2</v>
      </c>
      <c r="R771" s="7">
        <v>0.21335475917729482</v>
      </c>
      <c r="S771">
        <f t="shared" si="38"/>
        <v>1.9395887197935894E-2</v>
      </c>
    </row>
    <row r="772" spans="1:19" x14ac:dyDescent="0.25">
      <c r="A772">
        <v>21621</v>
      </c>
      <c r="B772">
        <v>22387</v>
      </c>
      <c r="C772" t="s">
        <v>1282</v>
      </c>
      <c r="D772" t="s">
        <v>1055</v>
      </c>
      <c r="E772" t="s">
        <v>64</v>
      </c>
      <c r="F772" s="6">
        <v>120</v>
      </c>
      <c r="G772" s="6">
        <v>-3463.44</v>
      </c>
      <c r="H772" s="6">
        <v>3463.44</v>
      </c>
      <c r="I772" t="s">
        <v>2126</v>
      </c>
      <c r="J772" t="s">
        <v>28</v>
      </c>
      <c r="K772" t="s">
        <v>121</v>
      </c>
      <c r="L772">
        <v>15</v>
      </c>
      <c r="M772" s="34">
        <f t="shared" si="36"/>
        <v>2.840909090909091E-3</v>
      </c>
      <c r="N772">
        <v>48</v>
      </c>
      <c r="O772">
        <f t="shared" si="37"/>
        <v>0.13636363636363635</v>
      </c>
      <c r="R772" s="7">
        <v>0.21334983101895105</v>
      </c>
      <c r="S772">
        <f t="shared" si="38"/>
        <v>2.9093158775311503E-2</v>
      </c>
    </row>
    <row r="773" spans="1:19" x14ac:dyDescent="0.25">
      <c r="A773">
        <v>71031</v>
      </c>
      <c r="B773">
        <v>41095</v>
      </c>
      <c r="C773" t="s">
        <v>1088</v>
      </c>
      <c r="D773" t="s">
        <v>1622</v>
      </c>
      <c r="E773" t="s">
        <v>64</v>
      </c>
      <c r="F773">
        <v>30</v>
      </c>
      <c r="G773" s="6">
        <v>3464.46</v>
      </c>
      <c r="H773" s="6">
        <v>3464.46</v>
      </c>
      <c r="I773" t="s">
        <v>2126</v>
      </c>
      <c r="J773" t="s">
        <v>28</v>
      </c>
      <c r="K773" t="s">
        <v>121</v>
      </c>
      <c r="L773" s="8">
        <v>1175</v>
      </c>
      <c r="M773" s="34">
        <f t="shared" si="36"/>
        <v>0.22253787878787878</v>
      </c>
      <c r="N773">
        <v>60</v>
      </c>
      <c r="O773">
        <f t="shared" si="37"/>
        <v>13.352272727272727</v>
      </c>
      <c r="R773" s="7">
        <v>0.21334859901493761</v>
      </c>
      <c r="S773">
        <f t="shared" si="38"/>
        <v>2.8486886800289963</v>
      </c>
    </row>
    <row r="774" spans="1:19" x14ac:dyDescent="0.25">
      <c r="A774">
        <v>8541</v>
      </c>
      <c r="B774">
        <v>1306</v>
      </c>
      <c r="C774" t="s">
        <v>1055</v>
      </c>
      <c r="D774" t="s">
        <v>1056</v>
      </c>
      <c r="E774" t="s">
        <v>64</v>
      </c>
      <c r="F774">
        <v>120</v>
      </c>
      <c r="G774" s="6">
        <v>-3463.52</v>
      </c>
      <c r="H774" s="6">
        <v>3463.52</v>
      </c>
      <c r="I774" t="s">
        <v>2126</v>
      </c>
      <c r="J774" t="s">
        <v>28</v>
      </c>
      <c r="K774" t="s">
        <v>121</v>
      </c>
      <c r="L774">
        <v>5</v>
      </c>
      <c r="M774" s="34">
        <f t="shared" si="36"/>
        <v>9.46969696969697E-4</v>
      </c>
      <c r="N774">
        <v>60</v>
      </c>
      <c r="O774">
        <f t="shared" si="37"/>
        <v>5.6818181818181823E-2</v>
      </c>
      <c r="R774" s="7">
        <v>0.21334490308826737</v>
      </c>
      <c r="S774">
        <f t="shared" si="38"/>
        <v>1.2121869493651556E-2</v>
      </c>
    </row>
    <row r="775" spans="1:19" x14ac:dyDescent="0.25">
      <c r="A775">
        <v>30509</v>
      </c>
      <c r="B775">
        <v>4113</v>
      </c>
      <c r="C775" t="s">
        <v>1056</v>
      </c>
      <c r="D775" t="s">
        <v>1622</v>
      </c>
      <c r="E775" t="s">
        <v>64</v>
      </c>
      <c r="F775">
        <v>120</v>
      </c>
      <c r="G775" s="6">
        <v>-3464.03</v>
      </c>
      <c r="H775" s="6">
        <v>3464.03</v>
      </c>
      <c r="I775" t="s">
        <v>2126</v>
      </c>
      <c r="J775" t="s">
        <v>28</v>
      </c>
      <c r="K775" t="s">
        <v>121</v>
      </c>
      <c r="L775">
        <v>25</v>
      </c>
      <c r="M775" s="34">
        <f t="shared" si="36"/>
        <v>4.734848484848485E-3</v>
      </c>
      <c r="N775">
        <v>60</v>
      </c>
      <c r="O775">
        <f t="shared" si="37"/>
        <v>0.28409090909090912</v>
      </c>
      <c r="R775" s="7">
        <v>0.21331349288091495</v>
      </c>
      <c r="S775">
        <f t="shared" si="38"/>
        <v>6.0600424113896295E-2</v>
      </c>
    </row>
    <row r="776" spans="1:19" x14ac:dyDescent="0.25">
      <c r="A776">
        <v>33030</v>
      </c>
      <c r="B776">
        <v>17991</v>
      </c>
      <c r="C776" t="s">
        <v>1664</v>
      </c>
      <c r="D776" t="s">
        <v>1158</v>
      </c>
      <c r="E776" t="s">
        <v>94</v>
      </c>
      <c r="F776" s="6">
        <v>98</v>
      </c>
      <c r="G776" s="6">
        <v>5692.09</v>
      </c>
      <c r="H776" s="6">
        <v>5692.09</v>
      </c>
      <c r="I776" t="s">
        <v>2126</v>
      </c>
      <c r="J776" t="s">
        <v>28</v>
      </c>
      <c r="K776" t="s">
        <v>121</v>
      </c>
      <c r="L776">
        <v>28</v>
      </c>
      <c r="M776" s="34">
        <f t="shared" si="36"/>
        <v>5.3030303030303034E-3</v>
      </c>
      <c r="N776">
        <v>42</v>
      </c>
      <c r="O776">
        <f t="shared" si="37"/>
        <v>0.22272727272727275</v>
      </c>
      <c r="R776" s="7">
        <v>0.21180504784592163</v>
      </c>
      <c r="S776">
        <f t="shared" si="38"/>
        <v>4.7174760656591638E-2</v>
      </c>
    </row>
    <row r="777" spans="1:19" x14ac:dyDescent="0.25">
      <c r="A777">
        <v>55265</v>
      </c>
      <c r="B777">
        <v>19658</v>
      </c>
      <c r="C777" t="s">
        <v>1664</v>
      </c>
      <c r="D777" t="s">
        <v>1969</v>
      </c>
      <c r="E777" t="s">
        <v>94</v>
      </c>
      <c r="F777">
        <v>98</v>
      </c>
      <c r="G777" s="6">
        <v>-5692.17</v>
      </c>
      <c r="H777" s="6">
        <v>5692.17</v>
      </c>
      <c r="I777" t="s">
        <v>2126</v>
      </c>
      <c r="J777" t="s">
        <v>28</v>
      </c>
      <c r="K777" t="s">
        <v>121</v>
      </c>
      <c r="L777">
        <v>162</v>
      </c>
      <c r="M777" s="34">
        <f t="shared" si="36"/>
        <v>3.0681818181818182E-2</v>
      </c>
      <c r="N777">
        <v>42</v>
      </c>
      <c r="O777">
        <f t="shared" si="37"/>
        <v>1.2886363636363636</v>
      </c>
      <c r="R777" s="7">
        <v>0.21180207105432414</v>
      </c>
      <c r="S777">
        <f t="shared" si="38"/>
        <v>0.27293585065409498</v>
      </c>
    </row>
    <row r="778" spans="1:19" x14ac:dyDescent="0.25">
      <c r="A778">
        <v>70902</v>
      </c>
      <c r="B778">
        <v>5737</v>
      </c>
      <c r="C778" t="s">
        <v>1969</v>
      </c>
      <c r="D778" t="s">
        <v>962</v>
      </c>
      <c r="E778" t="s">
        <v>94</v>
      </c>
      <c r="F778">
        <v>98</v>
      </c>
      <c r="G778" s="6">
        <v>-5693.04</v>
      </c>
      <c r="H778" s="6">
        <v>5693.04</v>
      </c>
      <c r="I778" t="s">
        <v>2126</v>
      </c>
      <c r="J778" t="s">
        <v>28</v>
      </c>
      <c r="K778" t="s">
        <v>121</v>
      </c>
      <c r="L778">
        <v>913</v>
      </c>
      <c r="M778" s="34">
        <f t="shared" si="36"/>
        <v>0.17291666666666666</v>
      </c>
      <c r="N778">
        <v>42</v>
      </c>
      <c r="O778">
        <f t="shared" si="37"/>
        <v>7.2625000000000002</v>
      </c>
      <c r="R778" s="7">
        <v>0.211769703847732</v>
      </c>
      <c r="S778">
        <f t="shared" si="38"/>
        <v>1.5379774741941536</v>
      </c>
    </row>
    <row r="779" spans="1:19" x14ac:dyDescent="0.25">
      <c r="A779">
        <v>70961</v>
      </c>
      <c r="B779">
        <v>40035</v>
      </c>
      <c r="C779" t="s">
        <v>1280</v>
      </c>
      <c r="D779" t="s">
        <v>962</v>
      </c>
      <c r="E779" t="s">
        <v>94</v>
      </c>
      <c r="F779">
        <v>64</v>
      </c>
      <c r="G779" s="6">
        <v>5702.47</v>
      </c>
      <c r="H779" s="6">
        <v>5702.47</v>
      </c>
      <c r="I779" t="s">
        <v>2126</v>
      </c>
      <c r="J779" t="s">
        <v>28</v>
      </c>
      <c r="K779" t="s">
        <v>121</v>
      </c>
      <c r="L779">
        <v>985</v>
      </c>
      <c r="M779" s="34">
        <f t="shared" si="36"/>
        <v>0.1865530303030303</v>
      </c>
      <c r="N779">
        <v>42</v>
      </c>
      <c r="O779">
        <f t="shared" si="37"/>
        <v>7.8352272727272725</v>
      </c>
      <c r="R779" s="7">
        <v>0.21141950677395796</v>
      </c>
      <c r="S779">
        <f t="shared" si="38"/>
        <v>1.6565198854618637</v>
      </c>
    </row>
    <row r="780" spans="1:19" x14ac:dyDescent="0.25">
      <c r="A780">
        <v>71036</v>
      </c>
      <c r="B780">
        <v>8268</v>
      </c>
      <c r="C780" t="s">
        <v>1264</v>
      </c>
      <c r="D780" t="s">
        <v>1088</v>
      </c>
      <c r="E780" t="s">
        <v>64</v>
      </c>
      <c r="F780">
        <v>65</v>
      </c>
      <c r="G780" s="6">
        <v>3497.09</v>
      </c>
      <c r="H780" s="6">
        <v>3497.09</v>
      </c>
      <c r="I780" t="s">
        <v>2126</v>
      </c>
      <c r="J780" t="s">
        <v>28</v>
      </c>
      <c r="K780" t="s">
        <v>121</v>
      </c>
      <c r="L780" s="8">
        <v>1265</v>
      </c>
      <c r="M780" s="34">
        <f t="shared" si="36"/>
        <v>0.23958333333333334</v>
      </c>
      <c r="N780">
        <v>60</v>
      </c>
      <c r="O780">
        <f t="shared" si="37"/>
        <v>14.375</v>
      </c>
      <c r="R780" s="7">
        <v>0.21129691793584832</v>
      </c>
      <c r="S780">
        <f t="shared" si="38"/>
        <v>3.0373931953278195</v>
      </c>
    </row>
    <row r="781" spans="1:19" x14ac:dyDescent="0.25">
      <c r="A781">
        <v>33125</v>
      </c>
      <c r="B781">
        <v>7883</v>
      </c>
      <c r="C781" t="s">
        <v>1280</v>
      </c>
      <c r="D781" t="s">
        <v>1057</v>
      </c>
      <c r="E781" t="s">
        <v>94</v>
      </c>
      <c r="F781">
        <v>64</v>
      </c>
      <c r="G781" s="6">
        <v>-5758.86</v>
      </c>
      <c r="H781" s="6">
        <v>5758.86</v>
      </c>
      <c r="I781" t="s">
        <v>2126</v>
      </c>
      <c r="J781" t="s">
        <v>28</v>
      </c>
      <c r="K781" t="s">
        <v>121</v>
      </c>
      <c r="L781">
        <v>30</v>
      </c>
      <c r="M781" s="34">
        <f t="shared" si="36"/>
        <v>5.681818181818182E-3</v>
      </c>
      <c r="N781">
        <v>42</v>
      </c>
      <c r="O781">
        <f t="shared" si="37"/>
        <v>0.23863636363636365</v>
      </c>
      <c r="R781" s="7">
        <v>0.20934931475904819</v>
      </c>
      <c r="S781">
        <f t="shared" si="38"/>
        <v>4.9958359203863774E-2</v>
      </c>
    </row>
    <row r="782" spans="1:19" x14ac:dyDescent="0.25">
      <c r="A782">
        <v>13106</v>
      </c>
      <c r="B782">
        <v>24611</v>
      </c>
      <c r="C782" t="s">
        <v>1220</v>
      </c>
      <c r="D782" t="s">
        <v>1057</v>
      </c>
      <c r="E782" t="s">
        <v>94</v>
      </c>
      <c r="F782">
        <v>121</v>
      </c>
      <c r="G782" s="6">
        <v>5786.44</v>
      </c>
      <c r="H782" s="6">
        <v>5786.44</v>
      </c>
      <c r="I782" t="s">
        <v>2126</v>
      </c>
      <c r="J782" t="s">
        <v>28</v>
      </c>
      <c r="K782" t="s">
        <v>121</v>
      </c>
      <c r="L782">
        <v>8</v>
      </c>
      <c r="M782" s="34">
        <f t="shared" si="36"/>
        <v>1.5151515151515152E-3</v>
      </c>
      <c r="N782">
        <v>42</v>
      </c>
      <c r="O782">
        <f t="shared" si="37"/>
        <v>6.363636363636363E-2</v>
      </c>
      <c r="R782" s="7">
        <v>0.20835148982678336</v>
      </c>
      <c r="S782">
        <f t="shared" si="38"/>
        <v>1.3258731170795304E-2</v>
      </c>
    </row>
    <row r="783" spans="1:19" x14ac:dyDescent="0.25">
      <c r="A783">
        <v>43937</v>
      </c>
      <c r="B783">
        <v>31959</v>
      </c>
      <c r="C783" t="s">
        <v>605</v>
      </c>
      <c r="D783" t="s">
        <v>1220</v>
      </c>
      <c r="E783" t="s">
        <v>94</v>
      </c>
      <c r="F783">
        <v>121</v>
      </c>
      <c r="G783" s="6">
        <v>5786.52</v>
      </c>
      <c r="H783" s="6">
        <v>5786.52</v>
      </c>
      <c r="I783" t="s">
        <v>2126</v>
      </c>
      <c r="J783" t="s">
        <v>28</v>
      </c>
      <c r="K783" t="s">
        <v>121</v>
      </c>
      <c r="L783">
        <v>63</v>
      </c>
      <c r="M783" s="34">
        <f t="shared" si="36"/>
        <v>1.1931818181818182E-2</v>
      </c>
      <c r="N783">
        <v>42</v>
      </c>
      <c r="O783">
        <f t="shared" si="37"/>
        <v>0.50113636363636371</v>
      </c>
      <c r="R783" s="7">
        <v>0.20834860931843183</v>
      </c>
      <c r="S783">
        <f t="shared" si="38"/>
        <v>0.10441106444253233</v>
      </c>
    </row>
    <row r="784" spans="1:19" x14ac:dyDescent="0.25">
      <c r="A784">
        <v>70231</v>
      </c>
      <c r="B784">
        <v>7330</v>
      </c>
      <c r="C784" t="s">
        <v>2052</v>
      </c>
      <c r="D784" t="s">
        <v>1264</v>
      </c>
      <c r="E784" t="s">
        <v>64</v>
      </c>
      <c r="F784" s="6">
        <v>120</v>
      </c>
      <c r="G784" s="6">
        <v>3565.71</v>
      </c>
      <c r="H784" s="6">
        <v>3565.71</v>
      </c>
      <c r="I784" t="s">
        <v>2126</v>
      </c>
      <c r="J784" s="8" t="s">
        <v>28</v>
      </c>
      <c r="K784" t="s">
        <v>121</v>
      </c>
      <c r="L784">
        <v>671</v>
      </c>
      <c r="M784" s="34">
        <f t="shared" si="36"/>
        <v>0.12708333333333333</v>
      </c>
      <c r="N784">
        <v>60</v>
      </c>
      <c r="O784">
        <f t="shared" si="37"/>
        <v>7.625</v>
      </c>
      <c r="R784" s="7">
        <v>0.20723063253721583</v>
      </c>
      <c r="S784">
        <f t="shared" si="38"/>
        <v>1.5801335730962707</v>
      </c>
    </row>
    <row r="785" spans="1:19" x14ac:dyDescent="0.25">
      <c r="A785">
        <v>66892</v>
      </c>
      <c r="B785">
        <v>34052</v>
      </c>
      <c r="C785" t="s">
        <v>1553</v>
      </c>
      <c r="D785" t="s">
        <v>2052</v>
      </c>
      <c r="E785" t="s">
        <v>64</v>
      </c>
      <c r="F785" s="6">
        <v>120</v>
      </c>
      <c r="G785" s="6">
        <v>3566.09</v>
      </c>
      <c r="H785" s="6">
        <v>3566.09</v>
      </c>
      <c r="I785" t="s">
        <v>2126</v>
      </c>
      <c r="J785" t="s">
        <v>28</v>
      </c>
      <c r="K785" t="s">
        <v>121</v>
      </c>
      <c r="L785">
        <v>355</v>
      </c>
      <c r="M785" s="34">
        <f t="shared" si="36"/>
        <v>6.7234848484848481E-2</v>
      </c>
      <c r="N785">
        <v>60</v>
      </c>
      <c r="O785">
        <f t="shared" si="37"/>
        <v>4.0340909090909092</v>
      </c>
      <c r="R785" s="7">
        <v>0.20720855018922008</v>
      </c>
      <c r="S785">
        <f t="shared" si="38"/>
        <v>0.83589812860424006</v>
      </c>
    </row>
    <row r="786" spans="1:19" x14ac:dyDescent="0.25">
      <c r="A786">
        <v>70996</v>
      </c>
      <c r="B786">
        <v>905</v>
      </c>
      <c r="C786" t="s">
        <v>1553</v>
      </c>
      <c r="D786" t="s">
        <v>1042</v>
      </c>
      <c r="E786" t="s">
        <v>64</v>
      </c>
      <c r="F786">
        <v>120</v>
      </c>
      <c r="G786" s="6">
        <v>-3634.64</v>
      </c>
      <c r="H786" s="6">
        <v>3634.64</v>
      </c>
      <c r="I786" t="s">
        <v>2126</v>
      </c>
      <c r="J786" t="s">
        <v>28</v>
      </c>
      <c r="K786" t="s">
        <v>121</v>
      </c>
      <c r="L786" s="8">
        <v>1134</v>
      </c>
      <c r="M786" s="34">
        <f t="shared" si="36"/>
        <v>0.21477272727272728</v>
      </c>
      <c r="N786">
        <v>60</v>
      </c>
      <c r="O786">
        <f t="shared" si="37"/>
        <v>12.886363636363637</v>
      </c>
      <c r="R786" s="7">
        <v>0.20330055761898724</v>
      </c>
      <c r="S786">
        <f t="shared" si="38"/>
        <v>2.6198049129537675</v>
      </c>
    </row>
    <row r="787" spans="1:19" x14ac:dyDescent="0.25">
      <c r="A787">
        <v>8137</v>
      </c>
      <c r="B787">
        <v>15303</v>
      </c>
      <c r="C787" t="s">
        <v>1042</v>
      </c>
      <c r="D787" t="s">
        <v>813</v>
      </c>
      <c r="E787" t="s">
        <v>27</v>
      </c>
      <c r="F787">
        <v>34.5</v>
      </c>
      <c r="G787" s="6">
        <v>-3634.89</v>
      </c>
      <c r="H787" s="6">
        <v>3634.89</v>
      </c>
      <c r="I787" t="s">
        <v>2126</v>
      </c>
      <c r="J787" t="s">
        <v>28</v>
      </c>
      <c r="K787" t="s">
        <v>121</v>
      </c>
      <c r="L787">
        <v>5</v>
      </c>
      <c r="M787" s="34">
        <f t="shared" si="36"/>
        <v>9.46969696969697E-4</v>
      </c>
      <c r="N787">
        <v>60</v>
      </c>
      <c r="O787">
        <f t="shared" si="37"/>
        <v>5.6818181818181823E-2</v>
      </c>
      <c r="R787" s="7">
        <v>0.20328657503921049</v>
      </c>
      <c r="S787">
        <f t="shared" si="38"/>
        <v>1.1550373581773325E-2</v>
      </c>
    </row>
    <row r="788" spans="1:19" x14ac:dyDescent="0.25">
      <c r="A788">
        <v>66760</v>
      </c>
      <c r="B788">
        <v>2911</v>
      </c>
      <c r="C788" t="s">
        <v>813</v>
      </c>
      <c r="D788" t="s">
        <v>1201</v>
      </c>
      <c r="E788" t="s">
        <v>64</v>
      </c>
      <c r="F788">
        <v>120</v>
      </c>
      <c r="G788" s="6">
        <v>-3696.99</v>
      </c>
      <c r="H788" s="6">
        <v>3696.99</v>
      </c>
      <c r="I788" t="s">
        <v>2126</v>
      </c>
      <c r="J788" s="8" t="s">
        <v>28</v>
      </c>
      <c r="K788" t="s">
        <v>121</v>
      </c>
      <c r="L788">
        <v>374</v>
      </c>
      <c r="M788" s="34">
        <f t="shared" si="36"/>
        <v>7.0833333333333331E-2</v>
      </c>
      <c r="N788">
        <v>60</v>
      </c>
      <c r="O788">
        <f t="shared" si="37"/>
        <v>4.25</v>
      </c>
      <c r="R788" s="7">
        <v>0.19987187921641006</v>
      </c>
      <c r="S788">
        <f t="shared" si="38"/>
        <v>0.8494554866697428</v>
      </c>
    </row>
    <row r="789" spans="1:19" x14ac:dyDescent="0.25">
      <c r="A789">
        <v>12602</v>
      </c>
      <c r="B789">
        <v>4420</v>
      </c>
      <c r="C789" t="s">
        <v>1201</v>
      </c>
      <c r="D789" t="s">
        <v>133</v>
      </c>
      <c r="E789" t="s">
        <v>64</v>
      </c>
      <c r="F789" s="6">
        <v>120</v>
      </c>
      <c r="G789" s="6">
        <v>-3697.07</v>
      </c>
      <c r="H789" s="6">
        <v>3697.07</v>
      </c>
      <c r="I789" t="s">
        <v>2126</v>
      </c>
      <c r="J789" t="s">
        <v>28</v>
      </c>
      <c r="K789" t="s">
        <v>121</v>
      </c>
      <c r="L789">
        <v>8</v>
      </c>
      <c r="M789" s="34">
        <f t="shared" si="36"/>
        <v>1.5151515151515152E-3</v>
      </c>
      <c r="N789">
        <v>60</v>
      </c>
      <c r="O789">
        <f t="shared" si="37"/>
        <v>9.0909090909090912E-2</v>
      </c>
      <c r="R789" s="7">
        <v>0.19986755423734898</v>
      </c>
      <c r="S789">
        <f t="shared" si="38"/>
        <v>1.8169777657940818E-2</v>
      </c>
    </row>
    <row r="790" spans="1:19" x14ac:dyDescent="0.25">
      <c r="A790">
        <v>70185</v>
      </c>
      <c r="B790">
        <v>23638</v>
      </c>
      <c r="C790" t="s">
        <v>605</v>
      </c>
      <c r="D790" t="s">
        <v>422</v>
      </c>
      <c r="E790" t="s">
        <v>94</v>
      </c>
      <c r="F790">
        <v>121</v>
      </c>
      <c r="G790" s="6">
        <v>-7074.53</v>
      </c>
      <c r="H790" s="6">
        <v>7074.53</v>
      </c>
      <c r="I790" t="s">
        <v>2129</v>
      </c>
      <c r="J790" t="s">
        <v>28</v>
      </c>
      <c r="K790" t="s">
        <v>121</v>
      </c>
      <c r="L790">
        <v>605</v>
      </c>
      <c r="M790" s="34">
        <f t="shared" si="36"/>
        <v>0.11458333333333333</v>
      </c>
      <c r="N790">
        <v>42</v>
      </c>
      <c r="O790">
        <f t="shared" si="37"/>
        <v>4.8125</v>
      </c>
      <c r="R790" s="7">
        <v>0.17041604103640698</v>
      </c>
      <c r="S790">
        <f t="shared" si="38"/>
        <v>0.82012719748770857</v>
      </c>
    </row>
    <row r="791" spans="1:19" x14ac:dyDescent="0.25">
      <c r="A791">
        <v>58507</v>
      </c>
      <c r="B791">
        <v>3811</v>
      </c>
      <c r="C791" t="s">
        <v>422</v>
      </c>
      <c r="D791" t="s">
        <v>423</v>
      </c>
      <c r="E791" t="s">
        <v>94</v>
      </c>
      <c r="F791">
        <v>100</v>
      </c>
      <c r="G791" s="6">
        <v>-7119.65</v>
      </c>
      <c r="H791" s="6">
        <v>7119.65</v>
      </c>
      <c r="I791" t="s">
        <v>2129</v>
      </c>
      <c r="J791" t="s">
        <v>28</v>
      </c>
      <c r="K791" t="s">
        <v>121</v>
      </c>
      <c r="L791">
        <v>198</v>
      </c>
      <c r="M791" s="34">
        <f t="shared" si="36"/>
        <v>3.7499999999999999E-2</v>
      </c>
      <c r="N791">
        <v>42</v>
      </c>
      <c r="O791">
        <f t="shared" si="37"/>
        <v>1.575</v>
      </c>
      <c r="R791" s="7">
        <v>0.16933604809130959</v>
      </c>
      <c r="S791">
        <f t="shared" si="38"/>
        <v>0.26670427574381261</v>
      </c>
    </row>
    <row r="792" spans="1:19" x14ac:dyDescent="0.25">
      <c r="A792">
        <v>68585</v>
      </c>
      <c r="B792">
        <v>32594</v>
      </c>
      <c r="C792" t="s">
        <v>423</v>
      </c>
      <c r="D792" t="s">
        <v>628</v>
      </c>
      <c r="E792" t="s">
        <v>94</v>
      </c>
      <c r="F792">
        <v>100</v>
      </c>
      <c r="G792" s="6">
        <v>-7153.08</v>
      </c>
      <c r="H792" s="6">
        <v>7153.08</v>
      </c>
      <c r="I792" t="s">
        <v>2129</v>
      </c>
      <c r="J792" t="s">
        <v>28</v>
      </c>
      <c r="K792" t="s">
        <v>121</v>
      </c>
      <c r="L792">
        <v>438</v>
      </c>
      <c r="M792" s="34">
        <f t="shared" si="36"/>
        <v>8.2954545454545461E-2</v>
      </c>
      <c r="N792">
        <v>42</v>
      </c>
      <c r="O792">
        <f t="shared" si="37"/>
        <v>3.4840909090909093</v>
      </c>
      <c r="R792" s="7">
        <v>0.16854465416202422</v>
      </c>
      <c r="S792">
        <f t="shared" si="38"/>
        <v>0.58722489734177985</v>
      </c>
    </row>
    <row r="793" spans="1:19" x14ac:dyDescent="0.25">
      <c r="A793">
        <v>70918</v>
      </c>
      <c r="B793">
        <v>28388</v>
      </c>
      <c r="C793" t="s">
        <v>628</v>
      </c>
      <c r="D793" t="s">
        <v>629</v>
      </c>
      <c r="E793" t="s">
        <v>94</v>
      </c>
      <c r="F793">
        <v>100</v>
      </c>
      <c r="G793" s="6">
        <v>-7153.16</v>
      </c>
      <c r="H793" s="6">
        <v>7153.16</v>
      </c>
      <c r="I793" t="s">
        <v>2129</v>
      </c>
      <c r="J793" t="s">
        <v>28</v>
      </c>
      <c r="K793" t="s">
        <v>121</v>
      </c>
      <c r="L793">
        <v>933</v>
      </c>
      <c r="M793" s="34">
        <f t="shared" si="36"/>
        <v>0.17670454545454545</v>
      </c>
      <c r="N793">
        <v>42</v>
      </c>
      <c r="O793">
        <f t="shared" si="37"/>
        <v>7.4215909090909085</v>
      </c>
      <c r="R793" s="7">
        <v>0.16854276918079453</v>
      </c>
      <c r="S793">
        <f t="shared" si="38"/>
        <v>1.2508554835451919</v>
      </c>
    </row>
    <row r="794" spans="1:19" x14ac:dyDescent="0.25">
      <c r="A794">
        <v>45500</v>
      </c>
      <c r="B794">
        <v>31792</v>
      </c>
      <c r="C794" t="s">
        <v>629</v>
      </c>
      <c r="D794" t="s">
        <v>636</v>
      </c>
      <c r="E794" t="s">
        <v>94</v>
      </c>
      <c r="F794">
        <v>100</v>
      </c>
      <c r="G794" s="6">
        <v>-7432.11</v>
      </c>
      <c r="H794" s="6">
        <v>7432.11</v>
      </c>
      <c r="I794" t="s">
        <v>2129</v>
      </c>
      <c r="J794" t="s">
        <v>28</v>
      </c>
      <c r="K794" t="s">
        <v>121</v>
      </c>
      <c r="L794">
        <v>74</v>
      </c>
      <c r="M794" s="34">
        <f t="shared" si="36"/>
        <v>1.4015151515151515E-2</v>
      </c>
      <c r="N794">
        <v>42</v>
      </c>
      <c r="O794">
        <f t="shared" si="37"/>
        <v>0.58863636363636362</v>
      </c>
      <c r="R794" s="7">
        <v>0.16221683946998797</v>
      </c>
      <c r="S794">
        <f t="shared" si="38"/>
        <v>9.5486730506197465E-2</v>
      </c>
    </row>
    <row r="795" spans="1:19" x14ac:dyDescent="0.25">
      <c r="A795">
        <v>70607</v>
      </c>
      <c r="B795">
        <v>24593</v>
      </c>
      <c r="C795" t="s">
        <v>609</v>
      </c>
      <c r="D795" t="s">
        <v>529</v>
      </c>
      <c r="E795" t="s">
        <v>94</v>
      </c>
      <c r="F795">
        <v>100</v>
      </c>
      <c r="G795" s="6">
        <v>-7442.06</v>
      </c>
      <c r="H795" s="6">
        <v>7442.06</v>
      </c>
      <c r="I795" t="s">
        <v>2129</v>
      </c>
      <c r="J795" t="s">
        <v>28</v>
      </c>
      <c r="K795" t="s">
        <v>121</v>
      </c>
      <c r="L795">
        <v>730</v>
      </c>
      <c r="M795" s="34">
        <f t="shared" si="36"/>
        <v>0.13825757575757575</v>
      </c>
      <c r="N795">
        <v>42</v>
      </c>
      <c r="O795">
        <f t="shared" si="37"/>
        <v>5.8068181818181817</v>
      </c>
      <c r="R795" s="7">
        <v>0.16199995630152028</v>
      </c>
      <c r="S795">
        <f t="shared" si="38"/>
        <v>0.94070429170541892</v>
      </c>
    </row>
    <row r="796" spans="1:19" x14ac:dyDescent="0.25">
      <c r="A796">
        <v>24227</v>
      </c>
      <c r="B796">
        <v>13987</v>
      </c>
      <c r="C796" t="s">
        <v>529</v>
      </c>
      <c r="D796" t="s">
        <v>530</v>
      </c>
      <c r="E796" t="s">
        <v>94</v>
      </c>
      <c r="F796">
        <v>100</v>
      </c>
      <c r="G796" s="6">
        <v>-7442.14</v>
      </c>
      <c r="H796" s="6">
        <v>7442.14</v>
      </c>
      <c r="I796" t="s">
        <v>2129</v>
      </c>
      <c r="J796" t="s">
        <v>28</v>
      </c>
      <c r="K796" t="s">
        <v>121</v>
      </c>
      <c r="L796">
        <v>17</v>
      </c>
      <c r="M796" s="34">
        <f t="shared" si="36"/>
        <v>3.2196969696969696E-3</v>
      </c>
      <c r="N796">
        <v>42</v>
      </c>
      <c r="O796">
        <f t="shared" si="37"/>
        <v>0.13522727272727272</v>
      </c>
      <c r="R796" s="7">
        <v>0.16199821486740268</v>
      </c>
      <c r="S796">
        <f t="shared" si="38"/>
        <v>2.1906576783205588E-2</v>
      </c>
    </row>
    <row r="797" spans="1:19" x14ac:dyDescent="0.25">
      <c r="A797">
        <v>12687</v>
      </c>
      <c r="B797">
        <v>40424</v>
      </c>
      <c r="C797" t="s">
        <v>530</v>
      </c>
      <c r="D797" t="s">
        <v>380</v>
      </c>
      <c r="E797" t="s">
        <v>94</v>
      </c>
      <c r="F797">
        <v>100</v>
      </c>
      <c r="G797" s="6">
        <v>-7442.22</v>
      </c>
      <c r="H797" s="6">
        <v>7442.22</v>
      </c>
      <c r="I797" t="s">
        <v>2129</v>
      </c>
      <c r="J797" t="s">
        <v>28</v>
      </c>
      <c r="K797" t="s">
        <v>121</v>
      </c>
      <c r="L797">
        <v>8</v>
      </c>
      <c r="M797" s="34">
        <f t="shared" si="36"/>
        <v>1.5151515151515152E-3</v>
      </c>
      <c r="N797">
        <v>42</v>
      </c>
      <c r="O797">
        <f t="shared" si="37"/>
        <v>6.363636363636363E-2</v>
      </c>
      <c r="R797" s="7">
        <v>0.16199647347072407</v>
      </c>
      <c r="S797">
        <f t="shared" si="38"/>
        <v>1.030886649359153E-2</v>
      </c>
    </row>
    <row r="798" spans="1:19" x14ac:dyDescent="0.25">
      <c r="A798">
        <v>3273</v>
      </c>
      <c r="B798">
        <v>1379</v>
      </c>
      <c r="C798" t="s">
        <v>380</v>
      </c>
      <c r="D798" t="s">
        <v>381</v>
      </c>
      <c r="E798" t="s">
        <v>94</v>
      </c>
      <c r="F798">
        <v>100</v>
      </c>
      <c r="G798" s="6">
        <v>-7442.3</v>
      </c>
      <c r="H798" s="6">
        <v>7442.3</v>
      </c>
      <c r="I798" t="s">
        <v>2129</v>
      </c>
      <c r="J798" t="s">
        <v>28</v>
      </c>
      <c r="K798" t="s">
        <v>121</v>
      </c>
      <c r="L798">
        <v>2</v>
      </c>
      <c r="M798" s="34">
        <f t="shared" si="36"/>
        <v>3.7878787878787879E-4</v>
      </c>
      <c r="N798">
        <v>42</v>
      </c>
      <c r="O798">
        <f t="shared" si="37"/>
        <v>1.5909090909090907E-2</v>
      </c>
      <c r="R798" s="7">
        <v>0.1619947321114833</v>
      </c>
      <c r="S798">
        <f t="shared" si="38"/>
        <v>2.5771889199554159E-3</v>
      </c>
    </row>
    <row r="799" spans="1:19" x14ac:dyDescent="0.25">
      <c r="A799">
        <v>56972</v>
      </c>
      <c r="B799">
        <v>30526</v>
      </c>
      <c r="C799" t="s">
        <v>636</v>
      </c>
      <c r="D799" t="s">
        <v>609</v>
      </c>
      <c r="E799" t="s">
        <v>94</v>
      </c>
      <c r="F799">
        <v>100</v>
      </c>
      <c r="G799" s="6">
        <v>-7448.65</v>
      </c>
      <c r="H799" s="6">
        <v>7448.65</v>
      </c>
      <c r="I799" t="s">
        <v>2129</v>
      </c>
      <c r="J799" t="s">
        <v>28</v>
      </c>
      <c r="K799" t="s">
        <v>121</v>
      </c>
      <c r="L799">
        <v>181</v>
      </c>
      <c r="M799" s="34">
        <f t="shared" si="36"/>
        <v>3.4280303030303029E-2</v>
      </c>
      <c r="N799">
        <v>42</v>
      </c>
      <c r="O799">
        <f t="shared" si="37"/>
        <v>1.4397727272727272</v>
      </c>
      <c r="R799" s="7">
        <v>0.16185663103962358</v>
      </c>
      <c r="S799">
        <f t="shared" si="38"/>
        <v>0.23303676309909441</v>
      </c>
    </row>
    <row r="800" spans="1:19" x14ac:dyDescent="0.25">
      <c r="A800">
        <v>14821</v>
      </c>
      <c r="B800">
        <v>28151</v>
      </c>
      <c r="C800" t="s">
        <v>381</v>
      </c>
      <c r="D800" t="s">
        <v>589</v>
      </c>
      <c r="E800" t="s">
        <v>94</v>
      </c>
      <c r="F800">
        <v>100</v>
      </c>
      <c r="G800" s="6">
        <v>-7539.06</v>
      </c>
      <c r="H800" s="6">
        <v>7539.06</v>
      </c>
      <c r="I800" t="s">
        <v>2129</v>
      </c>
      <c r="J800" t="s">
        <v>28</v>
      </c>
      <c r="K800" t="s">
        <v>121</v>
      </c>
      <c r="L800">
        <v>10</v>
      </c>
      <c r="M800" s="34">
        <f t="shared" si="36"/>
        <v>1.893939393939394E-3</v>
      </c>
      <c r="N800">
        <v>42</v>
      </c>
      <c r="O800">
        <f t="shared" si="37"/>
        <v>7.9545454545454544E-2</v>
      </c>
      <c r="R800" s="7">
        <v>0.15991561213112671</v>
      </c>
      <c r="S800">
        <f t="shared" si="38"/>
        <v>1.2720560055885078E-2</v>
      </c>
    </row>
    <row r="801" spans="1:19" x14ac:dyDescent="0.25">
      <c r="A801">
        <v>70324</v>
      </c>
      <c r="B801">
        <v>3515</v>
      </c>
      <c r="C801" t="s">
        <v>410</v>
      </c>
      <c r="D801" t="s">
        <v>411</v>
      </c>
      <c r="E801" t="s">
        <v>94</v>
      </c>
      <c r="F801">
        <v>100</v>
      </c>
      <c r="G801" s="6">
        <v>-7556.06</v>
      </c>
      <c r="H801" s="6">
        <v>7556.06</v>
      </c>
      <c r="I801" t="s">
        <v>2129</v>
      </c>
      <c r="J801" t="s">
        <v>28</v>
      </c>
      <c r="K801" t="s">
        <v>121</v>
      </c>
      <c r="L801">
        <v>636</v>
      </c>
      <c r="M801" s="34">
        <f t="shared" si="36"/>
        <v>0.12045454545454545</v>
      </c>
      <c r="N801">
        <v>42</v>
      </c>
      <c r="O801">
        <f t="shared" si="37"/>
        <v>5.0590909090909086</v>
      </c>
      <c r="R801" s="7">
        <v>0.15955582602484525</v>
      </c>
      <c r="S801">
        <f t="shared" si="38"/>
        <v>0.80720742893478525</v>
      </c>
    </row>
    <row r="802" spans="1:19" x14ac:dyDescent="0.25">
      <c r="A802">
        <v>27459</v>
      </c>
      <c r="B802">
        <v>16226</v>
      </c>
      <c r="C802" t="s">
        <v>411</v>
      </c>
      <c r="D802" t="s">
        <v>554</v>
      </c>
      <c r="E802" t="s">
        <v>94</v>
      </c>
      <c r="F802">
        <v>100</v>
      </c>
      <c r="G802" s="6">
        <v>-7557</v>
      </c>
      <c r="H802" s="6">
        <v>7557</v>
      </c>
      <c r="I802" t="s">
        <v>2129</v>
      </c>
      <c r="J802" t="s">
        <v>28</v>
      </c>
      <c r="K802" t="s">
        <v>121</v>
      </c>
      <c r="L802">
        <v>20</v>
      </c>
      <c r="M802" s="34">
        <f t="shared" si="36"/>
        <v>3.787878787878788E-3</v>
      </c>
      <c r="N802">
        <v>42</v>
      </c>
      <c r="O802">
        <f t="shared" si="37"/>
        <v>0.15909090909090909</v>
      </c>
      <c r="R802" s="7">
        <v>0.15953597919720686</v>
      </c>
      <c r="S802">
        <f t="shared" si="38"/>
        <v>2.5380723963191999E-2</v>
      </c>
    </row>
    <row r="803" spans="1:19" x14ac:dyDescent="0.25">
      <c r="A803">
        <v>71063</v>
      </c>
      <c r="B803">
        <v>22603</v>
      </c>
      <c r="C803" t="s">
        <v>603</v>
      </c>
      <c r="D803" t="s">
        <v>394</v>
      </c>
      <c r="E803" t="s">
        <v>94</v>
      </c>
      <c r="F803">
        <v>100</v>
      </c>
      <c r="G803" s="6">
        <v>-7616.5</v>
      </c>
      <c r="H803" s="6">
        <v>7616.5</v>
      </c>
      <c r="I803" t="s">
        <v>2129</v>
      </c>
      <c r="J803" t="s">
        <v>28</v>
      </c>
      <c r="K803" t="s">
        <v>121</v>
      </c>
      <c r="L803" s="8">
        <v>1212</v>
      </c>
      <c r="M803" s="34">
        <f t="shared" si="36"/>
        <v>0.22954545454545455</v>
      </c>
      <c r="N803">
        <v>42</v>
      </c>
      <c r="O803">
        <f t="shared" si="37"/>
        <v>9.6409090909090907</v>
      </c>
      <c r="R803" s="7">
        <v>0.15909660561520483</v>
      </c>
      <c r="S803">
        <f t="shared" si="38"/>
        <v>1.5338359114084066</v>
      </c>
    </row>
    <row r="804" spans="1:19" x14ac:dyDescent="0.25">
      <c r="A804">
        <v>10511</v>
      </c>
      <c r="B804">
        <v>27565</v>
      </c>
      <c r="C804" t="s">
        <v>554</v>
      </c>
      <c r="D804" t="s">
        <v>603</v>
      </c>
      <c r="E804" t="s">
        <v>94</v>
      </c>
      <c r="F804">
        <v>100</v>
      </c>
      <c r="G804" s="6">
        <v>-7577.87</v>
      </c>
      <c r="H804" s="6">
        <v>7577.87</v>
      </c>
      <c r="I804" t="s">
        <v>2129</v>
      </c>
      <c r="J804" t="s">
        <v>28</v>
      </c>
      <c r="K804" t="s">
        <v>121</v>
      </c>
      <c r="L804">
        <v>6</v>
      </c>
      <c r="M804" s="34">
        <f t="shared" si="36"/>
        <v>1.1363636363636363E-3</v>
      </c>
      <c r="N804">
        <v>42</v>
      </c>
      <c r="O804">
        <f t="shared" si="37"/>
        <v>4.7727272727272722E-2</v>
      </c>
      <c r="R804" s="29">
        <v>0.15909660561520483</v>
      </c>
      <c r="S804">
        <f t="shared" si="38"/>
        <v>7.5932470861802296E-3</v>
      </c>
    </row>
    <row r="805" spans="1:19" x14ac:dyDescent="0.25">
      <c r="A805">
        <v>69602</v>
      </c>
      <c r="B805">
        <v>19841</v>
      </c>
      <c r="C805" t="s">
        <v>589</v>
      </c>
      <c r="D805" t="s">
        <v>410</v>
      </c>
      <c r="E805" t="s">
        <v>94</v>
      </c>
      <c r="F805">
        <v>100</v>
      </c>
      <c r="G805" s="6">
        <v>-7580.23</v>
      </c>
      <c r="H805" s="6">
        <v>7580.23</v>
      </c>
      <c r="I805" t="s">
        <v>2129</v>
      </c>
      <c r="J805" t="s">
        <v>28</v>
      </c>
      <c r="K805" t="s">
        <v>121</v>
      </c>
      <c r="L805">
        <v>519</v>
      </c>
      <c r="M805" s="34">
        <f t="shared" si="36"/>
        <v>9.8295454545454547E-2</v>
      </c>
      <c r="N805">
        <v>42</v>
      </c>
      <c r="O805">
        <f t="shared" si="37"/>
        <v>4.1284090909090914</v>
      </c>
      <c r="R805" s="7">
        <v>0.15904707308264951</v>
      </c>
      <c r="S805">
        <f t="shared" si="38"/>
        <v>0.65661138239689287</v>
      </c>
    </row>
    <row r="806" spans="1:19" x14ac:dyDescent="0.25">
      <c r="A806">
        <v>67847</v>
      </c>
      <c r="B806">
        <v>2328</v>
      </c>
      <c r="C806" t="s">
        <v>394</v>
      </c>
      <c r="D806" t="s">
        <v>395</v>
      </c>
      <c r="E806" t="s">
        <v>94</v>
      </c>
      <c r="F806">
        <v>100</v>
      </c>
      <c r="G806" s="6">
        <v>-7698.39</v>
      </c>
      <c r="H806" s="6">
        <v>7698.39</v>
      </c>
      <c r="I806" t="s">
        <v>2129</v>
      </c>
      <c r="J806" t="s">
        <v>28</v>
      </c>
      <c r="K806" t="s">
        <v>121</v>
      </c>
      <c r="L806">
        <v>397</v>
      </c>
      <c r="M806" s="34">
        <f t="shared" si="36"/>
        <v>7.5189393939393945E-2</v>
      </c>
      <c r="N806">
        <v>42</v>
      </c>
      <c r="O806">
        <f t="shared" si="37"/>
        <v>3.1579545454545457</v>
      </c>
      <c r="R806" s="7">
        <v>0.15828968618043618</v>
      </c>
      <c r="S806">
        <f t="shared" si="38"/>
        <v>0.49987163397208201</v>
      </c>
    </row>
    <row r="807" spans="1:19" x14ac:dyDescent="0.25">
      <c r="A807">
        <v>70757</v>
      </c>
      <c r="B807">
        <v>19551</v>
      </c>
      <c r="C807" t="s">
        <v>587</v>
      </c>
      <c r="D807" t="s">
        <v>588</v>
      </c>
      <c r="E807" t="s">
        <v>94</v>
      </c>
      <c r="F807">
        <v>100</v>
      </c>
      <c r="G807" s="6">
        <v>-7669.37</v>
      </c>
      <c r="H807" s="6">
        <v>7669.37</v>
      </c>
      <c r="I807" t="s">
        <v>2129</v>
      </c>
      <c r="J807" t="s">
        <v>28</v>
      </c>
      <c r="K807" t="s">
        <v>121</v>
      </c>
      <c r="L807">
        <v>801</v>
      </c>
      <c r="M807" s="34">
        <f t="shared" si="36"/>
        <v>0.15170454545454545</v>
      </c>
      <c r="N807">
        <v>42</v>
      </c>
      <c r="O807">
        <f t="shared" si="37"/>
        <v>6.3715909090909086</v>
      </c>
      <c r="R807" s="7">
        <v>0.15719849150494658</v>
      </c>
      <c r="S807">
        <f t="shared" si="38"/>
        <v>1.0016044793957222</v>
      </c>
    </row>
    <row r="808" spans="1:19" x14ac:dyDescent="0.25">
      <c r="A808">
        <v>68871</v>
      </c>
      <c r="B808">
        <v>14541</v>
      </c>
      <c r="C808" t="s">
        <v>395</v>
      </c>
      <c r="D808" t="s">
        <v>540</v>
      </c>
      <c r="E808" t="s">
        <v>94</v>
      </c>
      <c r="F808">
        <v>100</v>
      </c>
      <c r="G808" s="6">
        <v>-7765.77</v>
      </c>
      <c r="H808" s="6">
        <v>7765.77</v>
      </c>
      <c r="I808" t="s">
        <v>2129</v>
      </c>
      <c r="J808" t="s">
        <v>28</v>
      </c>
      <c r="K808" t="s">
        <v>121</v>
      </c>
      <c r="L808">
        <v>460</v>
      </c>
      <c r="M808" s="34">
        <f t="shared" si="36"/>
        <v>8.7121212121212127E-2</v>
      </c>
      <c r="N808">
        <v>42</v>
      </c>
      <c r="O808">
        <f t="shared" si="37"/>
        <v>3.6590909090909092</v>
      </c>
      <c r="R808" s="7">
        <v>0.15660591302769697</v>
      </c>
      <c r="S808">
        <f t="shared" si="38"/>
        <v>0.57303527266952758</v>
      </c>
    </row>
    <row r="809" spans="1:19" x14ac:dyDescent="0.25">
      <c r="A809">
        <v>70864</v>
      </c>
      <c r="B809">
        <v>17406</v>
      </c>
      <c r="C809" t="s">
        <v>568</v>
      </c>
      <c r="D809" t="s">
        <v>569</v>
      </c>
      <c r="E809" t="s">
        <v>94</v>
      </c>
      <c r="F809">
        <v>100</v>
      </c>
      <c r="G809" s="6">
        <v>-7759.58</v>
      </c>
      <c r="H809" s="6">
        <v>7759.58</v>
      </c>
      <c r="I809" t="s">
        <v>2129</v>
      </c>
      <c r="J809" t="s">
        <v>28</v>
      </c>
      <c r="K809" t="s">
        <v>121</v>
      </c>
      <c r="L809">
        <v>904</v>
      </c>
      <c r="M809" s="34">
        <f t="shared" si="36"/>
        <v>0.1712121212121212</v>
      </c>
      <c r="N809">
        <v>42</v>
      </c>
      <c r="O809">
        <f t="shared" si="37"/>
        <v>7.1909090909090905</v>
      </c>
      <c r="R809" s="7">
        <v>0.15538177336285058</v>
      </c>
      <c r="S809">
        <f t="shared" si="38"/>
        <v>1.1173362066364982</v>
      </c>
    </row>
    <row r="810" spans="1:19" x14ac:dyDescent="0.25">
      <c r="A810">
        <v>24246</v>
      </c>
      <c r="B810">
        <v>20794</v>
      </c>
      <c r="C810" t="s">
        <v>569</v>
      </c>
      <c r="D810" t="s">
        <v>598</v>
      </c>
      <c r="E810" t="s">
        <v>94</v>
      </c>
      <c r="F810">
        <v>30</v>
      </c>
      <c r="G810" s="6">
        <v>-7759.66</v>
      </c>
      <c r="H810" s="6">
        <v>7759.66</v>
      </c>
      <c r="I810" t="s">
        <v>2129</v>
      </c>
      <c r="J810" t="s">
        <v>28</v>
      </c>
      <c r="K810" t="s">
        <v>121</v>
      </c>
      <c r="L810">
        <v>17</v>
      </c>
      <c r="M810" s="34">
        <f t="shared" si="36"/>
        <v>3.2196969696969696E-3</v>
      </c>
      <c r="N810">
        <v>42</v>
      </c>
      <c r="O810">
        <f t="shared" si="37"/>
        <v>0.13522727272727272</v>
      </c>
      <c r="R810" s="7">
        <v>0.15537096012842089</v>
      </c>
      <c r="S810">
        <f t="shared" si="38"/>
        <v>2.1010391199184186E-2</v>
      </c>
    </row>
    <row r="811" spans="1:19" x14ac:dyDescent="0.25">
      <c r="A811">
        <v>28711</v>
      </c>
      <c r="B811">
        <v>21692</v>
      </c>
      <c r="C811" t="s">
        <v>598</v>
      </c>
      <c r="D811" t="s">
        <v>600</v>
      </c>
      <c r="E811" t="s">
        <v>94</v>
      </c>
      <c r="F811">
        <v>30</v>
      </c>
      <c r="G811" s="6">
        <v>-7866</v>
      </c>
      <c r="H811" s="6">
        <v>7866</v>
      </c>
      <c r="I811" t="s">
        <v>2129</v>
      </c>
      <c r="J811" t="s">
        <v>28</v>
      </c>
      <c r="K811" t="s">
        <v>121</v>
      </c>
      <c r="L811">
        <v>22</v>
      </c>
      <c r="M811" s="34">
        <f t="shared" si="36"/>
        <v>4.1666666666666666E-3</v>
      </c>
      <c r="N811">
        <v>42</v>
      </c>
      <c r="O811">
        <f t="shared" si="37"/>
        <v>0.17499999999999999</v>
      </c>
      <c r="R811" s="7">
        <v>0.15536935829576196</v>
      </c>
      <c r="S811">
        <f t="shared" si="38"/>
        <v>2.7189637701758342E-2</v>
      </c>
    </row>
    <row r="812" spans="1:19" x14ac:dyDescent="0.25">
      <c r="A812">
        <v>70676</v>
      </c>
      <c r="B812">
        <v>8424</v>
      </c>
      <c r="C812" t="s">
        <v>484</v>
      </c>
      <c r="D812" t="s">
        <v>404</v>
      </c>
      <c r="E812" t="s">
        <v>70</v>
      </c>
      <c r="F812">
        <v>100</v>
      </c>
      <c r="G812" s="6">
        <v>-7765.67</v>
      </c>
      <c r="H812" s="6">
        <v>7765.67</v>
      </c>
      <c r="I812" t="s">
        <v>2129</v>
      </c>
      <c r="J812" t="s">
        <v>28</v>
      </c>
      <c r="K812" t="s">
        <v>121</v>
      </c>
      <c r="L812">
        <v>757</v>
      </c>
      <c r="M812" s="34">
        <f t="shared" si="36"/>
        <v>0.14337121212121212</v>
      </c>
      <c r="N812">
        <v>42</v>
      </c>
      <c r="O812">
        <f t="shared" si="37"/>
        <v>6.021590909090909</v>
      </c>
      <c r="R812" s="7">
        <v>0.1552491149885705</v>
      </c>
      <c r="S812">
        <f t="shared" si="38"/>
        <v>0.93484665945958534</v>
      </c>
    </row>
    <row r="813" spans="1:19" x14ac:dyDescent="0.25">
      <c r="A813">
        <v>42067</v>
      </c>
      <c r="B813">
        <v>30434</v>
      </c>
      <c r="C813" t="s">
        <v>540</v>
      </c>
      <c r="D813" t="s">
        <v>568</v>
      </c>
      <c r="E813" t="s">
        <v>94</v>
      </c>
      <c r="F813">
        <v>49</v>
      </c>
      <c r="G813" s="6">
        <v>-7759.04</v>
      </c>
      <c r="H813" s="6">
        <v>7759.04</v>
      </c>
      <c r="I813" t="s">
        <v>2129</v>
      </c>
      <c r="J813" t="s">
        <v>28</v>
      </c>
      <c r="K813" t="s">
        <v>121</v>
      </c>
      <c r="L813">
        <v>53</v>
      </c>
      <c r="M813" s="34">
        <f t="shared" si="36"/>
        <v>1.0037878787878788E-2</v>
      </c>
      <c r="N813">
        <v>42</v>
      </c>
      <c r="O813">
        <f t="shared" si="37"/>
        <v>0.42159090909090913</v>
      </c>
      <c r="R813" s="7">
        <v>0.15524711584212411</v>
      </c>
      <c r="S813">
        <f t="shared" si="38"/>
        <v>6.5450772701622778E-2</v>
      </c>
    </row>
    <row r="814" spans="1:19" x14ac:dyDescent="0.25">
      <c r="A814">
        <v>70360</v>
      </c>
      <c r="B814">
        <v>346262</v>
      </c>
      <c r="C814" t="s">
        <v>588</v>
      </c>
      <c r="D814" t="s">
        <v>484</v>
      </c>
      <c r="E814" t="s">
        <v>70</v>
      </c>
      <c r="F814">
        <v>100</v>
      </c>
      <c r="G814" s="6">
        <v>-7795.89</v>
      </c>
      <c r="H814" s="6">
        <v>7795.89</v>
      </c>
      <c r="I814" t="s">
        <v>2129</v>
      </c>
      <c r="J814" t="s">
        <v>28</v>
      </c>
      <c r="K814" t="s">
        <v>121</v>
      </c>
      <c r="L814">
        <v>646</v>
      </c>
      <c r="M814" s="34">
        <f t="shared" si="36"/>
        <v>0.12234848484848485</v>
      </c>
      <c r="N814">
        <v>42</v>
      </c>
      <c r="O814">
        <f t="shared" si="37"/>
        <v>5.1386363636363637</v>
      </c>
      <c r="R814" s="7">
        <v>0.15464730708017843</v>
      </c>
      <c r="S814">
        <f t="shared" si="38"/>
        <v>0.79467627570064414</v>
      </c>
    </row>
    <row r="815" spans="1:19" x14ac:dyDescent="0.25">
      <c r="A815">
        <v>70760</v>
      </c>
      <c r="B815">
        <v>3050</v>
      </c>
      <c r="C815" t="s">
        <v>404</v>
      </c>
      <c r="D815" t="s">
        <v>405</v>
      </c>
      <c r="E815" t="s">
        <v>94</v>
      </c>
      <c r="F815">
        <v>100</v>
      </c>
      <c r="G815" s="6">
        <v>-7863.37</v>
      </c>
      <c r="H815" s="6">
        <v>7863.37</v>
      </c>
      <c r="I815" t="s">
        <v>2129</v>
      </c>
      <c r="J815" t="s">
        <v>28</v>
      </c>
      <c r="K815" t="s">
        <v>121</v>
      </c>
      <c r="L815">
        <v>802</v>
      </c>
      <c r="M815" s="34">
        <f t="shared" si="36"/>
        <v>0.15189393939393939</v>
      </c>
      <c r="N815">
        <v>42</v>
      </c>
      <c r="O815">
        <f t="shared" si="37"/>
        <v>6.379545454545454</v>
      </c>
      <c r="R815" s="7">
        <v>0.15332019157095395</v>
      </c>
      <c r="S815">
        <f t="shared" si="38"/>
        <v>0.97811313122651744</v>
      </c>
    </row>
    <row r="816" spans="1:19" x14ac:dyDescent="0.25">
      <c r="A816">
        <v>69772</v>
      </c>
      <c r="B816">
        <v>43170</v>
      </c>
      <c r="C816" t="s">
        <v>600</v>
      </c>
      <c r="D816" t="s">
        <v>587</v>
      </c>
      <c r="E816" t="s">
        <v>94</v>
      </c>
      <c r="F816">
        <v>84</v>
      </c>
      <c r="G816" s="6">
        <v>-7695.58</v>
      </c>
      <c r="H816" s="6">
        <v>7695.58</v>
      </c>
      <c r="I816" t="s">
        <v>2129</v>
      </c>
      <c r="J816" t="s">
        <v>28</v>
      </c>
      <c r="K816" t="s">
        <v>121</v>
      </c>
      <c r="L816">
        <v>544</v>
      </c>
      <c r="M816" s="34">
        <f t="shared" si="36"/>
        <v>0.10303030303030303</v>
      </c>
      <c r="N816">
        <v>42</v>
      </c>
      <c r="O816">
        <f t="shared" si="37"/>
        <v>4.3272727272727272</v>
      </c>
      <c r="R816" s="7">
        <v>0.15326892890837684</v>
      </c>
      <c r="S816">
        <f t="shared" si="38"/>
        <v>0.66323645600352155</v>
      </c>
    </row>
    <row r="817" spans="1:19" x14ac:dyDescent="0.25">
      <c r="A817">
        <v>6777</v>
      </c>
      <c r="B817">
        <v>11769</v>
      </c>
      <c r="C817" t="s">
        <v>511</v>
      </c>
      <c r="D817" t="s">
        <v>512</v>
      </c>
      <c r="E817" t="s">
        <v>94</v>
      </c>
      <c r="F817">
        <v>100</v>
      </c>
      <c r="G817" s="6">
        <v>-3399.38</v>
      </c>
      <c r="H817" s="6">
        <v>3399.38</v>
      </c>
      <c r="I817" t="s">
        <v>2129</v>
      </c>
      <c r="J817" t="s">
        <v>28</v>
      </c>
      <c r="K817" t="s">
        <v>121</v>
      </c>
      <c r="L817">
        <v>4</v>
      </c>
      <c r="M817" s="34">
        <f t="shared" si="36"/>
        <v>7.5757575757575758E-4</v>
      </c>
      <c r="N817">
        <v>42</v>
      </c>
      <c r="O817">
        <f t="shared" si="37"/>
        <v>3.1818181818181815E-2</v>
      </c>
      <c r="R817" s="7">
        <v>0.14895587601656263</v>
      </c>
      <c r="S817">
        <f t="shared" si="38"/>
        <v>4.7395051459815374E-3</v>
      </c>
    </row>
    <row r="818" spans="1:19" x14ac:dyDescent="0.25">
      <c r="A818">
        <v>39632</v>
      </c>
      <c r="B818">
        <v>22955</v>
      </c>
      <c r="C818" t="s">
        <v>512</v>
      </c>
      <c r="D818" t="s">
        <v>49</v>
      </c>
      <c r="E818" t="s">
        <v>94</v>
      </c>
      <c r="F818">
        <v>100</v>
      </c>
      <c r="G818" s="6">
        <v>-3399.46</v>
      </c>
      <c r="H818" s="6">
        <v>3399.46</v>
      </c>
      <c r="I818" t="s">
        <v>2129</v>
      </c>
      <c r="J818" t="s">
        <v>28</v>
      </c>
      <c r="K818" t="s">
        <v>121</v>
      </c>
      <c r="L818">
        <v>59</v>
      </c>
      <c r="M818" s="34">
        <f t="shared" si="36"/>
        <v>1.1174242424242425E-2</v>
      </c>
      <c r="N818">
        <v>42</v>
      </c>
      <c r="O818">
        <f t="shared" si="37"/>
        <v>0.46931818181818186</v>
      </c>
      <c r="R818" s="7">
        <v>0.14895237061568092</v>
      </c>
      <c r="S818">
        <f t="shared" si="38"/>
        <v>6.990605575485935E-2</v>
      </c>
    </row>
    <row r="819" spans="1:19" x14ac:dyDescent="0.25">
      <c r="A819">
        <v>16295</v>
      </c>
      <c r="B819">
        <v>17637</v>
      </c>
      <c r="C819" t="s">
        <v>405</v>
      </c>
      <c r="D819" t="s">
        <v>570</v>
      </c>
      <c r="E819" t="s">
        <v>94</v>
      </c>
      <c r="F819">
        <v>100</v>
      </c>
      <c r="G819" s="6">
        <v>-8166.38</v>
      </c>
      <c r="H819" s="6">
        <v>8166.38</v>
      </c>
      <c r="I819" t="s">
        <v>2129</v>
      </c>
      <c r="J819" t="s">
        <v>28</v>
      </c>
      <c r="K819" t="s">
        <v>121</v>
      </c>
      <c r="L819">
        <v>11</v>
      </c>
      <c r="M819" s="34">
        <f t="shared" si="36"/>
        <v>2.0833333333333333E-3</v>
      </c>
      <c r="N819">
        <v>42</v>
      </c>
      <c r="O819">
        <f t="shared" si="37"/>
        <v>8.7499999999999994E-2</v>
      </c>
      <c r="R819" s="7">
        <v>0.14763131213503317</v>
      </c>
      <c r="S819">
        <f t="shared" si="38"/>
        <v>1.2917739811815401E-2</v>
      </c>
    </row>
    <row r="820" spans="1:19" x14ac:dyDescent="0.25">
      <c r="A820">
        <v>67935</v>
      </c>
      <c r="B820">
        <v>22105</v>
      </c>
      <c r="C820" t="s">
        <v>570</v>
      </c>
      <c r="D820" t="s">
        <v>511</v>
      </c>
      <c r="E820" t="s">
        <v>94</v>
      </c>
      <c r="F820">
        <v>100</v>
      </c>
      <c r="G820" s="6">
        <v>-8166.93</v>
      </c>
      <c r="H820" s="6">
        <v>8166.93</v>
      </c>
      <c r="I820" t="s">
        <v>2129</v>
      </c>
      <c r="J820" t="s">
        <v>28</v>
      </c>
      <c r="K820" t="s">
        <v>121</v>
      </c>
      <c r="L820">
        <v>401</v>
      </c>
      <c r="M820" s="34">
        <f t="shared" si="36"/>
        <v>7.5946969696969693E-2</v>
      </c>
      <c r="N820">
        <v>42</v>
      </c>
      <c r="O820">
        <f t="shared" si="37"/>
        <v>3.189772727272727</v>
      </c>
      <c r="R820" s="7">
        <v>0.14762136993867855</v>
      </c>
      <c r="S820">
        <f t="shared" si="38"/>
        <v>0.47087861979303486</v>
      </c>
    </row>
    <row r="821" spans="1:19" x14ac:dyDescent="0.25">
      <c r="A821">
        <v>28915</v>
      </c>
      <c r="B821">
        <v>33091</v>
      </c>
      <c r="C821" t="s">
        <v>511</v>
      </c>
      <c r="D821" t="s">
        <v>107</v>
      </c>
      <c r="E821" t="s">
        <v>94</v>
      </c>
      <c r="F821">
        <v>100</v>
      </c>
      <c r="G821" s="6">
        <v>-4767.62</v>
      </c>
      <c r="H821" s="6">
        <v>4767.62</v>
      </c>
      <c r="I821" t="s">
        <v>2129</v>
      </c>
      <c r="J821" t="s">
        <v>28</v>
      </c>
      <c r="K821" t="s">
        <v>121</v>
      </c>
      <c r="L821">
        <v>23</v>
      </c>
      <c r="M821" s="34">
        <f t="shared" si="36"/>
        <v>4.3560606060606064E-3</v>
      </c>
      <c r="N821">
        <v>42</v>
      </c>
      <c r="O821">
        <f t="shared" si="37"/>
        <v>0.18295454545454548</v>
      </c>
      <c r="R821" s="7">
        <v>0.14666737330290092</v>
      </c>
      <c r="S821">
        <f t="shared" si="38"/>
        <v>2.6833462615644375E-2</v>
      </c>
    </row>
    <row r="822" spans="1:19" x14ac:dyDescent="0.25">
      <c r="A822">
        <v>51986</v>
      </c>
      <c r="B822">
        <v>40943</v>
      </c>
      <c r="C822" t="s">
        <v>1396</v>
      </c>
      <c r="D822" t="s">
        <v>1303</v>
      </c>
      <c r="E822" t="s">
        <v>94</v>
      </c>
      <c r="F822">
        <v>100.5</v>
      </c>
      <c r="G822">
        <v>-180.25</v>
      </c>
      <c r="H822">
        <v>180.25</v>
      </c>
      <c r="I822" t="s">
        <v>2126</v>
      </c>
      <c r="J822" t="s">
        <v>116</v>
      </c>
      <c r="K822" t="s">
        <v>121</v>
      </c>
      <c r="L822">
        <v>127</v>
      </c>
      <c r="M822" s="34">
        <f t="shared" si="36"/>
        <v>2.4053030303030302E-2</v>
      </c>
      <c r="N822">
        <v>8</v>
      </c>
      <c r="O822">
        <f t="shared" si="37"/>
        <v>0.19242424242424241</v>
      </c>
      <c r="R822" s="7">
        <v>0.12272273186389462</v>
      </c>
      <c r="S822">
        <f t="shared" si="38"/>
        <v>2.3614828707143359E-2</v>
      </c>
    </row>
    <row r="823" spans="1:19" x14ac:dyDescent="0.25">
      <c r="A823">
        <v>16069</v>
      </c>
      <c r="B823">
        <v>10866</v>
      </c>
      <c r="C823" t="s">
        <v>1303</v>
      </c>
      <c r="D823" t="s">
        <v>1304</v>
      </c>
      <c r="E823" t="s">
        <v>94</v>
      </c>
      <c r="F823">
        <v>100.5</v>
      </c>
      <c r="G823">
        <v>-180.75</v>
      </c>
      <c r="H823">
        <v>180.75</v>
      </c>
      <c r="I823" t="s">
        <v>2126</v>
      </c>
      <c r="J823" t="s">
        <v>116</v>
      </c>
      <c r="K823" t="s">
        <v>121</v>
      </c>
      <c r="L823">
        <v>11</v>
      </c>
      <c r="M823" s="34">
        <f t="shared" si="36"/>
        <v>2.0833333333333333E-3</v>
      </c>
      <c r="N823">
        <v>8</v>
      </c>
      <c r="O823">
        <f t="shared" si="37"/>
        <v>1.6666666666666666E-2</v>
      </c>
      <c r="R823" s="7">
        <v>0.1223832498946999</v>
      </c>
      <c r="S823">
        <f t="shared" si="38"/>
        <v>2.0397208315783314E-3</v>
      </c>
    </row>
    <row r="824" spans="1:19" x14ac:dyDescent="0.25">
      <c r="A824">
        <v>15419</v>
      </c>
      <c r="B824">
        <v>5733</v>
      </c>
      <c r="C824" t="s">
        <v>107</v>
      </c>
      <c r="D824" t="s">
        <v>106</v>
      </c>
      <c r="E824" t="s">
        <v>39</v>
      </c>
      <c r="F824" s="6">
        <v>100</v>
      </c>
      <c r="G824" s="6">
        <v>-5714.48</v>
      </c>
      <c r="H824" s="6">
        <v>5714.48</v>
      </c>
      <c r="I824" t="s">
        <v>2124</v>
      </c>
      <c r="J824" t="s">
        <v>28</v>
      </c>
      <c r="K824" t="s">
        <v>121</v>
      </c>
      <c r="L824">
        <v>10</v>
      </c>
      <c r="M824" s="34">
        <f t="shared" si="36"/>
        <v>1.893939393939394E-3</v>
      </c>
      <c r="N824">
        <v>60</v>
      </c>
      <c r="O824">
        <f t="shared" si="37"/>
        <v>0.11363636363636365</v>
      </c>
      <c r="R824" s="7">
        <v>0.12236559914114836</v>
      </c>
      <c r="S824">
        <f t="shared" si="38"/>
        <v>1.3905181720585042E-2</v>
      </c>
    </row>
    <row r="825" spans="1:19" x14ac:dyDescent="0.25">
      <c r="A825">
        <v>30736</v>
      </c>
      <c r="B825">
        <v>19792</v>
      </c>
      <c r="C825" t="s">
        <v>106</v>
      </c>
      <c r="D825" t="s">
        <v>105</v>
      </c>
      <c r="E825" t="s">
        <v>39</v>
      </c>
      <c r="F825" s="6">
        <v>78</v>
      </c>
      <c r="G825" s="6">
        <v>-5714.56</v>
      </c>
      <c r="H825" s="6">
        <v>5714.56</v>
      </c>
      <c r="I825" t="s">
        <v>2124</v>
      </c>
      <c r="J825" t="s">
        <v>28</v>
      </c>
      <c r="K825" t="s">
        <v>121</v>
      </c>
      <c r="L825">
        <v>26</v>
      </c>
      <c r="M825" s="34">
        <f t="shared" si="36"/>
        <v>4.9242424242424239E-3</v>
      </c>
      <c r="N825">
        <v>60</v>
      </c>
      <c r="O825">
        <f t="shared" si="37"/>
        <v>0.29545454545454541</v>
      </c>
      <c r="R825" s="7">
        <v>0.12236388610498611</v>
      </c>
      <c r="S825">
        <f t="shared" si="38"/>
        <v>3.6152966349200434E-2</v>
      </c>
    </row>
    <row r="826" spans="1:19" x14ac:dyDescent="0.25">
      <c r="A826">
        <v>52499</v>
      </c>
      <c r="B826">
        <v>30497</v>
      </c>
      <c r="C826" t="s">
        <v>1899</v>
      </c>
      <c r="D826" t="s">
        <v>1036</v>
      </c>
      <c r="E826" t="s">
        <v>94</v>
      </c>
      <c r="F826">
        <v>75</v>
      </c>
      <c r="G826" s="6">
        <v>2097.12</v>
      </c>
      <c r="H826" s="6">
        <v>2097.12</v>
      </c>
      <c r="I826" t="s">
        <v>2126</v>
      </c>
      <c r="J826" t="s">
        <v>116</v>
      </c>
      <c r="K826" t="s">
        <v>121</v>
      </c>
      <c r="L826">
        <v>132</v>
      </c>
      <c r="M826" s="34">
        <f t="shared" si="36"/>
        <v>2.5000000000000001E-2</v>
      </c>
      <c r="N826">
        <v>24</v>
      </c>
      <c r="O826">
        <f t="shared" si="37"/>
        <v>0.60000000000000009</v>
      </c>
      <c r="R826" s="7">
        <v>0.12203532800221256</v>
      </c>
      <c r="S826">
        <f t="shared" si="38"/>
        <v>7.3221196801327548E-2</v>
      </c>
    </row>
    <row r="827" spans="1:19" x14ac:dyDescent="0.25">
      <c r="A827">
        <v>47672</v>
      </c>
      <c r="B827">
        <v>4985</v>
      </c>
      <c r="C827" t="s">
        <v>1895</v>
      </c>
      <c r="D827" t="s">
        <v>1899</v>
      </c>
      <c r="E827" t="s">
        <v>94</v>
      </c>
      <c r="F827" s="6">
        <v>75</v>
      </c>
      <c r="G827" s="6">
        <v>2097.1999999999998</v>
      </c>
      <c r="H827" s="6">
        <v>2097.1999999999998</v>
      </c>
      <c r="I827" t="s">
        <v>2126</v>
      </c>
      <c r="J827" t="s">
        <v>116</v>
      </c>
      <c r="K827" t="s">
        <v>121</v>
      </c>
      <c r="L827">
        <v>97</v>
      </c>
      <c r="M827" s="34">
        <f t="shared" si="36"/>
        <v>1.8371212121212122E-2</v>
      </c>
      <c r="N827">
        <v>24</v>
      </c>
      <c r="O827">
        <f t="shared" si="37"/>
        <v>0.44090909090909092</v>
      </c>
      <c r="R827" s="7">
        <v>0.1220306728304406</v>
      </c>
      <c r="S827">
        <f t="shared" si="38"/>
        <v>5.3804433020694264E-2</v>
      </c>
    </row>
    <row r="828" spans="1:19" x14ac:dyDescent="0.25">
      <c r="A828">
        <v>47474</v>
      </c>
      <c r="B828">
        <v>11815</v>
      </c>
      <c r="C828" t="s">
        <v>1894</v>
      </c>
      <c r="D828" t="s">
        <v>1895</v>
      </c>
      <c r="E828" t="s">
        <v>70</v>
      </c>
      <c r="F828" s="6">
        <v>130</v>
      </c>
      <c r="G828" s="6">
        <v>2097.2800000000002</v>
      </c>
      <c r="H828" s="6">
        <v>2097.2800000000002</v>
      </c>
      <c r="I828" t="s">
        <v>2126</v>
      </c>
      <c r="J828" t="s">
        <v>116</v>
      </c>
      <c r="K828" t="s">
        <v>121</v>
      </c>
      <c r="L828">
        <v>101</v>
      </c>
      <c r="M828" s="34">
        <f t="shared" si="36"/>
        <v>1.9128787878787877E-2</v>
      </c>
      <c r="N828">
        <v>24</v>
      </c>
      <c r="O828">
        <f t="shared" si="37"/>
        <v>0.45909090909090905</v>
      </c>
      <c r="R828" s="7">
        <v>0.12202601801380834</v>
      </c>
      <c r="S828">
        <f t="shared" si="38"/>
        <v>5.6021035542702914E-2</v>
      </c>
    </row>
    <row r="829" spans="1:19" x14ac:dyDescent="0.25">
      <c r="A829">
        <v>70083</v>
      </c>
      <c r="B829">
        <v>40728</v>
      </c>
      <c r="C829" t="s">
        <v>1033</v>
      </c>
      <c r="D829" t="s">
        <v>1894</v>
      </c>
      <c r="E829" t="s">
        <v>94</v>
      </c>
      <c r="F829">
        <v>75</v>
      </c>
      <c r="G829" s="6">
        <v>2097.36</v>
      </c>
      <c r="H829" s="6">
        <v>2097.36</v>
      </c>
      <c r="I829" t="s">
        <v>2126</v>
      </c>
      <c r="J829" t="s">
        <v>116</v>
      </c>
      <c r="K829" t="s">
        <v>121</v>
      </c>
      <c r="L829">
        <v>620</v>
      </c>
      <c r="M829" s="34">
        <f t="shared" si="36"/>
        <v>0.11742424242424243</v>
      </c>
      <c r="N829">
        <v>24</v>
      </c>
      <c r="O829">
        <f t="shared" si="37"/>
        <v>2.8181818181818183</v>
      </c>
      <c r="R829" s="7">
        <v>0.12202136355227523</v>
      </c>
      <c r="S829">
        <f t="shared" si="38"/>
        <v>0.34387838819277566</v>
      </c>
    </row>
    <row r="830" spans="1:19" x14ac:dyDescent="0.25">
      <c r="A830">
        <v>45232</v>
      </c>
      <c r="B830">
        <v>22364</v>
      </c>
      <c r="C830" t="s">
        <v>1868</v>
      </c>
      <c r="D830" t="s">
        <v>1033</v>
      </c>
      <c r="E830" t="s">
        <v>94</v>
      </c>
      <c r="F830">
        <v>75</v>
      </c>
      <c r="G830" s="6">
        <v>2097.73</v>
      </c>
      <c r="H830" s="6">
        <v>2097.73</v>
      </c>
      <c r="I830" t="s">
        <v>2126</v>
      </c>
      <c r="J830" t="s">
        <v>116</v>
      </c>
      <c r="K830" t="s">
        <v>121</v>
      </c>
      <c r="L830">
        <v>90</v>
      </c>
      <c r="M830" s="34">
        <f t="shared" si="36"/>
        <v>1.7045454545454544E-2</v>
      </c>
      <c r="N830">
        <v>24</v>
      </c>
      <c r="O830">
        <f t="shared" si="37"/>
        <v>0.40909090909090906</v>
      </c>
      <c r="R830" s="7">
        <v>0.12199984128558013</v>
      </c>
      <c r="S830">
        <f t="shared" si="38"/>
        <v>4.9909025980464594E-2</v>
      </c>
    </row>
    <row r="831" spans="1:19" x14ac:dyDescent="0.25">
      <c r="A831">
        <v>55835</v>
      </c>
      <c r="B831">
        <v>44378</v>
      </c>
      <c r="C831" t="s">
        <v>1972</v>
      </c>
      <c r="D831" t="s">
        <v>1868</v>
      </c>
      <c r="E831" t="s">
        <v>70</v>
      </c>
      <c r="F831">
        <v>75</v>
      </c>
      <c r="G831" s="6">
        <v>2097.81</v>
      </c>
      <c r="H831" s="6">
        <v>2097.81</v>
      </c>
      <c r="I831" t="s">
        <v>2126</v>
      </c>
      <c r="J831" t="s">
        <v>116</v>
      </c>
      <c r="K831" t="s">
        <v>121</v>
      </c>
      <c r="L831">
        <v>240</v>
      </c>
      <c r="M831" s="34">
        <f t="shared" si="36"/>
        <v>4.5454545454545456E-2</v>
      </c>
      <c r="N831">
        <v>24</v>
      </c>
      <c r="O831">
        <f t="shared" si="37"/>
        <v>1.0909090909090908</v>
      </c>
      <c r="R831" s="7">
        <v>0.12199518882072256</v>
      </c>
      <c r="S831">
        <f t="shared" si="38"/>
        <v>0.13308566053169732</v>
      </c>
    </row>
    <row r="832" spans="1:19" x14ac:dyDescent="0.25">
      <c r="A832">
        <v>60677</v>
      </c>
      <c r="B832">
        <v>25965</v>
      </c>
      <c r="C832" t="s">
        <v>2004</v>
      </c>
      <c r="D832" t="s">
        <v>1972</v>
      </c>
      <c r="E832" t="s">
        <v>94</v>
      </c>
      <c r="F832">
        <v>75</v>
      </c>
      <c r="G832" s="6">
        <v>2097.89</v>
      </c>
      <c r="H832" s="6">
        <v>2097.89</v>
      </c>
      <c r="I832" t="s">
        <v>2126</v>
      </c>
      <c r="J832" t="s">
        <v>116</v>
      </c>
      <c r="K832" t="s">
        <v>121</v>
      </c>
      <c r="L832">
        <v>222</v>
      </c>
      <c r="M832" s="34">
        <f t="shared" si="36"/>
        <v>4.2045454545454546E-2</v>
      </c>
      <c r="N832">
        <v>24</v>
      </c>
      <c r="O832">
        <f t="shared" si="37"/>
        <v>1.009090909090909</v>
      </c>
      <c r="R832" s="7">
        <v>0.12199053671069504</v>
      </c>
      <c r="S832">
        <f t="shared" si="38"/>
        <v>0.12309954158988318</v>
      </c>
    </row>
    <row r="833" spans="1:19" x14ac:dyDescent="0.25">
      <c r="A833">
        <v>71041</v>
      </c>
      <c r="B833">
        <v>2638</v>
      </c>
      <c r="C833" t="s">
        <v>2068</v>
      </c>
      <c r="D833" t="s">
        <v>2004</v>
      </c>
      <c r="E833" t="s">
        <v>94</v>
      </c>
      <c r="F833">
        <v>75</v>
      </c>
      <c r="G833" s="6">
        <v>2097.9699999999998</v>
      </c>
      <c r="H833" s="6">
        <v>2097.9699999999998</v>
      </c>
      <c r="I833" t="s">
        <v>2126</v>
      </c>
      <c r="J833" t="s">
        <v>116</v>
      </c>
      <c r="K833" t="s">
        <v>121</v>
      </c>
      <c r="L833" s="8">
        <v>1273</v>
      </c>
      <c r="M833" s="34">
        <f t="shared" si="36"/>
        <v>0.24109848484848484</v>
      </c>
      <c r="N833">
        <v>24</v>
      </c>
      <c r="O833">
        <f t="shared" si="37"/>
        <v>5.7863636363636362</v>
      </c>
      <c r="R833" s="7">
        <v>0.12198588495545695</v>
      </c>
      <c r="S833">
        <f t="shared" si="38"/>
        <v>0.70585468885589409</v>
      </c>
    </row>
    <row r="834" spans="1:19" x14ac:dyDescent="0.25">
      <c r="A834">
        <v>70214</v>
      </c>
      <c r="B834">
        <v>36000</v>
      </c>
      <c r="C834" t="s">
        <v>1451</v>
      </c>
      <c r="D834" t="s">
        <v>2068</v>
      </c>
      <c r="E834" t="s">
        <v>94</v>
      </c>
      <c r="F834" s="6">
        <v>76</v>
      </c>
      <c r="G834" s="6">
        <v>2098.4499999999998</v>
      </c>
      <c r="H834" s="6">
        <v>2098.4499999999998</v>
      </c>
      <c r="I834" t="s">
        <v>2126</v>
      </c>
      <c r="J834" t="s">
        <v>116</v>
      </c>
      <c r="K834" t="s">
        <v>121</v>
      </c>
      <c r="L834">
        <v>608</v>
      </c>
      <c r="M834" s="34">
        <f t="shared" ref="M834:M880" si="39">L834/5280</f>
        <v>0.11515151515151516</v>
      </c>
      <c r="N834">
        <v>24</v>
      </c>
      <c r="O834">
        <f t="shared" ref="O834:O880" si="40">M834*N834</f>
        <v>2.7636363636363637</v>
      </c>
      <c r="R834" s="7">
        <v>0.12195798187233435</v>
      </c>
      <c r="S834">
        <f t="shared" ref="S834:S897" si="41">O834*R834</f>
        <v>0.33704751353808765</v>
      </c>
    </row>
    <row r="835" spans="1:19" x14ac:dyDescent="0.25">
      <c r="A835">
        <v>70854</v>
      </c>
      <c r="B835">
        <v>21079</v>
      </c>
      <c r="C835" t="s">
        <v>1451</v>
      </c>
      <c r="D835" t="s">
        <v>1771</v>
      </c>
      <c r="E835" t="s">
        <v>94</v>
      </c>
      <c r="F835">
        <v>75</v>
      </c>
      <c r="G835" s="6">
        <v>-2886.18</v>
      </c>
      <c r="H835" s="6">
        <v>2886.18</v>
      </c>
      <c r="I835" t="s">
        <v>2126</v>
      </c>
      <c r="J835" t="s">
        <v>116</v>
      </c>
      <c r="K835" t="s">
        <v>121</v>
      </c>
      <c r="L835">
        <v>872</v>
      </c>
      <c r="M835" s="34">
        <f t="shared" si="39"/>
        <v>0.16515151515151516</v>
      </c>
      <c r="N835">
        <v>24</v>
      </c>
      <c r="O835">
        <f t="shared" si="40"/>
        <v>3.9636363636363638</v>
      </c>
      <c r="R835" s="7">
        <v>8.8671783138958765E-2</v>
      </c>
      <c r="S835">
        <f t="shared" si="41"/>
        <v>0.35146270407805474</v>
      </c>
    </row>
    <row r="836" spans="1:19" x14ac:dyDescent="0.25">
      <c r="A836">
        <v>39589</v>
      </c>
      <c r="B836">
        <v>15209</v>
      </c>
      <c r="C836" t="s">
        <v>312</v>
      </c>
      <c r="D836" t="s">
        <v>1771</v>
      </c>
      <c r="E836" t="s">
        <v>94</v>
      </c>
      <c r="F836">
        <v>120</v>
      </c>
      <c r="G836" s="6">
        <v>2886.26</v>
      </c>
      <c r="H836" s="6">
        <v>2886.26</v>
      </c>
      <c r="I836" t="s">
        <v>2126</v>
      </c>
      <c r="J836" t="s">
        <v>116</v>
      </c>
      <c r="K836" t="s">
        <v>121</v>
      </c>
      <c r="L836">
        <v>43</v>
      </c>
      <c r="M836" s="34">
        <f t="shared" si="39"/>
        <v>8.1439393939393943E-3</v>
      </c>
      <c r="N836">
        <v>24</v>
      </c>
      <c r="O836">
        <f t="shared" si="40"/>
        <v>0.19545454545454546</v>
      </c>
      <c r="R836" s="7">
        <v>8.8669325376092234E-2</v>
      </c>
      <c r="S836">
        <f t="shared" si="41"/>
        <v>1.7330822687145302E-2</v>
      </c>
    </row>
    <row r="837" spans="1:19" x14ac:dyDescent="0.25">
      <c r="A837">
        <v>27930</v>
      </c>
      <c r="B837">
        <v>13617</v>
      </c>
      <c r="C837" t="s">
        <v>105</v>
      </c>
      <c r="D837" t="s">
        <v>104</v>
      </c>
      <c r="E837" t="s">
        <v>70</v>
      </c>
      <c r="F837" s="6">
        <v>78</v>
      </c>
      <c r="G837" s="6">
        <v>-10015.700000000001</v>
      </c>
      <c r="H837" s="6">
        <v>10015.700000000001</v>
      </c>
      <c r="I837" t="s">
        <v>2124</v>
      </c>
      <c r="J837" t="s">
        <v>28</v>
      </c>
      <c r="K837" t="s">
        <v>121</v>
      </c>
      <c r="L837">
        <v>21</v>
      </c>
      <c r="M837" s="34">
        <f t="shared" si="39"/>
        <v>3.9772727272727269E-3</v>
      </c>
      <c r="N837">
        <v>66</v>
      </c>
      <c r="O837">
        <f t="shared" si="40"/>
        <v>0.26249999999999996</v>
      </c>
      <c r="R837" s="7">
        <v>6.9815965831655238E-2</v>
      </c>
      <c r="S837">
        <f t="shared" si="41"/>
        <v>1.8326691030809496E-2</v>
      </c>
    </row>
    <row r="838" spans="1:19" x14ac:dyDescent="0.25">
      <c r="A838">
        <v>44723</v>
      </c>
      <c r="B838">
        <v>790</v>
      </c>
      <c r="C838" t="s">
        <v>104</v>
      </c>
      <c r="D838" t="s">
        <v>40</v>
      </c>
      <c r="E838" t="s">
        <v>39</v>
      </c>
      <c r="F838" s="6">
        <v>100</v>
      </c>
      <c r="G838" s="6">
        <v>-12871.37</v>
      </c>
      <c r="H838" s="6">
        <v>12871.37</v>
      </c>
      <c r="I838" t="s">
        <v>2124</v>
      </c>
      <c r="J838" t="s">
        <v>28</v>
      </c>
      <c r="K838" t="s">
        <v>121</v>
      </c>
      <c r="L838">
        <v>69</v>
      </c>
      <c r="M838" s="34">
        <f t="shared" si="39"/>
        <v>1.3068181818181817E-2</v>
      </c>
      <c r="N838">
        <v>66</v>
      </c>
      <c r="O838">
        <f t="shared" si="40"/>
        <v>0.86249999999999993</v>
      </c>
      <c r="R838" s="7">
        <v>5.4326444580499934E-2</v>
      </c>
      <c r="S838">
        <f t="shared" si="41"/>
        <v>4.6856558450681186E-2</v>
      </c>
    </row>
    <row r="839" spans="1:19" x14ac:dyDescent="0.25">
      <c r="A839">
        <v>21426</v>
      </c>
      <c r="B839">
        <v>347311</v>
      </c>
      <c r="C839" t="s">
        <v>78</v>
      </c>
      <c r="D839" t="s">
        <v>40</v>
      </c>
      <c r="E839" t="s">
        <v>39</v>
      </c>
      <c r="F839">
        <v>100</v>
      </c>
      <c r="G839" s="6">
        <v>13979.64</v>
      </c>
      <c r="H839" s="6">
        <v>13979.64</v>
      </c>
      <c r="I839" t="s">
        <v>2130</v>
      </c>
      <c r="J839" t="s">
        <v>28</v>
      </c>
      <c r="K839" t="s">
        <v>121</v>
      </c>
      <c r="L839">
        <v>15</v>
      </c>
      <c r="M839" s="34">
        <f t="shared" si="39"/>
        <v>2.840909090909091E-3</v>
      </c>
      <c r="N839">
        <v>66</v>
      </c>
      <c r="O839">
        <f t="shared" si="40"/>
        <v>0.1875</v>
      </c>
      <c r="R839" s="7">
        <v>5.2917269618185027E-2</v>
      </c>
      <c r="S839">
        <f t="shared" si="41"/>
        <v>9.921988053409693E-3</v>
      </c>
    </row>
    <row r="840" spans="1:19" x14ac:dyDescent="0.25">
      <c r="A840">
        <v>71229</v>
      </c>
      <c r="B840">
        <v>25552</v>
      </c>
      <c r="C840" t="s">
        <v>77</v>
      </c>
      <c r="D840" t="s">
        <v>78</v>
      </c>
      <c r="E840" t="s">
        <v>39</v>
      </c>
      <c r="F840">
        <v>100</v>
      </c>
      <c r="G840" s="6">
        <v>14081.22</v>
      </c>
      <c r="H840" s="6">
        <v>14081.22</v>
      </c>
      <c r="I840" t="s">
        <v>2130</v>
      </c>
      <c r="J840" t="s">
        <v>28</v>
      </c>
      <c r="K840" t="s">
        <v>121</v>
      </c>
      <c r="L840" s="8">
        <v>2946</v>
      </c>
      <c r="M840" s="34">
        <f t="shared" si="39"/>
        <v>0.55795454545454548</v>
      </c>
      <c r="N840">
        <v>66</v>
      </c>
      <c r="O840">
        <f t="shared" si="40"/>
        <v>36.825000000000003</v>
      </c>
      <c r="R840" s="7">
        <v>5.2535531654584203E-2</v>
      </c>
      <c r="S840">
        <f t="shared" si="41"/>
        <v>1.9346209531800633</v>
      </c>
    </row>
    <row r="841" spans="1:19" x14ac:dyDescent="0.25">
      <c r="A841">
        <v>70835</v>
      </c>
      <c r="B841">
        <v>33991</v>
      </c>
      <c r="C841" t="s">
        <v>77</v>
      </c>
      <c r="D841" t="s">
        <v>71</v>
      </c>
      <c r="E841" t="s">
        <v>39</v>
      </c>
      <c r="F841">
        <v>99</v>
      </c>
      <c r="G841" s="6">
        <v>-14282.51</v>
      </c>
      <c r="H841" s="6">
        <v>14282.51</v>
      </c>
      <c r="I841" t="s">
        <v>2130</v>
      </c>
      <c r="J841" t="s">
        <v>28</v>
      </c>
      <c r="K841" t="s">
        <v>121</v>
      </c>
      <c r="L841">
        <v>851</v>
      </c>
      <c r="M841" s="34">
        <f t="shared" si="39"/>
        <v>0.16117424242424241</v>
      </c>
      <c r="N841">
        <v>66</v>
      </c>
      <c r="O841">
        <f t="shared" si="40"/>
        <v>10.637499999999999</v>
      </c>
      <c r="R841" s="7">
        <v>5.1795160444261447E-2</v>
      </c>
      <c r="S841">
        <f t="shared" si="41"/>
        <v>0.55097101922583114</v>
      </c>
    </row>
    <row r="842" spans="1:19" x14ac:dyDescent="0.25">
      <c r="A842">
        <v>70728</v>
      </c>
      <c r="B842">
        <v>21711</v>
      </c>
      <c r="C842" t="s">
        <v>71</v>
      </c>
      <c r="D842" t="s">
        <v>37</v>
      </c>
      <c r="E842" t="s">
        <v>39</v>
      </c>
      <c r="F842">
        <v>130</v>
      </c>
      <c r="G842" s="6">
        <v>-14282.72</v>
      </c>
      <c r="H842" s="6">
        <v>14282.72</v>
      </c>
      <c r="I842" t="s">
        <v>2130</v>
      </c>
      <c r="J842" t="s">
        <v>28</v>
      </c>
      <c r="K842" t="s">
        <v>121</v>
      </c>
      <c r="L842">
        <v>795</v>
      </c>
      <c r="M842" s="34">
        <f t="shared" si="39"/>
        <v>0.15056818181818182</v>
      </c>
      <c r="N842">
        <v>66</v>
      </c>
      <c r="O842">
        <f t="shared" si="40"/>
        <v>9.9375</v>
      </c>
      <c r="R842" s="7">
        <v>5.1794362631569064E-2</v>
      </c>
      <c r="S842">
        <f t="shared" si="41"/>
        <v>0.51470647865121755</v>
      </c>
    </row>
    <row r="843" spans="1:19" x14ac:dyDescent="0.25">
      <c r="A843">
        <v>70817</v>
      </c>
      <c r="B843">
        <v>29106</v>
      </c>
      <c r="C843" t="s">
        <v>46</v>
      </c>
      <c r="D843" t="s">
        <v>81</v>
      </c>
      <c r="E843" t="s">
        <v>39</v>
      </c>
      <c r="F843">
        <v>100</v>
      </c>
      <c r="G843" s="6">
        <v>-7937.86</v>
      </c>
      <c r="H843" s="6">
        <v>7937.86</v>
      </c>
      <c r="I843" t="s">
        <v>2130</v>
      </c>
      <c r="J843" t="s">
        <v>28</v>
      </c>
      <c r="K843" t="s">
        <v>121</v>
      </c>
      <c r="L843">
        <v>850</v>
      </c>
      <c r="M843" s="34">
        <f t="shared" si="39"/>
        <v>0.16098484848484848</v>
      </c>
      <c r="N843">
        <v>66</v>
      </c>
      <c r="O843">
        <f t="shared" si="40"/>
        <v>10.625</v>
      </c>
      <c r="R843" s="7">
        <v>5.1256939335644659E-2</v>
      </c>
      <c r="S843">
        <f t="shared" si="41"/>
        <v>0.54460498044122452</v>
      </c>
    </row>
    <row r="844" spans="1:19" x14ac:dyDescent="0.25">
      <c r="A844">
        <v>52642</v>
      </c>
      <c r="B844">
        <v>35921</v>
      </c>
      <c r="C844" t="s">
        <v>38</v>
      </c>
      <c r="D844" t="s">
        <v>75</v>
      </c>
      <c r="E844" t="s">
        <v>39</v>
      </c>
      <c r="F844">
        <v>100</v>
      </c>
      <c r="G844" s="6">
        <v>-14453.66</v>
      </c>
      <c r="H844" s="6">
        <v>14453.66</v>
      </c>
      <c r="I844" t="s">
        <v>2130</v>
      </c>
      <c r="J844" t="s">
        <v>28</v>
      </c>
      <c r="K844" t="s">
        <v>121</v>
      </c>
      <c r="L844">
        <v>134</v>
      </c>
      <c r="M844" s="34">
        <f t="shared" si="39"/>
        <v>2.5378787878787879E-2</v>
      </c>
      <c r="N844">
        <v>66</v>
      </c>
      <c r="O844">
        <f t="shared" si="40"/>
        <v>1.675</v>
      </c>
      <c r="R844" s="7">
        <v>5.1181803020491981E-2</v>
      </c>
      <c r="S844">
        <f t="shared" si="41"/>
        <v>8.5729520059324077E-2</v>
      </c>
    </row>
    <row r="845" spans="1:19" x14ac:dyDescent="0.25">
      <c r="A845">
        <v>70988</v>
      </c>
      <c r="B845">
        <v>25058</v>
      </c>
      <c r="C845" t="s">
        <v>75</v>
      </c>
      <c r="D845" t="s">
        <v>46</v>
      </c>
      <c r="E845" t="s">
        <v>39</v>
      </c>
      <c r="F845">
        <v>100</v>
      </c>
      <c r="G845" s="6">
        <v>-14453.74</v>
      </c>
      <c r="H845" s="6">
        <v>14453.74</v>
      </c>
      <c r="I845" t="s">
        <v>2130</v>
      </c>
      <c r="J845" t="s">
        <v>28</v>
      </c>
      <c r="K845" t="s">
        <v>121</v>
      </c>
      <c r="L845" s="8">
        <v>1040</v>
      </c>
      <c r="M845" s="34">
        <f t="shared" si="39"/>
        <v>0.19696969696969696</v>
      </c>
      <c r="N845">
        <v>66</v>
      </c>
      <c r="O845">
        <f t="shared" si="40"/>
        <v>13</v>
      </c>
      <c r="R845" s="7">
        <v>5.1181519734350013E-2</v>
      </c>
      <c r="S845">
        <f t="shared" si="41"/>
        <v>0.66535975654655022</v>
      </c>
    </row>
    <row r="846" spans="1:19" x14ac:dyDescent="0.25">
      <c r="A846">
        <v>15255</v>
      </c>
      <c r="B846">
        <v>6778</v>
      </c>
      <c r="C846" t="s">
        <v>46</v>
      </c>
      <c r="D846" t="s">
        <v>47</v>
      </c>
      <c r="E846" t="s">
        <v>27</v>
      </c>
      <c r="F846">
        <v>100</v>
      </c>
      <c r="G846" s="6">
        <v>-6515.95</v>
      </c>
      <c r="H846" s="6">
        <v>6515.95</v>
      </c>
      <c r="I846" t="s">
        <v>2130</v>
      </c>
      <c r="J846" t="s">
        <v>28</v>
      </c>
      <c r="K846" t="s">
        <v>121</v>
      </c>
      <c r="L846">
        <v>10</v>
      </c>
      <c r="M846" s="34">
        <f t="shared" si="39"/>
        <v>1.893939393939394E-3</v>
      </c>
      <c r="N846">
        <v>48</v>
      </c>
      <c r="O846">
        <f t="shared" si="40"/>
        <v>9.0909090909090912E-2</v>
      </c>
      <c r="R846" s="7">
        <v>5.1089092238326549E-2</v>
      </c>
      <c r="S846">
        <f t="shared" si="41"/>
        <v>4.6444629307569587E-3</v>
      </c>
    </row>
    <row r="847" spans="1:19" x14ac:dyDescent="0.25">
      <c r="A847">
        <v>46333</v>
      </c>
      <c r="B847">
        <v>42542</v>
      </c>
      <c r="C847" t="s">
        <v>47</v>
      </c>
      <c r="D847" t="s">
        <v>87</v>
      </c>
      <c r="E847" t="s">
        <v>27</v>
      </c>
      <c r="F847">
        <v>110</v>
      </c>
      <c r="G847" s="6">
        <v>-6516.03</v>
      </c>
      <c r="H847" s="6">
        <v>6516.03</v>
      </c>
      <c r="I847" t="s">
        <v>2130</v>
      </c>
      <c r="J847" t="s">
        <v>28</v>
      </c>
      <c r="K847" t="s">
        <v>121</v>
      </c>
      <c r="L847">
        <v>80</v>
      </c>
      <c r="M847" s="34">
        <f t="shared" si="39"/>
        <v>1.5151515151515152E-2</v>
      </c>
      <c r="N847">
        <v>48</v>
      </c>
      <c r="O847">
        <f t="shared" si="40"/>
        <v>0.72727272727272729</v>
      </c>
      <c r="R847" s="7">
        <v>5.108846499637415E-2</v>
      </c>
      <c r="S847">
        <f t="shared" si="41"/>
        <v>3.7155247270090293E-2</v>
      </c>
    </row>
    <row r="848" spans="1:19" x14ac:dyDescent="0.25">
      <c r="A848">
        <v>14282</v>
      </c>
      <c r="B848">
        <v>38351</v>
      </c>
      <c r="C848" t="s">
        <v>87</v>
      </c>
      <c r="D848" t="s">
        <v>63</v>
      </c>
      <c r="E848" t="s">
        <v>27</v>
      </c>
      <c r="F848">
        <v>120</v>
      </c>
      <c r="G848" s="6">
        <v>-6516.19</v>
      </c>
      <c r="H848" s="6">
        <v>6516.19</v>
      </c>
      <c r="I848" t="s">
        <v>2130</v>
      </c>
      <c r="J848" t="s">
        <v>28</v>
      </c>
      <c r="K848" t="s">
        <v>121</v>
      </c>
      <c r="L848">
        <v>9</v>
      </c>
      <c r="M848" s="34">
        <f t="shared" si="39"/>
        <v>1.7045454545454545E-3</v>
      </c>
      <c r="N848">
        <v>48</v>
      </c>
      <c r="O848">
        <f t="shared" si="40"/>
        <v>8.1818181818181818E-2</v>
      </c>
      <c r="R848" s="7">
        <v>5.1087210558673685E-2</v>
      </c>
      <c r="S848">
        <f t="shared" si="41"/>
        <v>4.1798626820733018E-3</v>
      </c>
    </row>
    <row r="849" spans="1:19" x14ac:dyDescent="0.25">
      <c r="A849">
        <v>62430</v>
      </c>
      <c r="B849">
        <v>15304</v>
      </c>
      <c r="C849" t="s">
        <v>62</v>
      </c>
      <c r="D849" t="s">
        <v>63</v>
      </c>
      <c r="E849" t="s">
        <v>64</v>
      </c>
      <c r="F849">
        <v>110</v>
      </c>
      <c r="G849" s="6">
        <v>6516.27</v>
      </c>
      <c r="H849" s="6">
        <v>6516.27</v>
      </c>
      <c r="I849" t="s">
        <v>2130</v>
      </c>
      <c r="J849" t="s">
        <v>28</v>
      </c>
      <c r="K849" t="s">
        <v>121</v>
      </c>
      <c r="L849">
        <v>243</v>
      </c>
      <c r="M849" s="34">
        <f t="shared" si="39"/>
        <v>4.6022727272727271E-2</v>
      </c>
      <c r="N849">
        <v>60</v>
      </c>
      <c r="O849">
        <f t="shared" si="40"/>
        <v>2.7613636363636362</v>
      </c>
      <c r="R849" s="7">
        <v>5.1086583362924473E-2</v>
      </c>
      <c r="S849">
        <f t="shared" si="41"/>
        <v>0.14106863360443916</v>
      </c>
    </row>
    <row r="850" spans="1:19" x14ac:dyDescent="0.25">
      <c r="A850">
        <v>71186</v>
      </c>
      <c r="B850">
        <v>2848</v>
      </c>
      <c r="C850" t="s">
        <v>37</v>
      </c>
      <c r="D850" t="s">
        <v>38</v>
      </c>
      <c r="E850" t="s">
        <v>39</v>
      </c>
      <c r="F850">
        <v>100</v>
      </c>
      <c r="G850" s="6">
        <v>-14282.88</v>
      </c>
      <c r="H850" s="6">
        <v>14282.88</v>
      </c>
      <c r="I850" t="s">
        <v>2130</v>
      </c>
      <c r="J850" t="s">
        <v>28</v>
      </c>
      <c r="K850" t="s">
        <v>121</v>
      </c>
      <c r="L850" s="8">
        <v>1686</v>
      </c>
      <c r="M850" s="34">
        <f t="shared" si="39"/>
        <v>0.31931818181818183</v>
      </c>
      <c r="N850">
        <v>66</v>
      </c>
      <c r="O850">
        <f t="shared" si="40"/>
        <v>21.075000000000003</v>
      </c>
      <c r="R850" s="7">
        <v>4.9886733121123385E-2</v>
      </c>
      <c r="S850">
        <f t="shared" si="41"/>
        <v>1.0513629005276754</v>
      </c>
    </row>
    <row r="851" spans="1:19" x14ac:dyDescent="0.25">
      <c r="A851">
        <v>71234</v>
      </c>
      <c r="B851">
        <v>346920</v>
      </c>
      <c r="C851" t="s">
        <v>58</v>
      </c>
      <c r="D851" t="s">
        <v>81</v>
      </c>
      <c r="F851">
        <v>110</v>
      </c>
      <c r="G851" s="6">
        <v>17375.990000000002</v>
      </c>
      <c r="H851" s="6">
        <v>17375.990000000002</v>
      </c>
      <c r="I851" t="s">
        <v>2131</v>
      </c>
      <c r="J851" t="s">
        <v>28</v>
      </c>
      <c r="K851" t="s">
        <v>121</v>
      </c>
      <c r="L851" s="8">
        <v>4882</v>
      </c>
      <c r="M851" s="34">
        <f t="shared" si="39"/>
        <v>0.92462121212121207</v>
      </c>
      <c r="N851">
        <v>90</v>
      </c>
      <c r="O851">
        <f t="shared" si="40"/>
        <v>83.215909090909079</v>
      </c>
      <c r="R851" s="7">
        <v>3.9575394391782287E-2</v>
      </c>
      <c r="S851">
        <f t="shared" si="41"/>
        <v>3.2933024219434279</v>
      </c>
    </row>
    <row r="852" spans="1:19" x14ac:dyDescent="0.25">
      <c r="A852">
        <v>71237</v>
      </c>
      <c r="B852">
        <v>12953</v>
      </c>
      <c r="C852" t="s">
        <v>57</v>
      </c>
      <c r="D852" t="s">
        <v>58</v>
      </c>
      <c r="F852">
        <v>130</v>
      </c>
      <c r="G852" s="6">
        <v>17376.07</v>
      </c>
      <c r="H852" s="6">
        <v>17376.07</v>
      </c>
      <c r="I852" t="s">
        <v>2131</v>
      </c>
      <c r="J852" t="s">
        <v>28</v>
      </c>
      <c r="K852" t="s">
        <v>121</v>
      </c>
      <c r="L852" s="8">
        <v>18817</v>
      </c>
      <c r="M852" s="34">
        <f t="shared" si="39"/>
        <v>3.5638257575757577</v>
      </c>
      <c r="N852">
        <v>90</v>
      </c>
      <c r="O852">
        <f t="shared" si="40"/>
        <v>320.74431818181819</v>
      </c>
      <c r="R852" s="7">
        <v>3.9575189409674971E-2</v>
      </c>
      <c r="S852">
        <f t="shared" si="41"/>
        <v>12.693517144122511</v>
      </c>
    </row>
    <row r="853" spans="1:19" x14ac:dyDescent="0.25">
      <c r="A853">
        <v>25806</v>
      </c>
      <c r="B853">
        <v>26498</v>
      </c>
      <c r="C853" t="s">
        <v>41</v>
      </c>
      <c r="D853" t="s">
        <v>79</v>
      </c>
      <c r="F853">
        <v>130</v>
      </c>
      <c r="G853" s="6">
        <v>1108.1099999999999</v>
      </c>
      <c r="H853" s="6">
        <v>1108.1099999999999</v>
      </c>
      <c r="I853" t="s">
        <v>2123</v>
      </c>
      <c r="J853" t="s">
        <v>28</v>
      </c>
      <c r="K853" t="s">
        <v>121</v>
      </c>
      <c r="L853">
        <v>18</v>
      </c>
      <c r="M853" s="34">
        <f t="shared" si="39"/>
        <v>3.4090909090909089E-3</v>
      </c>
      <c r="N853">
        <v>60</v>
      </c>
      <c r="O853">
        <f t="shared" si="40"/>
        <v>0.20454545454545453</v>
      </c>
      <c r="R853" s="7">
        <v>3.6556488132996383E-2</v>
      </c>
      <c r="S853">
        <f t="shared" si="41"/>
        <v>7.4774634817492596E-3</v>
      </c>
    </row>
    <row r="854" spans="1:19" x14ac:dyDescent="0.25">
      <c r="A854">
        <v>5719</v>
      </c>
      <c r="B854">
        <v>6292</v>
      </c>
      <c r="C854" t="s">
        <v>40</v>
      </c>
      <c r="D854" t="s">
        <v>41</v>
      </c>
      <c r="F854">
        <v>100</v>
      </c>
      <c r="G854" s="6">
        <v>1108.19</v>
      </c>
      <c r="H854" s="6">
        <v>1108.19</v>
      </c>
      <c r="I854" t="s">
        <v>2123</v>
      </c>
      <c r="J854" t="s">
        <v>28</v>
      </c>
      <c r="K854" t="s">
        <v>121</v>
      </c>
      <c r="L854">
        <v>4</v>
      </c>
      <c r="M854" s="34">
        <f t="shared" si="39"/>
        <v>7.5757575757575758E-4</v>
      </c>
      <c r="N854">
        <v>60</v>
      </c>
      <c r="O854">
        <f t="shared" si="40"/>
        <v>4.5454545454545456E-2</v>
      </c>
      <c r="R854" s="7">
        <v>3.6553849127906421E-2</v>
      </c>
      <c r="S854">
        <f t="shared" si="41"/>
        <v>1.6615385967230193E-3</v>
      </c>
    </row>
    <row r="855" spans="1:19" x14ac:dyDescent="0.25">
      <c r="A855">
        <v>53644</v>
      </c>
      <c r="B855">
        <v>789</v>
      </c>
      <c r="C855" t="s">
        <v>25</v>
      </c>
      <c r="D855" t="s">
        <v>26</v>
      </c>
      <c r="E855" t="s">
        <v>27</v>
      </c>
      <c r="F855">
        <v>130</v>
      </c>
      <c r="G855" s="6">
        <v>12762.16</v>
      </c>
      <c r="H855" s="6">
        <v>12762.16</v>
      </c>
      <c r="I855" t="s">
        <v>2123</v>
      </c>
      <c r="J855" t="s">
        <v>28</v>
      </c>
      <c r="K855" t="s">
        <v>121</v>
      </c>
      <c r="L855">
        <v>145</v>
      </c>
      <c r="M855" s="34">
        <f t="shared" si="39"/>
        <v>2.7462121212121212E-2</v>
      </c>
      <c r="N855">
        <v>102</v>
      </c>
      <c r="O855">
        <f t="shared" si="40"/>
        <v>2.8011363636363638</v>
      </c>
      <c r="Q855" s="47"/>
      <c r="R855" s="7">
        <v>3.6502364470287797E-2</v>
      </c>
      <c r="S855">
        <f t="shared" si="41"/>
        <v>0.10224810047643117</v>
      </c>
    </row>
    <row r="856" spans="1:19" x14ac:dyDescent="0.25">
      <c r="A856">
        <v>71121</v>
      </c>
      <c r="B856">
        <v>12233</v>
      </c>
      <c r="C856" t="s">
        <v>56</v>
      </c>
      <c r="D856" t="s">
        <v>25</v>
      </c>
      <c r="F856">
        <v>130</v>
      </c>
      <c r="G856" s="6">
        <v>12762.71</v>
      </c>
      <c r="H856" s="6">
        <v>12762.71</v>
      </c>
      <c r="I856" t="s">
        <v>2123</v>
      </c>
      <c r="J856" t="s">
        <v>28</v>
      </c>
      <c r="K856" t="s">
        <v>121</v>
      </c>
      <c r="L856" s="8">
        <v>1411</v>
      </c>
      <c r="M856" s="34">
        <f t="shared" si="39"/>
        <v>0.26723484848484846</v>
      </c>
      <c r="N856">
        <v>102</v>
      </c>
      <c r="O856">
        <f t="shared" si="40"/>
        <v>27.257954545454542</v>
      </c>
      <c r="R856" s="7">
        <v>3.6500791426595777E-2</v>
      </c>
      <c r="S856">
        <f t="shared" si="41"/>
        <v>0.9949369135792645</v>
      </c>
    </row>
    <row r="857" spans="1:19" x14ac:dyDescent="0.25">
      <c r="A857">
        <v>71201</v>
      </c>
      <c r="B857">
        <v>36584</v>
      </c>
      <c r="C857" t="s">
        <v>83</v>
      </c>
      <c r="D857" t="s">
        <v>56</v>
      </c>
      <c r="F857">
        <v>130</v>
      </c>
      <c r="G857" s="6">
        <v>12762.79</v>
      </c>
      <c r="H857" s="6">
        <v>12762.79</v>
      </c>
      <c r="I857" t="s">
        <v>2123</v>
      </c>
      <c r="J857" t="s">
        <v>28</v>
      </c>
      <c r="K857" t="s">
        <v>121</v>
      </c>
      <c r="L857" s="8">
        <v>2006</v>
      </c>
      <c r="M857" s="34">
        <f t="shared" si="39"/>
        <v>0.37992424242424244</v>
      </c>
      <c r="N857">
        <v>102</v>
      </c>
      <c r="O857">
        <f t="shared" si="40"/>
        <v>38.752272727272732</v>
      </c>
      <c r="R857" s="7">
        <v>3.6500562631534963E-2</v>
      </c>
      <c r="S857">
        <f t="shared" si="41"/>
        <v>1.4144797577961425</v>
      </c>
    </row>
    <row r="858" spans="1:19" x14ac:dyDescent="0.25">
      <c r="A858">
        <v>71206</v>
      </c>
      <c r="B858">
        <v>32753</v>
      </c>
      <c r="C858" t="s">
        <v>82</v>
      </c>
      <c r="D858" t="s">
        <v>83</v>
      </c>
      <c r="F858">
        <v>100</v>
      </c>
      <c r="G858" s="6">
        <v>12762.87</v>
      </c>
      <c r="H858" s="6">
        <v>12762.87</v>
      </c>
      <c r="I858" t="s">
        <v>2123</v>
      </c>
      <c r="J858" t="s">
        <v>28</v>
      </c>
      <c r="K858" t="s">
        <v>121</v>
      </c>
      <c r="L858" s="8">
        <v>2063</v>
      </c>
      <c r="M858" s="34">
        <f t="shared" si="39"/>
        <v>0.39071969696969699</v>
      </c>
      <c r="N858">
        <v>102</v>
      </c>
      <c r="O858">
        <f t="shared" si="40"/>
        <v>39.853409090909096</v>
      </c>
      <c r="R858" s="7">
        <v>3.6500333839342411E-2</v>
      </c>
      <c r="S858">
        <f t="shared" si="41"/>
        <v>1.4546627364540659</v>
      </c>
    </row>
    <row r="859" spans="1:19" x14ac:dyDescent="0.25">
      <c r="A859">
        <v>71148</v>
      </c>
      <c r="B859">
        <v>38311</v>
      </c>
      <c r="C859" t="s">
        <v>80</v>
      </c>
      <c r="D859" t="s">
        <v>82</v>
      </c>
      <c r="F859">
        <v>140</v>
      </c>
      <c r="G859" s="6">
        <v>12762.95</v>
      </c>
      <c r="H859" s="6">
        <v>12762.95</v>
      </c>
      <c r="I859" t="s">
        <v>2123</v>
      </c>
      <c r="J859" t="s">
        <v>28</v>
      </c>
      <c r="K859" t="s">
        <v>121</v>
      </c>
      <c r="L859" s="8">
        <v>1508</v>
      </c>
      <c r="M859" s="34">
        <f t="shared" si="39"/>
        <v>0.28560606060606059</v>
      </c>
      <c r="N859">
        <v>102</v>
      </c>
      <c r="O859">
        <f t="shared" si="40"/>
        <v>29.131818181818179</v>
      </c>
      <c r="R859" s="7">
        <v>3.6500105050018071E-2</v>
      </c>
      <c r="S859">
        <f t="shared" si="41"/>
        <v>1.0633144239343899</v>
      </c>
    </row>
    <row r="860" spans="1:19" x14ac:dyDescent="0.25">
      <c r="A860">
        <v>71188</v>
      </c>
      <c r="B860">
        <v>28873</v>
      </c>
      <c r="C860" t="s">
        <v>73</v>
      </c>
      <c r="D860" t="s">
        <v>80</v>
      </c>
      <c r="F860">
        <v>130</v>
      </c>
      <c r="G860" s="6">
        <v>12763.12</v>
      </c>
      <c r="H860" s="6">
        <v>12763.12</v>
      </c>
      <c r="I860" t="s">
        <v>2123</v>
      </c>
      <c r="J860" t="s">
        <v>28</v>
      </c>
      <c r="K860" t="s">
        <v>121</v>
      </c>
      <c r="L860" s="8">
        <v>1752</v>
      </c>
      <c r="M860" s="34">
        <f t="shared" si="39"/>
        <v>0.33181818181818185</v>
      </c>
      <c r="N860">
        <v>102</v>
      </c>
      <c r="O860">
        <f t="shared" si="40"/>
        <v>33.845454545454551</v>
      </c>
      <c r="R860" s="7">
        <v>3.6499618882226921E-2</v>
      </c>
      <c r="S860">
        <f t="shared" si="41"/>
        <v>1.2353461918048259</v>
      </c>
    </row>
    <row r="861" spans="1:19" x14ac:dyDescent="0.25">
      <c r="A861">
        <v>71157</v>
      </c>
      <c r="B861">
        <v>23432</v>
      </c>
      <c r="C861" t="s">
        <v>72</v>
      </c>
      <c r="D861" t="s">
        <v>73</v>
      </c>
      <c r="F861">
        <v>130</v>
      </c>
      <c r="G861" s="6">
        <v>12763.2</v>
      </c>
      <c r="H861" s="6">
        <v>12763.2</v>
      </c>
      <c r="I861" t="s">
        <v>2123</v>
      </c>
      <c r="J861" t="s">
        <v>28</v>
      </c>
      <c r="K861" t="s">
        <v>121</v>
      </c>
      <c r="L861" s="8">
        <v>1589</v>
      </c>
      <c r="M861" s="34">
        <f t="shared" si="39"/>
        <v>0.30094696969696971</v>
      </c>
      <c r="N861">
        <v>102</v>
      </c>
      <c r="O861">
        <f t="shared" si="40"/>
        <v>30.696590909090911</v>
      </c>
      <c r="R861" s="7">
        <v>3.649939010186537E-2</v>
      </c>
      <c r="S861">
        <f t="shared" si="41"/>
        <v>1.1204068463882833</v>
      </c>
    </row>
    <row r="862" spans="1:19" x14ac:dyDescent="0.25">
      <c r="A862">
        <v>71187</v>
      </c>
      <c r="B862">
        <v>38310</v>
      </c>
      <c r="C862" t="s">
        <v>74</v>
      </c>
      <c r="D862" t="s">
        <v>72</v>
      </c>
      <c r="F862">
        <v>130</v>
      </c>
      <c r="G862" s="6">
        <v>12763.28</v>
      </c>
      <c r="H862" s="6">
        <v>12763.28</v>
      </c>
      <c r="I862" t="s">
        <v>2123</v>
      </c>
      <c r="J862" t="s">
        <v>28</v>
      </c>
      <c r="K862" t="s">
        <v>121</v>
      </c>
      <c r="L862" s="8">
        <v>1706</v>
      </c>
      <c r="M862" s="34">
        <f t="shared" si="39"/>
        <v>0.32310606060606062</v>
      </c>
      <c r="N862">
        <v>102</v>
      </c>
      <c r="O862">
        <f t="shared" si="40"/>
        <v>32.956818181818186</v>
      </c>
      <c r="R862" s="7">
        <v>3.6499189921401658E-2</v>
      </c>
      <c r="S862">
        <f t="shared" si="41"/>
        <v>1.2028971660232852</v>
      </c>
    </row>
    <row r="863" spans="1:19" x14ac:dyDescent="0.25">
      <c r="A863">
        <v>71152</v>
      </c>
      <c r="B863">
        <v>24198</v>
      </c>
      <c r="C863" t="s">
        <v>36</v>
      </c>
      <c r="D863" t="s">
        <v>74</v>
      </c>
      <c r="E863" t="s">
        <v>27</v>
      </c>
      <c r="F863">
        <v>130</v>
      </c>
      <c r="G863" s="6">
        <v>12763.36</v>
      </c>
      <c r="H863" s="6">
        <v>12763.36</v>
      </c>
      <c r="I863" t="s">
        <v>2123</v>
      </c>
      <c r="J863" t="s">
        <v>28</v>
      </c>
      <c r="K863" t="s">
        <v>121</v>
      </c>
      <c r="L863" s="8">
        <v>1546</v>
      </c>
      <c r="M863" s="34">
        <f t="shared" si="39"/>
        <v>0.29280303030303029</v>
      </c>
      <c r="N863">
        <v>102</v>
      </c>
      <c r="O863">
        <f t="shared" si="40"/>
        <v>29.865909090909089</v>
      </c>
      <c r="R863" s="7">
        <v>3.6498932549746156E-2</v>
      </c>
      <c r="S863">
        <f t="shared" si="41"/>
        <v>1.0900738014459415</v>
      </c>
    </row>
    <row r="864" spans="1:19" x14ac:dyDescent="0.25">
      <c r="A864">
        <v>71160</v>
      </c>
      <c r="B864">
        <v>2072</v>
      </c>
      <c r="C864" t="s">
        <v>35</v>
      </c>
      <c r="D864" t="s">
        <v>36</v>
      </c>
      <c r="E864" t="s">
        <v>27</v>
      </c>
      <c r="F864">
        <v>130</v>
      </c>
      <c r="G864" s="6">
        <v>12763.44</v>
      </c>
      <c r="H864" s="6">
        <v>12763.44</v>
      </c>
      <c r="I864" t="s">
        <v>2123</v>
      </c>
      <c r="J864" t="s">
        <v>28</v>
      </c>
      <c r="K864" t="s">
        <v>121</v>
      </c>
      <c r="L864" s="8">
        <v>1593</v>
      </c>
      <c r="M864" s="34">
        <f t="shared" si="39"/>
        <v>0.30170454545454545</v>
      </c>
      <c r="N864">
        <v>102</v>
      </c>
      <c r="O864">
        <f t="shared" si="40"/>
        <v>30.773863636363636</v>
      </c>
      <c r="R864" s="7">
        <v>3.6498732374301276E-2</v>
      </c>
      <c r="S864">
        <f t="shared" si="41"/>
        <v>1.1232070129868783</v>
      </c>
    </row>
    <row r="865" spans="1:19" x14ac:dyDescent="0.25">
      <c r="A865">
        <v>71185</v>
      </c>
      <c r="B865">
        <v>18576</v>
      </c>
      <c r="C865" t="s">
        <v>34</v>
      </c>
      <c r="D865" t="s">
        <v>35</v>
      </c>
      <c r="E865" t="s">
        <v>27</v>
      </c>
      <c r="F865">
        <v>130</v>
      </c>
      <c r="G865" s="6">
        <v>12763.92</v>
      </c>
      <c r="H865" s="6">
        <v>12763.92</v>
      </c>
      <c r="I865" t="s">
        <v>2123</v>
      </c>
      <c r="J865" t="s">
        <v>28</v>
      </c>
      <c r="K865" t="s">
        <v>121</v>
      </c>
      <c r="L865" s="8">
        <v>1684</v>
      </c>
      <c r="M865" s="34">
        <f t="shared" si="39"/>
        <v>0.31893939393939397</v>
      </c>
      <c r="N865">
        <v>102</v>
      </c>
      <c r="O865">
        <f t="shared" si="40"/>
        <v>32.531818181818181</v>
      </c>
      <c r="R865" s="7">
        <v>3.6497331207664116E-2</v>
      </c>
      <c r="S865">
        <f t="shared" si="41"/>
        <v>1.1873245429693275</v>
      </c>
    </row>
    <row r="866" spans="1:19" x14ac:dyDescent="0.25">
      <c r="A866">
        <v>71176</v>
      </c>
      <c r="B866">
        <v>2071</v>
      </c>
      <c r="C866" t="s">
        <v>33</v>
      </c>
      <c r="D866" t="s">
        <v>34</v>
      </c>
      <c r="E866" t="s">
        <v>27</v>
      </c>
      <c r="F866">
        <v>130</v>
      </c>
      <c r="G866" s="6">
        <v>12764</v>
      </c>
      <c r="H866" s="6">
        <v>12764</v>
      </c>
      <c r="I866" t="s">
        <v>2123</v>
      </c>
      <c r="J866" t="s">
        <v>28</v>
      </c>
      <c r="K866" t="s">
        <v>121</v>
      </c>
      <c r="L866" s="8">
        <v>1617</v>
      </c>
      <c r="M866" s="34">
        <f t="shared" si="39"/>
        <v>0.30625000000000002</v>
      </c>
      <c r="N866">
        <v>102</v>
      </c>
      <c r="O866">
        <f t="shared" si="40"/>
        <v>31.237500000000001</v>
      </c>
      <c r="R866" s="7">
        <v>3.6497102455979952E-2</v>
      </c>
      <c r="S866">
        <f t="shared" si="41"/>
        <v>1.1400782379686738</v>
      </c>
    </row>
    <row r="867" spans="1:19" x14ac:dyDescent="0.25">
      <c r="A867">
        <v>71183</v>
      </c>
      <c r="B867">
        <v>40735</v>
      </c>
      <c r="C867" t="s">
        <v>84</v>
      </c>
      <c r="D867" t="s">
        <v>33</v>
      </c>
      <c r="E867" t="s">
        <v>27</v>
      </c>
      <c r="F867">
        <v>130</v>
      </c>
      <c r="G867" s="6">
        <v>12764.08</v>
      </c>
      <c r="H867" s="6">
        <v>12764.08</v>
      </c>
      <c r="I867" t="s">
        <v>2123</v>
      </c>
      <c r="J867" t="s">
        <v>28</v>
      </c>
      <c r="K867" t="s">
        <v>121</v>
      </c>
      <c r="L867" s="8">
        <v>1656</v>
      </c>
      <c r="M867" s="34">
        <f t="shared" si="39"/>
        <v>0.31363636363636366</v>
      </c>
      <c r="N867">
        <v>102</v>
      </c>
      <c r="O867">
        <f t="shared" si="40"/>
        <v>31.990909090909092</v>
      </c>
      <c r="R867" s="7">
        <v>3.6496873707163237E-2</v>
      </c>
      <c r="S867">
        <f t="shared" si="41"/>
        <v>1.1675681688682493</v>
      </c>
    </row>
    <row r="868" spans="1:19" x14ac:dyDescent="0.25">
      <c r="A868">
        <v>71190</v>
      </c>
      <c r="B868">
        <v>35193</v>
      </c>
      <c r="C868" t="s">
        <v>66</v>
      </c>
      <c r="D868" t="s">
        <v>84</v>
      </c>
      <c r="E868" t="s">
        <v>27</v>
      </c>
      <c r="F868">
        <v>130</v>
      </c>
      <c r="G868" s="6">
        <v>12764.16</v>
      </c>
      <c r="H868" s="6">
        <v>12764.16</v>
      </c>
      <c r="I868" t="s">
        <v>2123</v>
      </c>
      <c r="J868" t="s">
        <v>28</v>
      </c>
      <c r="K868" t="s">
        <v>121</v>
      </c>
      <c r="L868" s="8">
        <v>1755</v>
      </c>
      <c r="M868" s="34">
        <f t="shared" si="39"/>
        <v>0.33238636363636365</v>
      </c>
      <c r="N868">
        <v>102</v>
      </c>
      <c r="O868">
        <f t="shared" si="40"/>
        <v>33.903409090909093</v>
      </c>
      <c r="R868" s="7">
        <v>3.6496644961213909E-2</v>
      </c>
      <c r="S868">
        <f t="shared" si="41"/>
        <v>1.2373606845657013</v>
      </c>
    </row>
    <row r="869" spans="1:19" x14ac:dyDescent="0.25">
      <c r="A869">
        <v>69928</v>
      </c>
      <c r="B869">
        <v>17195</v>
      </c>
      <c r="C869" t="s">
        <v>65</v>
      </c>
      <c r="D869" t="s">
        <v>66</v>
      </c>
      <c r="E869" t="s">
        <v>27</v>
      </c>
      <c r="F869">
        <v>130</v>
      </c>
      <c r="G869" s="6">
        <v>12764.24</v>
      </c>
      <c r="H869" s="6">
        <v>12764.24</v>
      </c>
      <c r="I869" t="s">
        <v>2123</v>
      </c>
      <c r="J869" t="s">
        <v>28</v>
      </c>
      <c r="K869" t="s">
        <v>121</v>
      </c>
      <c r="L869">
        <v>559</v>
      </c>
      <c r="M869" s="34">
        <f t="shared" si="39"/>
        <v>0.10587121212121212</v>
      </c>
      <c r="N869">
        <v>102</v>
      </c>
      <c r="O869">
        <f t="shared" si="40"/>
        <v>10.798863636363636</v>
      </c>
      <c r="R869" s="7">
        <v>3.6496416218131919E-2</v>
      </c>
      <c r="S869">
        <f t="shared" si="41"/>
        <v>0.39411982195557682</v>
      </c>
    </row>
    <row r="870" spans="1:19" x14ac:dyDescent="0.25">
      <c r="A870">
        <v>70985</v>
      </c>
      <c r="B870">
        <v>347060</v>
      </c>
      <c r="C870" t="s">
        <v>96</v>
      </c>
      <c r="D870" t="s">
        <v>65</v>
      </c>
      <c r="F870">
        <v>130</v>
      </c>
      <c r="G870" s="6">
        <v>12764.32</v>
      </c>
      <c r="H870" s="6">
        <v>12764.32</v>
      </c>
      <c r="I870" t="s">
        <v>2123</v>
      </c>
      <c r="J870" t="s">
        <v>28</v>
      </c>
      <c r="K870" t="s">
        <v>121</v>
      </c>
      <c r="L870" s="8">
        <v>1049</v>
      </c>
      <c r="M870" s="34">
        <f t="shared" si="39"/>
        <v>0.19867424242424242</v>
      </c>
      <c r="N870">
        <v>102</v>
      </c>
      <c r="O870">
        <f t="shared" si="40"/>
        <v>20.264772727272728</v>
      </c>
      <c r="R870" s="7">
        <v>3.6496187477917205E-2</v>
      </c>
      <c r="S870">
        <f t="shared" si="41"/>
        <v>0.73958694465192898</v>
      </c>
    </row>
    <row r="871" spans="1:19" x14ac:dyDescent="0.25">
      <c r="A871">
        <v>41404</v>
      </c>
      <c r="B871">
        <v>36528</v>
      </c>
      <c r="C871" t="s">
        <v>85</v>
      </c>
      <c r="D871" t="s">
        <v>68</v>
      </c>
      <c r="E871" t="s">
        <v>64</v>
      </c>
      <c r="F871">
        <v>120</v>
      </c>
      <c r="G871" s="6">
        <v>15406.59</v>
      </c>
      <c r="H871" s="6">
        <v>15406.59</v>
      </c>
      <c r="I871" t="s">
        <v>2131</v>
      </c>
      <c r="J871" t="s">
        <v>28</v>
      </c>
      <c r="K871" t="s">
        <v>121</v>
      </c>
      <c r="L871">
        <v>50</v>
      </c>
      <c r="M871" s="34">
        <f t="shared" si="39"/>
        <v>9.46969696969697E-3</v>
      </c>
      <c r="N871">
        <v>60</v>
      </c>
      <c r="O871">
        <f t="shared" si="40"/>
        <v>0.56818181818181823</v>
      </c>
      <c r="R871" s="7">
        <v>3.645383001820391E-2</v>
      </c>
      <c r="S871">
        <f t="shared" si="41"/>
        <v>2.071240341943404E-2</v>
      </c>
    </row>
    <row r="872" spans="1:19" x14ac:dyDescent="0.25">
      <c r="A872">
        <v>15531</v>
      </c>
      <c r="B872">
        <v>36981</v>
      </c>
      <c r="C872" t="s">
        <v>86</v>
      </c>
      <c r="D872" t="s">
        <v>85</v>
      </c>
      <c r="E872" t="s">
        <v>64</v>
      </c>
      <c r="F872">
        <v>120</v>
      </c>
      <c r="G872" s="6">
        <v>15406.67</v>
      </c>
      <c r="H872" s="6">
        <v>15406.67</v>
      </c>
      <c r="I872" t="s">
        <v>2131</v>
      </c>
      <c r="J872" t="s">
        <v>28</v>
      </c>
      <c r="K872" t="s">
        <v>121</v>
      </c>
      <c r="L872">
        <v>10</v>
      </c>
      <c r="M872" s="34">
        <f t="shared" si="39"/>
        <v>1.893939393939394E-3</v>
      </c>
      <c r="N872">
        <v>60</v>
      </c>
      <c r="O872">
        <f t="shared" si="40"/>
        <v>0.11363636363636365</v>
      </c>
      <c r="R872" s="7">
        <v>3.6453640729642432E-2</v>
      </c>
      <c r="S872">
        <f t="shared" si="41"/>
        <v>4.142459173823004E-3</v>
      </c>
    </row>
    <row r="873" spans="1:19" x14ac:dyDescent="0.25">
      <c r="A873">
        <v>71191</v>
      </c>
      <c r="B873">
        <v>32021</v>
      </c>
      <c r="C873" t="s">
        <v>68</v>
      </c>
      <c r="D873" t="s">
        <v>62</v>
      </c>
      <c r="E873" t="s">
        <v>64</v>
      </c>
      <c r="F873">
        <v>110</v>
      </c>
      <c r="G873" s="6">
        <v>21791.94</v>
      </c>
      <c r="H873" s="6">
        <v>21791.94</v>
      </c>
      <c r="I873" t="s">
        <v>2131</v>
      </c>
      <c r="J873" t="s">
        <v>28</v>
      </c>
      <c r="K873" t="s">
        <v>121</v>
      </c>
      <c r="L873" s="8">
        <v>1836</v>
      </c>
      <c r="M873" s="34">
        <f t="shared" si="39"/>
        <v>0.34772727272727272</v>
      </c>
      <c r="N873">
        <v>60</v>
      </c>
      <c r="O873">
        <f t="shared" si="40"/>
        <v>20.863636363636363</v>
      </c>
      <c r="R873" s="7">
        <v>3.6299082302107932E-2</v>
      </c>
      <c r="S873">
        <f t="shared" si="41"/>
        <v>0.75733085348488827</v>
      </c>
    </row>
    <row r="874" spans="1:19" x14ac:dyDescent="0.25">
      <c r="A874">
        <v>38627</v>
      </c>
      <c r="B874">
        <v>29457</v>
      </c>
      <c r="C874" t="s">
        <v>60</v>
      </c>
      <c r="D874" t="s">
        <v>49</v>
      </c>
      <c r="E874" t="s">
        <v>27</v>
      </c>
      <c r="F874">
        <v>100.5</v>
      </c>
      <c r="G874" s="6">
        <v>13971.13</v>
      </c>
      <c r="H874" s="6">
        <v>13971.13</v>
      </c>
      <c r="I874" t="s">
        <v>2123</v>
      </c>
      <c r="J874" t="s">
        <v>28</v>
      </c>
      <c r="K874" t="s">
        <v>121</v>
      </c>
      <c r="L874">
        <v>39</v>
      </c>
      <c r="M874" s="34">
        <f t="shared" si="39"/>
        <v>7.3863636363636362E-3</v>
      </c>
      <c r="N874">
        <v>60</v>
      </c>
      <c r="O874">
        <f t="shared" si="40"/>
        <v>0.44318181818181818</v>
      </c>
      <c r="R874" s="7">
        <v>3.624314037684731E-2</v>
      </c>
      <c r="S874">
        <f t="shared" si="41"/>
        <v>1.6062300848830056E-2</v>
      </c>
    </row>
    <row r="875" spans="1:19" x14ac:dyDescent="0.25">
      <c r="A875">
        <v>13216</v>
      </c>
      <c r="B875">
        <v>13716</v>
      </c>
      <c r="C875" t="s">
        <v>59</v>
      </c>
      <c r="D875" t="s">
        <v>60</v>
      </c>
      <c r="E875" t="s">
        <v>61</v>
      </c>
      <c r="F875">
        <v>100.5</v>
      </c>
      <c r="G875" s="6">
        <v>13971.21</v>
      </c>
      <c r="H875" s="6">
        <v>13971.21</v>
      </c>
      <c r="I875" t="s">
        <v>2123</v>
      </c>
      <c r="J875" t="s">
        <v>28</v>
      </c>
      <c r="K875" t="s">
        <v>121</v>
      </c>
      <c r="L875">
        <v>8</v>
      </c>
      <c r="M875" s="34">
        <f t="shared" si="39"/>
        <v>1.5151515151515152E-3</v>
      </c>
      <c r="N875">
        <v>60</v>
      </c>
      <c r="O875">
        <f t="shared" si="40"/>
        <v>9.0909090909090912E-2</v>
      </c>
      <c r="R875" s="7">
        <v>3.6242932846416505E-2</v>
      </c>
      <c r="S875">
        <f t="shared" si="41"/>
        <v>3.2948120769469551E-3</v>
      </c>
    </row>
    <row r="876" spans="1:19" x14ac:dyDescent="0.25">
      <c r="A876">
        <v>37516</v>
      </c>
      <c r="B876">
        <v>346524</v>
      </c>
      <c r="C876" t="s">
        <v>79</v>
      </c>
      <c r="D876" t="s">
        <v>59</v>
      </c>
      <c r="E876" t="s">
        <v>27</v>
      </c>
      <c r="F876">
        <v>100</v>
      </c>
      <c r="G876" s="6">
        <v>13971.29</v>
      </c>
      <c r="H876" s="6">
        <v>13971.29</v>
      </c>
      <c r="I876" t="s">
        <v>2123</v>
      </c>
      <c r="J876" t="s">
        <v>28</v>
      </c>
      <c r="K876" t="s">
        <v>121</v>
      </c>
      <c r="L876">
        <v>36</v>
      </c>
      <c r="M876" s="34">
        <f t="shared" si="39"/>
        <v>6.8181818181818179E-3</v>
      </c>
      <c r="N876">
        <v>102</v>
      </c>
      <c r="O876">
        <f t="shared" si="40"/>
        <v>0.69545454545454544</v>
      </c>
      <c r="R876" s="7">
        <v>3.6242725318362347E-2</v>
      </c>
      <c r="S876">
        <f t="shared" si="41"/>
        <v>2.5205168062315632E-2</v>
      </c>
    </row>
    <row r="877" spans="1:19" x14ac:dyDescent="0.25">
      <c r="A877">
        <v>36847</v>
      </c>
      <c r="B877">
        <v>346523</v>
      </c>
      <c r="C877" t="s">
        <v>26</v>
      </c>
      <c r="D877" t="s">
        <v>79</v>
      </c>
      <c r="E877" t="s">
        <v>27</v>
      </c>
      <c r="F877">
        <v>100</v>
      </c>
      <c r="G877" s="6">
        <v>12863.26</v>
      </c>
      <c r="H877" s="6">
        <v>12863.26</v>
      </c>
      <c r="I877" t="s">
        <v>2123</v>
      </c>
      <c r="J877" t="s">
        <v>28</v>
      </c>
      <c r="K877" t="s">
        <v>121</v>
      </c>
      <c r="L877">
        <v>35</v>
      </c>
      <c r="M877" s="34">
        <f t="shared" si="39"/>
        <v>6.628787878787879E-3</v>
      </c>
      <c r="N877">
        <v>102</v>
      </c>
      <c r="O877">
        <f t="shared" si="40"/>
        <v>0.67613636363636365</v>
      </c>
      <c r="R877" s="7">
        <v>3.6215470708679455E-2</v>
      </c>
      <c r="S877">
        <f t="shared" si="41"/>
        <v>2.4486596672345769E-2</v>
      </c>
    </row>
    <row r="878" spans="1:19" x14ac:dyDescent="0.25">
      <c r="A878">
        <v>50705</v>
      </c>
      <c r="B878">
        <v>20396</v>
      </c>
      <c r="C878" t="s">
        <v>68</v>
      </c>
      <c r="D878" t="s">
        <v>52</v>
      </c>
      <c r="E878" t="s">
        <v>27</v>
      </c>
      <c r="F878">
        <v>130</v>
      </c>
      <c r="G878" s="6">
        <v>-6385.43</v>
      </c>
      <c r="H878" s="6">
        <v>6385.43</v>
      </c>
      <c r="I878" t="s">
        <v>2131</v>
      </c>
      <c r="J878" t="s">
        <v>28</v>
      </c>
      <c r="K878" t="s">
        <v>121</v>
      </c>
      <c r="L878">
        <v>115</v>
      </c>
      <c r="M878" s="34">
        <f t="shared" si="39"/>
        <v>2.1780303030303032E-2</v>
      </c>
      <c r="N878">
        <v>36</v>
      </c>
      <c r="O878">
        <f t="shared" si="40"/>
        <v>0.78409090909090917</v>
      </c>
      <c r="R878" s="7">
        <v>3.5925199645382488E-2</v>
      </c>
      <c r="S878">
        <f t="shared" si="41"/>
        <v>2.8168622449220363E-2</v>
      </c>
    </row>
    <row r="879" spans="1:19" x14ac:dyDescent="0.25">
      <c r="A879">
        <v>50647</v>
      </c>
      <c r="B879">
        <v>11974</v>
      </c>
      <c r="C879" t="s">
        <v>52</v>
      </c>
      <c r="D879" t="s">
        <v>53</v>
      </c>
      <c r="F879">
        <v>130</v>
      </c>
      <c r="G879" s="6">
        <v>-6385.51</v>
      </c>
      <c r="H879" s="6">
        <v>6385.51</v>
      </c>
      <c r="I879" t="s">
        <v>2131</v>
      </c>
      <c r="J879" t="s">
        <v>28</v>
      </c>
      <c r="K879" t="s">
        <v>121</v>
      </c>
      <c r="L879">
        <v>115</v>
      </c>
      <c r="M879" s="34">
        <f t="shared" si="39"/>
        <v>2.1780303030303032E-2</v>
      </c>
      <c r="N879">
        <v>36</v>
      </c>
      <c r="O879">
        <f t="shared" si="40"/>
        <v>0.78409090909090917</v>
      </c>
      <c r="R879" s="7">
        <v>3.5924749561368582E-2</v>
      </c>
      <c r="S879">
        <f t="shared" si="41"/>
        <v>2.8168269542436734E-2</v>
      </c>
    </row>
    <row r="880" spans="1:19" x14ac:dyDescent="0.25">
      <c r="A880">
        <v>58198</v>
      </c>
      <c r="B880">
        <v>347057</v>
      </c>
      <c r="C880" t="s">
        <v>95</v>
      </c>
      <c r="D880" t="s">
        <v>96</v>
      </c>
      <c r="E880" t="s">
        <v>27</v>
      </c>
      <c r="F880">
        <v>130</v>
      </c>
      <c r="G880" s="6">
        <v>13488.18</v>
      </c>
      <c r="H880" s="6">
        <v>13488.18</v>
      </c>
      <c r="I880" t="s">
        <v>2130</v>
      </c>
      <c r="J880" t="s">
        <v>28</v>
      </c>
      <c r="K880" t="s">
        <v>121</v>
      </c>
      <c r="L880">
        <v>199</v>
      </c>
      <c r="M880" s="34">
        <f t="shared" si="39"/>
        <v>3.7689393939393939E-2</v>
      </c>
      <c r="N880">
        <v>102</v>
      </c>
      <c r="O880">
        <f t="shared" si="40"/>
        <v>3.8443181818181817</v>
      </c>
      <c r="R880" s="7">
        <v>3.4537574064709108E-2</v>
      </c>
      <c r="S880">
        <f t="shared" si="41"/>
        <v>0.1327734239328533</v>
      </c>
    </row>
    <row r="881" spans="1:19" x14ac:dyDescent="0.25">
      <c r="A881">
        <v>1596</v>
      </c>
      <c r="B881">
        <v>346291</v>
      </c>
      <c r="C881" t="s">
        <v>69</v>
      </c>
      <c r="D881" t="s">
        <v>95</v>
      </c>
      <c r="E881" t="s">
        <v>70</v>
      </c>
      <c r="F881">
        <v>130</v>
      </c>
      <c r="G881" s="6">
        <v>13488.26</v>
      </c>
      <c r="H881" s="6">
        <v>13488.26</v>
      </c>
      <c r="I881" t="s">
        <v>2138</v>
      </c>
      <c r="J881" t="s">
        <v>28</v>
      </c>
      <c r="K881" t="s">
        <v>121</v>
      </c>
      <c r="L881">
        <v>2</v>
      </c>
      <c r="M881" s="34">
        <v>3.7878787878787879E-4</v>
      </c>
      <c r="N881">
        <v>102</v>
      </c>
      <c r="O881">
        <v>3.8636363636363635E-2</v>
      </c>
      <c r="R881" s="7">
        <v>3.4537369219464049E-2</v>
      </c>
      <c r="S881">
        <f t="shared" si="41"/>
        <v>1.3343983562065654E-3</v>
      </c>
    </row>
    <row r="882" spans="1:19" x14ac:dyDescent="0.25">
      <c r="A882">
        <v>16485</v>
      </c>
      <c r="B882">
        <v>7848</v>
      </c>
      <c r="C882" t="s">
        <v>133</v>
      </c>
      <c r="D882" t="s">
        <v>167</v>
      </c>
      <c r="E882" t="s">
        <v>27</v>
      </c>
      <c r="F882">
        <v>120</v>
      </c>
      <c r="G882" s="6">
        <v>-24310.31</v>
      </c>
      <c r="H882" s="6">
        <v>24310.31</v>
      </c>
      <c r="I882" t="s">
        <v>2125</v>
      </c>
      <c r="J882" t="s">
        <v>28</v>
      </c>
      <c r="K882" t="s">
        <v>121</v>
      </c>
      <c r="L882">
        <v>11</v>
      </c>
      <c r="M882" s="34">
        <f t="shared" ref="M882:M924" si="42">L882/5280</f>
        <v>2.0833333333333333E-3</v>
      </c>
      <c r="N882">
        <v>60</v>
      </c>
      <c r="O882">
        <f t="shared" ref="O882:O924" si="43">M882*N882</f>
        <v>0.125</v>
      </c>
      <c r="R882" s="7">
        <v>3.0395512798655211E-2</v>
      </c>
      <c r="S882">
        <f t="shared" si="41"/>
        <v>3.7994390998319014E-3</v>
      </c>
    </row>
    <row r="883" spans="1:19" x14ac:dyDescent="0.25">
      <c r="A883">
        <v>68100</v>
      </c>
      <c r="B883">
        <v>18990</v>
      </c>
      <c r="C883" t="s">
        <v>167</v>
      </c>
      <c r="D883" t="s">
        <v>209</v>
      </c>
      <c r="E883" t="s">
        <v>27</v>
      </c>
      <c r="F883">
        <v>120</v>
      </c>
      <c r="G883" s="6">
        <v>-24310.39</v>
      </c>
      <c r="H883" s="6">
        <v>24310.39</v>
      </c>
      <c r="I883" t="s">
        <v>2125</v>
      </c>
      <c r="J883" t="s">
        <v>28</v>
      </c>
      <c r="K883" t="s">
        <v>121</v>
      </c>
      <c r="L883">
        <v>415</v>
      </c>
      <c r="M883" s="34">
        <f t="shared" si="42"/>
        <v>7.8598484848484848E-2</v>
      </c>
      <c r="N883">
        <v>60</v>
      </c>
      <c r="O883">
        <f t="shared" si="43"/>
        <v>4.7159090909090908</v>
      </c>
      <c r="R883" s="7">
        <v>3.0395412773891156E-2</v>
      </c>
      <c r="S883">
        <f t="shared" si="41"/>
        <v>0.14334200342232761</v>
      </c>
    </row>
    <row r="884" spans="1:19" x14ac:dyDescent="0.25">
      <c r="A884">
        <v>57991</v>
      </c>
      <c r="B884">
        <v>15561</v>
      </c>
      <c r="C884" t="s">
        <v>155</v>
      </c>
      <c r="D884" t="s">
        <v>209</v>
      </c>
      <c r="E884" t="s">
        <v>27</v>
      </c>
      <c r="F884">
        <v>120</v>
      </c>
      <c r="G884" s="6">
        <v>24310.47</v>
      </c>
      <c r="H884" s="6">
        <v>24310.47</v>
      </c>
      <c r="I884" t="s">
        <v>2125</v>
      </c>
      <c r="J884" t="s">
        <v>28</v>
      </c>
      <c r="K884" t="s">
        <v>121</v>
      </c>
      <c r="L884">
        <v>205</v>
      </c>
      <c r="M884" s="34">
        <f t="shared" si="42"/>
        <v>3.8825757575757576E-2</v>
      </c>
      <c r="N884">
        <v>60</v>
      </c>
      <c r="O884">
        <f t="shared" si="43"/>
        <v>2.3295454545454546</v>
      </c>
      <c r="R884" s="7">
        <v>3.0395312749785412E-2</v>
      </c>
      <c r="S884">
        <f t="shared" si="41"/>
        <v>7.0807262655750103E-2</v>
      </c>
    </row>
    <row r="885" spans="1:19" x14ac:dyDescent="0.25">
      <c r="A885">
        <v>69968</v>
      </c>
      <c r="B885">
        <v>4564</v>
      </c>
      <c r="C885" t="s">
        <v>154</v>
      </c>
      <c r="D885" t="s">
        <v>155</v>
      </c>
      <c r="E885" t="s">
        <v>64</v>
      </c>
      <c r="F885">
        <v>120</v>
      </c>
      <c r="G885" s="6">
        <v>24310.55</v>
      </c>
      <c r="H885" s="6">
        <v>24310.55</v>
      </c>
      <c r="I885" t="s">
        <v>2125</v>
      </c>
      <c r="J885" t="s">
        <v>28</v>
      </c>
      <c r="K885" t="s">
        <v>121</v>
      </c>
      <c r="L885">
        <v>623</v>
      </c>
      <c r="M885" s="34">
        <f t="shared" si="42"/>
        <v>0.11799242424242425</v>
      </c>
      <c r="N885">
        <v>60</v>
      </c>
      <c r="O885">
        <f t="shared" si="43"/>
        <v>7.079545454545455</v>
      </c>
      <c r="R885" s="7">
        <v>3.0395212726337981E-2</v>
      </c>
      <c r="S885">
        <f t="shared" si="41"/>
        <v>0.21518429009668821</v>
      </c>
    </row>
    <row r="886" spans="1:19" x14ac:dyDescent="0.25">
      <c r="A886">
        <v>71129</v>
      </c>
      <c r="B886">
        <v>24190</v>
      </c>
      <c r="C886" t="s">
        <v>196</v>
      </c>
      <c r="D886" t="s">
        <v>154</v>
      </c>
      <c r="E886" t="s">
        <v>64</v>
      </c>
      <c r="F886">
        <v>120</v>
      </c>
      <c r="G886" s="6">
        <v>24310.63</v>
      </c>
      <c r="H886" s="6">
        <v>24310.63</v>
      </c>
      <c r="I886" t="s">
        <v>2125</v>
      </c>
      <c r="J886" t="s">
        <v>28</v>
      </c>
      <c r="K886" t="s">
        <v>121</v>
      </c>
      <c r="L886" s="8">
        <v>1448</v>
      </c>
      <c r="M886" s="34">
        <f t="shared" si="42"/>
        <v>0.27424242424242423</v>
      </c>
      <c r="N886">
        <v>60</v>
      </c>
      <c r="O886">
        <f t="shared" si="43"/>
        <v>16.454545454545453</v>
      </c>
      <c r="R886" s="7">
        <v>3.039511270354885E-2</v>
      </c>
      <c r="S886">
        <f t="shared" si="41"/>
        <v>0.50013776357657647</v>
      </c>
    </row>
    <row r="887" spans="1:19" x14ac:dyDescent="0.25">
      <c r="A887">
        <v>71094</v>
      </c>
      <c r="B887">
        <v>13022</v>
      </c>
      <c r="C887" t="s">
        <v>165</v>
      </c>
      <c r="D887" t="s">
        <v>196</v>
      </c>
      <c r="E887" t="s">
        <v>64</v>
      </c>
      <c r="F887">
        <v>120</v>
      </c>
      <c r="G887" s="6">
        <v>24310.71</v>
      </c>
      <c r="H887" s="6">
        <v>24310.71</v>
      </c>
      <c r="I887" t="s">
        <v>2125</v>
      </c>
      <c r="J887" t="s">
        <v>28</v>
      </c>
      <c r="K887" t="s">
        <v>121</v>
      </c>
      <c r="L887" s="8">
        <v>1281</v>
      </c>
      <c r="M887" s="34">
        <f t="shared" si="42"/>
        <v>0.24261363636363636</v>
      </c>
      <c r="N887">
        <v>60</v>
      </c>
      <c r="O887">
        <f t="shared" si="43"/>
        <v>14.556818181818182</v>
      </c>
      <c r="R887" s="7">
        <v>3.0395012681418018E-2</v>
      </c>
      <c r="S887">
        <f t="shared" si="41"/>
        <v>0.44245467323746002</v>
      </c>
    </row>
    <row r="888" spans="1:19" x14ac:dyDescent="0.25">
      <c r="A888">
        <v>70242</v>
      </c>
      <c r="B888">
        <v>6950</v>
      </c>
      <c r="C888" t="s">
        <v>164</v>
      </c>
      <c r="D888" t="s">
        <v>165</v>
      </c>
      <c r="E888" t="s">
        <v>64</v>
      </c>
      <c r="F888">
        <v>120</v>
      </c>
      <c r="G888" s="6">
        <v>24310.79</v>
      </c>
      <c r="H888" s="6">
        <v>24310.79</v>
      </c>
      <c r="I888" t="s">
        <v>2125</v>
      </c>
      <c r="J888" t="s">
        <v>28</v>
      </c>
      <c r="K888" t="s">
        <v>121</v>
      </c>
      <c r="L888">
        <v>612</v>
      </c>
      <c r="M888" s="34">
        <f t="shared" si="42"/>
        <v>0.11590909090909091</v>
      </c>
      <c r="N888">
        <v>60</v>
      </c>
      <c r="O888">
        <f t="shared" si="43"/>
        <v>6.9545454545454541</v>
      </c>
      <c r="R888" s="7">
        <v>3.0394912659945473E-2</v>
      </c>
      <c r="S888">
        <f t="shared" si="41"/>
        <v>0.21138280168052986</v>
      </c>
    </row>
    <row r="889" spans="1:19" x14ac:dyDescent="0.25">
      <c r="A889">
        <v>52679</v>
      </c>
      <c r="B889">
        <v>20981</v>
      </c>
      <c r="C889" t="s">
        <v>207</v>
      </c>
      <c r="D889" t="s">
        <v>164</v>
      </c>
      <c r="E889" t="s">
        <v>64</v>
      </c>
      <c r="F889">
        <v>97</v>
      </c>
      <c r="G889" s="6">
        <v>24363.73</v>
      </c>
      <c r="H889" s="6">
        <v>24363.73</v>
      </c>
      <c r="I889" t="s">
        <v>2125</v>
      </c>
      <c r="J889" t="s">
        <v>28</v>
      </c>
      <c r="K889" t="s">
        <v>121</v>
      </c>
      <c r="L889">
        <v>134</v>
      </c>
      <c r="M889" s="34">
        <f t="shared" si="42"/>
        <v>2.5378787878787879E-2</v>
      </c>
      <c r="N889">
        <v>60</v>
      </c>
      <c r="O889">
        <f t="shared" si="43"/>
        <v>1.5227272727272727</v>
      </c>
      <c r="R889" s="7">
        <v>3.0328867490498203E-2</v>
      </c>
      <c r="S889">
        <f t="shared" si="41"/>
        <v>4.618259367871317E-2</v>
      </c>
    </row>
    <row r="890" spans="1:19" x14ac:dyDescent="0.25">
      <c r="A890">
        <v>70868</v>
      </c>
      <c r="B890">
        <v>15421</v>
      </c>
      <c r="C890" t="s">
        <v>207</v>
      </c>
      <c r="D890" t="s">
        <v>208</v>
      </c>
      <c r="E890" t="s">
        <v>64</v>
      </c>
      <c r="F890">
        <v>120</v>
      </c>
      <c r="G890" s="6">
        <v>-24363.89</v>
      </c>
      <c r="H890" s="6">
        <v>24363.89</v>
      </c>
      <c r="I890" t="s">
        <v>2125</v>
      </c>
      <c r="J890" t="s">
        <v>28</v>
      </c>
      <c r="K890" t="s">
        <v>121</v>
      </c>
      <c r="L890">
        <v>879</v>
      </c>
      <c r="M890" s="34">
        <f t="shared" si="42"/>
        <v>0.16647727272727272</v>
      </c>
      <c r="N890">
        <v>60</v>
      </c>
      <c r="O890">
        <f t="shared" si="43"/>
        <v>9.9886363636363633</v>
      </c>
      <c r="R890" s="7">
        <v>3.0328668317919503E-2</v>
      </c>
      <c r="S890">
        <f t="shared" si="41"/>
        <v>0.30294203922103685</v>
      </c>
    </row>
    <row r="891" spans="1:19" x14ac:dyDescent="0.25">
      <c r="A891">
        <v>70944</v>
      </c>
      <c r="B891">
        <v>41526</v>
      </c>
      <c r="C891" t="s">
        <v>260</v>
      </c>
      <c r="D891" t="s">
        <v>230</v>
      </c>
      <c r="E891" t="s">
        <v>64</v>
      </c>
      <c r="F891">
        <v>120</v>
      </c>
      <c r="G891" s="6">
        <v>-24391.19</v>
      </c>
      <c r="H891" s="6">
        <v>24391.19</v>
      </c>
      <c r="I891" t="s">
        <v>2125</v>
      </c>
      <c r="J891" t="s">
        <v>28</v>
      </c>
      <c r="K891" t="s">
        <v>121</v>
      </c>
      <c r="L891">
        <v>964</v>
      </c>
      <c r="M891" s="34">
        <f t="shared" si="42"/>
        <v>0.18257575757575759</v>
      </c>
      <c r="N891">
        <v>60</v>
      </c>
      <c r="O891">
        <f t="shared" si="43"/>
        <v>10.954545454545455</v>
      </c>
      <c r="R891" s="7">
        <v>3.0294722756219597E-2</v>
      </c>
      <c r="S891">
        <f t="shared" si="41"/>
        <v>0.33186491746586017</v>
      </c>
    </row>
    <row r="892" spans="1:19" x14ac:dyDescent="0.25">
      <c r="A892">
        <v>35402</v>
      </c>
      <c r="B892">
        <v>22964</v>
      </c>
      <c r="C892" t="s">
        <v>230</v>
      </c>
      <c r="D892" t="s">
        <v>128</v>
      </c>
      <c r="E892" t="s">
        <v>64</v>
      </c>
      <c r="F892">
        <v>120</v>
      </c>
      <c r="G892" s="6">
        <v>-24391.759999999998</v>
      </c>
      <c r="H892" s="6">
        <v>24391.759999999998</v>
      </c>
      <c r="I892" t="s">
        <v>2125</v>
      </c>
      <c r="J892" t="s">
        <v>28</v>
      </c>
      <c r="K892" t="s">
        <v>121</v>
      </c>
      <c r="L892">
        <v>33</v>
      </c>
      <c r="M892" s="34">
        <f t="shared" si="42"/>
        <v>6.2500000000000003E-3</v>
      </c>
      <c r="N892">
        <v>60</v>
      </c>
      <c r="O892">
        <f t="shared" si="43"/>
        <v>0.375</v>
      </c>
      <c r="R892" s="7">
        <v>3.0294014812554563E-2</v>
      </c>
      <c r="S892">
        <f t="shared" si="41"/>
        <v>1.1360255554707962E-2</v>
      </c>
    </row>
    <row r="893" spans="1:19" x14ac:dyDescent="0.25">
      <c r="A893">
        <v>71165</v>
      </c>
      <c r="B893">
        <v>799</v>
      </c>
      <c r="C893" t="s">
        <v>128</v>
      </c>
      <c r="D893" t="s">
        <v>129</v>
      </c>
      <c r="E893" t="s">
        <v>64</v>
      </c>
      <c r="F893">
        <v>120</v>
      </c>
      <c r="G893" s="6">
        <v>-24391.84</v>
      </c>
      <c r="H893" s="6">
        <v>24391.84</v>
      </c>
      <c r="I893" t="s">
        <v>2125</v>
      </c>
      <c r="J893" t="s">
        <v>28</v>
      </c>
      <c r="K893" t="s">
        <v>121</v>
      </c>
      <c r="L893" s="8">
        <v>1572</v>
      </c>
      <c r="M893" s="34">
        <f t="shared" si="42"/>
        <v>0.29772727272727273</v>
      </c>
      <c r="N893">
        <v>60</v>
      </c>
      <c r="O893">
        <f t="shared" si="43"/>
        <v>17.863636363636363</v>
      </c>
      <c r="R893" s="7">
        <v>3.0293915454687955E-2</v>
      </c>
      <c r="S893">
        <f t="shared" si="41"/>
        <v>0.54115948971328942</v>
      </c>
    </row>
    <row r="894" spans="1:19" x14ac:dyDescent="0.25">
      <c r="A894">
        <v>31141</v>
      </c>
      <c r="B894">
        <v>34605</v>
      </c>
      <c r="C894" t="s">
        <v>208</v>
      </c>
      <c r="D894" t="s">
        <v>257</v>
      </c>
      <c r="E894" t="s">
        <v>64</v>
      </c>
      <c r="F894">
        <v>120</v>
      </c>
      <c r="G894" s="6">
        <v>-24470.49</v>
      </c>
      <c r="H894" s="6">
        <v>24470.49</v>
      </c>
      <c r="I894" t="s">
        <v>2125</v>
      </c>
      <c r="J894" t="s">
        <v>28</v>
      </c>
      <c r="K894" t="s">
        <v>121</v>
      </c>
      <c r="L894">
        <v>26</v>
      </c>
      <c r="M894" s="34">
        <f t="shared" si="42"/>
        <v>4.9242424242424239E-3</v>
      </c>
      <c r="N894">
        <v>60</v>
      </c>
      <c r="O894">
        <f t="shared" si="43"/>
        <v>0.29545454545454541</v>
      </c>
      <c r="R894" s="7">
        <v>3.0196548526174823E-2</v>
      </c>
      <c r="S894">
        <f t="shared" si="41"/>
        <v>8.9217075190971048E-3</v>
      </c>
    </row>
    <row r="895" spans="1:19" x14ac:dyDescent="0.25">
      <c r="A895">
        <v>37513</v>
      </c>
      <c r="B895">
        <v>43202</v>
      </c>
      <c r="C895" t="s">
        <v>257</v>
      </c>
      <c r="D895" t="s">
        <v>267</v>
      </c>
      <c r="E895" t="s">
        <v>64</v>
      </c>
      <c r="F895">
        <v>120</v>
      </c>
      <c r="G895" s="6">
        <v>-24470.57</v>
      </c>
      <c r="H895" s="6">
        <v>24470.57</v>
      </c>
      <c r="I895" t="s">
        <v>2125</v>
      </c>
      <c r="J895" t="s">
        <v>28</v>
      </c>
      <c r="K895" t="s">
        <v>121</v>
      </c>
      <c r="L895">
        <v>37</v>
      </c>
      <c r="M895" s="34">
        <f t="shared" si="42"/>
        <v>7.0075757575757576E-3</v>
      </c>
      <c r="N895">
        <v>60</v>
      </c>
      <c r="O895">
        <f t="shared" si="43"/>
        <v>0.42045454545454547</v>
      </c>
      <c r="R895" s="7">
        <v>3.0196449806615695E-2</v>
      </c>
      <c r="S895">
        <f t="shared" si="41"/>
        <v>1.2696234577781599E-2</v>
      </c>
    </row>
    <row r="896" spans="1:19" x14ac:dyDescent="0.25">
      <c r="A896">
        <v>26860</v>
      </c>
      <c r="B896">
        <v>43093</v>
      </c>
      <c r="C896" t="s">
        <v>267</v>
      </c>
      <c r="D896" t="s">
        <v>265</v>
      </c>
      <c r="E896" t="s">
        <v>64</v>
      </c>
      <c r="F896">
        <v>120</v>
      </c>
      <c r="G896" s="6">
        <v>-24470.639999999999</v>
      </c>
      <c r="H896" s="6">
        <v>24470.639999999999</v>
      </c>
      <c r="I896" t="s">
        <v>2125</v>
      </c>
      <c r="J896" t="s">
        <v>28</v>
      </c>
      <c r="K896" t="s">
        <v>121</v>
      </c>
      <c r="L896">
        <v>20</v>
      </c>
      <c r="M896" s="34">
        <f t="shared" si="42"/>
        <v>3.787878787878788E-3</v>
      </c>
      <c r="N896">
        <v>60</v>
      </c>
      <c r="O896">
        <f t="shared" si="43"/>
        <v>0.22727272727272729</v>
      </c>
      <c r="R896" s="7">
        <v>3.0196351087702033E-2</v>
      </c>
      <c r="S896">
        <f t="shared" si="41"/>
        <v>6.8628070653868264E-3</v>
      </c>
    </row>
    <row r="897" spans="1:19" x14ac:dyDescent="0.25">
      <c r="A897">
        <v>70658</v>
      </c>
      <c r="B897">
        <v>43086</v>
      </c>
      <c r="C897" t="s">
        <v>265</v>
      </c>
      <c r="D897" t="s">
        <v>266</v>
      </c>
      <c r="E897" t="s">
        <v>64</v>
      </c>
      <c r="F897">
        <v>120</v>
      </c>
      <c r="G897" s="6">
        <v>-24470.720000000001</v>
      </c>
      <c r="H897" s="6">
        <v>24470.720000000001</v>
      </c>
      <c r="I897" t="s">
        <v>2125</v>
      </c>
      <c r="J897" t="s">
        <v>28</v>
      </c>
      <c r="K897" t="s">
        <v>121</v>
      </c>
      <c r="L897">
        <v>750</v>
      </c>
      <c r="M897" s="34">
        <f t="shared" si="42"/>
        <v>0.14204545454545456</v>
      </c>
      <c r="N897">
        <v>60</v>
      </c>
      <c r="O897">
        <f t="shared" si="43"/>
        <v>8.5227272727272734</v>
      </c>
      <c r="R897" s="7">
        <v>3.0196264709182068E-2</v>
      </c>
      <c r="S897">
        <f t="shared" si="41"/>
        <v>0.25735452877143811</v>
      </c>
    </row>
    <row r="898" spans="1:19" x14ac:dyDescent="0.25">
      <c r="A898">
        <v>22284</v>
      </c>
      <c r="B898">
        <v>43210</v>
      </c>
      <c r="C898" t="s">
        <v>266</v>
      </c>
      <c r="D898" t="s">
        <v>135</v>
      </c>
      <c r="E898" t="s">
        <v>64</v>
      </c>
      <c r="F898">
        <v>120</v>
      </c>
      <c r="G898" s="6">
        <v>-24471.06</v>
      </c>
      <c r="H898" s="6">
        <v>24471.06</v>
      </c>
      <c r="I898" t="s">
        <v>2125</v>
      </c>
      <c r="J898" t="s">
        <v>28</v>
      </c>
      <c r="K898" t="s">
        <v>121</v>
      </c>
      <c r="L898">
        <v>15</v>
      </c>
      <c r="M898" s="34">
        <f t="shared" si="42"/>
        <v>2.840909090909091E-3</v>
      </c>
      <c r="N898">
        <v>60</v>
      </c>
      <c r="O898">
        <f t="shared" si="43"/>
        <v>0.17045454545454547</v>
      </c>
      <c r="R898" s="7">
        <v>3.0195845163400188E-2</v>
      </c>
      <c r="S898">
        <f t="shared" ref="S898:S933" si="44">O898*R898</f>
        <v>5.1470190619432145E-3</v>
      </c>
    </row>
    <row r="899" spans="1:19" x14ac:dyDescent="0.25">
      <c r="A899">
        <v>43212</v>
      </c>
      <c r="B899">
        <v>42811</v>
      </c>
      <c r="C899" t="s">
        <v>129</v>
      </c>
      <c r="D899" t="s">
        <v>237</v>
      </c>
      <c r="E899" t="s">
        <v>64</v>
      </c>
      <c r="F899">
        <v>120</v>
      </c>
      <c r="G899" s="6">
        <v>-24502.97</v>
      </c>
      <c r="H899" s="6">
        <v>24502.97</v>
      </c>
      <c r="I899" t="s">
        <v>2125</v>
      </c>
      <c r="J899" t="s">
        <v>28</v>
      </c>
      <c r="K899" t="s">
        <v>121</v>
      </c>
      <c r="L899">
        <v>59</v>
      </c>
      <c r="M899" s="34">
        <f t="shared" si="42"/>
        <v>1.1174242424242425E-2</v>
      </c>
      <c r="N899">
        <v>60</v>
      </c>
      <c r="O899">
        <f t="shared" si="43"/>
        <v>0.67045454545454553</v>
      </c>
      <c r="R899" s="7">
        <v>3.0156521382684459E-2</v>
      </c>
      <c r="S899">
        <f t="shared" si="44"/>
        <v>2.0218576836117993E-2</v>
      </c>
    </row>
    <row r="900" spans="1:19" x14ac:dyDescent="0.25">
      <c r="A900">
        <v>71102</v>
      </c>
      <c r="B900">
        <v>25049</v>
      </c>
      <c r="C900" t="s">
        <v>237</v>
      </c>
      <c r="D900" t="s">
        <v>238</v>
      </c>
      <c r="E900" t="s">
        <v>64</v>
      </c>
      <c r="F900">
        <v>120</v>
      </c>
      <c r="G900" s="6">
        <v>-24503.05</v>
      </c>
      <c r="H900" s="6">
        <v>24503.05</v>
      </c>
      <c r="I900" t="s">
        <v>2125</v>
      </c>
      <c r="J900" t="s">
        <v>28</v>
      </c>
      <c r="K900" t="s">
        <v>121</v>
      </c>
      <c r="L900" s="8">
        <v>1325</v>
      </c>
      <c r="M900" s="34">
        <f t="shared" si="42"/>
        <v>0.25094696969696972</v>
      </c>
      <c r="N900">
        <v>60</v>
      </c>
      <c r="O900">
        <f t="shared" si="43"/>
        <v>15.056818181818183</v>
      </c>
      <c r="R900" s="7">
        <v>3.0156422924667574E-2</v>
      </c>
      <c r="S900">
        <f t="shared" si="44"/>
        <v>0.45405977699073341</v>
      </c>
    </row>
    <row r="901" spans="1:19" x14ac:dyDescent="0.25">
      <c r="A901">
        <v>71136</v>
      </c>
      <c r="B901">
        <v>1485</v>
      </c>
      <c r="C901" t="s">
        <v>135</v>
      </c>
      <c r="D901" t="s">
        <v>136</v>
      </c>
      <c r="E901" t="s">
        <v>64</v>
      </c>
      <c r="F901">
        <v>120</v>
      </c>
      <c r="G901" s="6">
        <v>-24506.87</v>
      </c>
      <c r="H901" s="6">
        <v>24506.87</v>
      </c>
      <c r="I901" t="s">
        <v>2125</v>
      </c>
      <c r="J901" t="s">
        <v>28</v>
      </c>
      <c r="K901" t="s">
        <v>121</v>
      </c>
      <c r="L901" s="8">
        <v>1502</v>
      </c>
      <c r="M901" s="34">
        <f t="shared" si="42"/>
        <v>0.28446969696969698</v>
      </c>
      <c r="N901">
        <v>60</v>
      </c>
      <c r="O901">
        <f t="shared" si="43"/>
        <v>17.06818181818182</v>
      </c>
      <c r="R901" s="7">
        <v>3.0151722302532956E-2</v>
      </c>
      <c r="S901">
        <f t="shared" si="44"/>
        <v>0.51463507839096023</v>
      </c>
    </row>
    <row r="902" spans="1:19" x14ac:dyDescent="0.25">
      <c r="A902">
        <v>21506</v>
      </c>
      <c r="B902">
        <v>37777</v>
      </c>
      <c r="C902" t="s">
        <v>136</v>
      </c>
      <c r="D902" t="s">
        <v>260</v>
      </c>
      <c r="E902" t="s">
        <v>64</v>
      </c>
      <c r="F902">
        <v>120</v>
      </c>
      <c r="G902" s="6">
        <v>-24507.06</v>
      </c>
      <c r="H902" s="6">
        <v>24507.06</v>
      </c>
      <c r="I902" t="s">
        <v>2125</v>
      </c>
      <c r="J902" t="s">
        <v>28</v>
      </c>
      <c r="K902" t="s">
        <v>121</v>
      </c>
      <c r="L902">
        <v>15</v>
      </c>
      <c r="M902" s="34">
        <f t="shared" si="42"/>
        <v>2.840909090909091E-3</v>
      </c>
      <c r="N902">
        <v>60</v>
      </c>
      <c r="O902">
        <f t="shared" si="43"/>
        <v>0.17045454545454547</v>
      </c>
      <c r="R902" s="7">
        <v>3.0151488540211505E-2</v>
      </c>
      <c r="S902">
        <f t="shared" si="44"/>
        <v>5.1394582738996889E-3</v>
      </c>
    </row>
    <row r="903" spans="1:19" x14ac:dyDescent="0.25">
      <c r="A903">
        <v>9297</v>
      </c>
      <c r="B903">
        <v>26529</v>
      </c>
      <c r="C903" t="s">
        <v>240</v>
      </c>
      <c r="D903" t="s">
        <v>231</v>
      </c>
      <c r="E903" t="s">
        <v>64</v>
      </c>
      <c r="F903">
        <v>120</v>
      </c>
      <c r="G903" s="6">
        <v>-15275.5</v>
      </c>
      <c r="H903" s="6">
        <v>15275.5</v>
      </c>
      <c r="I903" t="s">
        <v>2125</v>
      </c>
      <c r="J903" t="s">
        <v>28</v>
      </c>
      <c r="K903" t="s">
        <v>121</v>
      </c>
      <c r="L903">
        <v>5</v>
      </c>
      <c r="M903" s="34">
        <f t="shared" si="42"/>
        <v>9.46969696969697E-4</v>
      </c>
      <c r="N903">
        <v>42</v>
      </c>
      <c r="O903">
        <f t="shared" si="43"/>
        <v>3.9772727272727272E-2</v>
      </c>
      <c r="R903" s="7">
        <v>2.9991364604854243E-2</v>
      </c>
      <c r="S903">
        <f t="shared" si="44"/>
        <v>1.1928383649657938E-3</v>
      </c>
    </row>
    <row r="904" spans="1:19" x14ac:dyDescent="0.25">
      <c r="A904">
        <v>37002</v>
      </c>
      <c r="B904">
        <v>23430</v>
      </c>
      <c r="C904" t="s">
        <v>231</v>
      </c>
      <c r="D904" t="s">
        <v>62</v>
      </c>
      <c r="E904" t="s">
        <v>64</v>
      </c>
      <c r="F904">
        <v>110</v>
      </c>
      <c r="G904" s="6">
        <v>-15275.58</v>
      </c>
      <c r="H904" s="6">
        <v>15275.58</v>
      </c>
      <c r="I904" t="s">
        <v>2125</v>
      </c>
      <c r="J904" t="s">
        <v>28</v>
      </c>
      <c r="K904" t="s">
        <v>121</v>
      </c>
      <c r="L904">
        <v>35</v>
      </c>
      <c r="M904" s="34">
        <f t="shared" si="42"/>
        <v>6.628787878787879E-3</v>
      </c>
      <c r="N904">
        <v>42</v>
      </c>
      <c r="O904">
        <f t="shared" si="43"/>
        <v>0.27840909090909094</v>
      </c>
      <c r="R904" s="7">
        <v>2.9991207536568233E-2</v>
      </c>
      <c r="S904">
        <f t="shared" si="44"/>
        <v>8.3498248255218389E-3</v>
      </c>
    </row>
    <row r="905" spans="1:19" x14ac:dyDescent="0.25">
      <c r="A905">
        <v>71163</v>
      </c>
      <c r="B905">
        <v>40441</v>
      </c>
      <c r="C905" t="s">
        <v>238</v>
      </c>
      <c r="D905" t="s">
        <v>264</v>
      </c>
      <c r="E905" t="s">
        <v>70</v>
      </c>
      <c r="F905">
        <v>120</v>
      </c>
      <c r="G905" s="6">
        <v>-24713.23</v>
      </c>
      <c r="H905" s="6">
        <v>24713.23</v>
      </c>
      <c r="I905" t="s">
        <v>2125</v>
      </c>
      <c r="J905" t="s">
        <v>28</v>
      </c>
      <c r="K905" t="s">
        <v>121</v>
      </c>
      <c r="L905" s="8">
        <v>1615</v>
      </c>
      <c r="M905" s="34">
        <f t="shared" si="42"/>
        <v>0.3058712121212121</v>
      </c>
      <c r="N905">
        <v>60</v>
      </c>
      <c r="O905">
        <f t="shared" si="43"/>
        <v>18.352272727272727</v>
      </c>
      <c r="R905" s="7">
        <v>2.9899949895026909E-2</v>
      </c>
      <c r="S905">
        <f t="shared" si="44"/>
        <v>0.54873203500532342</v>
      </c>
    </row>
    <row r="906" spans="1:19" x14ac:dyDescent="0.25">
      <c r="A906">
        <v>48599</v>
      </c>
      <c r="B906">
        <v>348421</v>
      </c>
      <c r="C906" t="s">
        <v>264</v>
      </c>
      <c r="D906" t="s">
        <v>272</v>
      </c>
      <c r="E906" t="s">
        <v>70</v>
      </c>
      <c r="F906">
        <v>120</v>
      </c>
      <c r="G906" s="6">
        <v>-24713.31</v>
      </c>
      <c r="H906" s="6">
        <v>24713.31</v>
      </c>
      <c r="I906" t="s">
        <v>2125</v>
      </c>
      <c r="J906" t="s">
        <v>28</v>
      </c>
      <c r="K906" t="s">
        <v>121</v>
      </c>
      <c r="L906">
        <v>97</v>
      </c>
      <c r="M906" s="34">
        <f t="shared" si="42"/>
        <v>1.8371212121212122E-2</v>
      </c>
      <c r="N906">
        <v>60</v>
      </c>
      <c r="O906">
        <f t="shared" si="43"/>
        <v>1.1022727272727273</v>
      </c>
      <c r="R906" s="7">
        <v>2.9899853105240688E-2</v>
      </c>
      <c r="S906">
        <f t="shared" si="44"/>
        <v>3.2957792627367574E-2</v>
      </c>
    </row>
    <row r="907" spans="1:19" x14ac:dyDescent="0.25">
      <c r="A907">
        <v>71113</v>
      </c>
      <c r="B907">
        <v>348420</v>
      </c>
      <c r="C907" t="s">
        <v>272</v>
      </c>
      <c r="D907" t="s">
        <v>240</v>
      </c>
      <c r="E907" t="s">
        <v>70</v>
      </c>
      <c r="F907">
        <v>110</v>
      </c>
      <c r="G907" s="6">
        <v>-24713.47</v>
      </c>
      <c r="H907" s="6">
        <v>24713.47</v>
      </c>
      <c r="I907" t="s">
        <v>2125</v>
      </c>
      <c r="J907" t="s">
        <v>28</v>
      </c>
      <c r="K907" t="s">
        <v>121</v>
      </c>
      <c r="L907" s="8">
        <v>1333</v>
      </c>
      <c r="M907" s="34">
        <f t="shared" si="42"/>
        <v>0.25246212121212119</v>
      </c>
      <c r="N907">
        <v>60</v>
      </c>
      <c r="O907">
        <f t="shared" si="43"/>
        <v>15.147727272727272</v>
      </c>
      <c r="R907" s="7">
        <v>2.9899659527548167E-2</v>
      </c>
      <c r="S907">
        <f t="shared" si="44"/>
        <v>0.45291188807070115</v>
      </c>
    </row>
    <row r="908" spans="1:19" x14ac:dyDescent="0.25">
      <c r="A908">
        <v>70280</v>
      </c>
      <c r="B908">
        <v>29614</v>
      </c>
      <c r="C908" t="s">
        <v>240</v>
      </c>
      <c r="D908" t="s">
        <v>81</v>
      </c>
      <c r="E908" t="s">
        <v>64</v>
      </c>
      <c r="F908">
        <v>100</v>
      </c>
      <c r="G908" s="6">
        <v>-9438.0499999999993</v>
      </c>
      <c r="H908" s="6">
        <v>9438.0499999999993</v>
      </c>
      <c r="I908" t="s">
        <v>2125</v>
      </c>
      <c r="J908" t="s">
        <v>28</v>
      </c>
      <c r="K908" t="s">
        <v>121</v>
      </c>
      <c r="L908">
        <v>623</v>
      </c>
      <c r="M908" s="34">
        <f t="shared" si="42"/>
        <v>0.11799242424242425</v>
      </c>
      <c r="N908">
        <v>60</v>
      </c>
      <c r="O908">
        <f t="shared" si="43"/>
        <v>7.079545454545455</v>
      </c>
      <c r="R908" s="7">
        <v>2.9750981264437554E-2</v>
      </c>
      <c r="S908">
        <f t="shared" si="44"/>
        <v>0.21062342417891589</v>
      </c>
    </row>
    <row r="909" spans="1:19" x14ac:dyDescent="0.25">
      <c r="A909">
        <v>71525</v>
      </c>
      <c r="B909" t="s">
        <v>99</v>
      </c>
      <c r="C909" t="s">
        <v>100</v>
      </c>
      <c r="D909" t="s">
        <v>101</v>
      </c>
      <c r="F909">
        <v>110</v>
      </c>
      <c r="G909" s="6">
        <v>39000</v>
      </c>
      <c r="H909" s="6">
        <v>39000</v>
      </c>
      <c r="I909" t="s">
        <v>2132</v>
      </c>
      <c r="J909" t="s">
        <v>28</v>
      </c>
      <c r="K909" t="s">
        <v>121</v>
      </c>
      <c r="L909">
        <v>54</v>
      </c>
      <c r="M909" s="34">
        <f t="shared" si="42"/>
        <v>1.0227272727272727E-2</v>
      </c>
      <c r="N909">
        <v>90</v>
      </c>
      <c r="O909">
        <f t="shared" si="43"/>
        <v>0.92045454545454541</v>
      </c>
      <c r="R909" s="7">
        <v>2.9577196742199826E-2</v>
      </c>
      <c r="S909">
        <f t="shared" si="44"/>
        <v>2.7224465183161201E-2</v>
      </c>
    </row>
    <row r="910" spans="1:19" x14ac:dyDescent="0.25">
      <c r="A910">
        <v>71526</v>
      </c>
      <c r="B910" t="s">
        <v>102</v>
      </c>
      <c r="C910" t="s">
        <v>101</v>
      </c>
      <c r="D910" t="s">
        <v>57</v>
      </c>
      <c r="F910">
        <v>110</v>
      </c>
      <c r="G910" s="6">
        <v>39000</v>
      </c>
      <c r="H910" s="6">
        <v>39000</v>
      </c>
      <c r="I910" t="s">
        <v>2132</v>
      </c>
      <c r="J910" t="s">
        <v>28</v>
      </c>
      <c r="K910" t="s">
        <v>121</v>
      </c>
      <c r="L910">
        <v>67</v>
      </c>
      <c r="M910" s="34">
        <f t="shared" si="42"/>
        <v>1.268939393939394E-2</v>
      </c>
      <c r="N910">
        <v>90</v>
      </c>
      <c r="O910">
        <f t="shared" si="43"/>
        <v>1.1420454545454546</v>
      </c>
      <c r="R910" s="7">
        <v>2.9577196742199826E-2</v>
      </c>
      <c r="S910">
        <f t="shared" si="44"/>
        <v>3.3778503097625937E-2</v>
      </c>
    </row>
    <row r="911" spans="1:19" x14ac:dyDescent="0.25">
      <c r="A911">
        <v>47767</v>
      </c>
      <c r="B911">
        <v>348445</v>
      </c>
      <c r="C911" t="s">
        <v>97</v>
      </c>
      <c r="D911" t="s">
        <v>89</v>
      </c>
      <c r="F911">
        <v>130</v>
      </c>
      <c r="G911" s="6">
        <v>16322</v>
      </c>
      <c r="H911" s="6">
        <v>16322</v>
      </c>
      <c r="I911" t="s">
        <v>2130</v>
      </c>
      <c r="J911" t="s">
        <v>28</v>
      </c>
      <c r="K911" t="s">
        <v>121</v>
      </c>
      <c r="L911">
        <v>90</v>
      </c>
      <c r="M911" s="34">
        <f t="shared" si="42"/>
        <v>1.7045454545454544E-2</v>
      </c>
      <c r="N911">
        <v>78</v>
      </c>
      <c r="O911">
        <f t="shared" si="43"/>
        <v>1.3295454545454544</v>
      </c>
      <c r="R911" s="7">
        <v>2.8541172389911048E-2</v>
      </c>
      <c r="S911">
        <f t="shared" si="44"/>
        <v>3.7946786018404455E-2</v>
      </c>
    </row>
    <row r="912" spans="1:19" x14ac:dyDescent="0.25">
      <c r="A912">
        <v>71200</v>
      </c>
      <c r="B912">
        <v>21275</v>
      </c>
      <c r="C912" t="s">
        <v>67</v>
      </c>
      <c r="D912" t="s">
        <v>69</v>
      </c>
      <c r="E912" t="s">
        <v>70</v>
      </c>
      <c r="F912">
        <v>130</v>
      </c>
      <c r="G912" s="6">
        <v>16899.060000000001</v>
      </c>
      <c r="H912" s="6">
        <v>16899.060000000001</v>
      </c>
      <c r="I912" t="s">
        <v>2130</v>
      </c>
      <c r="J912" t="s">
        <v>28</v>
      </c>
      <c r="K912" t="s">
        <v>121</v>
      </c>
      <c r="L912" s="8">
        <v>2077</v>
      </c>
      <c r="M912" s="34">
        <f t="shared" si="42"/>
        <v>0.39337121212121212</v>
      </c>
      <c r="N912">
        <v>102</v>
      </c>
      <c r="O912">
        <f t="shared" si="43"/>
        <v>40.123863636363637</v>
      </c>
      <c r="R912" s="7">
        <v>2.756656380580506E-2</v>
      </c>
      <c r="S912">
        <f t="shared" si="44"/>
        <v>1.1060770470672396</v>
      </c>
    </row>
    <row r="913" spans="1:19" x14ac:dyDescent="0.25">
      <c r="A913">
        <v>71064</v>
      </c>
      <c r="B913">
        <v>17784</v>
      </c>
      <c r="C913" t="s">
        <v>43</v>
      </c>
      <c r="D913" t="s">
        <v>67</v>
      </c>
      <c r="F913">
        <v>130</v>
      </c>
      <c r="G913" s="6">
        <v>16899.14</v>
      </c>
      <c r="H913" s="6">
        <v>16899.14</v>
      </c>
      <c r="I913" t="s">
        <v>2130</v>
      </c>
      <c r="J913" t="s">
        <v>28</v>
      </c>
      <c r="K913" t="s">
        <v>121</v>
      </c>
      <c r="L913" s="8">
        <v>1224</v>
      </c>
      <c r="M913" s="34">
        <f t="shared" si="42"/>
        <v>0.23181818181818181</v>
      </c>
      <c r="N913">
        <v>102</v>
      </c>
      <c r="O913">
        <f t="shared" si="43"/>
        <v>23.645454545454545</v>
      </c>
      <c r="R913" s="7">
        <v>2.7566433306554543E-2</v>
      </c>
      <c r="S913">
        <f t="shared" si="44"/>
        <v>0.65182084573043964</v>
      </c>
    </row>
    <row r="914" spans="1:19" x14ac:dyDescent="0.25">
      <c r="A914">
        <v>71027</v>
      </c>
      <c r="B914">
        <v>6737</v>
      </c>
      <c r="C914" t="s">
        <v>42</v>
      </c>
      <c r="D914" t="s">
        <v>43</v>
      </c>
      <c r="F914">
        <v>130</v>
      </c>
      <c r="G914" s="6">
        <v>16899.22</v>
      </c>
      <c r="H914" s="6">
        <v>16899.22</v>
      </c>
      <c r="I914" t="s">
        <v>2130</v>
      </c>
      <c r="J914" t="s">
        <v>28</v>
      </c>
      <c r="K914" t="s">
        <v>121</v>
      </c>
      <c r="L914" s="8">
        <v>1123</v>
      </c>
      <c r="M914" s="34">
        <f t="shared" si="42"/>
        <v>0.21268939393939393</v>
      </c>
      <c r="N914">
        <v>78</v>
      </c>
      <c r="O914">
        <f t="shared" si="43"/>
        <v>16.589772727272727</v>
      </c>
      <c r="R914" s="7">
        <v>2.7566302808539569E-2</v>
      </c>
      <c r="S914">
        <f t="shared" si="44"/>
        <v>0.45731869852485135</v>
      </c>
    </row>
    <row r="915" spans="1:19" x14ac:dyDescent="0.25">
      <c r="A915">
        <v>71066</v>
      </c>
      <c r="B915">
        <v>10862</v>
      </c>
      <c r="C915" t="s">
        <v>51</v>
      </c>
      <c r="D915" t="s">
        <v>42</v>
      </c>
      <c r="F915">
        <v>130</v>
      </c>
      <c r="G915" s="6">
        <v>16899.3</v>
      </c>
      <c r="H915" s="6">
        <v>16899.3</v>
      </c>
      <c r="I915" t="s">
        <v>2130</v>
      </c>
      <c r="J915" t="s">
        <v>28</v>
      </c>
      <c r="K915" t="s">
        <v>121</v>
      </c>
      <c r="L915" s="8">
        <v>1185</v>
      </c>
      <c r="M915" s="34">
        <f t="shared" si="42"/>
        <v>0.22443181818181818</v>
      </c>
      <c r="N915">
        <v>78</v>
      </c>
      <c r="O915">
        <f t="shared" si="43"/>
        <v>17.505681818181817</v>
      </c>
      <c r="R915" s="7">
        <v>2.7566172311760142E-2</v>
      </c>
      <c r="S915">
        <f t="shared" si="44"/>
        <v>0.48256464143484651</v>
      </c>
    </row>
    <row r="916" spans="1:19" x14ac:dyDescent="0.25">
      <c r="A916">
        <v>69850</v>
      </c>
      <c r="B916">
        <v>38626</v>
      </c>
      <c r="C916" t="s">
        <v>88</v>
      </c>
      <c r="D916" t="s">
        <v>51</v>
      </c>
      <c r="F916">
        <v>130</v>
      </c>
      <c r="G916" s="6">
        <v>16899.38</v>
      </c>
      <c r="H916" s="6">
        <v>16899.38</v>
      </c>
      <c r="I916" t="s">
        <v>2130</v>
      </c>
      <c r="J916" t="s">
        <v>28</v>
      </c>
      <c r="K916" t="s">
        <v>121</v>
      </c>
      <c r="L916">
        <v>635</v>
      </c>
      <c r="M916" s="34">
        <f t="shared" si="42"/>
        <v>0.12026515151515152</v>
      </c>
      <c r="N916">
        <v>78</v>
      </c>
      <c r="O916">
        <f t="shared" si="43"/>
        <v>9.3806818181818183</v>
      </c>
      <c r="R916" s="7">
        <v>2.7566041816216223E-2</v>
      </c>
      <c r="S916">
        <f t="shared" si="44"/>
        <v>0.25858826726461925</v>
      </c>
    </row>
    <row r="917" spans="1:19" x14ac:dyDescent="0.25">
      <c r="A917">
        <v>70739</v>
      </c>
      <c r="B917">
        <v>346711</v>
      </c>
      <c r="C917" t="s">
        <v>45</v>
      </c>
      <c r="D917" t="s">
        <v>88</v>
      </c>
      <c r="E917" t="s">
        <v>94</v>
      </c>
      <c r="F917">
        <v>130</v>
      </c>
      <c r="G917" s="6">
        <v>16899.46</v>
      </c>
      <c r="H917" s="6">
        <v>16899.46</v>
      </c>
      <c r="I917" t="s">
        <v>2130</v>
      </c>
      <c r="J917" t="s">
        <v>28</v>
      </c>
      <c r="K917" t="s">
        <v>121</v>
      </c>
      <c r="L917">
        <v>805</v>
      </c>
      <c r="M917" s="34">
        <f t="shared" si="42"/>
        <v>0.15246212121212122</v>
      </c>
      <c r="N917">
        <v>78</v>
      </c>
      <c r="O917">
        <f t="shared" si="43"/>
        <v>11.892045454545455</v>
      </c>
      <c r="R917" s="7">
        <v>2.7565911321907808E-2</v>
      </c>
      <c r="S917">
        <f t="shared" si="44"/>
        <v>0.32781507043609687</v>
      </c>
    </row>
    <row r="918" spans="1:19" x14ac:dyDescent="0.25">
      <c r="A918">
        <v>70804</v>
      </c>
      <c r="B918">
        <v>6738</v>
      </c>
      <c r="C918" t="s">
        <v>44</v>
      </c>
      <c r="D918" t="s">
        <v>45</v>
      </c>
      <c r="F918">
        <v>130</v>
      </c>
      <c r="G918" s="6">
        <v>16899.63</v>
      </c>
      <c r="H918" s="6">
        <v>16899.63</v>
      </c>
      <c r="I918" t="s">
        <v>2130</v>
      </c>
      <c r="J918" t="s">
        <v>28</v>
      </c>
      <c r="K918" t="s">
        <v>121</v>
      </c>
      <c r="L918">
        <v>912</v>
      </c>
      <c r="M918" s="34">
        <f t="shared" si="42"/>
        <v>0.17272727272727273</v>
      </c>
      <c r="N918">
        <v>78</v>
      </c>
      <c r="O918">
        <f t="shared" si="43"/>
        <v>13.472727272727273</v>
      </c>
      <c r="R918" s="7">
        <v>2.756565033699741E-2</v>
      </c>
      <c r="S918">
        <f t="shared" si="44"/>
        <v>0.37138448908572874</v>
      </c>
    </row>
    <row r="919" spans="1:19" x14ac:dyDescent="0.25">
      <c r="A919">
        <v>68352</v>
      </c>
      <c r="B919">
        <v>346307</v>
      </c>
      <c r="C919" t="s">
        <v>55</v>
      </c>
      <c r="D919" t="s">
        <v>44</v>
      </c>
      <c r="E919" t="s">
        <v>94</v>
      </c>
      <c r="F919">
        <v>130</v>
      </c>
      <c r="G919" s="6">
        <v>16899.71</v>
      </c>
      <c r="H919" s="6">
        <v>16899.71</v>
      </c>
      <c r="I919" t="s">
        <v>2130</v>
      </c>
      <c r="J919" t="s">
        <v>28</v>
      </c>
      <c r="K919" t="s">
        <v>121</v>
      </c>
      <c r="L919">
        <v>450</v>
      </c>
      <c r="M919" s="34">
        <f t="shared" si="42"/>
        <v>8.5227272727272721E-2</v>
      </c>
      <c r="N919">
        <v>78</v>
      </c>
      <c r="O919">
        <f t="shared" si="43"/>
        <v>6.6477272727272725</v>
      </c>
      <c r="R919" s="7">
        <v>2.7565503535157004E-2</v>
      </c>
      <c r="S919">
        <f t="shared" si="44"/>
        <v>0.18324794963712326</v>
      </c>
    </row>
    <row r="920" spans="1:19" x14ac:dyDescent="0.25">
      <c r="A920">
        <v>71111</v>
      </c>
      <c r="B920">
        <v>12232</v>
      </c>
      <c r="C920" t="s">
        <v>54</v>
      </c>
      <c r="D920" t="s">
        <v>55</v>
      </c>
      <c r="F920">
        <v>130</v>
      </c>
      <c r="G920" s="6">
        <v>16899.79</v>
      </c>
      <c r="H920" s="6">
        <v>16899.79</v>
      </c>
      <c r="I920" t="s">
        <v>2130</v>
      </c>
      <c r="J920" t="s">
        <v>28</v>
      </c>
      <c r="K920" t="s">
        <v>121</v>
      </c>
      <c r="L920" s="8">
        <v>1353</v>
      </c>
      <c r="M920" s="34">
        <f t="shared" si="42"/>
        <v>0.25624999999999998</v>
      </c>
      <c r="N920">
        <v>78</v>
      </c>
      <c r="O920">
        <f t="shared" si="43"/>
        <v>19.987499999999997</v>
      </c>
      <c r="R920" s="7">
        <v>2.7565389357028798E-2</v>
      </c>
      <c r="S920">
        <f t="shared" si="44"/>
        <v>0.55096321977361307</v>
      </c>
    </row>
    <row r="921" spans="1:19" x14ac:dyDescent="0.25">
      <c r="A921">
        <v>71005</v>
      </c>
      <c r="B921">
        <v>346886</v>
      </c>
      <c r="C921" t="s">
        <v>92</v>
      </c>
      <c r="D921" t="s">
        <v>54</v>
      </c>
      <c r="F921">
        <v>130</v>
      </c>
      <c r="G921" s="6">
        <v>16899.87</v>
      </c>
      <c r="H921" s="6">
        <v>16899.87</v>
      </c>
      <c r="I921" t="s">
        <v>2130</v>
      </c>
      <c r="J921" t="s">
        <v>28</v>
      </c>
      <c r="K921" t="s">
        <v>121</v>
      </c>
      <c r="L921" s="8">
        <v>1057</v>
      </c>
      <c r="M921" s="34">
        <f t="shared" si="42"/>
        <v>0.20018939393939394</v>
      </c>
      <c r="N921">
        <v>78</v>
      </c>
      <c r="O921">
        <f t="shared" si="43"/>
        <v>15.614772727272728</v>
      </c>
      <c r="R921" s="7">
        <v>2.7565258868897619E-2</v>
      </c>
      <c r="S921">
        <f t="shared" si="44"/>
        <v>0.43042525240627522</v>
      </c>
    </row>
    <row r="922" spans="1:19" x14ac:dyDescent="0.25">
      <c r="A922">
        <v>71215</v>
      </c>
      <c r="B922">
        <v>43827</v>
      </c>
      <c r="C922" t="s">
        <v>91</v>
      </c>
      <c r="D922" t="s">
        <v>92</v>
      </c>
      <c r="F922">
        <v>130</v>
      </c>
      <c r="G922" s="6">
        <v>16899.95</v>
      </c>
      <c r="H922" s="6">
        <v>16899.95</v>
      </c>
      <c r="I922" t="s">
        <v>2130</v>
      </c>
      <c r="J922" t="s">
        <v>28</v>
      </c>
      <c r="K922" t="s">
        <v>121</v>
      </c>
      <c r="L922" s="8">
        <v>2139</v>
      </c>
      <c r="M922" s="34">
        <f t="shared" si="42"/>
        <v>0.40511363636363634</v>
      </c>
      <c r="N922">
        <v>78</v>
      </c>
      <c r="O922">
        <f t="shared" si="43"/>
        <v>31.598863636363635</v>
      </c>
      <c r="R922" s="7">
        <v>2.7565128382001838E-2</v>
      </c>
      <c r="S922">
        <f t="shared" si="44"/>
        <v>0.87102673286173304</v>
      </c>
    </row>
    <row r="923" spans="1:19" x14ac:dyDescent="0.25">
      <c r="A923">
        <v>71207</v>
      </c>
      <c r="B923">
        <v>43209</v>
      </c>
      <c r="C923" t="s">
        <v>90</v>
      </c>
      <c r="D923" t="s">
        <v>91</v>
      </c>
      <c r="F923">
        <v>130</v>
      </c>
      <c r="G923" s="6">
        <v>16900.03</v>
      </c>
      <c r="H923" s="6">
        <v>16900.03</v>
      </c>
      <c r="I923" t="s">
        <v>2130</v>
      </c>
      <c r="J923" t="s">
        <v>28</v>
      </c>
      <c r="K923" t="s">
        <v>121</v>
      </c>
      <c r="L923" s="8">
        <v>2082</v>
      </c>
      <c r="M923" s="34">
        <f t="shared" si="42"/>
        <v>0.39431818181818185</v>
      </c>
      <c r="N923">
        <v>78</v>
      </c>
      <c r="O923">
        <f t="shared" si="43"/>
        <v>30.756818181818183</v>
      </c>
      <c r="R923" s="7">
        <v>2.7564981585720745E-2</v>
      </c>
      <c r="S923">
        <f t="shared" si="44"/>
        <v>0.84781112681717918</v>
      </c>
    </row>
    <row r="924" spans="1:19" x14ac:dyDescent="0.25">
      <c r="A924">
        <v>71166</v>
      </c>
      <c r="B924">
        <v>43158</v>
      </c>
      <c r="C924" t="s">
        <v>89</v>
      </c>
      <c r="D924" t="s">
        <v>90</v>
      </c>
      <c r="F924">
        <v>130</v>
      </c>
      <c r="G924" s="6">
        <v>16900.11</v>
      </c>
      <c r="H924" s="6">
        <v>16900.11</v>
      </c>
      <c r="I924" t="s">
        <v>2130</v>
      </c>
      <c r="J924" t="s">
        <v>28</v>
      </c>
      <c r="K924" t="s">
        <v>121</v>
      </c>
      <c r="L924" s="8">
        <v>1694</v>
      </c>
      <c r="M924" s="34">
        <f t="shared" si="42"/>
        <v>0.32083333333333336</v>
      </c>
      <c r="N924">
        <v>78</v>
      </c>
      <c r="O924">
        <f t="shared" si="43"/>
        <v>25.025000000000002</v>
      </c>
      <c r="R924" s="7">
        <v>2.756486741191639E-2</v>
      </c>
      <c r="S924">
        <f t="shared" si="44"/>
        <v>0.68981080698320774</v>
      </c>
    </row>
    <row r="925" spans="1:19" x14ac:dyDescent="0.25">
      <c r="A925">
        <v>1543</v>
      </c>
      <c r="B925">
        <v>346311</v>
      </c>
      <c r="C925" t="s">
        <v>98</v>
      </c>
      <c r="D925" t="s">
        <v>97</v>
      </c>
      <c r="E925" t="s">
        <v>94</v>
      </c>
      <c r="F925">
        <v>130</v>
      </c>
      <c r="G925" s="6">
        <v>16901.150000000001</v>
      </c>
      <c r="H925" s="6">
        <v>16901.150000000001</v>
      </c>
      <c r="I925" t="s">
        <v>2144</v>
      </c>
      <c r="J925" t="s">
        <v>28</v>
      </c>
      <c r="K925" t="s">
        <v>121</v>
      </c>
      <c r="L925">
        <v>2</v>
      </c>
      <c r="M925" s="34">
        <v>3.7878787878787879E-4</v>
      </c>
      <c r="N925">
        <v>78</v>
      </c>
      <c r="O925">
        <v>2.9545454545454545E-2</v>
      </c>
      <c r="R925" s="7">
        <v>2.7563154918341538E-2</v>
      </c>
      <c r="S925">
        <f t="shared" si="44"/>
        <v>8.1436594076918179E-4</v>
      </c>
    </row>
    <row r="926" spans="1:19" x14ac:dyDescent="0.25">
      <c r="A926">
        <v>70406</v>
      </c>
      <c r="B926">
        <v>348446</v>
      </c>
      <c r="C926" t="s">
        <v>30</v>
      </c>
      <c r="D926" t="s">
        <v>98</v>
      </c>
      <c r="F926">
        <v>130</v>
      </c>
      <c r="G926" s="6">
        <v>16901.23</v>
      </c>
      <c r="H926" s="6">
        <v>16901.23</v>
      </c>
      <c r="I926" t="s">
        <v>2130</v>
      </c>
      <c r="J926" t="s">
        <v>28</v>
      </c>
      <c r="K926" t="s">
        <v>121</v>
      </c>
      <c r="L926">
        <v>704</v>
      </c>
      <c r="M926" s="34">
        <f t="shared" ref="M926:M933" si="45">L926/5280</f>
        <v>0.13333333333333333</v>
      </c>
      <c r="N926">
        <v>78</v>
      </c>
      <c r="O926">
        <f t="shared" ref="O926:O933" si="46">M926*N926</f>
        <v>10.4</v>
      </c>
      <c r="R926" s="7">
        <v>2.756302445136408E-2</v>
      </c>
      <c r="S926">
        <f t="shared" si="44"/>
        <v>0.28665545429418643</v>
      </c>
    </row>
    <row r="927" spans="1:19" x14ac:dyDescent="0.25">
      <c r="A927">
        <v>50703</v>
      </c>
      <c r="B927">
        <v>42065</v>
      </c>
      <c r="C927" t="s">
        <v>86</v>
      </c>
      <c r="D927" t="s">
        <v>76</v>
      </c>
      <c r="E927" t="s">
        <v>64</v>
      </c>
      <c r="F927">
        <v>120</v>
      </c>
      <c r="G927" s="6">
        <v>-20757.09</v>
      </c>
      <c r="H927" s="6">
        <v>20757.09</v>
      </c>
      <c r="I927" t="s">
        <v>2131</v>
      </c>
      <c r="J927" t="s">
        <v>28</v>
      </c>
      <c r="K927" t="s">
        <v>121</v>
      </c>
      <c r="L927">
        <v>115</v>
      </c>
      <c r="M927" s="34">
        <f t="shared" si="45"/>
        <v>2.1780303030303032E-2</v>
      </c>
      <c r="N927">
        <v>60</v>
      </c>
      <c r="O927">
        <f t="shared" si="46"/>
        <v>1.3068181818181819</v>
      </c>
      <c r="R927" s="7">
        <v>2.7057223002846745E-2</v>
      </c>
      <c r="S927">
        <f t="shared" si="44"/>
        <v>3.5358870969629273E-2</v>
      </c>
    </row>
    <row r="928" spans="1:19" x14ac:dyDescent="0.25">
      <c r="A928">
        <v>52568</v>
      </c>
      <c r="B928">
        <v>25529</v>
      </c>
      <c r="C928" t="s">
        <v>76</v>
      </c>
      <c r="D928" t="s">
        <v>53</v>
      </c>
      <c r="E928" t="s">
        <v>64</v>
      </c>
      <c r="F928">
        <v>130</v>
      </c>
      <c r="G928" s="6">
        <v>-20757.169999999998</v>
      </c>
      <c r="H928" s="6">
        <v>20757.169999999998</v>
      </c>
      <c r="I928" t="s">
        <v>2131</v>
      </c>
      <c r="J928" t="s">
        <v>28</v>
      </c>
      <c r="K928" t="s">
        <v>121</v>
      </c>
      <c r="L928">
        <v>138</v>
      </c>
      <c r="M928" s="34">
        <f t="shared" si="45"/>
        <v>2.6136363636363635E-2</v>
      </c>
      <c r="N928">
        <v>60</v>
      </c>
      <c r="O928">
        <f t="shared" si="46"/>
        <v>1.5681818181818181</v>
      </c>
      <c r="R928" s="7">
        <v>2.7057118721875873E-2</v>
      </c>
      <c r="S928">
        <f t="shared" si="44"/>
        <v>4.243048163203262E-2</v>
      </c>
    </row>
    <row r="929" spans="1:19" x14ac:dyDescent="0.25">
      <c r="A929">
        <v>71212</v>
      </c>
      <c r="B929">
        <v>1283</v>
      </c>
      <c r="C929" t="s">
        <v>29</v>
      </c>
      <c r="D929" t="s">
        <v>30</v>
      </c>
      <c r="F929">
        <v>130</v>
      </c>
      <c r="G929" s="6">
        <v>21623.53</v>
      </c>
      <c r="H929" s="6">
        <v>21623.53</v>
      </c>
      <c r="I929" t="s">
        <v>2128</v>
      </c>
      <c r="J929" t="s">
        <v>28</v>
      </c>
      <c r="K929" t="s">
        <v>121</v>
      </c>
      <c r="L929" s="8">
        <v>2284</v>
      </c>
      <c r="M929" s="34">
        <f t="shared" si="45"/>
        <v>0.43257575757575756</v>
      </c>
      <c r="N929">
        <v>78</v>
      </c>
      <c r="O929">
        <f t="shared" si="46"/>
        <v>33.740909090909092</v>
      </c>
      <c r="R929" s="7">
        <v>2.1543615484989183E-2</v>
      </c>
      <c r="S929">
        <f t="shared" si="44"/>
        <v>0.72690117156852141</v>
      </c>
    </row>
    <row r="930" spans="1:19" x14ac:dyDescent="0.25">
      <c r="A930">
        <v>71223</v>
      </c>
      <c r="B930">
        <v>27275</v>
      </c>
      <c r="C930" t="s">
        <v>32</v>
      </c>
      <c r="D930" t="s">
        <v>29</v>
      </c>
      <c r="F930">
        <v>130</v>
      </c>
      <c r="G930" s="6">
        <v>21623.61</v>
      </c>
      <c r="H930" s="6">
        <v>21623.61</v>
      </c>
      <c r="I930" t="s">
        <v>2128</v>
      </c>
      <c r="J930" t="s">
        <v>28</v>
      </c>
      <c r="K930" t="s">
        <v>121</v>
      </c>
      <c r="L930" s="8">
        <v>2726</v>
      </c>
      <c r="M930" s="34">
        <f t="shared" si="45"/>
        <v>0.51628787878787874</v>
      </c>
      <c r="N930">
        <v>78</v>
      </c>
      <c r="O930">
        <f t="shared" si="46"/>
        <v>40.270454545454541</v>
      </c>
      <c r="R930" s="7">
        <v>2.1543535780941672E-2</v>
      </c>
      <c r="S930">
        <f t="shared" si="44"/>
        <v>0.86756797841478506</v>
      </c>
    </row>
    <row r="931" spans="1:19" x14ac:dyDescent="0.25">
      <c r="A931">
        <v>71174</v>
      </c>
      <c r="B931">
        <v>1284</v>
      </c>
      <c r="C931" t="s">
        <v>31</v>
      </c>
      <c r="D931" t="s">
        <v>32</v>
      </c>
      <c r="F931">
        <v>130</v>
      </c>
      <c r="G931" s="6">
        <v>21623.69</v>
      </c>
      <c r="H931" s="6">
        <v>21623.69</v>
      </c>
      <c r="I931" t="s">
        <v>2128</v>
      </c>
      <c r="J931" t="s">
        <v>28</v>
      </c>
      <c r="K931" t="s">
        <v>121</v>
      </c>
      <c r="L931" s="8">
        <v>1650</v>
      </c>
      <c r="M931" s="34">
        <f t="shared" si="45"/>
        <v>0.3125</v>
      </c>
      <c r="N931">
        <v>78</v>
      </c>
      <c r="O931">
        <f t="shared" si="46"/>
        <v>24.375</v>
      </c>
      <c r="R931" s="7">
        <v>2.1543456077483914E-2</v>
      </c>
      <c r="S931">
        <f t="shared" si="44"/>
        <v>0.52512174188867045</v>
      </c>
    </row>
    <row r="932" spans="1:19" x14ac:dyDescent="0.25">
      <c r="A932">
        <v>71096</v>
      </c>
      <c r="B932">
        <v>9205</v>
      </c>
      <c r="C932" t="s">
        <v>48</v>
      </c>
      <c r="D932" t="s">
        <v>31</v>
      </c>
      <c r="F932">
        <v>130</v>
      </c>
      <c r="G932" s="6">
        <v>21623.77</v>
      </c>
      <c r="H932" s="6">
        <v>21623.77</v>
      </c>
      <c r="I932" t="s">
        <v>2128</v>
      </c>
      <c r="J932" t="s">
        <v>28</v>
      </c>
      <c r="K932" t="s">
        <v>121</v>
      </c>
      <c r="L932" s="8">
        <v>1477</v>
      </c>
      <c r="M932" s="34">
        <f t="shared" si="45"/>
        <v>0.27973484848484848</v>
      </c>
      <c r="N932">
        <v>78</v>
      </c>
      <c r="O932">
        <f t="shared" si="46"/>
        <v>21.819318181818183</v>
      </c>
      <c r="R932" s="7">
        <v>2.1543376374615904E-2</v>
      </c>
      <c r="S932">
        <f t="shared" si="44"/>
        <v>0.47006178382840907</v>
      </c>
    </row>
    <row r="933" spans="1:19" x14ac:dyDescent="0.25">
      <c r="A933">
        <v>70724</v>
      </c>
      <c r="B933">
        <v>33296</v>
      </c>
      <c r="C933" t="s">
        <v>57</v>
      </c>
      <c r="D933" t="s">
        <v>48</v>
      </c>
      <c r="F933">
        <v>130</v>
      </c>
      <c r="G933" s="6">
        <v>21623.85</v>
      </c>
      <c r="H933" s="6">
        <v>21623.85</v>
      </c>
      <c r="I933" t="s">
        <v>2128</v>
      </c>
      <c r="J933" t="s">
        <v>28</v>
      </c>
      <c r="K933" t="s">
        <v>121</v>
      </c>
      <c r="L933">
        <v>806</v>
      </c>
      <c r="M933" s="34">
        <f t="shared" si="45"/>
        <v>0.15265151515151515</v>
      </c>
      <c r="N933">
        <v>78</v>
      </c>
      <c r="O933">
        <f t="shared" si="46"/>
        <v>11.906818181818181</v>
      </c>
      <c r="R933" s="7">
        <v>2.1543296672337633E-2</v>
      </c>
      <c r="S933">
        <f t="shared" si="44"/>
        <v>0.25651211651449285</v>
      </c>
    </row>
  </sheetData>
  <autoFilter ref="A1:U933" xr:uid="{A9462715-D1BC-4D6B-8D19-827A88D58BE8}">
    <sortState xmlns:xlrd2="http://schemas.microsoft.com/office/spreadsheetml/2017/richdata2" ref="A2:U933">
      <sortCondition descending="1" ref="R1:R933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1C183-506D-4BB4-9F3C-FFBBCC14CF7B}">
  <dimension ref="A1:U752"/>
  <sheetViews>
    <sheetView workbookViewId="0">
      <selection activeCell="U10" sqref="U10"/>
    </sheetView>
  </sheetViews>
  <sheetFormatPr defaultRowHeight="15" x14ac:dyDescent="0.25"/>
  <sheetData>
    <row r="1" spans="1:21" ht="45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" t="s">
        <v>658</v>
      </c>
      <c r="P1" s="1" t="s">
        <v>659</v>
      </c>
      <c r="Q1" s="46">
        <f>SUM(O2:O752)</f>
        <v>1099.9109848484841</v>
      </c>
      <c r="R1" s="31" t="s">
        <v>2121</v>
      </c>
      <c r="S1" s="31" t="s">
        <v>2122</v>
      </c>
      <c r="T1" s="1" t="s">
        <v>659</v>
      </c>
      <c r="U1" s="30">
        <f>SUM(S2:S752)</f>
        <v>239.35588975049282</v>
      </c>
    </row>
    <row r="2" spans="1:21" x14ac:dyDescent="0.25">
      <c r="A2">
        <v>25223</v>
      </c>
      <c r="B2">
        <v>37517</v>
      </c>
      <c r="C2" t="s">
        <v>1069</v>
      </c>
      <c r="D2" t="s">
        <v>1260</v>
      </c>
      <c r="E2" t="s">
        <v>94</v>
      </c>
      <c r="F2">
        <v>65.8</v>
      </c>
      <c r="G2">
        <v>-226.89</v>
      </c>
      <c r="H2">
        <v>226.89</v>
      </c>
      <c r="I2" t="s">
        <v>2275</v>
      </c>
      <c r="J2" t="s">
        <v>116</v>
      </c>
      <c r="K2" t="s">
        <v>121</v>
      </c>
      <c r="L2">
        <v>18</v>
      </c>
      <c r="M2">
        <f t="shared" ref="M2:M65" si="0">L2/5280</f>
        <v>3.4090909090909089E-3</v>
      </c>
      <c r="N2">
        <v>12</v>
      </c>
      <c r="O2">
        <f t="shared" ref="O2:O65" si="1">M2*N2</f>
        <v>4.0909090909090909E-2</v>
      </c>
      <c r="R2" s="7">
        <v>0.9620307931890637</v>
      </c>
      <c r="S2">
        <f t="shared" ref="S2:S65" si="2">R2*O2</f>
        <v>3.9355805175916241E-2</v>
      </c>
    </row>
    <row r="3" spans="1:21" x14ac:dyDescent="0.25">
      <c r="A3">
        <v>70754</v>
      </c>
      <c r="B3">
        <v>40415</v>
      </c>
      <c r="C3" t="s">
        <v>913</v>
      </c>
      <c r="D3" t="s">
        <v>2072</v>
      </c>
      <c r="E3" t="s">
        <v>70</v>
      </c>
      <c r="F3">
        <v>130</v>
      </c>
      <c r="G3">
        <v>-346.36</v>
      </c>
      <c r="H3">
        <v>346.36</v>
      </c>
      <c r="I3" t="s">
        <v>2288</v>
      </c>
      <c r="J3" t="s">
        <v>116</v>
      </c>
      <c r="K3" t="s">
        <v>121</v>
      </c>
      <c r="L3">
        <v>797</v>
      </c>
      <c r="M3">
        <f t="shared" si="0"/>
        <v>0.15094696969696969</v>
      </c>
      <c r="N3">
        <v>16</v>
      </c>
      <c r="O3">
        <f t="shared" si="1"/>
        <v>2.415151515151515</v>
      </c>
      <c r="R3" s="7">
        <v>0.95866728259614287</v>
      </c>
      <c r="S3">
        <f t="shared" si="2"/>
        <v>2.3153267400882602</v>
      </c>
    </row>
    <row r="4" spans="1:21" x14ac:dyDescent="0.25">
      <c r="A4">
        <v>30910</v>
      </c>
      <c r="B4">
        <v>25376</v>
      </c>
      <c r="C4" t="s">
        <v>912</v>
      </c>
      <c r="D4" t="s">
        <v>1366</v>
      </c>
      <c r="E4" t="s">
        <v>70</v>
      </c>
      <c r="F4">
        <v>130</v>
      </c>
      <c r="G4" s="6">
        <v>2551.12</v>
      </c>
      <c r="H4" s="6">
        <v>2551.12</v>
      </c>
      <c r="I4" t="s">
        <v>2275</v>
      </c>
      <c r="J4" t="s">
        <v>116</v>
      </c>
      <c r="K4" t="s">
        <v>121</v>
      </c>
      <c r="L4">
        <v>25</v>
      </c>
      <c r="M4">
        <f t="shared" si="0"/>
        <v>4.734848484848485E-3</v>
      </c>
      <c r="N4">
        <v>20</v>
      </c>
      <c r="O4">
        <f t="shared" si="1"/>
        <v>9.4696969696969696E-2</v>
      </c>
      <c r="R4" s="7">
        <v>0.95703063752391115</v>
      </c>
      <c r="S4">
        <f t="shared" si="2"/>
        <v>9.0627901280673398E-2</v>
      </c>
    </row>
    <row r="5" spans="1:21" x14ac:dyDescent="0.25">
      <c r="A5">
        <v>71048</v>
      </c>
      <c r="B5">
        <v>41312</v>
      </c>
      <c r="C5" t="s">
        <v>1366</v>
      </c>
      <c r="D5" t="s">
        <v>119</v>
      </c>
      <c r="E5" t="s">
        <v>70</v>
      </c>
      <c r="F5">
        <v>130</v>
      </c>
      <c r="G5" s="6">
        <v>3308.96</v>
      </c>
      <c r="H5" s="6">
        <v>3308.96</v>
      </c>
      <c r="I5" t="s">
        <v>2275</v>
      </c>
      <c r="J5" t="s">
        <v>116</v>
      </c>
      <c r="K5" t="s">
        <v>121</v>
      </c>
      <c r="L5" s="8">
        <v>1248</v>
      </c>
      <c r="M5">
        <f t="shared" si="0"/>
        <v>0.23636363636363636</v>
      </c>
      <c r="N5">
        <v>20</v>
      </c>
      <c r="O5">
        <f t="shared" si="1"/>
        <v>4.7272727272727275</v>
      </c>
      <c r="R5" s="7">
        <v>0.95699756620408416</v>
      </c>
      <c r="S5">
        <f t="shared" si="2"/>
        <v>4.5239884947829436</v>
      </c>
    </row>
    <row r="6" spans="1:21" x14ac:dyDescent="0.25">
      <c r="A6">
        <v>4095</v>
      </c>
      <c r="B6">
        <v>13426</v>
      </c>
      <c r="C6" t="s">
        <v>912</v>
      </c>
      <c r="D6" t="s">
        <v>913</v>
      </c>
      <c r="E6" t="s">
        <v>70</v>
      </c>
      <c r="F6">
        <v>130</v>
      </c>
      <c r="G6" s="6">
        <v>-2551.25</v>
      </c>
      <c r="H6" s="6">
        <v>2551.25</v>
      </c>
      <c r="I6" t="s">
        <v>2275</v>
      </c>
      <c r="J6" t="s">
        <v>116</v>
      </c>
      <c r="K6" t="s">
        <v>121</v>
      </c>
      <c r="L6">
        <v>3</v>
      </c>
      <c r="M6">
        <f t="shared" si="0"/>
        <v>5.6818181818181815E-4</v>
      </c>
      <c r="N6">
        <v>20</v>
      </c>
      <c r="O6">
        <f t="shared" si="1"/>
        <v>1.1363636363636364E-2</v>
      </c>
      <c r="R6" s="7">
        <v>0.95698187163155313</v>
      </c>
      <c r="S6">
        <f t="shared" si="2"/>
        <v>1.0874793995813105E-2</v>
      </c>
    </row>
    <row r="7" spans="1:21" x14ac:dyDescent="0.25">
      <c r="A7">
        <v>71131</v>
      </c>
      <c r="B7">
        <v>33275</v>
      </c>
      <c r="C7" t="s">
        <v>1027</v>
      </c>
      <c r="D7" t="s">
        <v>1921</v>
      </c>
      <c r="E7" t="s">
        <v>70</v>
      </c>
      <c r="F7">
        <v>130</v>
      </c>
      <c r="G7" s="6">
        <v>-2061.0100000000002</v>
      </c>
      <c r="H7" s="6">
        <v>2061.0100000000002</v>
      </c>
      <c r="I7" t="s">
        <v>2275</v>
      </c>
      <c r="J7" t="s">
        <v>116</v>
      </c>
      <c r="K7" t="s">
        <v>121</v>
      </c>
      <c r="L7" s="8">
        <v>1406</v>
      </c>
      <c r="M7">
        <f t="shared" si="0"/>
        <v>0.2662878787878788</v>
      </c>
      <c r="N7">
        <v>16</v>
      </c>
      <c r="O7">
        <f t="shared" si="1"/>
        <v>4.2606060606060607</v>
      </c>
      <c r="R7" s="7">
        <v>0.95697806415301234</v>
      </c>
      <c r="S7">
        <f t="shared" si="2"/>
        <v>4.0773065399973802</v>
      </c>
    </row>
    <row r="8" spans="1:21" x14ac:dyDescent="0.25">
      <c r="A8">
        <v>49851</v>
      </c>
      <c r="B8">
        <v>32018</v>
      </c>
      <c r="C8" t="s">
        <v>1921</v>
      </c>
      <c r="D8" t="s">
        <v>1192</v>
      </c>
      <c r="E8" t="s">
        <v>70</v>
      </c>
      <c r="F8">
        <v>130</v>
      </c>
      <c r="G8" s="6">
        <v>-2061.34</v>
      </c>
      <c r="H8" s="6">
        <v>2061.34</v>
      </c>
      <c r="I8" t="s">
        <v>2275</v>
      </c>
      <c r="J8" t="s">
        <v>116</v>
      </c>
      <c r="K8" t="s">
        <v>121</v>
      </c>
      <c r="L8">
        <v>108</v>
      </c>
      <c r="M8">
        <f t="shared" si="0"/>
        <v>2.0454545454545454E-2</v>
      </c>
      <c r="N8">
        <v>16</v>
      </c>
      <c r="O8">
        <f t="shared" si="1"/>
        <v>0.32727272727272727</v>
      </c>
      <c r="R8" s="7">
        <v>0.95682486149786061</v>
      </c>
      <c r="S8">
        <f t="shared" si="2"/>
        <v>0.31314268194475436</v>
      </c>
    </row>
    <row r="9" spans="1:21" x14ac:dyDescent="0.25">
      <c r="A9">
        <v>18222</v>
      </c>
      <c r="B9">
        <v>18986</v>
      </c>
      <c r="C9" t="s">
        <v>1070</v>
      </c>
      <c r="D9" t="s">
        <v>1366</v>
      </c>
      <c r="E9" t="s">
        <v>70</v>
      </c>
      <c r="F9">
        <v>130</v>
      </c>
      <c r="G9">
        <v>757.98</v>
      </c>
      <c r="H9">
        <v>757.98</v>
      </c>
      <c r="I9" t="s">
        <v>2275</v>
      </c>
      <c r="J9" t="s">
        <v>116</v>
      </c>
      <c r="K9" t="s">
        <v>121</v>
      </c>
      <c r="L9">
        <v>17</v>
      </c>
      <c r="M9">
        <f t="shared" si="0"/>
        <v>3.2196969696969696E-3</v>
      </c>
      <c r="N9">
        <v>12</v>
      </c>
      <c r="O9">
        <f t="shared" si="1"/>
        <v>3.8636363636363635E-2</v>
      </c>
      <c r="R9" s="7">
        <v>0.95670949981090081</v>
      </c>
      <c r="S9">
        <f t="shared" si="2"/>
        <v>3.6963776129057532E-2</v>
      </c>
    </row>
    <row r="10" spans="1:21" x14ac:dyDescent="0.25">
      <c r="A10">
        <v>70496</v>
      </c>
      <c r="B10">
        <v>41102</v>
      </c>
      <c r="C10" t="s">
        <v>1750</v>
      </c>
      <c r="D10" t="s">
        <v>913</v>
      </c>
      <c r="E10" t="s">
        <v>70</v>
      </c>
      <c r="F10">
        <v>130</v>
      </c>
      <c r="G10" s="6">
        <v>2205.0300000000002</v>
      </c>
      <c r="H10" s="6">
        <v>2205.0300000000002</v>
      </c>
      <c r="I10" t="s">
        <v>2275</v>
      </c>
      <c r="J10" t="s">
        <v>116</v>
      </c>
      <c r="K10" t="s">
        <v>121</v>
      </c>
      <c r="L10">
        <v>692</v>
      </c>
      <c r="M10">
        <f t="shared" si="0"/>
        <v>0.13106060606060607</v>
      </c>
      <c r="N10">
        <v>16</v>
      </c>
      <c r="O10">
        <f t="shared" si="1"/>
        <v>2.0969696969696972</v>
      </c>
      <c r="R10" s="7">
        <v>0.95665637202214937</v>
      </c>
      <c r="S10">
        <f t="shared" si="2"/>
        <v>2.0060794225434164</v>
      </c>
    </row>
    <row r="11" spans="1:21" x14ac:dyDescent="0.25">
      <c r="A11">
        <v>71132</v>
      </c>
      <c r="B11">
        <v>35715</v>
      </c>
      <c r="C11" t="s">
        <v>1521</v>
      </c>
      <c r="D11" t="s">
        <v>2072</v>
      </c>
      <c r="E11" t="s">
        <v>70</v>
      </c>
      <c r="F11">
        <v>130</v>
      </c>
      <c r="G11">
        <v>347.1</v>
      </c>
      <c r="H11">
        <v>347.1</v>
      </c>
      <c r="I11" t="s">
        <v>2288</v>
      </c>
      <c r="J11" t="s">
        <v>116</v>
      </c>
      <c r="K11" t="s">
        <v>121</v>
      </c>
      <c r="L11" s="8">
        <v>1420</v>
      </c>
      <c r="M11">
        <f t="shared" si="0"/>
        <v>0.26893939393939392</v>
      </c>
      <c r="N11">
        <v>16</v>
      </c>
      <c r="O11">
        <f t="shared" si="1"/>
        <v>4.3030303030303028</v>
      </c>
      <c r="R11" s="7">
        <v>0.95662345145491223</v>
      </c>
      <c r="S11">
        <f t="shared" si="2"/>
        <v>4.1163797001999249</v>
      </c>
    </row>
    <row r="12" spans="1:21" x14ac:dyDescent="0.25">
      <c r="A12">
        <v>38394</v>
      </c>
      <c r="B12">
        <v>37238</v>
      </c>
      <c r="C12" t="s">
        <v>1027</v>
      </c>
      <c r="D12" t="s">
        <v>1750</v>
      </c>
      <c r="E12" t="s">
        <v>70</v>
      </c>
      <c r="F12">
        <v>130</v>
      </c>
      <c r="G12" s="6">
        <v>2205.16</v>
      </c>
      <c r="H12" s="6">
        <v>2205.16</v>
      </c>
      <c r="I12" t="s">
        <v>2275</v>
      </c>
      <c r="J12" t="s">
        <v>116</v>
      </c>
      <c r="K12" t="s">
        <v>121</v>
      </c>
      <c r="L12">
        <v>39</v>
      </c>
      <c r="M12">
        <f t="shared" si="0"/>
        <v>7.3863636363636362E-3</v>
      </c>
      <c r="N12">
        <v>16</v>
      </c>
      <c r="O12">
        <f t="shared" si="1"/>
        <v>0.11818181818181818</v>
      </c>
      <c r="R12" s="7">
        <v>0.95659997460501744</v>
      </c>
      <c r="S12">
        <f t="shared" si="2"/>
        <v>0.11305272427150206</v>
      </c>
    </row>
    <row r="13" spans="1:21" x14ac:dyDescent="0.25">
      <c r="A13">
        <v>9112</v>
      </c>
      <c r="B13">
        <v>18984</v>
      </c>
      <c r="C13" t="s">
        <v>1069</v>
      </c>
      <c r="D13" t="s">
        <v>1070</v>
      </c>
      <c r="E13" t="s">
        <v>70</v>
      </c>
      <c r="F13">
        <v>130</v>
      </c>
      <c r="G13">
        <v>758.12</v>
      </c>
      <c r="H13">
        <v>758.12</v>
      </c>
      <c r="I13" t="s">
        <v>2275</v>
      </c>
      <c r="J13" t="s">
        <v>116</v>
      </c>
      <c r="K13" t="s">
        <v>121</v>
      </c>
      <c r="L13">
        <v>5</v>
      </c>
      <c r="M13">
        <f t="shared" si="0"/>
        <v>9.46969696969697E-4</v>
      </c>
      <c r="N13">
        <v>12</v>
      </c>
      <c r="O13">
        <f t="shared" si="1"/>
        <v>1.1363636363636364E-2</v>
      </c>
      <c r="R13" s="7">
        <v>0.95653282681721441</v>
      </c>
      <c r="S13">
        <f t="shared" si="2"/>
        <v>1.0869691213831982E-2</v>
      </c>
    </row>
    <row r="14" spans="1:21" x14ac:dyDescent="0.25">
      <c r="A14">
        <v>13162</v>
      </c>
      <c r="B14">
        <v>26523</v>
      </c>
      <c r="C14" t="s">
        <v>1223</v>
      </c>
      <c r="D14" t="s">
        <v>1069</v>
      </c>
      <c r="E14" t="s">
        <v>94</v>
      </c>
      <c r="F14">
        <v>65.8</v>
      </c>
      <c r="G14">
        <v>531.36</v>
      </c>
      <c r="H14">
        <v>531.36</v>
      </c>
      <c r="I14" t="s">
        <v>2275</v>
      </c>
      <c r="J14" t="s">
        <v>116</v>
      </c>
      <c r="K14" t="s">
        <v>121</v>
      </c>
      <c r="L14">
        <v>8</v>
      </c>
      <c r="M14">
        <f t="shared" si="0"/>
        <v>1.5151515151515152E-3</v>
      </c>
      <c r="N14">
        <v>12</v>
      </c>
      <c r="O14">
        <f t="shared" si="1"/>
        <v>1.8181818181818181E-2</v>
      </c>
      <c r="R14" s="7">
        <v>0.95395118187292971</v>
      </c>
      <c r="S14">
        <f t="shared" si="2"/>
        <v>1.7344566943144176E-2</v>
      </c>
    </row>
    <row r="15" spans="1:21" x14ac:dyDescent="0.25">
      <c r="A15">
        <v>61129</v>
      </c>
      <c r="B15">
        <v>11559</v>
      </c>
      <c r="C15" t="s">
        <v>850</v>
      </c>
      <c r="D15" t="s">
        <v>1223</v>
      </c>
      <c r="E15" t="s">
        <v>94</v>
      </c>
      <c r="F15">
        <v>65.8</v>
      </c>
      <c r="G15">
        <v>531.58000000000004</v>
      </c>
      <c r="H15">
        <v>531.58000000000004</v>
      </c>
      <c r="I15" t="s">
        <v>2275</v>
      </c>
      <c r="J15" t="s">
        <v>116</v>
      </c>
      <c r="K15" t="s">
        <v>121</v>
      </c>
      <c r="L15">
        <v>227</v>
      </c>
      <c r="M15">
        <f t="shared" si="0"/>
        <v>4.2992424242424242E-2</v>
      </c>
      <c r="N15">
        <v>12</v>
      </c>
      <c r="O15">
        <f t="shared" si="1"/>
        <v>0.51590909090909087</v>
      </c>
      <c r="R15" s="7">
        <v>0.95355637909627888</v>
      </c>
      <c r="S15">
        <f t="shared" si="2"/>
        <v>0.49194840467012568</v>
      </c>
    </row>
    <row r="16" spans="1:21" x14ac:dyDescent="0.25">
      <c r="A16">
        <v>29883</v>
      </c>
      <c r="B16">
        <v>27154</v>
      </c>
      <c r="C16" t="s">
        <v>996</v>
      </c>
      <c r="D16" t="s">
        <v>1610</v>
      </c>
      <c r="E16" t="s">
        <v>94</v>
      </c>
      <c r="F16">
        <v>65.8</v>
      </c>
      <c r="G16">
        <v>-430.21</v>
      </c>
      <c r="H16">
        <v>430.21</v>
      </c>
      <c r="I16" t="s">
        <v>2275</v>
      </c>
      <c r="J16" t="s">
        <v>116</v>
      </c>
      <c r="K16" t="s">
        <v>121</v>
      </c>
      <c r="L16">
        <v>24</v>
      </c>
      <c r="M16">
        <f t="shared" si="0"/>
        <v>4.5454545454545452E-3</v>
      </c>
      <c r="N16">
        <v>12</v>
      </c>
      <c r="O16">
        <f t="shared" si="1"/>
        <v>5.4545454545454543E-2</v>
      </c>
      <c r="R16" s="7">
        <v>0.95301386367225305</v>
      </c>
      <c r="S16">
        <f t="shared" si="2"/>
        <v>5.1982574382122892E-2</v>
      </c>
    </row>
    <row r="17" spans="1:19" x14ac:dyDescent="0.25">
      <c r="A17">
        <v>68608</v>
      </c>
      <c r="B17">
        <v>30075</v>
      </c>
      <c r="C17" t="s">
        <v>1610</v>
      </c>
      <c r="D17" t="s">
        <v>1327</v>
      </c>
      <c r="E17" t="s">
        <v>94</v>
      </c>
      <c r="F17">
        <v>65.8</v>
      </c>
      <c r="G17">
        <v>-430.7</v>
      </c>
      <c r="H17">
        <v>430.7</v>
      </c>
      <c r="I17" t="s">
        <v>2275</v>
      </c>
      <c r="J17" t="s">
        <v>116</v>
      </c>
      <c r="K17" t="s">
        <v>121</v>
      </c>
      <c r="L17">
        <v>439</v>
      </c>
      <c r="M17">
        <f t="shared" si="0"/>
        <v>8.3143939393939395E-2</v>
      </c>
      <c r="N17">
        <v>12</v>
      </c>
      <c r="O17">
        <f t="shared" si="1"/>
        <v>0.9977272727272728</v>
      </c>
      <c r="R17" s="7">
        <v>0.95192963615147419</v>
      </c>
      <c r="S17">
        <f t="shared" si="2"/>
        <v>0.94976615970567546</v>
      </c>
    </row>
    <row r="18" spans="1:19" x14ac:dyDescent="0.25">
      <c r="A18">
        <v>55158</v>
      </c>
      <c r="B18">
        <v>41101</v>
      </c>
      <c r="C18" t="s">
        <v>1837</v>
      </c>
      <c r="D18" t="s">
        <v>850</v>
      </c>
      <c r="E18" t="s">
        <v>94</v>
      </c>
      <c r="F18">
        <v>65.8</v>
      </c>
      <c r="G18">
        <v>532.65</v>
      </c>
      <c r="H18">
        <v>532.65</v>
      </c>
      <c r="I18" t="s">
        <v>2275</v>
      </c>
      <c r="J18" t="s">
        <v>116</v>
      </c>
      <c r="K18" t="s">
        <v>121</v>
      </c>
      <c r="L18">
        <v>161</v>
      </c>
      <c r="M18">
        <f t="shared" si="0"/>
        <v>3.0492424242424241E-2</v>
      </c>
      <c r="N18">
        <v>12</v>
      </c>
      <c r="O18">
        <f t="shared" si="1"/>
        <v>0.36590909090909091</v>
      </c>
      <c r="R18" s="7">
        <v>0.95164085234206319</v>
      </c>
      <c r="S18">
        <f t="shared" si="2"/>
        <v>0.34821403915243676</v>
      </c>
    </row>
    <row r="19" spans="1:19" x14ac:dyDescent="0.25">
      <c r="A19">
        <v>44802</v>
      </c>
      <c r="B19">
        <v>24690</v>
      </c>
      <c r="C19" t="s">
        <v>810</v>
      </c>
      <c r="D19" t="s">
        <v>1267</v>
      </c>
      <c r="E19" t="s">
        <v>239</v>
      </c>
      <c r="F19">
        <v>140</v>
      </c>
      <c r="G19">
        <v>-166.26</v>
      </c>
      <c r="H19">
        <v>166.26</v>
      </c>
      <c r="I19" t="s">
        <v>2275</v>
      </c>
      <c r="J19" t="s">
        <v>116</v>
      </c>
      <c r="K19" t="s">
        <v>121</v>
      </c>
      <c r="L19">
        <v>70</v>
      </c>
      <c r="M19">
        <f t="shared" si="0"/>
        <v>1.3257575757575758E-2</v>
      </c>
      <c r="N19">
        <v>8</v>
      </c>
      <c r="O19">
        <f t="shared" si="1"/>
        <v>0.10606060606060606</v>
      </c>
      <c r="R19" s="7">
        <v>0.95121772155943374</v>
      </c>
      <c r="S19">
        <f t="shared" si="2"/>
        <v>0.10088672804418237</v>
      </c>
    </row>
    <row r="20" spans="1:19" x14ac:dyDescent="0.25">
      <c r="A20">
        <v>14761</v>
      </c>
      <c r="B20">
        <v>13531</v>
      </c>
      <c r="C20" t="s">
        <v>1267</v>
      </c>
      <c r="D20" t="s">
        <v>981</v>
      </c>
      <c r="E20" t="s">
        <v>239</v>
      </c>
      <c r="F20">
        <v>140</v>
      </c>
      <c r="G20">
        <v>-166.39</v>
      </c>
      <c r="H20">
        <v>166.39</v>
      </c>
      <c r="I20" t="s">
        <v>2275</v>
      </c>
      <c r="J20" t="s">
        <v>116</v>
      </c>
      <c r="K20" t="s">
        <v>121</v>
      </c>
      <c r="L20">
        <v>10</v>
      </c>
      <c r="M20">
        <f t="shared" si="0"/>
        <v>1.893939393939394E-3</v>
      </c>
      <c r="N20">
        <v>8</v>
      </c>
      <c r="O20">
        <f t="shared" si="1"/>
        <v>1.5151515151515152E-2</v>
      </c>
      <c r="R20" s="7">
        <v>0.95047453805199511</v>
      </c>
      <c r="S20">
        <f t="shared" si="2"/>
        <v>1.4401129364424168E-2</v>
      </c>
    </row>
    <row r="21" spans="1:19" x14ac:dyDescent="0.25">
      <c r="A21">
        <v>43481</v>
      </c>
      <c r="B21">
        <v>1758</v>
      </c>
      <c r="C21" t="s">
        <v>1209</v>
      </c>
      <c r="D21" t="s">
        <v>1837</v>
      </c>
      <c r="E21" t="s">
        <v>94</v>
      </c>
      <c r="F21">
        <v>65.8</v>
      </c>
      <c r="G21">
        <v>533.30999999999995</v>
      </c>
      <c r="H21">
        <v>533.30999999999995</v>
      </c>
      <c r="I21" t="s">
        <v>2275</v>
      </c>
      <c r="J21" t="s">
        <v>116</v>
      </c>
      <c r="K21" t="s">
        <v>121</v>
      </c>
      <c r="L21">
        <v>61</v>
      </c>
      <c r="M21">
        <f t="shared" si="0"/>
        <v>1.1553030303030303E-2</v>
      </c>
      <c r="N21">
        <v>12</v>
      </c>
      <c r="O21">
        <f t="shared" si="1"/>
        <v>0.13863636363636364</v>
      </c>
      <c r="R21" s="7">
        <v>0.95046314526260522</v>
      </c>
      <c r="S21">
        <f t="shared" si="2"/>
        <v>0.13176875422958845</v>
      </c>
    </row>
    <row r="22" spans="1:19" x14ac:dyDescent="0.25">
      <c r="A22">
        <v>7681</v>
      </c>
      <c r="B22">
        <v>26249</v>
      </c>
      <c r="C22" t="s">
        <v>1027</v>
      </c>
      <c r="D22" t="s">
        <v>916</v>
      </c>
      <c r="E22" t="s">
        <v>70</v>
      </c>
      <c r="F22">
        <v>130</v>
      </c>
      <c r="G22">
        <v>-144.29</v>
      </c>
      <c r="H22">
        <v>144.29</v>
      </c>
      <c r="I22" t="s">
        <v>2275</v>
      </c>
      <c r="J22" t="s">
        <v>116</v>
      </c>
      <c r="K22" t="s">
        <v>121</v>
      </c>
      <c r="L22">
        <v>5</v>
      </c>
      <c r="M22">
        <f t="shared" si="0"/>
        <v>9.46969696969697E-4</v>
      </c>
      <c r="N22">
        <v>12</v>
      </c>
      <c r="O22">
        <f t="shared" si="1"/>
        <v>1.1363636363636364E-2</v>
      </c>
      <c r="R22" s="7">
        <v>0.95027125926952671</v>
      </c>
      <c r="S22">
        <f t="shared" si="2"/>
        <v>1.0798537037153713E-2</v>
      </c>
    </row>
    <row r="23" spans="1:19" x14ac:dyDescent="0.25">
      <c r="A23">
        <v>4223</v>
      </c>
      <c r="B23">
        <v>9527</v>
      </c>
      <c r="C23" t="s">
        <v>916</v>
      </c>
      <c r="D23" t="s">
        <v>917</v>
      </c>
      <c r="E23" t="s">
        <v>70</v>
      </c>
      <c r="F23">
        <v>130</v>
      </c>
      <c r="G23">
        <v>-144.43</v>
      </c>
      <c r="H23">
        <v>144.43</v>
      </c>
      <c r="I23" t="s">
        <v>2275</v>
      </c>
      <c r="J23" t="s">
        <v>116</v>
      </c>
      <c r="K23" t="s">
        <v>121</v>
      </c>
      <c r="L23">
        <v>3</v>
      </c>
      <c r="M23">
        <f t="shared" si="0"/>
        <v>5.6818181818181815E-4</v>
      </c>
      <c r="N23">
        <v>12</v>
      </c>
      <c r="O23">
        <f t="shared" si="1"/>
        <v>6.8181818181818179E-3</v>
      </c>
      <c r="R23" s="7">
        <v>0.94935013501350141</v>
      </c>
      <c r="S23">
        <f t="shared" si="2"/>
        <v>6.4728418296375089E-3</v>
      </c>
    </row>
    <row r="24" spans="1:19" x14ac:dyDescent="0.25">
      <c r="A24">
        <v>12075</v>
      </c>
      <c r="B24">
        <v>27153</v>
      </c>
      <c r="C24" t="s">
        <v>1179</v>
      </c>
      <c r="D24" t="s">
        <v>1180</v>
      </c>
      <c r="E24" t="s">
        <v>239</v>
      </c>
      <c r="F24">
        <v>140</v>
      </c>
      <c r="G24">
        <v>-125.13</v>
      </c>
      <c r="H24">
        <v>125.13</v>
      </c>
      <c r="I24" t="s">
        <v>2275</v>
      </c>
      <c r="J24" t="s">
        <v>116</v>
      </c>
      <c r="K24" t="s">
        <v>121</v>
      </c>
      <c r="L24">
        <v>7</v>
      </c>
      <c r="M24">
        <f t="shared" si="0"/>
        <v>1.3257575757575758E-3</v>
      </c>
      <c r="N24">
        <v>6</v>
      </c>
      <c r="O24">
        <f t="shared" si="1"/>
        <v>7.9545454545454555E-3</v>
      </c>
      <c r="R24" s="7">
        <v>0.94791505634140494</v>
      </c>
      <c r="S24">
        <f t="shared" si="2"/>
        <v>7.5402334027157222E-3</v>
      </c>
    </row>
    <row r="25" spans="1:19" x14ac:dyDescent="0.25">
      <c r="A25">
        <v>60092</v>
      </c>
      <c r="B25">
        <v>29291</v>
      </c>
      <c r="C25" t="s">
        <v>1425</v>
      </c>
      <c r="D25" t="s">
        <v>1209</v>
      </c>
      <c r="E25" t="s">
        <v>94</v>
      </c>
      <c r="F25">
        <v>65.8</v>
      </c>
      <c r="G25">
        <v>534.78</v>
      </c>
      <c r="H25">
        <v>534.78</v>
      </c>
      <c r="I25" t="s">
        <v>2275</v>
      </c>
      <c r="J25" t="s">
        <v>116</v>
      </c>
      <c r="K25" t="s">
        <v>121</v>
      </c>
      <c r="L25">
        <v>215</v>
      </c>
      <c r="M25">
        <f t="shared" si="0"/>
        <v>4.0719696969696968E-2</v>
      </c>
      <c r="N25">
        <v>12</v>
      </c>
      <c r="O25">
        <f t="shared" si="1"/>
        <v>0.48863636363636365</v>
      </c>
      <c r="R25" s="7">
        <v>0.9478505179700063</v>
      </c>
      <c r="S25">
        <f t="shared" si="2"/>
        <v>0.46315423037170761</v>
      </c>
    </row>
    <row r="26" spans="1:19" x14ac:dyDescent="0.25">
      <c r="A26">
        <v>20554</v>
      </c>
      <c r="B26">
        <v>32615</v>
      </c>
      <c r="C26" t="s">
        <v>1179</v>
      </c>
      <c r="D26" t="s">
        <v>1425</v>
      </c>
      <c r="E26" t="s">
        <v>94</v>
      </c>
      <c r="F26">
        <v>65.8</v>
      </c>
      <c r="G26">
        <v>534.97</v>
      </c>
      <c r="H26">
        <v>534.97</v>
      </c>
      <c r="I26" t="s">
        <v>2275</v>
      </c>
      <c r="J26" t="s">
        <v>116</v>
      </c>
      <c r="K26" t="s">
        <v>121</v>
      </c>
      <c r="L26">
        <v>14</v>
      </c>
      <c r="M26">
        <f t="shared" si="0"/>
        <v>2.6515151515151517E-3</v>
      </c>
      <c r="N26">
        <v>12</v>
      </c>
      <c r="O26">
        <f t="shared" si="1"/>
        <v>3.1818181818181822E-2</v>
      </c>
      <c r="R26" s="7">
        <v>0.94751387928295028</v>
      </c>
      <c r="S26">
        <f t="shared" si="2"/>
        <v>3.0148168886275695E-2</v>
      </c>
    </row>
    <row r="27" spans="1:19" x14ac:dyDescent="0.25">
      <c r="A27">
        <v>54361</v>
      </c>
      <c r="B27">
        <v>2921</v>
      </c>
      <c r="C27" t="s">
        <v>1701</v>
      </c>
      <c r="D27" t="s">
        <v>917</v>
      </c>
      <c r="E27" t="s">
        <v>94</v>
      </c>
      <c r="F27">
        <v>65.8</v>
      </c>
      <c r="G27">
        <v>555.05999999999995</v>
      </c>
      <c r="H27">
        <v>555.05999999999995</v>
      </c>
      <c r="I27" t="s">
        <v>2275</v>
      </c>
      <c r="J27" t="s">
        <v>116</v>
      </c>
      <c r="K27" t="s">
        <v>121</v>
      </c>
      <c r="L27">
        <v>152</v>
      </c>
      <c r="M27">
        <f t="shared" si="0"/>
        <v>2.8787878787878789E-2</v>
      </c>
      <c r="N27">
        <v>12</v>
      </c>
      <c r="O27">
        <f t="shared" si="1"/>
        <v>0.34545454545454546</v>
      </c>
      <c r="R27" s="7">
        <v>0.94655267718805169</v>
      </c>
      <c r="S27">
        <f t="shared" si="2"/>
        <v>0.32699092484678149</v>
      </c>
    </row>
    <row r="28" spans="1:19" x14ac:dyDescent="0.25">
      <c r="A28">
        <v>36965</v>
      </c>
      <c r="B28">
        <v>5663</v>
      </c>
      <c r="C28" t="s">
        <v>917</v>
      </c>
      <c r="D28" t="s">
        <v>1179</v>
      </c>
      <c r="E28" t="s">
        <v>94</v>
      </c>
      <c r="F28">
        <v>65.8</v>
      </c>
      <c r="G28">
        <v>410.26</v>
      </c>
      <c r="H28">
        <v>410.26</v>
      </c>
      <c r="I28" t="s">
        <v>2275</v>
      </c>
      <c r="J28" t="s">
        <v>116</v>
      </c>
      <c r="K28" t="s">
        <v>121</v>
      </c>
      <c r="L28">
        <v>35</v>
      </c>
      <c r="M28">
        <f t="shared" si="0"/>
        <v>6.628787878787879E-3</v>
      </c>
      <c r="N28">
        <v>12</v>
      </c>
      <c r="O28">
        <f t="shared" si="1"/>
        <v>7.9545454545454544E-2</v>
      </c>
      <c r="R28" s="7">
        <v>0.94642151074928094</v>
      </c>
      <c r="S28">
        <f t="shared" si="2"/>
        <v>7.5283529264147345E-2</v>
      </c>
    </row>
    <row r="29" spans="1:19" x14ac:dyDescent="0.25">
      <c r="A29">
        <v>71144</v>
      </c>
      <c r="B29">
        <v>31901</v>
      </c>
      <c r="C29" t="s">
        <v>1192</v>
      </c>
      <c r="D29" t="s">
        <v>918</v>
      </c>
      <c r="E29" t="s">
        <v>70</v>
      </c>
      <c r="F29">
        <v>130</v>
      </c>
      <c r="G29" s="6">
        <v>-2318.0700000000002</v>
      </c>
      <c r="H29" s="6">
        <v>2318.0700000000002</v>
      </c>
      <c r="I29" t="s">
        <v>2275</v>
      </c>
      <c r="J29" t="s">
        <v>116</v>
      </c>
      <c r="K29" t="s">
        <v>121</v>
      </c>
      <c r="L29" s="8">
        <v>1457</v>
      </c>
      <c r="M29">
        <f t="shared" si="0"/>
        <v>0.27594696969696969</v>
      </c>
      <c r="N29">
        <v>16</v>
      </c>
      <c r="O29">
        <f t="shared" si="1"/>
        <v>4.415151515151515</v>
      </c>
      <c r="R29" s="7">
        <v>0.94548019276613093</v>
      </c>
      <c r="S29">
        <f t="shared" si="2"/>
        <v>4.1744383056371293</v>
      </c>
    </row>
    <row r="30" spans="1:19" x14ac:dyDescent="0.25">
      <c r="A30">
        <v>38081</v>
      </c>
      <c r="B30">
        <v>10412</v>
      </c>
      <c r="C30" t="s">
        <v>1749</v>
      </c>
      <c r="D30" t="s">
        <v>1467</v>
      </c>
      <c r="E30" t="s">
        <v>239</v>
      </c>
      <c r="F30">
        <v>140</v>
      </c>
      <c r="G30">
        <v>89.53</v>
      </c>
      <c r="H30">
        <v>89.53</v>
      </c>
      <c r="I30" t="s">
        <v>2275</v>
      </c>
      <c r="J30" t="s">
        <v>116</v>
      </c>
      <c r="K30" t="s">
        <v>121</v>
      </c>
      <c r="L30">
        <v>38</v>
      </c>
      <c r="M30">
        <f t="shared" si="0"/>
        <v>7.1969696969696973E-3</v>
      </c>
      <c r="N30">
        <v>6</v>
      </c>
      <c r="O30">
        <f t="shared" si="1"/>
        <v>4.3181818181818182E-2</v>
      </c>
      <c r="R30" s="7">
        <v>0.93893627432145632</v>
      </c>
      <c r="S30">
        <f t="shared" si="2"/>
        <v>4.0544975482062887E-2</v>
      </c>
    </row>
    <row r="31" spans="1:19" x14ac:dyDescent="0.25">
      <c r="A31">
        <v>57678</v>
      </c>
      <c r="B31">
        <v>5345</v>
      </c>
      <c r="C31" t="s">
        <v>1988</v>
      </c>
      <c r="D31" t="s">
        <v>1749</v>
      </c>
      <c r="E31" t="s">
        <v>239</v>
      </c>
      <c r="F31">
        <v>140</v>
      </c>
      <c r="G31">
        <v>89.66</v>
      </c>
      <c r="H31">
        <v>89.66</v>
      </c>
      <c r="I31" t="s">
        <v>2275</v>
      </c>
      <c r="J31" t="s">
        <v>116</v>
      </c>
      <c r="K31" t="s">
        <v>121</v>
      </c>
      <c r="L31">
        <v>190</v>
      </c>
      <c r="M31">
        <f t="shared" si="0"/>
        <v>3.5984848484848488E-2</v>
      </c>
      <c r="N31">
        <v>6</v>
      </c>
      <c r="O31">
        <f t="shared" si="1"/>
        <v>0.21590909090909094</v>
      </c>
      <c r="R31" s="7">
        <v>0.93757489002899841</v>
      </c>
      <c r="S31">
        <f t="shared" si="2"/>
        <v>0.20243094216535196</v>
      </c>
    </row>
    <row r="32" spans="1:19" x14ac:dyDescent="0.25">
      <c r="A32">
        <v>34884</v>
      </c>
      <c r="B32">
        <v>41587</v>
      </c>
      <c r="C32" t="s">
        <v>1701</v>
      </c>
      <c r="D32" t="s">
        <v>1702</v>
      </c>
      <c r="E32" t="s">
        <v>94</v>
      </c>
      <c r="F32">
        <v>65.8</v>
      </c>
      <c r="G32">
        <v>-561.41</v>
      </c>
      <c r="H32">
        <v>561.41</v>
      </c>
      <c r="I32" t="s">
        <v>2275</v>
      </c>
      <c r="J32" t="s">
        <v>116</v>
      </c>
      <c r="K32" t="s">
        <v>121</v>
      </c>
      <c r="L32">
        <v>32</v>
      </c>
      <c r="M32">
        <f t="shared" si="0"/>
        <v>6.0606060606060606E-3</v>
      </c>
      <c r="N32">
        <v>12</v>
      </c>
      <c r="O32">
        <f t="shared" si="1"/>
        <v>7.2727272727272724E-2</v>
      </c>
      <c r="R32" s="7">
        <v>0.93584640280721754</v>
      </c>
      <c r="S32">
        <f t="shared" si="2"/>
        <v>6.8061556567797638E-2</v>
      </c>
    </row>
    <row r="33" spans="1:19" x14ac:dyDescent="0.25">
      <c r="A33">
        <v>64221</v>
      </c>
      <c r="B33">
        <v>2505</v>
      </c>
      <c r="C33" t="s">
        <v>1702</v>
      </c>
      <c r="D33" t="s">
        <v>1467</v>
      </c>
      <c r="E33" t="s">
        <v>94</v>
      </c>
      <c r="F33">
        <v>65.8</v>
      </c>
      <c r="G33">
        <v>-561.54999999999995</v>
      </c>
      <c r="H33">
        <v>561.54999999999995</v>
      </c>
      <c r="I33" t="s">
        <v>2275</v>
      </c>
      <c r="J33" t="s">
        <v>116</v>
      </c>
      <c r="K33" t="s">
        <v>121</v>
      </c>
      <c r="L33">
        <v>273</v>
      </c>
      <c r="M33">
        <f t="shared" si="0"/>
        <v>5.1704545454545454E-2</v>
      </c>
      <c r="N33">
        <v>12</v>
      </c>
      <c r="O33">
        <f t="shared" si="1"/>
        <v>0.62045454545454548</v>
      </c>
      <c r="R33" s="7">
        <v>0.93561308699136314</v>
      </c>
      <c r="S33">
        <f t="shared" si="2"/>
        <v>0.58050539261055034</v>
      </c>
    </row>
    <row r="34" spans="1:19" x14ac:dyDescent="0.25">
      <c r="A34">
        <v>58296</v>
      </c>
      <c r="B34">
        <v>37484</v>
      </c>
      <c r="C34" t="s">
        <v>1467</v>
      </c>
      <c r="D34" t="s">
        <v>1762</v>
      </c>
      <c r="E34" t="s">
        <v>94</v>
      </c>
      <c r="F34">
        <v>65.8</v>
      </c>
      <c r="G34">
        <v>-472.52</v>
      </c>
      <c r="H34">
        <v>472.52</v>
      </c>
      <c r="I34" t="s">
        <v>2275</v>
      </c>
      <c r="J34" t="s">
        <v>116</v>
      </c>
      <c r="K34" t="s">
        <v>121</v>
      </c>
      <c r="L34">
        <v>196</v>
      </c>
      <c r="M34">
        <f t="shared" si="0"/>
        <v>3.7121212121212124E-2</v>
      </c>
      <c r="N34">
        <v>12</v>
      </c>
      <c r="O34">
        <f t="shared" si="1"/>
        <v>0.44545454545454549</v>
      </c>
      <c r="R34" s="7">
        <v>0.933993406332007</v>
      </c>
      <c r="S34">
        <f t="shared" si="2"/>
        <v>0.4160516082751668</v>
      </c>
    </row>
    <row r="35" spans="1:19" x14ac:dyDescent="0.25">
      <c r="A35">
        <v>38999</v>
      </c>
      <c r="B35">
        <v>13994</v>
      </c>
      <c r="C35" t="s">
        <v>1762</v>
      </c>
      <c r="D35" t="s">
        <v>995</v>
      </c>
      <c r="E35" t="s">
        <v>94</v>
      </c>
      <c r="F35">
        <v>65.8</v>
      </c>
      <c r="G35">
        <v>-472.65</v>
      </c>
      <c r="H35">
        <v>472.65</v>
      </c>
      <c r="I35" t="s">
        <v>2275</v>
      </c>
      <c r="J35" t="s">
        <v>116</v>
      </c>
      <c r="K35" t="s">
        <v>121</v>
      </c>
      <c r="L35">
        <v>40</v>
      </c>
      <c r="M35">
        <f t="shared" si="0"/>
        <v>7.575757575757576E-3</v>
      </c>
      <c r="N35">
        <v>12</v>
      </c>
      <c r="O35">
        <f t="shared" si="1"/>
        <v>9.0909090909090912E-2</v>
      </c>
      <c r="R35" s="7">
        <v>0.93373651615360187</v>
      </c>
      <c r="S35">
        <f t="shared" si="2"/>
        <v>8.488513783214563E-2</v>
      </c>
    </row>
    <row r="36" spans="1:19" x14ac:dyDescent="0.25">
      <c r="A36">
        <v>68566</v>
      </c>
      <c r="B36">
        <v>17897</v>
      </c>
      <c r="C36" t="s">
        <v>1180</v>
      </c>
      <c r="D36" t="s">
        <v>1944</v>
      </c>
      <c r="E36" t="s">
        <v>239</v>
      </c>
      <c r="F36">
        <v>140</v>
      </c>
      <c r="G36">
        <v>-127.12</v>
      </c>
      <c r="H36">
        <v>127.12</v>
      </c>
      <c r="I36" t="s">
        <v>2275</v>
      </c>
      <c r="J36" t="s">
        <v>116</v>
      </c>
      <c r="K36" t="s">
        <v>121</v>
      </c>
      <c r="L36">
        <v>436</v>
      </c>
      <c r="M36">
        <f t="shared" si="0"/>
        <v>8.257575757575758E-2</v>
      </c>
      <c r="N36">
        <v>6</v>
      </c>
      <c r="O36">
        <f t="shared" si="1"/>
        <v>0.49545454545454548</v>
      </c>
      <c r="R36" s="7">
        <v>0.9330759203901825</v>
      </c>
      <c r="S36">
        <f t="shared" si="2"/>
        <v>0.46229670601149953</v>
      </c>
    </row>
    <row r="37" spans="1:19" x14ac:dyDescent="0.25">
      <c r="A37">
        <v>40459</v>
      </c>
      <c r="B37">
        <v>29007</v>
      </c>
      <c r="C37" t="s">
        <v>1260</v>
      </c>
      <c r="D37" t="s">
        <v>1575</v>
      </c>
      <c r="E37" t="s">
        <v>94</v>
      </c>
      <c r="F37">
        <v>100.5</v>
      </c>
      <c r="G37">
        <v>-234.95</v>
      </c>
      <c r="H37">
        <v>234.95</v>
      </c>
      <c r="I37" t="s">
        <v>2275</v>
      </c>
      <c r="J37" t="s">
        <v>116</v>
      </c>
      <c r="K37" t="s">
        <v>121</v>
      </c>
      <c r="L37">
        <v>46</v>
      </c>
      <c r="M37">
        <f t="shared" si="0"/>
        <v>8.7121212121212127E-3</v>
      </c>
      <c r="N37">
        <v>8</v>
      </c>
      <c r="O37">
        <f t="shared" si="1"/>
        <v>6.9696969696969702E-2</v>
      </c>
      <c r="R37" s="7">
        <v>0.92902816202028793</v>
      </c>
      <c r="S37">
        <f t="shared" si="2"/>
        <v>6.475044765595947E-2</v>
      </c>
    </row>
    <row r="38" spans="1:19" x14ac:dyDescent="0.25">
      <c r="A38">
        <v>6874</v>
      </c>
      <c r="B38">
        <v>36018</v>
      </c>
      <c r="C38" t="s">
        <v>995</v>
      </c>
      <c r="D38" t="s">
        <v>996</v>
      </c>
      <c r="E38" t="s">
        <v>94</v>
      </c>
      <c r="F38">
        <v>65.8</v>
      </c>
      <c r="G38">
        <v>-475.09</v>
      </c>
      <c r="H38">
        <v>475.09</v>
      </c>
      <c r="I38" t="s">
        <v>2275</v>
      </c>
      <c r="J38" t="s">
        <v>116</v>
      </c>
      <c r="K38" t="s">
        <v>121</v>
      </c>
      <c r="L38">
        <v>4</v>
      </c>
      <c r="M38">
        <f t="shared" si="0"/>
        <v>7.5757575757575758E-4</v>
      </c>
      <c r="N38">
        <v>12</v>
      </c>
      <c r="O38">
        <f t="shared" si="1"/>
        <v>9.0909090909090905E-3</v>
      </c>
      <c r="R38" s="7">
        <v>0.92894096773242951</v>
      </c>
      <c r="S38">
        <f t="shared" si="2"/>
        <v>8.4449178884766322E-3</v>
      </c>
    </row>
    <row r="39" spans="1:19" x14ac:dyDescent="0.25">
      <c r="A39">
        <v>27576</v>
      </c>
      <c r="B39">
        <v>32028</v>
      </c>
      <c r="C39" t="s">
        <v>1575</v>
      </c>
      <c r="D39" t="s">
        <v>1576</v>
      </c>
      <c r="E39" t="s">
        <v>94</v>
      </c>
      <c r="F39">
        <v>100.5</v>
      </c>
      <c r="G39">
        <v>-235.09</v>
      </c>
      <c r="H39">
        <v>235.09</v>
      </c>
      <c r="I39" t="s">
        <v>2275</v>
      </c>
      <c r="J39" t="s">
        <v>116</v>
      </c>
      <c r="K39" t="s">
        <v>121</v>
      </c>
      <c r="L39">
        <v>21</v>
      </c>
      <c r="M39">
        <f t="shared" si="0"/>
        <v>3.9772727272727269E-3</v>
      </c>
      <c r="N39">
        <v>8</v>
      </c>
      <c r="O39">
        <f t="shared" si="1"/>
        <v>3.1818181818181815E-2</v>
      </c>
      <c r="R39" s="7">
        <v>0.9284749103180342</v>
      </c>
      <c r="S39">
        <f t="shared" si="2"/>
        <v>2.9542383510119268E-2</v>
      </c>
    </row>
    <row r="40" spans="1:19" x14ac:dyDescent="0.25">
      <c r="A40">
        <v>62827</v>
      </c>
      <c r="B40">
        <v>39226</v>
      </c>
      <c r="C40" t="s">
        <v>1576</v>
      </c>
      <c r="D40" t="s">
        <v>1073</v>
      </c>
      <c r="E40" t="s">
        <v>94</v>
      </c>
      <c r="F40">
        <v>100.5</v>
      </c>
      <c r="G40">
        <v>-235.46</v>
      </c>
      <c r="H40">
        <v>235.46</v>
      </c>
      <c r="I40" t="s">
        <v>2275</v>
      </c>
      <c r="J40" t="s">
        <v>116</v>
      </c>
      <c r="K40" t="s">
        <v>121</v>
      </c>
      <c r="L40">
        <v>248</v>
      </c>
      <c r="M40">
        <f t="shared" si="0"/>
        <v>4.6969696969696967E-2</v>
      </c>
      <c r="N40">
        <v>8</v>
      </c>
      <c r="O40">
        <f t="shared" si="1"/>
        <v>0.37575757575757573</v>
      </c>
      <c r="R40" s="7">
        <v>0.927015912115292</v>
      </c>
      <c r="S40">
        <f t="shared" si="2"/>
        <v>0.34833325182514002</v>
      </c>
    </row>
    <row r="41" spans="1:19" x14ac:dyDescent="0.25">
      <c r="A41">
        <v>43018</v>
      </c>
      <c r="B41">
        <v>15318</v>
      </c>
      <c r="C41" t="s">
        <v>918</v>
      </c>
      <c r="D41" t="s">
        <v>1829</v>
      </c>
      <c r="E41" t="s">
        <v>70</v>
      </c>
      <c r="F41">
        <v>130</v>
      </c>
      <c r="G41" s="6">
        <v>-1877.87</v>
      </c>
      <c r="H41" s="6">
        <v>1877.87</v>
      </c>
      <c r="I41" t="s">
        <v>2275</v>
      </c>
      <c r="J41" t="s">
        <v>116</v>
      </c>
      <c r="K41" t="s">
        <v>121</v>
      </c>
      <c r="L41">
        <v>58</v>
      </c>
      <c r="M41">
        <f t="shared" si="0"/>
        <v>1.0984848484848484E-2</v>
      </c>
      <c r="N41">
        <v>16</v>
      </c>
      <c r="O41">
        <f t="shared" si="1"/>
        <v>0.17575757575757575</v>
      </c>
      <c r="R41" s="7">
        <v>0.92301800564997016</v>
      </c>
      <c r="S41">
        <f t="shared" si="2"/>
        <v>0.16222740705363112</v>
      </c>
    </row>
    <row r="42" spans="1:19" x14ac:dyDescent="0.25">
      <c r="A42">
        <v>71025</v>
      </c>
      <c r="B42">
        <v>6330</v>
      </c>
      <c r="C42" t="s">
        <v>1829</v>
      </c>
      <c r="D42" t="s">
        <v>1277</v>
      </c>
      <c r="E42" t="s">
        <v>70</v>
      </c>
      <c r="F42">
        <v>130</v>
      </c>
      <c r="G42" s="6">
        <v>-1878.01</v>
      </c>
      <c r="H42" s="6">
        <v>1878.01</v>
      </c>
      <c r="I42" t="s">
        <v>2275</v>
      </c>
      <c r="J42" t="s">
        <v>116</v>
      </c>
      <c r="K42" t="s">
        <v>121</v>
      </c>
      <c r="L42" s="8">
        <v>1116</v>
      </c>
      <c r="M42">
        <f t="shared" si="0"/>
        <v>0.21136363636363636</v>
      </c>
      <c r="N42">
        <v>16</v>
      </c>
      <c r="O42">
        <f t="shared" si="1"/>
        <v>3.3818181818181818</v>
      </c>
      <c r="R42" s="7">
        <v>0.92294919743234027</v>
      </c>
      <c r="S42">
        <f t="shared" si="2"/>
        <v>3.1212463767711873</v>
      </c>
    </row>
    <row r="43" spans="1:19" x14ac:dyDescent="0.25">
      <c r="A43">
        <v>52067</v>
      </c>
      <c r="B43">
        <v>6532</v>
      </c>
      <c r="C43" t="s">
        <v>1944</v>
      </c>
      <c r="D43" t="s">
        <v>1208</v>
      </c>
      <c r="E43" t="s">
        <v>239</v>
      </c>
      <c r="F43">
        <v>140</v>
      </c>
      <c r="G43">
        <v>-128.91</v>
      </c>
      <c r="H43">
        <v>128.91</v>
      </c>
      <c r="I43" t="s">
        <v>2275</v>
      </c>
      <c r="J43" t="s">
        <v>116</v>
      </c>
      <c r="K43" t="s">
        <v>121</v>
      </c>
      <c r="L43">
        <v>128</v>
      </c>
      <c r="M43">
        <f t="shared" si="0"/>
        <v>2.4242424242424242E-2</v>
      </c>
      <c r="N43">
        <v>6</v>
      </c>
      <c r="O43">
        <f t="shared" si="1"/>
        <v>0.14545454545454545</v>
      </c>
      <c r="R43" s="7">
        <v>0.92011954852222488</v>
      </c>
      <c r="S43">
        <f t="shared" si="2"/>
        <v>0.13383557069414179</v>
      </c>
    </row>
    <row r="44" spans="1:19" x14ac:dyDescent="0.25">
      <c r="A44">
        <v>12651</v>
      </c>
      <c r="B44">
        <v>37828</v>
      </c>
      <c r="C44" t="s">
        <v>1207</v>
      </c>
      <c r="D44" t="s">
        <v>1208</v>
      </c>
      <c r="E44" t="s">
        <v>239</v>
      </c>
      <c r="F44">
        <v>140</v>
      </c>
      <c r="G44">
        <v>129.04</v>
      </c>
      <c r="H44">
        <v>129.04</v>
      </c>
      <c r="I44" t="s">
        <v>2275</v>
      </c>
      <c r="J44" t="s">
        <v>116</v>
      </c>
      <c r="K44" t="s">
        <v>121</v>
      </c>
      <c r="L44">
        <v>8</v>
      </c>
      <c r="M44">
        <f t="shared" si="0"/>
        <v>1.5151515151515152E-3</v>
      </c>
      <c r="N44">
        <v>6</v>
      </c>
      <c r="O44">
        <f t="shared" si="1"/>
        <v>9.0909090909090905E-3</v>
      </c>
      <c r="R44" s="7">
        <v>0.91919258369497836</v>
      </c>
      <c r="S44">
        <f t="shared" si="2"/>
        <v>8.356296215408893E-3</v>
      </c>
    </row>
    <row r="45" spans="1:19" x14ac:dyDescent="0.25">
      <c r="A45">
        <v>67866</v>
      </c>
      <c r="B45">
        <v>12255</v>
      </c>
      <c r="C45" t="s">
        <v>1320</v>
      </c>
      <c r="D45" t="s">
        <v>1988</v>
      </c>
      <c r="E45" t="s">
        <v>239</v>
      </c>
      <c r="F45">
        <v>140</v>
      </c>
      <c r="G45">
        <v>91.58</v>
      </c>
      <c r="H45">
        <v>91.58</v>
      </c>
      <c r="I45" t="s">
        <v>2275</v>
      </c>
      <c r="J45" t="s">
        <v>116</v>
      </c>
      <c r="K45" t="s">
        <v>121</v>
      </c>
      <c r="L45">
        <v>397</v>
      </c>
      <c r="M45">
        <f t="shared" si="0"/>
        <v>7.5189393939393945E-2</v>
      </c>
      <c r="N45">
        <v>6</v>
      </c>
      <c r="O45">
        <f t="shared" si="1"/>
        <v>0.45113636363636367</v>
      </c>
      <c r="R45" s="7">
        <v>0.9179183734439833</v>
      </c>
      <c r="S45">
        <f t="shared" si="2"/>
        <v>0.41410635711052429</v>
      </c>
    </row>
    <row r="46" spans="1:19" x14ac:dyDescent="0.25">
      <c r="A46">
        <v>59956</v>
      </c>
      <c r="B46">
        <v>6823</v>
      </c>
      <c r="C46" t="s">
        <v>830</v>
      </c>
      <c r="D46" t="s">
        <v>1207</v>
      </c>
      <c r="E46" t="s">
        <v>239</v>
      </c>
      <c r="F46">
        <v>140</v>
      </c>
      <c r="G46">
        <v>78.459999999999994</v>
      </c>
      <c r="H46">
        <v>78.459999999999994</v>
      </c>
      <c r="I46" t="s">
        <v>2275</v>
      </c>
      <c r="J46" t="s">
        <v>116</v>
      </c>
      <c r="K46" t="s">
        <v>121</v>
      </c>
      <c r="L46">
        <v>214</v>
      </c>
      <c r="M46">
        <f t="shared" si="0"/>
        <v>4.0530303030303028E-2</v>
      </c>
      <c r="N46">
        <v>6</v>
      </c>
      <c r="O46">
        <f t="shared" si="1"/>
        <v>0.24318181818181817</v>
      </c>
      <c r="R46" s="7">
        <v>0.91612595291868482</v>
      </c>
      <c r="S46">
        <f t="shared" si="2"/>
        <v>0.22278517491431651</v>
      </c>
    </row>
    <row r="47" spans="1:19" x14ac:dyDescent="0.25">
      <c r="A47">
        <v>39014</v>
      </c>
      <c r="B47">
        <v>6531</v>
      </c>
      <c r="C47" t="s">
        <v>1207</v>
      </c>
      <c r="D47" t="s">
        <v>1763</v>
      </c>
      <c r="E47" t="s">
        <v>239</v>
      </c>
      <c r="F47">
        <v>140</v>
      </c>
      <c r="G47">
        <v>-51.07</v>
      </c>
      <c r="H47">
        <v>51.07</v>
      </c>
      <c r="I47" t="s">
        <v>2275</v>
      </c>
      <c r="J47" t="s">
        <v>116</v>
      </c>
      <c r="K47" t="s">
        <v>121</v>
      </c>
      <c r="L47">
        <v>40</v>
      </c>
      <c r="M47">
        <f t="shared" si="0"/>
        <v>7.575757575757576E-3</v>
      </c>
      <c r="N47">
        <v>6</v>
      </c>
      <c r="O47">
        <f t="shared" si="1"/>
        <v>4.5454545454545456E-2</v>
      </c>
      <c r="R47" s="7">
        <v>0.91508456498923052</v>
      </c>
      <c r="S47">
        <f t="shared" si="2"/>
        <v>4.1594752954055937E-2</v>
      </c>
    </row>
    <row r="48" spans="1:19" x14ac:dyDescent="0.25">
      <c r="A48">
        <v>42816</v>
      </c>
      <c r="B48">
        <v>17876</v>
      </c>
      <c r="C48" t="s">
        <v>1763</v>
      </c>
      <c r="D48" t="s">
        <v>968</v>
      </c>
      <c r="E48" t="s">
        <v>239</v>
      </c>
      <c r="F48">
        <v>140</v>
      </c>
      <c r="G48">
        <v>-51.3</v>
      </c>
      <c r="H48">
        <v>51.3</v>
      </c>
      <c r="I48" t="s">
        <v>2275</v>
      </c>
      <c r="J48" t="s">
        <v>116</v>
      </c>
      <c r="K48" t="s">
        <v>121</v>
      </c>
      <c r="L48">
        <v>57</v>
      </c>
      <c r="M48">
        <f t="shared" si="0"/>
        <v>1.0795454545454546E-2</v>
      </c>
      <c r="N48">
        <v>6</v>
      </c>
      <c r="O48">
        <f t="shared" si="1"/>
        <v>6.4772727272727273E-2</v>
      </c>
      <c r="R48" s="7">
        <v>0.91098184666666682</v>
      </c>
      <c r="S48">
        <f t="shared" si="2"/>
        <v>5.9006778704545466E-2</v>
      </c>
    </row>
    <row r="49" spans="1:19" x14ac:dyDescent="0.25">
      <c r="A49">
        <v>5873</v>
      </c>
      <c r="B49">
        <v>12710</v>
      </c>
      <c r="C49" t="s">
        <v>968</v>
      </c>
      <c r="D49" t="s">
        <v>969</v>
      </c>
      <c r="E49" t="s">
        <v>239</v>
      </c>
      <c r="F49">
        <v>140</v>
      </c>
      <c r="G49">
        <v>-51.44</v>
      </c>
      <c r="H49">
        <v>51.44</v>
      </c>
      <c r="I49" t="s">
        <v>2275</v>
      </c>
      <c r="J49" t="s">
        <v>116</v>
      </c>
      <c r="K49" t="s">
        <v>121</v>
      </c>
      <c r="L49">
        <v>4</v>
      </c>
      <c r="M49">
        <f t="shared" si="0"/>
        <v>7.5757575757575758E-4</v>
      </c>
      <c r="N49">
        <v>6</v>
      </c>
      <c r="O49">
        <f t="shared" si="1"/>
        <v>4.5454545454545452E-3</v>
      </c>
      <c r="R49" s="7">
        <v>0.90850250260497678</v>
      </c>
      <c r="S49">
        <f t="shared" si="2"/>
        <v>4.1295568300226213E-3</v>
      </c>
    </row>
    <row r="50" spans="1:19" x14ac:dyDescent="0.25">
      <c r="A50">
        <v>15747</v>
      </c>
      <c r="B50">
        <v>1754</v>
      </c>
      <c r="C50" t="s">
        <v>1291</v>
      </c>
      <c r="D50" t="s">
        <v>969</v>
      </c>
      <c r="E50" t="s">
        <v>239</v>
      </c>
      <c r="F50">
        <v>140</v>
      </c>
      <c r="G50">
        <v>51.57</v>
      </c>
      <c r="H50">
        <v>51.57</v>
      </c>
      <c r="I50" t="s">
        <v>2279</v>
      </c>
      <c r="J50" t="s">
        <v>116</v>
      </c>
      <c r="K50" t="s">
        <v>121</v>
      </c>
      <c r="L50">
        <v>10</v>
      </c>
      <c r="M50">
        <f t="shared" si="0"/>
        <v>1.893939393939394E-3</v>
      </c>
      <c r="N50">
        <v>8</v>
      </c>
      <c r="O50">
        <f t="shared" si="1"/>
        <v>1.5151515151515152E-2</v>
      </c>
      <c r="R50" s="7">
        <v>0.90621230820244336</v>
      </c>
      <c r="S50">
        <f t="shared" si="2"/>
        <v>1.373048951821884E-2</v>
      </c>
    </row>
    <row r="51" spans="1:19" x14ac:dyDescent="0.25">
      <c r="A51">
        <v>53562</v>
      </c>
      <c r="B51">
        <v>20989</v>
      </c>
      <c r="C51" t="s">
        <v>874</v>
      </c>
      <c r="D51" t="s">
        <v>1073</v>
      </c>
      <c r="E51" t="s">
        <v>94</v>
      </c>
      <c r="F51">
        <v>100.5</v>
      </c>
      <c r="G51">
        <v>240.92</v>
      </c>
      <c r="H51">
        <v>240.92</v>
      </c>
      <c r="I51" t="s">
        <v>2275</v>
      </c>
      <c r="J51" t="s">
        <v>116</v>
      </c>
      <c r="K51" t="s">
        <v>121</v>
      </c>
      <c r="L51">
        <v>144</v>
      </c>
      <c r="M51">
        <f t="shared" si="0"/>
        <v>2.7272727272727271E-2</v>
      </c>
      <c r="N51">
        <v>8</v>
      </c>
      <c r="O51">
        <f t="shared" si="1"/>
        <v>0.21818181818181817</v>
      </c>
      <c r="R51" s="7">
        <v>0.9060068349106204</v>
      </c>
      <c r="S51">
        <f t="shared" si="2"/>
        <v>0.19767421852595354</v>
      </c>
    </row>
    <row r="52" spans="1:19" x14ac:dyDescent="0.25">
      <c r="A52">
        <v>16542</v>
      </c>
      <c r="B52">
        <v>40727</v>
      </c>
      <c r="C52" t="s">
        <v>1319</v>
      </c>
      <c r="D52" t="s">
        <v>1320</v>
      </c>
      <c r="E52" t="s">
        <v>239</v>
      </c>
      <c r="F52">
        <v>140</v>
      </c>
      <c r="G52">
        <v>93.5</v>
      </c>
      <c r="H52">
        <v>93.5</v>
      </c>
      <c r="I52" t="s">
        <v>2275</v>
      </c>
      <c r="J52" t="s">
        <v>116</v>
      </c>
      <c r="K52" t="s">
        <v>121</v>
      </c>
      <c r="L52">
        <v>11</v>
      </c>
      <c r="M52">
        <f t="shared" si="0"/>
        <v>2.0833333333333333E-3</v>
      </c>
      <c r="N52">
        <v>6</v>
      </c>
      <c r="O52">
        <f t="shared" si="1"/>
        <v>1.2500000000000001E-2</v>
      </c>
      <c r="R52" s="7">
        <v>0.89906914053475928</v>
      </c>
      <c r="S52">
        <f t="shared" si="2"/>
        <v>1.1238364256684492E-2</v>
      </c>
    </row>
    <row r="53" spans="1:19" x14ac:dyDescent="0.25">
      <c r="A53">
        <v>51273</v>
      </c>
      <c r="B53">
        <v>13990</v>
      </c>
      <c r="C53" t="s">
        <v>1332</v>
      </c>
      <c r="D53" t="s">
        <v>874</v>
      </c>
      <c r="E53" t="s">
        <v>94</v>
      </c>
      <c r="F53">
        <v>100.5</v>
      </c>
      <c r="G53">
        <v>243.73</v>
      </c>
      <c r="H53">
        <v>243.73</v>
      </c>
      <c r="I53" t="s">
        <v>2275</v>
      </c>
      <c r="J53" t="s">
        <v>116</v>
      </c>
      <c r="K53" t="s">
        <v>121</v>
      </c>
      <c r="L53">
        <v>120</v>
      </c>
      <c r="M53">
        <f t="shared" si="0"/>
        <v>2.2727272727272728E-2</v>
      </c>
      <c r="N53">
        <v>8</v>
      </c>
      <c r="O53">
        <f t="shared" si="1"/>
        <v>0.18181818181818182</v>
      </c>
      <c r="R53" s="7">
        <v>0.89556134520439279</v>
      </c>
      <c r="S53">
        <f t="shared" si="2"/>
        <v>0.16282933549170778</v>
      </c>
    </row>
    <row r="54" spans="1:19" x14ac:dyDescent="0.25">
      <c r="A54">
        <v>50865</v>
      </c>
      <c r="B54">
        <v>17354</v>
      </c>
      <c r="C54" t="s">
        <v>1931</v>
      </c>
      <c r="D54" t="s">
        <v>1319</v>
      </c>
      <c r="E54" t="s">
        <v>239</v>
      </c>
      <c r="F54">
        <v>140</v>
      </c>
      <c r="G54">
        <v>93.92</v>
      </c>
      <c r="H54">
        <v>93.92</v>
      </c>
      <c r="I54" t="s">
        <v>2275</v>
      </c>
      <c r="J54" t="s">
        <v>116</v>
      </c>
      <c r="K54" t="s">
        <v>121</v>
      </c>
      <c r="L54">
        <v>116</v>
      </c>
      <c r="M54">
        <f t="shared" si="0"/>
        <v>2.1969696969696969E-2</v>
      </c>
      <c r="N54">
        <v>6</v>
      </c>
      <c r="O54">
        <f t="shared" si="1"/>
        <v>0.13181818181818181</v>
      </c>
      <c r="R54" s="7">
        <v>0.89504860136286191</v>
      </c>
      <c r="S54">
        <f t="shared" si="2"/>
        <v>0.11798367927055906</v>
      </c>
    </row>
    <row r="55" spans="1:19" x14ac:dyDescent="0.25">
      <c r="A55">
        <v>17133</v>
      </c>
      <c r="B55">
        <v>34613</v>
      </c>
      <c r="C55" t="s">
        <v>1331</v>
      </c>
      <c r="D55" t="s">
        <v>1332</v>
      </c>
      <c r="E55" t="s">
        <v>94</v>
      </c>
      <c r="F55">
        <v>100.5</v>
      </c>
      <c r="G55">
        <v>244.14</v>
      </c>
      <c r="H55">
        <v>244.14</v>
      </c>
      <c r="I55" t="s">
        <v>2275</v>
      </c>
      <c r="J55" t="s">
        <v>116</v>
      </c>
      <c r="K55" t="s">
        <v>121</v>
      </c>
      <c r="L55">
        <v>12</v>
      </c>
      <c r="M55">
        <f t="shared" si="0"/>
        <v>2.2727272727272726E-3</v>
      </c>
      <c r="N55">
        <v>8</v>
      </c>
      <c r="O55">
        <f t="shared" si="1"/>
        <v>1.8181818181818181E-2</v>
      </c>
      <c r="R55" s="7">
        <v>0.89405737145353759</v>
      </c>
      <c r="S55">
        <f t="shared" si="2"/>
        <v>1.6255588571882501E-2</v>
      </c>
    </row>
    <row r="56" spans="1:19" x14ac:dyDescent="0.25">
      <c r="A56">
        <v>70491</v>
      </c>
      <c r="B56">
        <v>37829</v>
      </c>
      <c r="C56" t="s">
        <v>1262</v>
      </c>
      <c r="D56" t="s">
        <v>1291</v>
      </c>
      <c r="E56" t="s">
        <v>239</v>
      </c>
      <c r="F56">
        <v>140</v>
      </c>
      <c r="G56">
        <v>52.28</v>
      </c>
      <c r="H56">
        <v>52.28</v>
      </c>
      <c r="I56" t="s">
        <v>2275</v>
      </c>
      <c r="J56" t="s">
        <v>116</v>
      </c>
      <c r="K56" t="s">
        <v>121</v>
      </c>
      <c r="L56">
        <v>715</v>
      </c>
      <c r="M56">
        <f t="shared" si="0"/>
        <v>0.13541666666666666</v>
      </c>
      <c r="N56">
        <v>8</v>
      </c>
      <c r="O56">
        <f t="shared" si="1"/>
        <v>1.0833333333333333</v>
      </c>
      <c r="R56" s="7">
        <v>0.89390529330527935</v>
      </c>
      <c r="S56">
        <f t="shared" si="2"/>
        <v>0.96839740108071926</v>
      </c>
    </row>
    <row r="57" spans="1:19" x14ac:dyDescent="0.25">
      <c r="A57">
        <v>51488</v>
      </c>
      <c r="B57">
        <v>22969</v>
      </c>
      <c r="C57" t="s">
        <v>926</v>
      </c>
      <c r="D57" t="s">
        <v>1931</v>
      </c>
      <c r="E57" t="s">
        <v>239</v>
      </c>
      <c r="F57">
        <v>140</v>
      </c>
      <c r="G57">
        <v>94.12</v>
      </c>
      <c r="H57">
        <v>94.12</v>
      </c>
      <c r="I57" t="s">
        <v>2275</v>
      </c>
      <c r="J57" t="s">
        <v>116</v>
      </c>
      <c r="K57" t="s">
        <v>121</v>
      </c>
      <c r="L57">
        <v>122</v>
      </c>
      <c r="M57">
        <f t="shared" si="0"/>
        <v>2.3106060606060606E-2</v>
      </c>
      <c r="N57">
        <v>6</v>
      </c>
      <c r="O57">
        <f t="shared" si="1"/>
        <v>0.13863636363636364</v>
      </c>
      <c r="R57" s="7">
        <v>0.89314667063323405</v>
      </c>
      <c r="S57">
        <f t="shared" si="2"/>
        <v>0.12382260661051654</v>
      </c>
    </row>
    <row r="58" spans="1:19" x14ac:dyDescent="0.25">
      <c r="A58">
        <v>68759</v>
      </c>
      <c r="B58">
        <v>25289</v>
      </c>
      <c r="C58" t="s">
        <v>1584</v>
      </c>
      <c r="D58" t="s">
        <v>1331</v>
      </c>
      <c r="E58" t="s">
        <v>94</v>
      </c>
      <c r="F58">
        <v>100.5</v>
      </c>
      <c r="G58">
        <v>245.07</v>
      </c>
      <c r="H58">
        <v>245.07</v>
      </c>
      <c r="I58" t="s">
        <v>2275</v>
      </c>
      <c r="J58" t="s">
        <v>116</v>
      </c>
      <c r="K58" t="s">
        <v>121</v>
      </c>
      <c r="L58">
        <v>448</v>
      </c>
      <c r="M58">
        <f t="shared" si="0"/>
        <v>8.4848484848484854E-2</v>
      </c>
      <c r="N58">
        <v>8</v>
      </c>
      <c r="O58">
        <f t="shared" si="1"/>
        <v>0.67878787878787883</v>
      </c>
      <c r="R58" s="7">
        <v>0.89066457202703986</v>
      </c>
      <c r="S58">
        <f t="shared" si="2"/>
        <v>0.60457231555774826</v>
      </c>
    </row>
    <row r="59" spans="1:19" x14ac:dyDescent="0.25">
      <c r="A59">
        <v>14663</v>
      </c>
      <c r="B59">
        <v>4668</v>
      </c>
      <c r="C59" t="s">
        <v>1065</v>
      </c>
      <c r="D59" t="s">
        <v>1262</v>
      </c>
      <c r="E59" t="s">
        <v>239</v>
      </c>
      <c r="F59">
        <v>140</v>
      </c>
      <c r="G59">
        <v>52.49</v>
      </c>
      <c r="H59">
        <v>52.49</v>
      </c>
      <c r="I59" t="s">
        <v>2275</v>
      </c>
      <c r="J59" t="s">
        <v>116</v>
      </c>
      <c r="K59" t="s">
        <v>121</v>
      </c>
      <c r="L59">
        <v>10</v>
      </c>
      <c r="M59">
        <f t="shared" si="0"/>
        <v>1.893939393939394E-3</v>
      </c>
      <c r="N59">
        <v>8</v>
      </c>
      <c r="O59">
        <f t="shared" si="1"/>
        <v>1.5151515151515152E-2</v>
      </c>
      <c r="R59" s="7">
        <v>0.890328990931606</v>
      </c>
      <c r="S59">
        <f t="shared" si="2"/>
        <v>1.3489833195933425E-2</v>
      </c>
    </row>
    <row r="60" spans="1:19" x14ac:dyDescent="0.25">
      <c r="A60">
        <v>33096</v>
      </c>
      <c r="B60">
        <v>10555</v>
      </c>
      <c r="C60" t="s">
        <v>981</v>
      </c>
      <c r="D60" t="s">
        <v>1665</v>
      </c>
      <c r="E60" t="s">
        <v>239</v>
      </c>
      <c r="F60">
        <v>140</v>
      </c>
      <c r="G60">
        <v>-248.71</v>
      </c>
      <c r="H60">
        <v>248.71</v>
      </c>
      <c r="I60" t="s">
        <v>2275</v>
      </c>
      <c r="J60" t="s">
        <v>116</v>
      </c>
      <c r="K60" t="s">
        <v>121</v>
      </c>
      <c r="L60">
        <v>28</v>
      </c>
      <c r="M60">
        <f t="shared" si="0"/>
        <v>5.3030303030303034E-3</v>
      </c>
      <c r="N60">
        <v>8</v>
      </c>
      <c r="O60">
        <f t="shared" si="1"/>
        <v>4.2424242424242427E-2</v>
      </c>
      <c r="R60" s="7">
        <v>0.88959927369341774</v>
      </c>
      <c r="S60">
        <f t="shared" si="2"/>
        <v>3.7740575247599543E-2</v>
      </c>
    </row>
    <row r="61" spans="1:19" x14ac:dyDescent="0.25">
      <c r="A61">
        <v>28150</v>
      </c>
      <c r="B61">
        <v>38315</v>
      </c>
      <c r="C61" t="s">
        <v>807</v>
      </c>
      <c r="D61" t="s">
        <v>1584</v>
      </c>
      <c r="E61" t="s">
        <v>94</v>
      </c>
      <c r="F61">
        <v>100.5</v>
      </c>
      <c r="G61">
        <v>245.42</v>
      </c>
      <c r="H61">
        <v>245.42</v>
      </c>
      <c r="I61" t="s">
        <v>2275</v>
      </c>
      <c r="J61" t="s">
        <v>116</v>
      </c>
      <c r="K61" t="s">
        <v>121</v>
      </c>
      <c r="L61">
        <v>22</v>
      </c>
      <c r="M61">
        <f t="shared" si="0"/>
        <v>4.1666666666666666E-3</v>
      </c>
      <c r="N61">
        <v>8</v>
      </c>
      <c r="O61">
        <f t="shared" si="1"/>
        <v>3.3333333333333333E-2</v>
      </c>
      <c r="R61" s="7">
        <v>0.8893943715535273</v>
      </c>
      <c r="S61">
        <f t="shared" si="2"/>
        <v>2.9646479051784243E-2</v>
      </c>
    </row>
    <row r="62" spans="1:19" x14ac:dyDescent="0.25">
      <c r="A62">
        <v>48037</v>
      </c>
      <c r="B62">
        <v>7963</v>
      </c>
      <c r="C62" t="s">
        <v>1665</v>
      </c>
      <c r="D62" t="s">
        <v>833</v>
      </c>
      <c r="E62" t="s">
        <v>239</v>
      </c>
      <c r="F62">
        <v>140</v>
      </c>
      <c r="G62">
        <v>-248.84</v>
      </c>
      <c r="H62">
        <v>248.84</v>
      </c>
      <c r="I62" t="s">
        <v>2275</v>
      </c>
      <c r="J62" t="s">
        <v>116</v>
      </c>
      <c r="K62" t="s">
        <v>121</v>
      </c>
      <c r="L62">
        <v>93</v>
      </c>
      <c r="M62">
        <f t="shared" si="0"/>
        <v>1.7613636363636363E-2</v>
      </c>
      <c r="N62">
        <v>8</v>
      </c>
      <c r="O62">
        <f t="shared" si="1"/>
        <v>0.1409090909090909</v>
      </c>
      <c r="R62" s="7">
        <v>0.88913452564012996</v>
      </c>
      <c r="S62">
        <f t="shared" si="2"/>
        <v>0.12528713770383648</v>
      </c>
    </row>
    <row r="63" spans="1:19" x14ac:dyDescent="0.25">
      <c r="A63">
        <v>8936</v>
      </c>
      <c r="B63">
        <v>804</v>
      </c>
      <c r="C63" t="s">
        <v>1065</v>
      </c>
      <c r="D63" t="s">
        <v>1066</v>
      </c>
      <c r="E63" t="s">
        <v>239</v>
      </c>
      <c r="F63">
        <v>140</v>
      </c>
      <c r="G63">
        <v>-52.62</v>
      </c>
      <c r="H63">
        <v>52.62</v>
      </c>
      <c r="I63" t="s">
        <v>2275</v>
      </c>
      <c r="J63" t="s">
        <v>116</v>
      </c>
      <c r="K63" t="s">
        <v>121</v>
      </c>
      <c r="L63">
        <v>5</v>
      </c>
      <c r="M63">
        <f t="shared" si="0"/>
        <v>9.46969696969697E-4</v>
      </c>
      <c r="N63">
        <v>8</v>
      </c>
      <c r="O63">
        <f t="shared" si="1"/>
        <v>7.575757575757576E-3</v>
      </c>
      <c r="R63" s="7">
        <v>0.88812939441277094</v>
      </c>
      <c r="S63">
        <f t="shared" si="2"/>
        <v>6.7282529879755379E-3</v>
      </c>
    </row>
    <row r="64" spans="1:19" x14ac:dyDescent="0.25">
      <c r="A64">
        <v>1493</v>
      </c>
      <c r="B64">
        <v>30241</v>
      </c>
      <c r="C64" t="s">
        <v>833</v>
      </c>
      <c r="D64" t="s">
        <v>834</v>
      </c>
      <c r="E64" t="s">
        <v>239</v>
      </c>
      <c r="F64">
        <v>140</v>
      </c>
      <c r="G64">
        <v>-249.35</v>
      </c>
      <c r="H64">
        <v>249.35</v>
      </c>
      <c r="I64" t="s">
        <v>2275</v>
      </c>
      <c r="J64" t="s">
        <v>116</v>
      </c>
      <c r="K64" t="s">
        <v>121</v>
      </c>
      <c r="L64">
        <v>2</v>
      </c>
      <c r="M64">
        <f t="shared" si="0"/>
        <v>3.7878787878787879E-4</v>
      </c>
      <c r="N64">
        <v>8</v>
      </c>
      <c r="O64">
        <f t="shared" si="1"/>
        <v>3.0303030303030303E-3</v>
      </c>
      <c r="R64" s="7">
        <v>0.88731596294481629</v>
      </c>
      <c r="S64">
        <f t="shared" si="2"/>
        <v>2.6888362513479282E-3</v>
      </c>
    </row>
    <row r="65" spans="1:19" x14ac:dyDescent="0.25">
      <c r="A65">
        <v>59530</v>
      </c>
      <c r="B65">
        <v>9701</v>
      </c>
      <c r="C65" t="s">
        <v>1886</v>
      </c>
      <c r="D65" t="s">
        <v>834</v>
      </c>
      <c r="E65" t="s">
        <v>239</v>
      </c>
      <c r="F65">
        <v>140</v>
      </c>
      <c r="G65">
        <v>249.9</v>
      </c>
      <c r="H65">
        <v>249.9</v>
      </c>
      <c r="I65" t="s">
        <v>2275</v>
      </c>
      <c r="J65" t="s">
        <v>116</v>
      </c>
      <c r="K65" t="s">
        <v>121</v>
      </c>
      <c r="L65">
        <v>208</v>
      </c>
      <c r="M65">
        <f t="shared" si="0"/>
        <v>3.9393939393939391E-2</v>
      </c>
      <c r="N65">
        <v>8</v>
      </c>
      <c r="O65">
        <f t="shared" si="1"/>
        <v>0.31515151515151513</v>
      </c>
      <c r="R65" s="7">
        <v>0.88536308667583008</v>
      </c>
      <c r="S65">
        <f t="shared" si="2"/>
        <v>0.27902351822511007</v>
      </c>
    </row>
    <row r="66" spans="1:19" x14ac:dyDescent="0.25">
      <c r="A66">
        <v>42699</v>
      </c>
      <c r="B66">
        <v>11988</v>
      </c>
      <c r="C66" t="s">
        <v>831</v>
      </c>
      <c r="D66" t="s">
        <v>830</v>
      </c>
      <c r="E66" t="s">
        <v>239</v>
      </c>
      <c r="F66">
        <v>140</v>
      </c>
      <c r="G66">
        <v>134.34</v>
      </c>
      <c r="H66">
        <v>134.34</v>
      </c>
      <c r="I66" t="s">
        <v>2275</v>
      </c>
      <c r="J66" t="s">
        <v>116</v>
      </c>
      <c r="K66" t="s">
        <v>121</v>
      </c>
      <c r="L66">
        <v>56</v>
      </c>
      <c r="M66">
        <f t="shared" ref="M66:M129" si="3">L66/5280</f>
        <v>1.0606060606060607E-2</v>
      </c>
      <c r="N66">
        <v>6</v>
      </c>
      <c r="O66">
        <f t="shared" ref="O66:O129" si="4">M66*N66</f>
        <v>6.3636363636363644E-2</v>
      </c>
      <c r="R66" s="7">
        <v>0.8829284725323806</v>
      </c>
      <c r="S66">
        <f t="shared" ref="S66:S129" si="5">R66*O66</f>
        <v>5.618635734296968E-2</v>
      </c>
    </row>
    <row r="67" spans="1:19" x14ac:dyDescent="0.25">
      <c r="A67">
        <v>64571</v>
      </c>
      <c r="B67">
        <v>21179</v>
      </c>
      <c r="C67" t="s">
        <v>1066</v>
      </c>
      <c r="D67" t="s">
        <v>2035</v>
      </c>
      <c r="E67" t="s">
        <v>239</v>
      </c>
      <c r="F67">
        <v>140</v>
      </c>
      <c r="G67">
        <v>-52.99</v>
      </c>
      <c r="H67">
        <v>52.99</v>
      </c>
      <c r="I67" t="s">
        <v>2275</v>
      </c>
      <c r="J67" t="s">
        <v>116</v>
      </c>
      <c r="K67" t="s">
        <v>121</v>
      </c>
      <c r="L67">
        <v>291</v>
      </c>
      <c r="M67">
        <f t="shared" si="3"/>
        <v>5.5113636363636365E-2</v>
      </c>
      <c r="N67">
        <v>8</v>
      </c>
      <c r="O67">
        <f t="shared" si="4"/>
        <v>0.44090909090909092</v>
      </c>
      <c r="R67" s="7">
        <v>0.88192807575014154</v>
      </c>
      <c r="S67">
        <f t="shared" si="5"/>
        <v>0.3888501061261988</v>
      </c>
    </row>
    <row r="68" spans="1:19" x14ac:dyDescent="0.25">
      <c r="A68">
        <v>46815</v>
      </c>
      <c r="B68">
        <v>21452</v>
      </c>
      <c r="C68" t="s">
        <v>1121</v>
      </c>
      <c r="D68" t="s">
        <v>1886</v>
      </c>
      <c r="E68" t="s">
        <v>239</v>
      </c>
      <c r="F68">
        <v>140</v>
      </c>
      <c r="G68">
        <v>250.96</v>
      </c>
      <c r="H68">
        <v>250.96</v>
      </c>
      <c r="I68" t="s">
        <v>2275</v>
      </c>
      <c r="J68" t="s">
        <v>116</v>
      </c>
      <c r="K68" t="s">
        <v>121</v>
      </c>
      <c r="L68">
        <v>84</v>
      </c>
      <c r="M68">
        <f t="shared" si="3"/>
        <v>1.5909090909090907E-2</v>
      </c>
      <c r="N68">
        <v>8</v>
      </c>
      <c r="O68">
        <f t="shared" si="4"/>
        <v>0.12727272727272726</v>
      </c>
      <c r="R68" s="7">
        <v>0.88162350717361304</v>
      </c>
      <c r="S68">
        <f t="shared" si="5"/>
        <v>0.11220662818573256</v>
      </c>
    </row>
    <row r="69" spans="1:19" x14ac:dyDescent="0.25">
      <c r="A69">
        <v>10431</v>
      </c>
      <c r="B69">
        <v>42982</v>
      </c>
      <c r="C69" t="s">
        <v>1121</v>
      </c>
      <c r="D69" t="s">
        <v>1122</v>
      </c>
      <c r="E69" t="s">
        <v>239</v>
      </c>
      <c r="F69">
        <v>140</v>
      </c>
      <c r="G69">
        <v>-251.1</v>
      </c>
      <c r="H69">
        <v>251.1</v>
      </c>
      <c r="I69" t="s">
        <v>2275</v>
      </c>
      <c r="J69" t="s">
        <v>116</v>
      </c>
      <c r="K69" t="s">
        <v>121</v>
      </c>
      <c r="L69">
        <v>6</v>
      </c>
      <c r="M69">
        <f t="shared" si="3"/>
        <v>1.1363636363636363E-3</v>
      </c>
      <c r="N69">
        <v>8</v>
      </c>
      <c r="O69">
        <f t="shared" si="4"/>
        <v>9.0909090909090905E-3</v>
      </c>
      <c r="R69" s="7">
        <v>0.88113196081358003</v>
      </c>
      <c r="S69">
        <f t="shared" si="5"/>
        <v>8.0102905528507268E-3</v>
      </c>
    </row>
    <row r="70" spans="1:19" x14ac:dyDescent="0.25">
      <c r="A70">
        <v>59759</v>
      </c>
      <c r="B70">
        <v>42991</v>
      </c>
      <c r="C70" t="s">
        <v>1149</v>
      </c>
      <c r="D70" t="s">
        <v>1122</v>
      </c>
      <c r="E70" t="s">
        <v>239</v>
      </c>
      <c r="F70">
        <v>140</v>
      </c>
      <c r="G70">
        <v>251.27</v>
      </c>
      <c r="H70">
        <v>251.27</v>
      </c>
      <c r="I70" t="s">
        <v>2275</v>
      </c>
      <c r="J70" t="s">
        <v>116</v>
      </c>
      <c r="K70" t="s">
        <v>121</v>
      </c>
      <c r="L70">
        <v>214</v>
      </c>
      <c r="M70">
        <f t="shared" si="3"/>
        <v>4.0530303030303028E-2</v>
      </c>
      <c r="N70">
        <v>8</v>
      </c>
      <c r="O70">
        <f t="shared" si="4"/>
        <v>0.32424242424242422</v>
      </c>
      <c r="R70" s="7">
        <v>0.88053581947821047</v>
      </c>
      <c r="S70">
        <f t="shared" si="5"/>
        <v>0.28550706873990461</v>
      </c>
    </row>
    <row r="71" spans="1:19" x14ac:dyDescent="0.25">
      <c r="A71">
        <v>46240</v>
      </c>
      <c r="B71">
        <v>15841</v>
      </c>
      <c r="C71" t="s">
        <v>1870</v>
      </c>
      <c r="D71" t="s">
        <v>1149</v>
      </c>
      <c r="E71" t="s">
        <v>239</v>
      </c>
      <c r="F71">
        <v>140</v>
      </c>
      <c r="G71">
        <v>212.88</v>
      </c>
      <c r="H71">
        <v>212.88</v>
      </c>
      <c r="I71" t="s">
        <v>2275</v>
      </c>
      <c r="J71" t="s">
        <v>116</v>
      </c>
      <c r="K71" t="s">
        <v>121</v>
      </c>
      <c r="L71">
        <v>80</v>
      </c>
      <c r="M71">
        <f t="shared" si="3"/>
        <v>1.5151515151515152E-2</v>
      </c>
      <c r="N71">
        <v>8</v>
      </c>
      <c r="O71">
        <f t="shared" si="4"/>
        <v>0.12121212121212122</v>
      </c>
      <c r="R71" s="7">
        <v>0.88031117695493044</v>
      </c>
      <c r="S71">
        <f t="shared" si="5"/>
        <v>0.10670438508544612</v>
      </c>
    </row>
    <row r="72" spans="1:19" x14ac:dyDescent="0.25">
      <c r="A72">
        <v>46037</v>
      </c>
      <c r="B72">
        <v>10200</v>
      </c>
      <c r="C72" t="s">
        <v>1858</v>
      </c>
      <c r="D72" t="s">
        <v>1870</v>
      </c>
      <c r="E72" t="s">
        <v>239</v>
      </c>
      <c r="F72">
        <v>140</v>
      </c>
      <c r="G72">
        <v>213.06</v>
      </c>
      <c r="H72">
        <v>213.06</v>
      </c>
      <c r="I72" t="s">
        <v>2275</v>
      </c>
      <c r="J72" t="s">
        <v>116</v>
      </c>
      <c r="K72" t="s">
        <v>121</v>
      </c>
      <c r="L72">
        <v>78</v>
      </c>
      <c r="M72">
        <f t="shared" si="3"/>
        <v>1.4772727272727272E-2</v>
      </c>
      <c r="N72">
        <v>8</v>
      </c>
      <c r="O72">
        <f t="shared" si="4"/>
        <v>0.11818181818181818</v>
      </c>
      <c r="R72" s="7">
        <v>0.87956746151396592</v>
      </c>
      <c r="S72">
        <f t="shared" si="5"/>
        <v>0.10394888181528687</v>
      </c>
    </row>
    <row r="73" spans="1:19" x14ac:dyDescent="0.25">
      <c r="A73">
        <v>44904</v>
      </c>
      <c r="B73">
        <v>9685</v>
      </c>
      <c r="C73" t="s">
        <v>1355</v>
      </c>
      <c r="D73" t="s">
        <v>1858</v>
      </c>
      <c r="E73" t="s">
        <v>239</v>
      </c>
      <c r="F73">
        <v>140</v>
      </c>
      <c r="G73">
        <v>213.74</v>
      </c>
      <c r="H73">
        <v>213.74</v>
      </c>
      <c r="I73" t="s">
        <v>2275</v>
      </c>
      <c r="J73" t="s">
        <v>116</v>
      </c>
      <c r="K73" t="s">
        <v>121</v>
      </c>
      <c r="L73">
        <v>70</v>
      </c>
      <c r="M73">
        <f t="shared" si="3"/>
        <v>1.3257575757575758E-2</v>
      </c>
      <c r="N73">
        <v>8</v>
      </c>
      <c r="O73">
        <f t="shared" si="4"/>
        <v>0.10606060606060606</v>
      </c>
      <c r="R73" s="7">
        <v>0.87676917446507707</v>
      </c>
      <c r="S73">
        <f t="shared" si="5"/>
        <v>9.2990670019023322E-2</v>
      </c>
    </row>
    <row r="74" spans="1:19" x14ac:dyDescent="0.25">
      <c r="A74">
        <v>17752</v>
      </c>
      <c r="B74">
        <v>37974</v>
      </c>
      <c r="C74" t="s">
        <v>1354</v>
      </c>
      <c r="D74" t="s">
        <v>1355</v>
      </c>
      <c r="E74" t="s">
        <v>239</v>
      </c>
      <c r="F74">
        <v>140</v>
      </c>
      <c r="G74">
        <v>213.94</v>
      </c>
      <c r="H74">
        <v>213.94</v>
      </c>
      <c r="I74" t="s">
        <v>2275</v>
      </c>
      <c r="J74" t="s">
        <v>116</v>
      </c>
      <c r="K74" t="s">
        <v>121</v>
      </c>
      <c r="L74">
        <v>12</v>
      </c>
      <c r="M74">
        <f t="shared" si="3"/>
        <v>2.2727272727272726E-3</v>
      </c>
      <c r="N74">
        <v>8</v>
      </c>
      <c r="O74">
        <f t="shared" si="4"/>
        <v>1.8181818181818181E-2</v>
      </c>
      <c r="R74" s="7">
        <v>0.87594953421597455</v>
      </c>
      <c r="S74">
        <f t="shared" si="5"/>
        <v>1.5926355167563171E-2</v>
      </c>
    </row>
    <row r="75" spans="1:19" x14ac:dyDescent="0.25">
      <c r="A75">
        <v>36763</v>
      </c>
      <c r="B75">
        <v>17890</v>
      </c>
      <c r="C75" t="s">
        <v>1196</v>
      </c>
      <c r="D75" t="s">
        <v>1354</v>
      </c>
      <c r="E75" t="s">
        <v>70</v>
      </c>
      <c r="F75">
        <v>130</v>
      </c>
      <c r="G75">
        <v>214.08</v>
      </c>
      <c r="H75">
        <v>214.08</v>
      </c>
      <c r="I75" t="s">
        <v>2275</v>
      </c>
      <c r="J75" t="s">
        <v>116</v>
      </c>
      <c r="K75" t="s">
        <v>121</v>
      </c>
      <c r="L75">
        <v>35</v>
      </c>
      <c r="M75">
        <f t="shared" si="3"/>
        <v>6.628787878787879E-3</v>
      </c>
      <c r="N75">
        <v>8</v>
      </c>
      <c r="O75">
        <f t="shared" si="4"/>
        <v>5.3030303030303032E-2</v>
      </c>
      <c r="R75" s="7">
        <v>0.87537669726347889</v>
      </c>
      <c r="S75">
        <f t="shared" si="5"/>
        <v>4.6421491521548126E-2</v>
      </c>
    </row>
    <row r="76" spans="1:19" x14ac:dyDescent="0.25">
      <c r="A76">
        <v>39994</v>
      </c>
      <c r="B76">
        <v>33948</v>
      </c>
      <c r="C76" t="s">
        <v>1783</v>
      </c>
      <c r="D76" t="s">
        <v>831</v>
      </c>
      <c r="E76" t="s">
        <v>239</v>
      </c>
      <c r="F76">
        <v>140</v>
      </c>
      <c r="G76">
        <v>136</v>
      </c>
      <c r="H76">
        <v>136</v>
      </c>
      <c r="I76" t="s">
        <v>2275</v>
      </c>
      <c r="J76" t="s">
        <v>116</v>
      </c>
      <c r="K76" t="s">
        <v>121</v>
      </c>
      <c r="L76">
        <v>44</v>
      </c>
      <c r="M76">
        <f t="shared" si="3"/>
        <v>8.3333333333333332E-3</v>
      </c>
      <c r="N76">
        <v>6</v>
      </c>
      <c r="O76">
        <f t="shared" si="4"/>
        <v>0.05</v>
      </c>
      <c r="R76" s="7">
        <v>0.87215155147058832</v>
      </c>
      <c r="S76">
        <f t="shared" si="5"/>
        <v>4.360757757352942E-2</v>
      </c>
    </row>
    <row r="77" spans="1:19" x14ac:dyDescent="0.25">
      <c r="A77">
        <v>71117</v>
      </c>
      <c r="B77">
        <v>345942</v>
      </c>
      <c r="C77" t="s">
        <v>1570</v>
      </c>
      <c r="D77" t="s">
        <v>1734</v>
      </c>
      <c r="E77" t="s">
        <v>70</v>
      </c>
      <c r="F77">
        <v>130</v>
      </c>
      <c r="G77">
        <v>-381.46</v>
      </c>
      <c r="H77">
        <v>381.46</v>
      </c>
      <c r="I77" t="s">
        <v>2278</v>
      </c>
      <c r="J77" t="s">
        <v>116</v>
      </c>
      <c r="K77" t="s">
        <v>121</v>
      </c>
      <c r="L77" s="8">
        <v>1386</v>
      </c>
      <c r="M77">
        <f t="shared" si="3"/>
        <v>0.26250000000000001</v>
      </c>
      <c r="N77">
        <v>16</v>
      </c>
      <c r="O77">
        <f t="shared" si="4"/>
        <v>4.2</v>
      </c>
      <c r="R77" s="7">
        <v>0.87045561788916281</v>
      </c>
      <c r="S77">
        <f t="shared" si="5"/>
        <v>3.6559135951344839</v>
      </c>
    </row>
    <row r="78" spans="1:19" x14ac:dyDescent="0.25">
      <c r="A78">
        <v>12372</v>
      </c>
      <c r="B78">
        <v>41683</v>
      </c>
      <c r="C78" t="s">
        <v>1195</v>
      </c>
      <c r="D78" t="s">
        <v>1196</v>
      </c>
      <c r="E78" t="s">
        <v>70</v>
      </c>
      <c r="F78">
        <v>130</v>
      </c>
      <c r="G78">
        <v>215.44</v>
      </c>
      <c r="H78">
        <v>215.44</v>
      </c>
      <c r="I78" t="s">
        <v>2275</v>
      </c>
      <c r="J78" t="s">
        <v>116</v>
      </c>
      <c r="K78" t="s">
        <v>121</v>
      </c>
      <c r="L78">
        <v>7</v>
      </c>
      <c r="M78">
        <f t="shared" si="3"/>
        <v>1.3257575757575758E-3</v>
      </c>
      <c r="N78">
        <v>8</v>
      </c>
      <c r="O78">
        <f t="shared" si="4"/>
        <v>1.0606060606060607E-2</v>
      </c>
      <c r="R78" s="7">
        <v>0.86985073964985882</v>
      </c>
      <c r="S78">
        <f t="shared" si="5"/>
        <v>9.2256896629530488E-3</v>
      </c>
    </row>
    <row r="79" spans="1:19" x14ac:dyDescent="0.25">
      <c r="A79">
        <v>59974</v>
      </c>
      <c r="B79">
        <v>8845</v>
      </c>
      <c r="C79" t="s">
        <v>832</v>
      </c>
      <c r="D79" t="s">
        <v>1783</v>
      </c>
      <c r="E79" t="s">
        <v>239</v>
      </c>
      <c r="F79">
        <v>140</v>
      </c>
      <c r="G79">
        <v>136.47</v>
      </c>
      <c r="H79">
        <v>136.47</v>
      </c>
      <c r="I79" t="s">
        <v>2275</v>
      </c>
      <c r="J79" t="s">
        <v>116</v>
      </c>
      <c r="K79" t="s">
        <v>121</v>
      </c>
      <c r="L79">
        <v>214</v>
      </c>
      <c r="M79">
        <f t="shared" si="3"/>
        <v>4.0530303030303028E-2</v>
      </c>
      <c r="N79">
        <v>6</v>
      </c>
      <c r="O79">
        <f t="shared" si="4"/>
        <v>0.24318181818181817</v>
      </c>
      <c r="R79" s="7">
        <v>0.86914787865464949</v>
      </c>
      <c r="S79">
        <f t="shared" si="5"/>
        <v>0.21136096140010793</v>
      </c>
    </row>
    <row r="80" spans="1:19" x14ac:dyDescent="0.25">
      <c r="A80">
        <v>70258</v>
      </c>
      <c r="B80">
        <v>44032</v>
      </c>
      <c r="C80" t="s">
        <v>1195</v>
      </c>
      <c r="D80" t="s">
        <v>1802</v>
      </c>
      <c r="E80" t="s">
        <v>70</v>
      </c>
      <c r="F80">
        <v>130</v>
      </c>
      <c r="G80">
        <v>-216.9</v>
      </c>
      <c r="H80">
        <v>216.9</v>
      </c>
      <c r="I80" t="s">
        <v>2275</v>
      </c>
      <c r="J80" t="s">
        <v>116</v>
      </c>
      <c r="K80" t="s">
        <v>121</v>
      </c>
      <c r="L80">
        <v>626</v>
      </c>
      <c r="M80">
        <f t="shared" si="3"/>
        <v>0.11856060606060606</v>
      </c>
      <c r="N80">
        <v>8</v>
      </c>
      <c r="O80">
        <f t="shared" si="4"/>
        <v>0.94848484848484849</v>
      </c>
      <c r="R80" s="7">
        <v>0.86399558944290256</v>
      </c>
      <c r="S80">
        <f t="shared" si="5"/>
        <v>0.81948672574432879</v>
      </c>
    </row>
    <row r="81" spans="1:19" x14ac:dyDescent="0.25">
      <c r="A81">
        <v>41635</v>
      </c>
      <c r="B81">
        <v>44023</v>
      </c>
      <c r="C81" t="s">
        <v>1801</v>
      </c>
      <c r="D81" t="s">
        <v>1802</v>
      </c>
      <c r="E81" t="s">
        <v>239</v>
      </c>
      <c r="F81">
        <v>140</v>
      </c>
      <c r="G81">
        <v>218.41</v>
      </c>
      <c r="H81">
        <v>218.41</v>
      </c>
      <c r="I81" t="s">
        <v>2275</v>
      </c>
      <c r="J81" t="s">
        <v>116</v>
      </c>
      <c r="K81" t="s">
        <v>121</v>
      </c>
      <c r="L81">
        <v>51</v>
      </c>
      <c r="M81">
        <f t="shared" si="3"/>
        <v>9.6590909090909088E-3</v>
      </c>
      <c r="N81">
        <v>8</v>
      </c>
      <c r="O81">
        <f t="shared" si="4"/>
        <v>7.7272727272727271E-2</v>
      </c>
      <c r="R81" s="7">
        <v>0.85802226706728435</v>
      </c>
      <c r="S81">
        <f t="shared" si="5"/>
        <v>6.6301720637017419E-2</v>
      </c>
    </row>
    <row r="82" spans="1:19" x14ac:dyDescent="0.25">
      <c r="A82">
        <v>36984</v>
      </c>
      <c r="B82">
        <v>32844</v>
      </c>
      <c r="C82" t="s">
        <v>1734</v>
      </c>
      <c r="D82" t="s">
        <v>1556</v>
      </c>
      <c r="E82" t="s">
        <v>70</v>
      </c>
      <c r="F82">
        <v>130</v>
      </c>
      <c r="G82">
        <v>-387.18</v>
      </c>
      <c r="H82">
        <v>387.18</v>
      </c>
      <c r="I82" t="s">
        <v>2278</v>
      </c>
      <c r="J82" t="s">
        <v>116</v>
      </c>
      <c r="K82" t="s">
        <v>121</v>
      </c>
      <c r="L82">
        <v>35</v>
      </c>
      <c r="M82">
        <f t="shared" si="3"/>
        <v>6.628787878787879E-3</v>
      </c>
      <c r="N82">
        <v>16</v>
      </c>
      <c r="O82">
        <f t="shared" si="4"/>
        <v>0.10606060606060606</v>
      </c>
      <c r="R82" s="7">
        <v>0.85759595020403956</v>
      </c>
      <c r="S82">
        <f t="shared" si="5"/>
        <v>9.0957146233761776E-2</v>
      </c>
    </row>
    <row r="83" spans="1:19" x14ac:dyDescent="0.25">
      <c r="A83">
        <v>28181</v>
      </c>
      <c r="B83">
        <v>37519</v>
      </c>
      <c r="C83" t="s">
        <v>1193</v>
      </c>
      <c r="D83" t="s">
        <v>860</v>
      </c>
      <c r="E83" t="s">
        <v>94</v>
      </c>
      <c r="F83">
        <v>65.8</v>
      </c>
      <c r="G83">
        <v>-222.43</v>
      </c>
      <c r="H83">
        <v>222.43</v>
      </c>
      <c r="I83" t="s">
        <v>2275</v>
      </c>
      <c r="J83" t="s">
        <v>116</v>
      </c>
      <c r="K83" t="s">
        <v>121</v>
      </c>
      <c r="L83">
        <v>21</v>
      </c>
      <c r="M83">
        <f t="shared" si="3"/>
        <v>3.9772727272727269E-3</v>
      </c>
      <c r="N83">
        <v>12</v>
      </c>
      <c r="O83">
        <f t="shared" si="4"/>
        <v>4.7727272727272722E-2</v>
      </c>
      <c r="R83" s="7">
        <v>0.85711542438094934</v>
      </c>
      <c r="S83">
        <f t="shared" si="5"/>
        <v>4.090778161818167E-2</v>
      </c>
    </row>
    <row r="84" spans="1:19" x14ac:dyDescent="0.25">
      <c r="A84">
        <v>64393</v>
      </c>
      <c r="B84">
        <v>3049</v>
      </c>
      <c r="C84" t="s">
        <v>1327</v>
      </c>
      <c r="D84" t="s">
        <v>1373</v>
      </c>
      <c r="E84" t="s">
        <v>94</v>
      </c>
      <c r="F84">
        <v>65.8</v>
      </c>
      <c r="G84">
        <v>-478.45</v>
      </c>
      <c r="H84">
        <v>478.45</v>
      </c>
      <c r="I84" t="s">
        <v>2275</v>
      </c>
      <c r="J84" t="s">
        <v>116</v>
      </c>
      <c r="K84" t="s">
        <v>121</v>
      </c>
      <c r="L84">
        <v>276</v>
      </c>
      <c r="M84">
        <f t="shared" si="3"/>
        <v>5.2272727272727269E-2</v>
      </c>
      <c r="N84">
        <v>12</v>
      </c>
      <c r="O84">
        <f t="shared" si="4"/>
        <v>0.6272727272727272</v>
      </c>
      <c r="R84" s="7">
        <v>0.85692568563160199</v>
      </c>
      <c r="S84">
        <f t="shared" si="5"/>
        <v>0.5375261118961866</v>
      </c>
    </row>
    <row r="85" spans="1:19" x14ac:dyDescent="0.25">
      <c r="A85">
        <v>18374</v>
      </c>
      <c r="B85">
        <v>28007</v>
      </c>
      <c r="C85" t="s">
        <v>1373</v>
      </c>
      <c r="D85" t="s">
        <v>1374</v>
      </c>
      <c r="E85" t="s">
        <v>94</v>
      </c>
      <c r="F85">
        <v>65.8</v>
      </c>
      <c r="G85">
        <v>-478.59</v>
      </c>
      <c r="H85">
        <v>478.59</v>
      </c>
      <c r="I85" t="s">
        <v>2275</v>
      </c>
      <c r="J85" t="s">
        <v>116</v>
      </c>
      <c r="K85" t="s">
        <v>121</v>
      </c>
      <c r="L85">
        <v>13</v>
      </c>
      <c r="M85">
        <f t="shared" si="3"/>
        <v>2.4621212121212119E-3</v>
      </c>
      <c r="N85">
        <v>12</v>
      </c>
      <c r="O85">
        <f t="shared" si="4"/>
        <v>2.9545454545454541E-2</v>
      </c>
      <c r="R85" s="7">
        <v>0.85667501262132506</v>
      </c>
      <c r="S85">
        <f t="shared" si="5"/>
        <v>2.5310852645630055E-2</v>
      </c>
    </row>
    <row r="86" spans="1:19" x14ac:dyDescent="0.25">
      <c r="A86">
        <v>57753</v>
      </c>
      <c r="B86">
        <v>3879</v>
      </c>
      <c r="C86" t="s">
        <v>815</v>
      </c>
      <c r="D86" t="s">
        <v>1801</v>
      </c>
      <c r="E86" t="s">
        <v>239</v>
      </c>
      <c r="F86">
        <v>140</v>
      </c>
      <c r="G86">
        <v>218.8</v>
      </c>
      <c r="H86">
        <v>218.8</v>
      </c>
      <c r="I86" t="s">
        <v>2275</v>
      </c>
      <c r="J86" t="s">
        <v>116</v>
      </c>
      <c r="K86" t="s">
        <v>121</v>
      </c>
      <c r="L86">
        <v>190</v>
      </c>
      <c r="M86">
        <f t="shared" si="3"/>
        <v>3.5984848484848488E-2</v>
      </c>
      <c r="N86">
        <v>8</v>
      </c>
      <c r="O86">
        <f t="shared" si="4"/>
        <v>0.2878787878787879</v>
      </c>
      <c r="R86" s="7">
        <v>0.85649288551263969</v>
      </c>
      <c r="S86">
        <f t="shared" si="5"/>
        <v>0.24656613370818417</v>
      </c>
    </row>
    <row r="87" spans="1:19" x14ac:dyDescent="0.25">
      <c r="A87">
        <v>43584</v>
      </c>
      <c r="B87">
        <v>37793</v>
      </c>
      <c r="C87" t="s">
        <v>1374</v>
      </c>
      <c r="D87" t="s">
        <v>1193</v>
      </c>
      <c r="E87" t="s">
        <v>94</v>
      </c>
      <c r="F87">
        <v>65.8</v>
      </c>
      <c r="G87">
        <v>-478.72</v>
      </c>
      <c r="H87">
        <v>478.72</v>
      </c>
      <c r="I87" t="s">
        <v>2275</v>
      </c>
      <c r="J87" t="s">
        <v>116</v>
      </c>
      <c r="K87" t="s">
        <v>121</v>
      </c>
      <c r="L87">
        <v>61</v>
      </c>
      <c r="M87">
        <f t="shared" si="3"/>
        <v>1.1553030303030303E-2</v>
      </c>
      <c r="N87">
        <v>12</v>
      </c>
      <c r="O87">
        <f t="shared" si="4"/>
        <v>0.13863636363636364</v>
      </c>
      <c r="R87" s="7">
        <v>0.85644237610803797</v>
      </c>
      <c r="S87">
        <f t="shared" si="5"/>
        <v>0.11873405668770527</v>
      </c>
    </row>
    <row r="88" spans="1:19" x14ac:dyDescent="0.25">
      <c r="A88">
        <v>12300</v>
      </c>
      <c r="B88">
        <v>15420</v>
      </c>
      <c r="C88" t="s">
        <v>1193</v>
      </c>
      <c r="D88" t="s">
        <v>1191</v>
      </c>
      <c r="F88">
        <v>100.5</v>
      </c>
      <c r="G88">
        <v>-256.45999999999998</v>
      </c>
      <c r="H88">
        <v>256.45999999999998</v>
      </c>
      <c r="I88" t="s">
        <v>2275</v>
      </c>
      <c r="J88" t="s">
        <v>116</v>
      </c>
      <c r="K88" t="s">
        <v>121</v>
      </c>
      <c r="L88">
        <v>7</v>
      </c>
      <c r="M88">
        <f t="shared" si="3"/>
        <v>1.3257575757575758E-3</v>
      </c>
      <c r="N88">
        <v>12</v>
      </c>
      <c r="O88">
        <f t="shared" si="4"/>
        <v>1.5909090909090911E-2</v>
      </c>
      <c r="R88" s="7">
        <v>0.85529092429768938</v>
      </c>
      <c r="S88">
        <f t="shared" si="5"/>
        <v>1.3606901068372333E-2</v>
      </c>
    </row>
    <row r="89" spans="1:19" x14ac:dyDescent="0.25">
      <c r="A89">
        <v>874</v>
      </c>
      <c r="B89">
        <v>8809</v>
      </c>
      <c r="C89" t="s">
        <v>814</v>
      </c>
      <c r="D89" t="s">
        <v>815</v>
      </c>
      <c r="E89" t="s">
        <v>239</v>
      </c>
      <c r="F89">
        <v>140</v>
      </c>
      <c r="G89">
        <v>219.14</v>
      </c>
      <c r="H89">
        <v>219.14</v>
      </c>
      <c r="I89" t="s">
        <v>2275</v>
      </c>
      <c r="J89" t="s">
        <v>116</v>
      </c>
      <c r="K89" t="s">
        <v>121</v>
      </c>
      <c r="L89">
        <v>1</v>
      </c>
      <c r="M89">
        <f t="shared" si="3"/>
        <v>1.8939393939393939E-4</v>
      </c>
      <c r="N89">
        <v>8</v>
      </c>
      <c r="O89">
        <f t="shared" si="4"/>
        <v>1.5151515151515152E-3</v>
      </c>
      <c r="R89" s="7">
        <v>0.85516402003361136</v>
      </c>
      <c r="S89">
        <f t="shared" si="5"/>
        <v>1.2957030606569869E-3</v>
      </c>
    </row>
    <row r="90" spans="1:19" x14ac:dyDescent="0.25">
      <c r="A90">
        <v>67555</v>
      </c>
      <c r="B90">
        <v>39977</v>
      </c>
      <c r="C90" t="s">
        <v>1521</v>
      </c>
      <c r="D90" t="s">
        <v>1998</v>
      </c>
      <c r="E90" t="s">
        <v>70</v>
      </c>
      <c r="F90">
        <v>130</v>
      </c>
      <c r="G90">
        <v>-388.36</v>
      </c>
      <c r="H90">
        <v>388.36</v>
      </c>
      <c r="I90" t="s">
        <v>2278</v>
      </c>
      <c r="J90" t="s">
        <v>116</v>
      </c>
      <c r="K90" t="s">
        <v>121</v>
      </c>
      <c r="L90">
        <v>384</v>
      </c>
      <c r="M90">
        <f t="shared" si="3"/>
        <v>7.2727272727272724E-2</v>
      </c>
      <c r="N90">
        <v>16</v>
      </c>
      <c r="O90">
        <f t="shared" si="4"/>
        <v>1.1636363636363636</v>
      </c>
      <c r="R90" s="7">
        <v>0.85499021526418795</v>
      </c>
      <c r="S90">
        <f t="shared" si="5"/>
        <v>0.99489770503469133</v>
      </c>
    </row>
    <row r="91" spans="1:19" x14ac:dyDescent="0.25">
      <c r="A91">
        <v>12258</v>
      </c>
      <c r="B91">
        <v>23434</v>
      </c>
      <c r="C91" t="s">
        <v>1191</v>
      </c>
      <c r="D91" t="s">
        <v>1192</v>
      </c>
      <c r="F91">
        <v>100.5</v>
      </c>
      <c r="G91">
        <v>-256.58999999999997</v>
      </c>
      <c r="H91">
        <v>256.58999999999997</v>
      </c>
      <c r="I91" t="s">
        <v>2275</v>
      </c>
      <c r="J91" t="s">
        <v>116</v>
      </c>
      <c r="K91" t="s">
        <v>121</v>
      </c>
      <c r="L91">
        <v>7</v>
      </c>
      <c r="M91">
        <f t="shared" si="3"/>
        <v>1.3257575757575758E-3</v>
      </c>
      <c r="N91">
        <v>12</v>
      </c>
      <c r="O91">
        <f t="shared" si="4"/>
        <v>1.5909090909090911E-2</v>
      </c>
      <c r="R91" s="7">
        <v>0.85485759556251384</v>
      </c>
      <c r="S91">
        <f t="shared" si="5"/>
        <v>1.3600007202130903E-2</v>
      </c>
    </row>
    <row r="92" spans="1:19" x14ac:dyDescent="0.25">
      <c r="A92">
        <v>59932</v>
      </c>
      <c r="B92">
        <v>35882</v>
      </c>
      <c r="C92" t="s">
        <v>1998</v>
      </c>
      <c r="D92" t="s">
        <v>1570</v>
      </c>
      <c r="E92" t="s">
        <v>70</v>
      </c>
      <c r="F92">
        <v>130</v>
      </c>
      <c r="G92">
        <v>-388.5</v>
      </c>
      <c r="H92">
        <v>388.5</v>
      </c>
      <c r="I92" t="s">
        <v>2278</v>
      </c>
      <c r="J92" t="s">
        <v>116</v>
      </c>
      <c r="K92" t="s">
        <v>121</v>
      </c>
      <c r="L92">
        <v>213</v>
      </c>
      <c r="M92">
        <f t="shared" si="3"/>
        <v>4.0340909090909094E-2</v>
      </c>
      <c r="N92">
        <v>16</v>
      </c>
      <c r="O92">
        <f t="shared" si="4"/>
        <v>0.6454545454545455</v>
      </c>
      <c r="R92" s="7">
        <v>0.85468211068211075</v>
      </c>
      <c r="S92">
        <f t="shared" si="5"/>
        <v>0.55165845325845331</v>
      </c>
    </row>
    <row r="93" spans="1:19" x14ac:dyDescent="0.25">
      <c r="A93">
        <v>67312</v>
      </c>
      <c r="B93">
        <v>18251</v>
      </c>
      <c r="C93" t="s">
        <v>2035</v>
      </c>
      <c r="D93" t="s">
        <v>829</v>
      </c>
      <c r="E93" t="s">
        <v>239</v>
      </c>
      <c r="F93">
        <v>140</v>
      </c>
      <c r="G93">
        <v>-54.8</v>
      </c>
      <c r="H93">
        <v>54.8</v>
      </c>
      <c r="I93" t="s">
        <v>2275</v>
      </c>
      <c r="J93" t="s">
        <v>116</v>
      </c>
      <c r="K93" t="s">
        <v>121</v>
      </c>
      <c r="L93">
        <v>371</v>
      </c>
      <c r="M93">
        <f t="shared" si="3"/>
        <v>7.0265151515151517E-2</v>
      </c>
      <c r="N93">
        <v>8</v>
      </c>
      <c r="O93">
        <f t="shared" si="4"/>
        <v>0.56212121212121213</v>
      </c>
      <c r="R93" s="7">
        <v>0.85279869952554754</v>
      </c>
      <c r="S93">
        <f t="shared" si="5"/>
        <v>0.47937623867269413</v>
      </c>
    </row>
    <row r="94" spans="1:19" x14ac:dyDescent="0.25">
      <c r="A94">
        <v>1481</v>
      </c>
      <c r="B94">
        <v>1383</v>
      </c>
      <c r="C94" t="s">
        <v>829</v>
      </c>
      <c r="D94" t="s">
        <v>830</v>
      </c>
      <c r="E94" t="s">
        <v>239</v>
      </c>
      <c r="F94">
        <v>140</v>
      </c>
      <c r="G94">
        <v>-55.11</v>
      </c>
      <c r="H94">
        <v>55.11</v>
      </c>
      <c r="I94" t="s">
        <v>2275</v>
      </c>
      <c r="J94" t="s">
        <v>116</v>
      </c>
      <c r="K94" t="s">
        <v>121</v>
      </c>
      <c r="L94">
        <v>2</v>
      </c>
      <c r="M94">
        <f t="shared" si="3"/>
        <v>3.7878787878787879E-4</v>
      </c>
      <c r="N94">
        <v>8</v>
      </c>
      <c r="O94">
        <f t="shared" si="4"/>
        <v>3.0303030303030303E-3</v>
      </c>
      <c r="R94" s="7">
        <v>0.84800161012520414</v>
      </c>
      <c r="S94">
        <f t="shared" si="5"/>
        <v>2.5697018488642551E-3</v>
      </c>
    </row>
    <row r="95" spans="1:19" x14ac:dyDescent="0.25">
      <c r="A95">
        <v>48047</v>
      </c>
      <c r="B95">
        <v>13196</v>
      </c>
      <c r="C95" t="s">
        <v>1152</v>
      </c>
      <c r="D95" t="s">
        <v>832</v>
      </c>
      <c r="E95" t="s">
        <v>239</v>
      </c>
      <c r="F95">
        <v>140</v>
      </c>
      <c r="G95">
        <v>140.33000000000001</v>
      </c>
      <c r="H95">
        <v>140.33000000000001</v>
      </c>
      <c r="I95" t="s">
        <v>2275</v>
      </c>
      <c r="J95" t="s">
        <v>116</v>
      </c>
      <c r="K95" t="s">
        <v>121</v>
      </c>
      <c r="L95">
        <v>93</v>
      </c>
      <c r="M95">
        <f t="shared" si="3"/>
        <v>1.7613636363636363E-2</v>
      </c>
      <c r="N95">
        <v>6</v>
      </c>
      <c r="O95">
        <f t="shared" si="4"/>
        <v>0.10568181818181818</v>
      </c>
      <c r="R95" s="7">
        <v>0.84524058291170812</v>
      </c>
      <c r="S95">
        <f t="shared" si="5"/>
        <v>8.9326561603169152E-2</v>
      </c>
    </row>
    <row r="96" spans="1:19" x14ac:dyDescent="0.25">
      <c r="A96">
        <v>30286</v>
      </c>
      <c r="B96">
        <v>40872</v>
      </c>
      <c r="C96" t="s">
        <v>1617</v>
      </c>
      <c r="D96" t="s">
        <v>1152</v>
      </c>
      <c r="E96" t="s">
        <v>239</v>
      </c>
      <c r="F96">
        <v>140</v>
      </c>
      <c r="G96">
        <v>91.68</v>
      </c>
      <c r="H96">
        <v>91.68</v>
      </c>
      <c r="I96" t="s">
        <v>2275</v>
      </c>
      <c r="J96" t="s">
        <v>116</v>
      </c>
      <c r="K96" t="s">
        <v>121</v>
      </c>
      <c r="L96">
        <v>25</v>
      </c>
      <c r="M96">
        <f t="shared" si="3"/>
        <v>4.734848484848485E-3</v>
      </c>
      <c r="N96">
        <v>6</v>
      </c>
      <c r="O96">
        <f t="shared" si="4"/>
        <v>2.8409090909090912E-2</v>
      </c>
      <c r="R96" s="7">
        <v>0.84353645693717283</v>
      </c>
      <c r="S96">
        <f t="shared" si="5"/>
        <v>2.3964103890260595E-2</v>
      </c>
    </row>
    <row r="97" spans="1:19" x14ac:dyDescent="0.25">
      <c r="A97">
        <v>11264</v>
      </c>
      <c r="B97">
        <v>13457</v>
      </c>
      <c r="C97" t="s">
        <v>1151</v>
      </c>
      <c r="D97" t="s">
        <v>1152</v>
      </c>
      <c r="E97" t="s">
        <v>239</v>
      </c>
      <c r="F97">
        <v>140</v>
      </c>
      <c r="G97">
        <v>48.95</v>
      </c>
      <c r="H97">
        <v>48.95</v>
      </c>
      <c r="I97" t="s">
        <v>2275</v>
      </c>
      <c r="J97" t="s">
        <v>116</v>
      </c>
      <c r="K97" t="s">
        <v>121</v>
      </c>
      <c r="L97">
        <v>7</v>
      </c>
      <c r="M97">
        <f t="shared" si="3"/>
        <v>1.3257575757575758E-3</v>
      </c>
      <c r="N97">
        <v>8</v>
      </c>
      <c r="O97">
        <f t="shared" si="4"/>
        <v>1.0606060606060607E-2</v>
      </c>
      <c r="R97" s="7">
        <v>0.8432520659448417</v>
      </c>
      <c r="S97">
        <f t="shared" si="5"/>
        <v>8.943582517596806E-3</v>
      </c>
    </row>
    <row r="98" spans="1:19" x14ac:dyDescent="0.25">
      <c r="A98">
        <v>61328</v>
      </c>
      <c r="B98">
        <v>6295</v>
      </c>
      <c r="C98" t="s">
        <v>1216</v>
      </c>
      <c r="D98" t="s">
        <v>1617</v>
      </c>
      <c r="E98" t="s">
        <v>239</v>
      </c>
      <c r="F98">
        <v>140</v>
      </c>
      <c r="G98">
        <v>92.24</v>
      </c>
      <c r="H98">
        <v>92.24</v>
      </c>
      <c r="I98" t="s">
        <v>2275</v>
      </c>
      <c r="J98" t="s">
        <v>116</v>
      </c>
      <c r="K98" t="s">
        <v>121</v>
      </c>
      <c r="L98">
        <v>229</v>
      </c>
      <c r="M98">
        <f t="shared" si="3"/>
        <v>4.3371212121212123E-2</v>
      </c>
      <c r="N98">
        <v>6</v>
      </c>
      <c r="O98">
        <f t="shared" si="4"/>
        <v>0.26022727272727275</v>
      </c>
      <c r="R98" s="7">
        <v>0.83841524687771052</v>
      </c>
      <c r="S98">
        <f t="shared" si="5"/>
        <v>0.2181785131079497</v>
      </c>
    </row>
    <row r="99" spans="1:19" x14ac:dyDescent="0.25">
      <c r="A99">
        <v>70308</v>
      </c>
      <c r="B99">
        <v>9737</v>
      </c>
      <c r="C99" t="s">
        <v>1853</v>
      </c>
      <c r="D99" t="s">
        <v>1151</v>
      </c>
      <c r="E99" t="s">
        <v>239</v>
      </c>
      <c r="F99">
        <v>140</v>
      </c>
      <c r="G99">
        <v>49.56</v>
      </c>
      <c r="H99">
        <v>49.56</v>
      </c>
      <c r="I99" t="s">
        <v>2275</v>
      </c>
      <c r="J99" t="s">
        <v>116</v>
      </c>
      <c r="K99" t="s">
        <v>121</v>
      </c>
      <c r="L99">
        <v>631</v>
      </c>
      <c r="M99">
        <f t="shared" si="3"/>
        <v>0.11950757575757576</v>
      </c>
      <c r="N99">
        <v>8</v>
      </c>
      <c r="O99">
        <f t="shared" si="4"/>
        <v>0.95606060606060606</v>
      </c>
      <c r="R99" s="7">
        <v>0.83287305544794199</v>
      </c>
      <c r="S99">
        <f t="shared" si="5"/>
        <v>0.7962771181631082</v>
      </c>
    </row>
    <row r="100" spans="1:19" x14ac:dyDescent="0.25">
      <c r="A100">
        <v>6470</v>
      </c>
      <c r="B100">
        <v>44075</v>
      </c>
      <c r="C100" t="s">
        <v>984</v>
      </c>
      <c r="D100" t="s">
        <v>918</v>
      </c>
      <c r="E100" t="s">
        <v>94</v>
      </c>
      <c r="F100">
        <v>65.8</v>
      </c>
      <c r="G100">
        <v>762.93</v>
      </c>
      <c r="H100">
        <v>762.93</v>
      </c>
      <c r="I100" t="s">
        <v>2275</v>
      </c>
      <c r="J100" t="s">
        <v>116</v>
      </c>
      <c r="K100" t="s">
        <v>121</v>
      </c>
      <c r="L100">
        <v>4</v>
      </c>
      <c r="M100">
        <f t="shared" si="3"/>
        <v>7.5757575757575758E-4</v>
      </c>
      <c r="N100">
        <v>12</v>
      </c>
      <c r="O100">
        <f t="shared" si="4"/>
        <v>9.0909090909090905E-3</v>
      </c>
      <c r="R100" s="7">
        <v>0.83021797433410194</v>
      </c>
      <c r="S100">
        <f t="shared" si="5"/>
        <v>7.5474361303100174E-3</v>
      </c>
    </row>
    <row r="101" spans="1:19" x14ac:dyDescent="0.25">
      <c r="A101">
        <v>38374</v>
      </c>
      <c r="B101">
        <v>44077</v>
      </c>
      <c r="C101" t="s">
        <v>1724</v>
      </c>
      <c r="D101" t="s">
        <v>984</v>
      </c>
      <c r="E101" t="s">
        <v>94</v>
      </c>
      <c r="F101">
        <v>65.8</v>
      </c>
      <c r="G101">
        <v>763.07</v>
      </c>
      <c r="H101">
        <v>763.07</v>
      </c>
      <c r="I101" t="s">
        <v>2275</v>
      </c>
      <c r="J101" t="s">
        <v>116</v>
      </c>
      <c r="K101" t="s">
        <v>121</v>
      </c>
      <c r="L101">
        <v>39</v>
      </c>
      <c r="M101">
        <f t="shared" si="3"/>
        <v>7.3863636363636362E-3</v>
      </c>
      <c r="N101">
        <v>12</v>
      </c>
      <c r="O101">
        <f t="shared" si="4"/>
        <v>8.8636363636363638E-2</v>
      </c>
      <c r="R101" s="7">
        <v>0.83006565473510463</v>
      </c>
      <c r="S101">
        <f t="shared" si="5"/>
        <v>7.3574001215157003E-2</v>
      </c>
    </row>
    <row r="102" spans="1:19" x14ac:dyDescent="0.25">
      <c r="A102">
        <v>36517</v>
      </c>
      <c r="B102">
        <v>31902</v>
      </c>
      <c r="C102" t="s">
        <v>1723</v>
      </c>
      <c r="D102" t="s">
        <v>1724</v>
      </c>
      <c r="E102" t="s">
        <v>94</v>
      </c>
      <c r="F102">
        <v>65.8</v>
      </c>
      <c r="G102">
        <v>763.2</v>
      </c>
      <c r="H102">
        <v>763.2</v>
      </c>
      <c r="I102" t="s">
        <v>2275</v>
      </c>
      <c r="J102" t="s">
        <v>116</v>
      </c>
      <c r="K102" t="s">
        <v>121</v>
      </c>
      <c r="L102">
        <v>35</v>
      </c>
      <c r="M102">
        <f t="shared" si="3"/>
        <v>6.628787878787879E-3</v>
      </c>
      <c r="N102">
        <v>12</v>
      </c>
      <c r="O102">
        <f t="shared" si="4"/>
        <v>7.9545454545454544E-2</v>
      </c>
      <c r="R102" s="7">
        <v>0.82992426514506856</v>
      </c>
      <c r="S102">
        <f t="shared" si="5"/>
        <v>6.6016702909266811E-2</v>
      </c>
    </row>
    <row r="103" spans="1:19" x14ac:dyDescent="0.25">
      <c r="A103">
        <v>68686</v>
      </c>
      <c r="B103">
        <v>30579</v>
      </c>
      <c r="C103" t="s">
        <v>1929</v>
      </c>
      <c r="D103" t="s">
        <v>1723</v>
      </c>
      <c r="E103" t="s">
        <v>94</v>
      </c>
      <c r="F103">
        <v>65.8</v>
      </c>
      <c r="G103">
        <v>766.21</v>
      </c>
      <c r="H103">
        <v>766.21</v>
      </c>
      <c r="I103" t="s">
        <v>2275</v>
      </c>
      <c r="J103" t="s">
        <v>116</v>
      </c>
      <c r="K103" t="s">
        <v>121</v>
      </c>
      <c r="L103">
        <v>443</v>
      </c>
      <c r="M103">
        <f t="shared" si="3"/>
        <v>8.3901515151515157E-2</v>
      </c>
      <c r="N103">
        <v>12</v>
      </c>
      <c r="O103">
        <f t="shared" si="4"/>
        <v>1.0068181818181818</v>
      </c>
      <c r="R103" s="7">
        <v>0.82666396830988409</v>
      </c>
      <c r="S103">
        <f t="shared" si="5"/>
        <v>0.83230031354836054</v>
      </c>
    </row>
    <row r="104" spans="1:19" x14ac:dyDescent="0.25">
      <c r="A104">
        <v>50422</v>
      </c>
      <c r="B104">
        <v>18131</v>
      </c>
      <c r="C104" t="s">
        <v>1315</v>
      </c>
      <c r="D104" t="s">
        <v>1929</v>
      </c>
      <c r="E104" t="s">
        <v>94</v>
      </c>
      <c r="F104">
        <v>65.8</v>
      </c>
      <c r="G104">
        <v>767.05</v>
      </c>
      <c r="H104">
        <v>767.05</v>
      </c>
      <c r="I104" t="s">
        <v>2275</v>
      </c>
      <c r="J104" t="s">
        <v>116</v>
      </c>
      <c r="K104" t="s">
        <v>121</v>
      </c>
      <c r="L104">
        <v>112</v>
      </c>
      <c r="M104">
        <f t="shared" si="3"/>
        <v>2.1212121212121213E-2</v>
      </c>
      <c r="N104">
        <v>12</v>
      </c>
      <c r="O104">
        <f t="shared" si="4"/>
        <v>0.25454545454545457</v>
      </c>
      <c r="R104" s="7">
        <v>0.825758684777676</v>
      </c>
      <c r="S104">
        <f t="shared" si="5"/>
        <v>0.21019311976159027</v>
      </c>
    </row>
    <row r="105" spans="1:19" x14ac:dyDescent="0.25">
      <c r="A105">
        <v>16388</v>
      </c>
      <c r="B105">
        <v>11985</v>
      </c>
      <c r="C105" t="s">
        <v>1314</v>
      </c>
      <c r="D105" t="s">
        <v>1315</v>
      </c>
      <c r="E105" t="s">
        <v>94</v>
      </c>
      <c r="F105">
        <v>140</v>
      </c>
      <c r="G105">
        <v>324.27999999999997</v>
      </c>
      <c r="H105">
        <v>324.27999999999997</v>
      </c>
      <c r="I105" t="s">
        <v>2275</v>
      </c>
      <c r="J105" t="s">
        <v>116</v>
      </c>
      <c r="K105" t="s">
        <v>121</v>
      </c>
      <c r="L105">
        <v>11</v>
      </c>
      <c r="M105">
        <f t="shared" si="3"/>
        <v>2.0833333333333333E-3</v>
      </c>
      <c r="N105">
        <v>8</v>
      </c>
      <c r="O105">
        <f t="shared" si="4"/>
        <v>1.6666666666666666E-2</v>
      </c>
      <c r="R105" s="7">
        <v>0.82426927360607605</v>
      </c>
      <c r="S105">
        <f t="shared" si="5"/>
        <v>1.3737821226767933E-2</v>
      </c>
    </row>
    <row r="106" spans="1:19" x14ac:dyDescent="0.25">
      <c r="A106">
        <v>59320</v>
      </c>
      <c r="B106">
        <v>9293</v>
      </c>
      <c r="C106" t="s">
        <v>1074</v>
      </c>
      <c r="D106" t="s">
        <v>1314</v>
      </c>
      <c r="E106" t="s">
        <v>239</v>
      </c>
      <c r="F106">
        <v>140</v>
      </c>
      <c r="G106">
        <v>324.42</v>
      </c>
      <c r="H106">
        <v>324.42</v>
      </c>
      <c r="I106" t="s">
        <v>2275</v>
      </c>
      <c r="J106" t="s">
        <v>116</v>
      </c>
      <c r="K106" t="s">
        <v>121</v>
      </c>
      <c r="L106">
        <v>207</v>
      </c>
      <c r="M106">
        <f t="shared" si="3"/>
        <v>3.9204545454545457E-2</v>
      </c>
      <c r="N106">
        <v>8</v>
      </c>
      <c r="O106">
        <f t="shared" si="4"/>
        <v>0.31363636363636366</v>
      </c>
      <c r="R106" s="7">
        <v>0.82391356896917056</v>
      </c>
      <c r="S106">
        <f t="shared" si="5"/>
        <v>0.25840925572214896</v>
      </c>
    </row>
    <row r="107" spans="1:19" x14ac:dyDescent="0.25">
      <c r="A107">
        <v>64419</v>
      </c>
      <c r="B107">
        <v>3860</v>
      </c>
      <c r="C107" t="s">
        <v>2034</v>
      </c>
      <c r="D107" t="s">
        <v>1315</v>
      </c>
      <c r="E107" t="s">
        <v>94</v>
      </c>
      <c r="F107">
        <v>65.8</v>
      </c>
      <c r="G107">
        <v>444.36</v>
      </c>
      <c r="H107">
        <v>444.36</v>
      </c>
      <c r="I107" t="s">
        <v>2275</v>
      </c>
      <c r="J107" t="s">
        <v>116</v>
      </c>
      <c r="K107" t="s">
        <v>121</v>
      </c>
      <c r="L107">
        <v>277</v>
      </c>
      <c r="M107">
        <f t="shared" si="3"/>
        <v>5.246212121212121E-2</v>
      </c>
      <c r="N107">
        <v>12</v>
      </c>
      <c r="O107">
        <f t="shared" si="4"/>
        <v>0.62954545454545452</v>
      </c>
      <c r="R107" s="7">
        <v>0.82389089727639309</v>
      </c>
      <c r="S107">
        <f t="shared" si="5"/>
        <v>0.51867676942172924</v>
      </c>
    </row>
    <row r="108" spans="1:19" x14ac:dyDescent="0.25">
      <c r="A108">
        <v>9173</v>
      </c>
      <c r="B108">
        <v>25950</v>
      </c>
      <c r="C108" t="s">
        <v>1074</v>
      </c>
      <c r="D108" t="s">
        <v>1075</v>
      </c>
      <c r="E108" t="s">
        <v>239</v>
      </c>
      <c r="F108">
        <v>140</v>
      </c>
      <c r="G108">
        <v>-240.38</v>
      </c>
      <c r="H108">
        <v>240.38</v>
      </c>
      <c r="I108" t="s">
        <v>2275</v>
      </c>
      <c r="J108" t="s">
        <v>116</v>
      </c>
      <c r="K108" t="s">
        <v>121</v>
      </c>
      <c r="L108">
        <v>5</v>
      </c>
      <c r="M108">
        <f t="shared" si="3"/>
        <v>9.46969696969697E-4</v>
      </c>
      <c r="N108">
        <v>8</v>
      </c>
      <c r="O108">
        <f t="shared" si="4"/>
        <v>7.575757575757576E-3</v>
      </c>
      <c r="R108" s="7">
        <v>0.82285377166687734</v>
      </c>
      <c r="S108">
        <f t="shared" si="5"/>
        <v>6.2337406944460404E-3</v>
      </c>
    </row>
    <row r="109" spans="1:19" x14ac:dyDescent="0.25">
      <c r="A109">
        <v>14002</v>
      </c>
      <c r="B109">
        <v>43494</v>
      </c>
      <c r="C109" t="s">
        <v>1075</v>
      </c>
      <c r="D109" t="s">
        <v>1242</v>
      </c>
      <c r="E109" t="s">
        <v>239</v>
      </c>
      <c r="F109">
        <v>140</v>
      </c>
      <c r="G109">
        <v>-240.52</v>
      </c>
      <c r="H109">
        <v>240.52</v>
      </c>
      <c r="I109" t="s">
        <v>2275</v>
      </c>
      <c r="J109" t="s">
        <v>116</v>
      </c>
      <c r="K109" t="s">
        <v>121</v>
      </c>
      <c r="L109">
        <v>9</v>
      </c>
      <c r="M109">
        <f t="shared" si="3"/>
        <v>1.7045454545454545E-3</v>
      </c>
      <c r="N109">
        <v>8</v>
      </c>
      <c r="O109">
        <f t="shared" si="4"/>
        <v>1.3636363636363636E-2</v>
      </c>
      <c r="R109" s="7">
        <v>0.82237481138069168</v>
      </c>
      <c r="S109">
        <f t="shared" si="5"/>
        <v>1.1214201973373068E-2</v>
      </c>
    </row>
    <row r="110" spans="1:19" x14ac:dyDescent="0.25">
      <c r="A110">
        <v>47502</v>
      </c>
      <c r="B110">
        <v>34752</v>
      </c>
      <c r="C110" t="s">
        <v>1242</v>
      </c>
      <c r="D110" t="s">
        <v>1896</v>
      </c>
      <c r="E110" t="s">
        <v>239</v>
      </c>
      <c r="F110">
        <v>140</v>
      </c>
      <c r="G110">
        <v>-240.65</v>
      </c>
      <c r="H110">
        <v>240.65</v>
      </c>
      <c r="I110" t="s">
        <v>2275</v>
      </c>
      <c r="J110" t="s">
        <v>116</v>
      </c>
      <c r="K110" t="s">
        <v>121</v>
      </c>
      <c r="L110">
        <v>89</v>
      </c>
      <c r="M110">
        <f t="shared" si="3"/>
        <v>1.6856060606060607E-2</v>
      </c>
      <c r="N110">
        <v>8</v>
      </c>
      <c r="O110">
        <f t="shared" si="4"/>
        <v>0.13484848484848486</v>
      </c>
      <c r="R110" s="7">
        <v>0.82193056153452715</v>
      </c>
      <c r="S110">
        <f t="shared" si="5"/>
        <v>0.11083609087359533</v>
      </c>
    </row>
    <row r="111" spans="1:19" x14ac:dyDescent="0.25">
      <c r="A111">
        <v>64829</v>
      </c>
      <c r="B111">
        <v>20358</v>
      </c>
      <c r="C111" t="s">
        <v>959</v>
      </c>
      <c r="D111" t="s">
        <v>1074</v>
      </c>
      <c r="E111" t="s">
        <v>239</v>
      </c>
      <c r="F111">
        <v>140</v>
      </c>
      <c r="G111">
        <v>84.56</v>
      </c>
      <c r="H111">
        <v>84.56</v>
      </c>
      <c r="I111" t="s">
        <v>2275</v>
      </c>
      <c r="J111" t="s">
        <v>116</v>
      </c>
      <c r="K111" t="s">
        <v>121</v>
      </c>
      <c r="L111">
        <v>330</v>
      </c>
      <c r="M111">
        <f t="shared" si="3"/>
        <v>6.25E-2</v>
      </c>
      <c r="N111">
        <v>6</v>
      </c>
      <c r="O111">
        <f t="shared" si="4"/>
        <v>0.375</v>
      </c>
      <c r="R111" s="7">
        <v>0.8218596311695171</v>
      </c>
      <c r="S111">
        <f t="shared" si="5"/>
        <v>0.30819736168856893</v>
      </c>
    </row>
    <row r="112" spans="1:19" x14ac:dyDescent="0.25">
      <c r="A112">
        <v>69401</v>
      </c>
      <c r="B112">
        <v>34490</v>
      </c>
      <c r="C112" t="s">
        <v>2059</v>
      </c>
      <c r="D112" t="s">
        <v>2034</v>
      </c>
      <c r="E112" t="s">
        <v>94</v>
      </c>
      <c r="F112">
        <v>65.8</v>
      </c>
      <c r="G112">
        <v>446.15</v>
      </c>
      <c r="H112">
        <v>446.15</v>
      </c>
      <c r="I112" t="s">
        <v>2275</v>
      </c>
      <c r="J112" t="s">
        <v>116</v>
      </c>
      <c r="K112" t="s">
        <v>121</v>
      </c>
      <c r="L112">
        <v>499</v>
      </c>
      <c r="M112">
        <f t="shared" si="3"/>
        <v>9.4507575757575762E-2</v>
      </c>
      <c r="N112">
        <v>12</v>
      </c>
      <c r="O112">
        <f t="shared" si="4"/>
        <v>1.1340909090909093</v>
      </c>
      <c r="R112" s="7">
        <v>0.82058536168046181</v>
      </c>
      <c r="S112">
        <f t="shared" si="5"/>
        <v>0.9306183988148875</v>
      </c>
    </row>
    <row r="113" spans="1:19" x14ac:dyDescent="0.25">
      <c r="A113">
        <v>61890</v>
      </c>
      <c r="B113">
        <v>20125</v>
      </c>
      <c r="C113" t="s">
        <v>1896</v>
      </c>
      <c r="D113" t="s">
        <v>1010</v>
      </c>
      <c r="E113" t="s">
        <v>239</v>
      </c>
      <c r="F113">
        <v>140</v>
      </c>
      <c r="G113">
        <v>-241.6</v>
      </c>
      <c r="H113">
        <v>241.6</v>
      </c>
      <c r="I113" t="s">
        <v>2275</v>
      </c>
      <c r="J113" t="s">
        <v>116</v>
      </c>
      <c r="K113" t="s">
        <v>121</v>
      </c>
      <c r="L113">
        <v>237</v>
      </c>
      <c r="M113">
        <f t="shared" si="3"/>
        <v>4.4886363636363634E-2</v>
      </c>
      <c r="N113">
        <v>8</v>
      </c>
      <c r="O113">
        <f t="shared" si="4"/>
        <v>0.35909090909090907</v>
      </c>
      <c r="R113" s="7">
        <v>0.81869863258809594</v>
      </c>
      <c r="S113">
        <f t="shared" si="5"/>
        <v>0.29398723624754353</v>
      </c>
    </row>
    <row r="114" spans="1:19" x14ac:dyDescent="0.25">
      <c r="A114">
        <v>23311</v>
      </c>
      <c r="B114">
        <v>24325</v>
      </c>
      <c r="C114" t="s">
        <v>1010</v>
      </c>
      <c r="D114" t="s">
        <v>1489</v>
      </c>
      <c r="E114" t="s">
        <v>239</v>
      </c>
      <c r="F114">
        <v>140</v>
      </c>
      <c r="G114">
        <v>-104.49</v>
      </c>
      <c r="H114">
        <v>104.49</v>
      </c>
      <c r="I114" t="s">
        <v>2275</v>
      </c>
      <c r="J114" t="s">
        <v>116</v>
      </c>
      <c r="K114" t="s">
        <v>121</v>
      </c>
      <c r="L114">
        <v>16</v>
      </c>
      <c r="M114">
        <f t="shared" si="3"/>
        <v>3.0303030303030303E-3</v>
      </c>
      <c r="N114">
        <v>8</v>
      </c>
      <c r="O114">
        <f t="shared" si="4"/>
        <v>2.4242424242424242E-2</v>
      </c>
      <c r="R114" s="7">
        <v>0.81776781243734986</v>
      </c>
      <c r="S114">
        <f t="shared" si="5"/>
        <v>1.9824674240905452E-2</v>
      </c>
    </row>
    <row r="115" spans="1:19" x14ac:dyDescent="0.25">
      <c r="A115">
        <v>7445</v>
      </c>
      <c r="B115">
        <v>39499</v>
      </c>
      <c r="C115" t="s">
        <v>1010</v>
      </c>
      <c r="D115" t="s">
        <v>1011</v>
      </c>
      <c r="E115" t="s">
        <v>239</v>
      </c>
      <c r="F115">
        <v>140</v>
      </c>
      <c r="G115">
        <v>-137.44</v>
      </c>
      <c r="H115">
        <v>137.44</v>
      </c>
      <c r="I115" t="s">
        <v>2275</v>
      </c>
      <c r="J115" t="s">
        <v>116</v>
      </c>
      <c r="K115" t="s">
        <v>121</v>
      </c>
      <c r="L115">
        <v>4</v>
      </c>
      <c r="M115">
        <f t="shared" si="3"/>
        <v>7.5757575757575758E-4</v>
      </c>
      <c r="N115">
        <v>8</v>
      </c>
      <c r="O115">
        <f t="shared" si="4"/>
        <v>6.0606060606060606E-3</v>
      </c>
      <c r="R115" s="7">
        <v>0.81744056251240749</v>
      </c>
      <c r="S115">
        <f t="shared" si="5"/>
        <v>4.9541852273479242E-3</v>
      </c>
    </row>
    <row r="116" spans="1:19" x14ac:dyDescent="0.25">
      <c r="A116">
        <v>50739</v>
      </c>
      <c r="B116">
        <v>1888</v>
      </c>
      <c r="C116" t="s">
        <v>1807</v>
      </c>
      <c r="D116" t="s">
        <v>1011</v>
      </c>
      <c r="E116" t="s">
        <v>239</v>
      </c>
      <c r="F116">
        <v>140</v>
      </c>
      <c r="G116">
        <v>137.58000000000001</v>
      </c>
      <c r="H116">
        <v>137.58000000000001</v>
      </c>
      <c r="I116" t="s">
        <v>2275</v>
      </c>
      <c r="J116" t="s">
        <v>116</v>
      </c>
      <c r="K116" t="s">
        <v>121</v>
      </c>
      <c r="L116">
        <v>115</v>
      </c>
      <c r="M116">
        <f t="shared" si="3"/>
        <v>2.1780303030303032E-2</v>
      </c>
      <c r="N116">
        <v>8</v>
      </c>
      <c r="O116">
        <f t="shared" si="4"/>
        <v>0.17424242424242425</v>
      </c>
      <c r="R116" s="7">
        <v>0.81660874336171885</v>
      </c>
      <c r="S116">
        <f t="shared" si="5"/>
        <v>0.14228788710090556</v>
      </c>
    </row>
    <row r="117" spans="1:19" x14ac:dyDescent="0.25">
      <c r="A117">
        <v>68340</v>
      </c>
      <c r="B117">
        <v>41240</v>
      </c>
      <c r="C117" t="s">
        <v>1800</v>
      </c>
      <c r="D117" t="s">
        <v>2059</v>
      </c>
      <c r="E117" t="s">
        <v>94</v>
      </c>
      <c r="F117">
        <v>65.8</v>
      </c>
      <c r="G117">
        <v>449.24</v>
      </c>
      <c r="H117">
        <v>449.24</v>
      </c>
      <c r="I117" t="s">
        <v>2275</v>
      </c>
      <c r="J117" t="s">
        <v>116</v>
      </c>
      <c r="K117" t="s">
        <v>121</v>
      </c>
      <c r="L117">
        <v>422</v>
      </c>
      <c r="M117">
        <f t="shared" si="3"/>
        <v>7.9924242424242425E-2</v>
      </c>
      <c r="N117">
        <v>12</v>
      </c>
      <c r="O117">
        <f t="shared" si="4"/>
        <v>0.95909090909090911</v>
      </c>
      <c r="R117" s="7">
        <v>0.81494114307216192</v>
      </c>
      <c r="S117">
        <f t="shared" si="5"/>
        <v>0.78160264176466443</v>
      </c>
    </row>
    <row r="118" spans="1:19" x14ac:dyDescent="0.25">
      <c r="A118">
        <v>48907</v>
      </c>
      <c r="B118">
        <v>27665</v>
      </c>
      <c r="C118" t="s">
        <v>1489</v>
      </c>
      <c r="D118" t="s">
        <v>1907</v>
      </c>
      <c r="E118" t="s">
        <v>239</v>
      </c>
      <c r="F118">
        <v>140</v>
      </c>
      <c r="G118">
        <v>-104.93</v>
      </c>
      <c r="H118">
        <v>104.93</v>
      </c>
      <c r="I118" t="s">
        <v>2275</v>
      </c>
      <c r="J118" t="s">
        <v>116</v>
      </c>
      <c r="K118" t="s">
        <v>121</v>
      </c>
      <c r="L118">
        <v>102</v>
      </c>
      <c r="M118">
        <f t="shared" si="3"/>
        <v>1.9318181818181818E-2</v>
      </c>
      <c r="N118">
        <v>8</v>
      </c>
      <c r="O118">
        <f t="shared" si="4"/>
        <v>0.15454545454545454</v>
      </c>
      <c r="R118" s="7">
        <v>0.81433868980824042</v>
      </c>
      <c r="S118">
        <f t="shared" si="5"/>
        <v>0.12585234297036443</v>
      </c>
    </row>
    <row r="119" spans="1:19" x14ac:dyDescent="0.25">
      <c r="A119">
        <v>16321</v>
      </c>
      <c r="B119">
        <v>27184</v>
      </c>
      <c r="C119" t="s">
        <v>1312</v>
      </c>
      <c r="D119" t="s">
        <v>1313</v>
      </c>
      <c r="E119" t="s">
        <v>94</v>
      </c>
      <c r="F119">
        <v>100.5</v>
      </c>
      <c r="G119">
        <v>57.1</v>
      </c>
      <c r="H119">
        <v>57.1</v>
      </c>
      <c r="I119" t="s">
        <v>2275</v>
      </c>
      <c r="J119" t="s">
        <v>116</v>
      </c>
      <c r="K119" t="s">
        <v>121</v>
      </c>
      <c r="L119">
        <v>11</v>
      </c>
      <c r="M119">
        <f t="shared" si="3"/>
        <v>2.0833333333333333E-3</v>
      </c>
      <c r="N119">
        <v>8</v>
      </c>
      <c r="O119">
        <f t="shared" si="4"/>
        <v>1.6666666666666666E-2</v>
      </c>
      <c r="R119" s="7">
        <v>0.81427720153143135</v>
      </c>
      <c r="S119">
        <f t="shared" si="5"/>
        <v>1.3571286692190522E-2</v>
      </c>
    </row>
    <row r="120" spans="1:19" x14ac:dyDescent="0.25">
      <c r="A120">
        <v>42059</v>
      </c>
      <c r="B120">
        <v>44153</v>
      </c>
      <c r="C120" t="s">
        <v>884</v>
      </c>
      <c r="D120" t="s">
        <v>1807</v>
      </c>
      <c r="E120" t="s">
        <v>239</v>
      </c>
      <c r="F120">
        <v>140</v>
      </c>
      <c r="G120">
        <v>138.03</v>
      </c>
      <c r="H120">
        <v>138.03</v>
      </c>
      <c r="I120" t="s">
        <v>2275</v>
      </c>
      <c r="J120" t="s">
        <v>116</v>
      </c>
      <c r="K120" t="s">
        <v>121</v>
      </c>
      <c r="L120">
        <v>53</v>
      </c>
      <c r="M120">
        <f t="shared" si="3"/>
        <v>1.0037878787878788E-2</v>
      </c>
      <c r="N120">
        <v>8</v>
      </c>
      <c r="O120">
        <f t="shared" si="4"/>
        <v>8.0303030303030307E-2</v>
      </c>
      <c r="R120" s="7">
        <v>0.81394646751941813</v>
      </c>
      <c r="S120">
        <f t="shared" si="5"/>
        <v>6.5362367846256306E-2</v>
      </c>
    </row>
    <row r="121" spans="1:19" x14ac:dyDescent="0.25">
      <c r="A121">
        <v>41632</v>
      </c>
      <c r="B121">
        <v>5039</v>
      </c>
      <c r="C121" t="s">
        <v>1313</v>
      </c>
      <c r="D121" t="s">
        <v>1800</v>
      </c>
      <c r="E121" t="s">
        <v>94</v>
      </c>
      <c r="F121">
        <v>100.5</v>
      </c>
      <c r="G121">
        <v>450.28</v>
      </c>
      <c r="H121">
        <v>450.28</v>
      </c>
      <c r="I121" t="s">
        <v>2275</v>
      </c>
      <c r="J121" t="s">
        <v>116</v>
      </c>
      <c r="K121" t="s">
        <v>121</v>
      </c>
      <c r="L121">
        <v>51</v>
      </c>
      <c r="M121">
        <f t="shared" si="3"/>
        <v>9.6590909090909088E-3</v>
      </c>
      <c r="N121">
        <v>12</v>
      </c>
      <c r="O121">
        <f t="shared" si="4"/>
        <v>0.11590909090909091</v>
      </c>
      <c r="R121" s="7">
        <v>0.81305889471825987</v>
      </c>
      <c r="S121">
        <f t="shared" si="5"/>
        <v>9.4240917342343758E-2</v>
      </c>
    </row>
    <row r="122" spans="1:19" x14ac:dyDescent="0.25">
      <c r="A122">
        <v>30242</v>
      </c>
      <c r="B122">
        <v>2791</v>
      </c>
      <c r="C122" t="s">
        <v>1616</v>
      </c>
      <c r="D122" t="s">
        <v>1313</v>
      </c>
      <c r="E122" t="s">
        <v>94</v>
      </c>
      <c r="F122">
        <v>65.8</v>
      </c>
      <c r="G122">
        <v>393.32</v>
      </c>
      <c r="H122">
        <v>393.32</v>
      </c>
      <c r="I122" t="s">
        <v>2275</v>
      </c>
      <c r="J122" t="s">
        <v>116</v>
      </c>
      <c r="K122" t="s">
        <v>121</v>
      </c>
      <c r="L122">
        <v>25</v>
      </c>
      <c r="M122">
        <f t="shared" si="3"/>
        <v>4.734848484848485E-3</v>
      </c>
      <c r="N122">
        <v>12</v>
      </c>
      <c r="O122">
        <f t="shared" si="4"/>
        <v>5.6818181818181823E-2</v>
      </c>
      <c r="R122" s="7">
        <v>0.81259262408800292</v>
      </c>
      <c r="S122">
        <f t="shared" si="5"/>
        <v>4.6170035459545622E-2</v>
      </c>
    </row>
    <row r="123" spans="1:19" x14ac:dyDescent="0.25">
      <c r="A123">
        <v>68720</v>
      </c>
      <c r="B123">
        <v>21688</v>
      </c>
      <c r="C123" t="s">
        <v>2061</v>
      </c>
      <c r="D123" t="s">
        <v>1616</v>
      </c>
      <c r="E123" t="s">
        <v>94</v>
      </c>
      <c r="F123">
        <v>65.8</v>
      </c>
      <c r="G123">
        <v>394.9</v>
      </c>
      <c r="H123">
        <v>394.9</v>
      </c>
      <c r="I123" t="s">
        <v>2275</v>
      </c>
      <c r="J123" t="s">
        <v>116</v>
      </c>
      <c r="K123" t="s">
        <v>121</v>
      </c>
      <c r="L123">
        <v>446</v>
      </c>
      <c r="M123">
        <f t="shared" si="3"/>
        <v>8.4469696969696972E-2</v>
      </c>
      <c r="N123">
        <v>12</v>
      </c>
      <c r="O123">
        <f t="shared" si="4"/>
        <v>1.0136363636363637</v>
      </c>
      <c r="R123" s="7">
        <v>0.80934143050466789</v>
      </c>
      <c r="S123">
        <f t="shared" si="5"/>
        <v>0.82037790455700432</v>
      </c>
    </row>
    <row r="124" spans="1:19" x14ac:dyDescent="0.25">
      <c r="A124">
        <v>51462</v>
      </c>
      <c r="B124">
        <v>27666</v>
      </c>
      <c r="C124" t="s">
        <v>1907</v>
      </c>
      <c r="D124" t="s">
        <v>1935</v>
      </c>
      <c r="E124" t="s">
        <v>239</v>
      </c>
      <c r="F124">
        <v>140</v>
      </c>
      <c r="G124">
        <v>-105.65</v>
      </c>
      <c r="H124">
        <v>105.65</v>
      </c>
      <c r="I124" t="s">
        <v>2275</v>
      </c>
      <c r="J124" t="s">
        <v>116</v>
      </c>
      <c r="K124" t="s">
        <v>121</v>
      </c>
      <c r="L124">
        <v>122</v>
      </c>
      <c r="M124">
        <f t="shared" si="3"/>
        <v>2.3106060606060606E-2</v>
      </c>
      <c r="N124">
        <v>8</v>
      </c>
      <c r="O124">
        <f t="shared" si="4"/>
        <v>0.18484848484848485</v>
      </c>
      <c r="R124" s="7">
        <v>0.80878900824967981</v>
      </c>
      <c r="S124">
        <f t="shared" si="5"/>
        <v>0.14950342273706202</v>
      </c>
    </row>
    <row r="125" spans="1:19" x14ac:dyDescent="0.25">
      <c r="A125">
        <v>46158</v>
      </c>
      <c r="B125">
        <v>27664</v>
      </c>
      <c r="C125" t="s">
        <v>1871</v>
      </c>
      <c r="D125" t="s">
        <v>959</v>
      </c>
      <c r="E125" t="s">
        <v>239</v>
      </c>
      <c r="F125">
        <v>140</v>
      </c>
      <c r="G125">
        <v>86.01</v>
      </c>
      <c r="H125">
        <v>86.01</v>
      </c>
      <c r="I125" t="s">
        <v>2275</v>
      </c>
      <c r="J125" t="s">
        <v>116</v>
      </c>
      <c r="K125" t="s">
        <v>121</v>
      </c>
      <c r="L125">
        <v>79</v>
      </c>
      <c r="M125">
        <f t="shared" si="3"/>
        <v>1.4962121212121211E-2</v>
      </c>
      <c r="N125">
        <v>6</v>
      </c>
      <c r="O125">
        <f t="shared" si="4"/>
        <v>8.9772727272727268E-2</v>
      </c>
      <c r="R125" s="7">
        <v>0.80800430661195632</v>
      </c>
      <c r="S125">
        <f t="shared" si="5"/>
        <v>7.2536750252664262E-2</v>
      </c>
    </row>
    <row r="126" spans="1:19" x14ac:dyDescent="0.25">
      <c r="A126">
        <v>69492</v>
      </c>
      <c r="B126">
        <v>3011</v>
      </c>
      <c r="C126" t="s">
        <v>1214</v>
      </c>
      <c r="D126" t="s">
        <v>2061</v>
      </c>
      <c r="E126" t="s">
        <v>94</v>
      </c>
      <c r="F126">
        <v>65.8</v>
      </c>
      <c r="G126">
        <v>395.92</v>
      </c>
      <c r="H126">
        <v>395.92</v>
      </c>
      <c r="I126" t="s">
        <v>2275</v>
      </c>
      <c r="J126" t="s">
        <v>116</v>
      </c>
      <c r="K126" t="s">
        <v>121</v>
      </c>
      <c r="L126">
        <v>515</v>
      </c>
      <c r="M126">
        <f t="shared" si="3"/>
        <v>9.7537878787878785E-2</v>
      </c>
      <c r="N126">
        <v>12</v>
      </c>
      <c r="O126">
        <f t="shared" si="4"/>
        <v>1.1704545454545454</v>
      </c>
      <c r="R126" s="7">
        <v>0.80725634195366058</v>
      </c>
      <c r="S126">
        <f t="shared" si="5"/>
        <v>0.94485685478667092</v>
      </c>
    </row>
    <row r="127" spans="1:19" x14ac:dyDescent="0.25">
      <c r="A127">
        <v>13004</v>
      </c>
      <c r="B127">
        <v>30359</v>
      </c>
      <c r="C127" t="s">
        <v>1213</v>
      </c>
      <c r="D127" t="s">
        <v>1214</v>
      </c>
      <c r="E127" t="s">
        <v>94</v>
      </c>
      <c r="F127">
        <v>65.8</v>
      </c>
      <c r="G127">
        <v>396.54</v>
      </c>
      <c r="H127">
        <v>396.54</v>
      </c>
      <c r="I127" t="s">
        <v>2275</v>
      </c>
      <c r="J127" t="s">
        <v>116</v>
      </c>
      <c r="K127" t="s">
        <v>121</v>
      </c>
      <c r="L127">
        <v>8</v>
      </c>
      <c r="M127">
        <f t="shared" si="3"/>
        <v>1.5151515151515152E-3</v>
      </c>
      <c r="N127">
        <v>12</v>
      </c>
      <c r="O127">
        <f t="shared" si="4"/>
        <v>1.8181818181818181E-2</v>
      </c>
      <c r="R127" s="7">
        <v>0.80599417689588271</v>
      </c>
      <c r="S127">
        <f t="shared" si="5"/>
        <v>1.4654439579925139E-2</v>
      </c>
    </row>
    <row r="128" spans="1:19" x14ac:dyDescent="0.25">
      <c r="A128">
        <v>61707</v>
      </c>
      <c r="B128">
        <v>5785</v>
      </c>
      <c r="C128" t="s">
        <v>1312</v>
      </c>
      <c r="D128" t="s">
        <v>1187</v>
      </c>
      <c r="E128" t="s">
        <v>94</v>
      </c>
      <c r="F128">
        <v>100.5</v>
      </c>
      <c r="G128">
        <v>-57.92</v>
      </c>
      <c r="H128">
        <v>57.92</v>
      </c>
      <c r="I128" t="s">
        <v>2275</v>
      </c>
      <c r="J128" t="s">
        <v>116</v>
      </c>
      <c r="K128" t="s">
        <v>121</v>
      </c>
      <c r="L128">
        <v>234</v>
      </c>
      <c r="M128">
        <f t="shared" si="3"/>
        <v>4.4318181818181819E-2</v>
      </c>
      <c r="N128">
        <v>8</v>
      </c>
      <c r="O128">
        <f t="shared" si="4"/>
        <v>0.35454545454545455</v>
      </c>
      <c r="R128" s="7">
        <v>0.80274910579151815</v>
      </c>
      <c r="S128">
        <f t="shared" si="5"/>
        <v>0.28461104659881098</v>
      </c>
    </row>
    <row r="129" spans="1:19" x14ac:dyDescent="0.25">
      <c r="A129">
        <v>58802</v>
      </c>
      <c r="B129">
        <v>19521</v>
      </c>
      <c r="C129" t="s">
        <v>1797</v>
      </c>
      <c r="D129" t="s">
        <v>1871</v>
      </c>
      <c r="E129" t="s">
        <v>239</v>
      </c>
      <c r="F129">
        <v>140</v>
      </c>
      <c r="G129">
        <v>86.61</v>
      </c>
      <c r="H129">
        <v>86.61</v>
      </c>
      <c r="I129" t="s">
        <v>2275</v>
      </c>
      <c r="J129" t="s">
        <v>116</v>
      </c>
      <c r="K129" t="s">
        <v>121</v>
      </c>
      <c r="L129">
        <v>201</v>
      </c>
      <c r="M129">
        <f t="shared" si="3"/>
        <v>3.806818181818182E-2</v>
      </c>
      <c r="N129">
        <v>6</v>
      </c>
      <c r="O129">
        <f t="shared" si="4"/>
        <v>0.22840909090909092</v>
      </c>
      <c r="R129" s="7">
        <v>0.8024067707157877</v>
      </c>
      <c r="S129">
        <f t="shared" si="5"/>
        <v>0.18327700103849243</v>
      </c>
    </row>
    <row r="130" spans="1:19" x14ac:dyDescent="0.25">
      <c r="A130">
        <v>51348</v>
      </c>
      <c r="B130">
        <v>27667</v>
      </c>
      <c r="C130" t="s">
        <v>1935</v>
      </c>
      <c r="D130" t="s">
        <v>1914</v>
      </c>
      <c r="E130" t="s">
        <v>239</v>
      </c>
      <c r="F130">
        <v>140</v>
      </c>
      <c r="G130">
        <v>-106.55</v>
      </c>
      <c r="H130">
        <v>106.55</v>
      </c>
      <c r="I130" t="s">
        <v>2275</v>
      </c>
      <c r="J130" t="s">
        <v>116</v>
      </c>
      <c r="K130" t="s">
        <v>121</v>
      </c>
      <c r="L130">
        <v>121</v>
      </c>
      <c r="M130">
        <f t="shared" ref="M130:M193" si="6">L130/5280</f>
        <v>2.2916666666666665E-2</v>
      </c>
      <c r="N130">
        <v>8</v>
      </c>
      <c r="O130">
        <f t="shared" ref="O130:O193" si="7">M130*N130</f>
        <v>0.18333333333333332</v>
      </c>
      <c r="R130" s="7">
        <v>0.80195737889796981</v>
      </c>
      <c r="S130">
        <f t="shared" ref="S130:S193" si="8">R130*O130</f>
        <v>0.14702551946462777</v>
      </c>
    </row>
    <row r="131" spans="1:19" x14ac:dyDescent="0.25">
      <c r="A131">
        <v>44527</v>
      </c>
      <c r="B131">
        <v>35893</v>
      </c>
      <c r="C131" t="s">
        <v>1852</v>
      </c>
      <c r="D131" t="s">
        <v>1853</v>
      </c>
      <c r="E131" t="s">
        <v>239</v>
      </c>
      <c r="F131">
        <v>140</v>
      </c>
      <c r="G131">
        <v>51.65</v>
      </c>
      <c r="H131">
        <v>51.65</v>
      </c>
      <c r="I131" t="s">
        <v>2275</v>
      </c>
      <c r="J131" t="s">
        <v>116</v>
      </c>
      <c r="K131" t="s">
        <v>121</v>
      </c>
      <c r="L131">
        <v>68</v>
      </c>
      <c r="M131">
        <f t="shared" si="6"/>
        <v>1.2878787878787878E-2</v>
      </c>
      <c r="N131">
        <v>8</v>
      </c>
      <c r="O131">
        <f t="shared" si="7"/>
        <v>0.10303030303030303</v>
      </c>
      <c r="R131" s="7">
        <v>0.79917112542110369</v>
      </c>
      <c r="S131">
        <f t="shared" si="8"/>
        <v>8.2338843225204614E-2</v>
      </c>
    </row>
    <row r="132" spans="1:19" x14ac:dyDescent="0.25">
      <c r="A132">
        <v>41206</v>
      </c>
      <c r="B132">
        <v>30562</v>
      </c>
      <c r="C132" t="s">
        <v>1094</v>
      </c>
      <c r="D132" t="s">
        <v>1797</v>
      </c>
      <c r="E132" t="s">
        <v>239</v>
      </c>
      <c r="F132">
        <v>140</v>
      </c>
      <c r="G132">
        <v>87.16</v>
      </c>
      <c r="H132">
        <v>87.16</v>
      </c>
      <c r="I132" t="s">
        <v>2275</v>
      </c>
      <c r="J132" t="s">
        <v>116</v>
      </c>
      <c r="K132" t="s">
        <v>121</v>
      </c>
      <c r="L132">
        <v>49</v>
      </c>
      <c r="M132">
        <f t="shared" si="6"/>
        <v>9.2803030303030311E-3</v>
      </c>
      <c r="N132">
        <v>6</v>
      </c>
      <c r="O132">
        <f t="shared" si="7"/>
        <v>5.5681818181818186E-2</v>
      </c>
      <c r="R132" s="7">
        <v>0.79734339618740679</v>
      </c>
      <c r="S132">
        <f t="shared" si="8"/>
        <v>4.4397530014980612E-2</v>
      </c>
    </row>
    <row r="133" spans="1:19" x14ac:dyDescent="0.25">
      <c r="A133">
        <v>49375</v>
      </c>
      <c r="B133">
        <v>36939</v>
      </c>
      <c r="C133" t="s">
        <v>1914</v>
      </c>
      <c r="D133" t="s">
        <v>1836</v>
      </c>
      <c r="E133" t="s">
        <v>239</v>
      </c>
      <c r="F133">
        <v>140</v>
      </c>
      <c r="G133">
        <v>-107.19</v>
      </c>
      <c r="H133">
        <v>107.19</v>
      </c>
      <c r="I133" t="s">
        <v>2275</v>
      </c>
      <c r="J133" t="s">
        <v>116</v>
      </c>
      <c r="K133" t="s">
        <v>121</v>
      </c>
      <c r="L133">
        <v>103</v>
      </c>
      <c r="M133">
        <f t="shared" si="6"/>
        <v>1.9507575757575758E-2</v>
      </c>
      <c r="N133">
        <v>8</v>
      </c>
      <c r="O133">
        <f t="shared" si="7"/>
        <v>0.15606060606060607</v>
      </c>
      <c r="R133" s="7">
        <v>0.79716912698552733</v>
      </c>
      <c r="S133">
        <f t="shared" si="8"/>
        <v>0.12440669709016564</v>
      </c>
    </row>
    <row r="134" spans="1:19" x14ac:dyDescent="0.25">
      <c r="A134">
        <v>43454</v>
      </c>
      <c r="B134">
        <v>33172</v>
      </c>
      <c r="C134" t="s">
        <v>1836</v>
      </c>
      <c r="D134" t="s">
        <v>1184</v>
      </c>
      <c r="E134" t="s">
        <v>239</v>
      </c>
      <c r="F134">
        <v>140</v>
      </c>
      <c r="G134">
        <v>-107.44</v>
      </c>
      <c r="H134">
        <v>107.44</v>
      </c>
      <c r="I134" t="s">
        <v>2275</v>
      </c>
      <c r="J134" t="s">
        <v>116</v>
      </c>
      <c r="K134" t="s">
        <v>121</v>
      </c>
      <c r="L134">
        <v>60</v>
      </c>
      <c r="M134">
        <f t="shared" si="6"/>
        <v>1.1363636363636364E-2</v>
      </c>
      <c r="N134">
        <v>8</v>
      </c>
      <c r="O134">
        <f t="shared" si="7"/>
        <v>9.0909090909090912E-2</v>
      </c>
      <c r="R134" s="7">
        <v>0.79531420999235558</v>
      </c>
      <c r="S134">
        <f t="shared" si="8"/>
        <v>7.2301291817486874E-2</v>
      </c>
    </row>
    <row r="135" spans="1:19" x14ac:dyDescent="0.25">
      <c r="A135">
        <v>9605</v>
      </c>
      <c r="B135">
        <v>1677</v>
      </c>
      <c r="C135" t="s">
        <v>935</v>
      </c>
      <c r="D135" t="s">
        <v>1094</v>
      </c>
      <c r="E135" t="s">
        <v>239</v>
      </c>
      <c r="F135">
        <v>140</v>
      </c>
      <c r="G135">
        <v>87.42</v>
      </c>
      <c r="H135">
        <v>87.42</v>
      </c>
      <c r="I135" t="s">
        <v>2275</v>
      </c>
      <c r="J135" t="s">
        <v>116</v>
      </c>
      <c r="K135" t="s">
        <v>121</v>
      </c>
      <c r="L135">
        <v>5</v>
      </c>
      <c r="M135">
        <f t="shared" si="6"/>
        <v>9.46969696969697E-4</v>
      </c>
      <c r="N135">
        <v>6</v>
      </c>
      <c r="O135">
        <f t="shared" si="7"/>
        <v>5.681818181818182E-3</v>
      </c>
      <c r="R135" s="7">
        <v>0.79497197908595707</v>
      </c>
      <c r="S135">
        <f t="shared" si="8"/>
        <v>4.5168862448065747E-3</v>
      </c>
    </row>
    <row r="136" spans="1:19" x14ac:dyDescent="0.25">
      <c r="A136">
        <v>12155</v>
      </c>
      <c r="B136">
        <v>16818</v>
      </c>
      <c r="C136" t="s">
        <v>1184</v>
      </c>
      <c r="D136" t="s">
        <v>1185</v>
      </c>
      <c r="E136" t="s">
        <v>239</v>
      </c>
      <c r="F136">
        <v>140</v>
      </c>
      <c r="G136">
        <v>-107.57</v>
      </c>
      <c r="H136">
        <v>107.57</v>
      </c>
      <c r="I136" t="s">
        <v>2275</v>
      </c>
      <c r="J136" t="s">
        <v>116</v>
      </c>
      <c r="K136" t="s">
        <v>121</v>
      </c>
      <c r="L136">
        <v>7</v>
      </c>
      <c r="M136">
        <f t="shared" si="6"/>
        <v>1.3257575757575758E-3</v>
      </c>
      <c r="N136">
        <v>8</v>
      </c>
      <c r="O136">
        <f t="shared" si="7"/>
        <v>1.0606060606060607E-2</v>
      </c>
      <c r="R136" s="7">
        <v>0.79435306053340782</v>
      </c>
      <c r="S136">
        <f t="shared" si="8"/>
        <v>8.4249567026270528E-3</v>
      </c>
    </row>
    <row r="137" spans="1:19" x14ac:dyDescent="0.25">
      <c r="A137">
        <v>46865</v>
      </c>
      <c r="B137">
        <v>10981</v>
      </c>
      <c r="C137" t="s">
        <v>1889</v>
      </c>
      <c r="D137" t="s">
        <v>935</v>
      </c>
      <c r="E137" t="s">
        <v>239</v>
      </c>
      <c r="F137">
        <v>140</v>
      </c>
      <c r="G137">
        <v>79.540000000000006</v>
      </c>
      <c r="H137">
        <v>79.540000000000006</v>
      </c>
      <c r="I137" t="s">
        <v>2275</v>
      </c>
      <c r="J137" t="s">
        <v>116</v>
      </c>
      <c r="K137" t="s">
        <v>121</v>
      </c>
      <c r="L137">
        <v>84</v>
      </c>
      <c r="M137">
        <f t="shared" si="6"/>
        <v>1.5909090909090907E-2</v>
      </c>
      <c r="N137">
        <v>6</v>
      </c>
      <c r="O137">
        <f t="shared" si="7"/>
        <v>9.5454545454545445E-2</v>
      </c>
      <c r="R137" s="7">
        <v>0.79334645428486905</v>
      </c>
      <c r="S137">
        <f t="shared" si="8"/>
        <v>7.5728525181737491E-2</v>
      </c>
    </row>
    <row r="138" spans="1:19" x14ac:dyDescent="0.25">
      <c r="A138">
        <v>12965</v>
      </c>
      <c r="B138">
        <v>2220</v>
      </c>
      <c r="C138" t="s">
        <v>1185</v>
      </c>
      <c r="D138" t="s">
        <v>796</v>
      </c>
      <c r="E138" t="s">
        <v>239</v>
      </c>
      <c r="F138">
        <v>140</v>
      </c>
      <c r="G138">
        <v>-107.71</v>
      </c>
      <c r="H138">
        <v>107.71</v>
      </c>
      <c r="I138" t="s">
        <v>2275</v>
      </c>
      <c r="J138" t="s">
        <v>116</v>
      </c>
      <c r="K138" t="s">
        <v>121</v>
      </c>
      <c r="L138">
        <v>8</v>
      </c>
      <c r="M138">
        <f t="shared" si="6"/>
        <v>1.5151515151515152E-3</v>
      </c>
      <c r="N138">
        <v>8</v>
      </c>
      <c r="O138">
        <f t="shared" si="7"/>
        <v>1.2121212121212121E-2</v>
      </c>
      <c r="R138" s="7">
        <v>0.79332057117796573</v>
      </c>
      <c r="S138">
        <f t="shared" si="8"/>
        <v>9.6160069233692819E-3</v>
      </c>
    </row>
    <row r="139" spans="1:19" x14ac:dyDescent="0.25">
      <c r="A139">
        <v>479</v>
      </c>
      <c r="B139">
        <v>24896</v>
      </c>
      <c r="C139" t="s">
        <v>796</v>
      </c>
      <c r="D139" t="s">
        <v>797</v>
      </c>
      <c r="E139" t="s">
        <v>239</v>
      </c>
      <c r="F139">
        <v>140</v>
      </c>
      <c r="G139">
        <v>-57.89</v>
      </c>
      <c r="H139">
        <v>57.89</v>
      </c>
      <c r="I139" t="s">
        <v>2275</v>
      </c>
      <c r="J139" t="s">
        <v>116</v>
      </c>
      <c r="K139" t="s">
        <v>121</v>
      </c>
      <c r="L139">
        <v>1</v>
      </c>
      <c r="M139">
        <f t="shared" si="6"/>
        <v>1.8939393939393939E-4</v>
      </c>
      <c r="N139">
        <v>8</v>
      </c>
      <c r="O139">
        <f t="shared" si="7"/>
        <v>1.5151515151515152E-3</v>
      </c>
      <c r="R139" s="7">
        <v>0.79116302426612839</v>
      </c>
      <c r="S139">
        <f t="shared" si="8"/>
        <v>1.1987318549486793E-3</v>
      </c>
    </row>
    <row r="140" spans="1:19" x14ac:dyDescent="0.25">
      <c r="A140">
        <v>49208</v>
      </c>
      <c r="B140">
        <v>11783</v>
      </c>
      <c r="C140" t="s">
        <v>1910</v>
      </c>
      <c r="D140" t="s">
        <v>1911</v>
      </c>
      <c r="E140" t="s">
        <v>70</v>
      </c>
      <c r="F140">
        <v>130</v>
      </c>
      <c r="G140" s="6">
        <v>2386.86</v>
      </c>
      <c r="H140" s="6">
        <v>2386.86</v>
      </c>
      <c r="I140" t="s">
        <v>2275</v>
      </c>
      <c r="J140" t="s">
        <v>116</v>
      </c>
      <c r="K140" t="s">
        <v>121</v>
      </c>
      <c r="L140">
        <v>101</v>
      </c>
      <c r="M140">
        <f t="shared" si="6"/>
        <v>1.9128787878787877E-2</v>
      </c>
      <c r="N140">
        <v>16</v>
      </c>
      <c r="O140">
        <f t="shared" si="7"/>
        <v>0.30606060606060603</v>
      </c>
      <c r="R140" s="7">
        <v>0.79065669143091688</v>
      </c>
      <c r="S140">
        <f t="shared" si="8"/>
        <v>0.24198886616522</v>
      </c>
    </row>
    <row r="141" spans="1:19" x14ac:dyDescent="0.25">
      <c r="A141">
        <v>52844</v>
      </c>
      <c r="B141">
        <v>39047</v>
      </c>
      <c r="C141" t="s">
        <v>796</v>
      </c>
      <c r="D141" t="s">
        <v>1254</v>
      </c>
      <c r="E141" t="s">
        <v>239</v>
      </c>
      <c r="F141">
        <v>140</v>
      </c>
      <c r="G141">
        <v>-50.18</v>
      </c>
      <c r="H141">
        <v>50.18</v>
      </c>
      <c r="I141" t="s">
        <v>2275</v>
      </c>
      <c r="J141" t="s">
        <v>116</v>
      </c>
      <c r="K141" t="s">
        <v>121</v>
      </c>
      <c r="L141">
        <v>135</v>
      </c>
      <c r="M141">
        <f t="shared" si="6"/>
        <v>2.556818181818182E-2</v>
      </c>
      <c r="N141">
        <v>8</v>
      </c>
      <c r="O141">
        <f t="shared" si="7"/>
        <v>0.20454545454545456</v>
      </c>
      <c r="R141" s="7">
        <v>0.79011819941834416</v>
      </c>
      <c r="S141">
        <f t="shared" si="8"/>
        <v>0.16161508624466131</v>
      </c>
    </row>
    <row r="142" spans="1:19" x14ac:dyDescent="0.25">
      <c r="A142">
        <v>57492</v>
      </c>
      <c r="B142">
        <v>41932</v>
      </c>
      <c r="C142" t="s">
        <v>1277</v>
      </c>
      <c r="D142" t="s">
        <v>1911</v>
      </c>
      <c r="E142" t="s">
        <v>70</v>
      </c>
      <c r="F142">
        <v>130</v>
      </c>
      <c r="G142" s="6">
        <v>-2386.3200000000002</v>
      </c>
      <c r="H142" s="6">
        <v>2386.3200000000002</v>
      </c>
      <c r="I142" t="s">
        <v>2275</v>
      </c>
      <c r="J142" t="s">
        <v>116</v>
      </c>
      <c r="K142" t="s">
        <v>121</v>
      </c>
      <c r="L142">
        <v>187</v>
      </c>
      <c r="M142">
        <f t="shared" si="6"/>
        <v>3.5416666666666666E-2</v>
      </c>
      <c r="N142">
        <v>16</v>
      </c>
      <c r="O142">
        <f t="shared" si="7"/>
        <v>0.56666666666666665</v>
      </c>
      <c r="R142" s="7">
        <v>0.78984162242888856</v>
      </c>
      <c r="S142">
        <f t="shared" si="8"/>
        <v>0.44757691937637017</v>
      </c>
    </row>
    <row r="143" spans="1:19" x14ac:dyDescent="0.25">
      <c r="A143">
        <v>71057</v>
      </c>
      <c r="B143">
        <v>2596</v>
      </c>
      <c r="C143" t="s">
        <v>1789</v>
      </c>
      <c r="D143" t="s">
        <v>1910</v>
      </c>
      <c r="E143" t="s">
        <v>70</v>
      </c>
      <c r="F143">
        <v>130</v>
      </c>
      <c r="G143" s="6">
        <v>2387</v>
      </c>
      <c r="H143" s="6">
        <v>2387</v>
      </c>
      <c r="I143" t="s">
        <v>2275</v>
      </c>
      <c r="J143" t="s">
        <v>116</v>
      </c>
      <c r="K143" t="s">
        <v>121</v>
      </c>
      <c r="L143" s="8">
        <v>1185</v>
      </c>
      <c r="M143">
        <f t="shared" si="6"/>
        <v>0.22443181818181818</v>
      </c>
      <c r="N143">
        <v>16</v>
      </c>
      <c r="O143">
        <f t="shared" si="7"/>
        <v>3.5909090909090908</v>
      </c>
      <c r="R143" s="7">
        <v>0.78961661517993531</v>
      </c>
      <c r="S143">
        <f t="shared" si="8"/>
        <v>2.8354414817824951</v>
      </c>
    </row>
    <row r="144" spans="1:19" x14ac:dyDescent="0.25">
      <c r="A144">
        <v>13919</v>
      </c>
      <c r="B144">
        <v>16313</v>
      </c>
      <c r="C144" t="s">
        <v>314</v>
      </c>
      <c r="D144" t="s">
        <v>315</v>
      </c>
      <c r="E144" t="s">
        <v>70</v>
      </c>
      <c r="F144">
        <v>130</v>
      </c>
      <c r="G144">
        <v>245.89</v>
      </c>
      <c r="H144">
        <v>245.89</v>
      </c>
      <c r="I144" t="s">
        <v>2285</v>
      </c>
      <c r="J144" t="s">
        <v>116</v>
      </c>
      <c r="K144" t="s">
        <v>121</v>
      </c>
      <c r="L144">
        <v>9</v>
      </c>
      <c r="M144">
        <f t="shared" si="6"/>
        <v>1.7045454545454545E-3</v>
      </c>
      <c r="N144">
        <v>16</v>
      </c>
      <c r="O144">
        <f t="shared" si="7"/>
        <v>2.7272727272727271E-2</v>
      </c>
      <c r="R144" s="7">
        <v>0.78952348865246269</v>
      </c>
      <c r="S144">
        <f t="shared" si="8"/>
        <v>2.1532458781430799E-2</v>
      </c>
    </row>
    <row r="145" spans="1:19" x14ac:dyDescent="0.25">
      <c r="A145">
        <v>44150</v>
      </c>
      <c r="B145">
        <v>44470</v>
      </c>
      <c r="C145" t="s">
        <v>797</v>
      </c>
      <c r="D145" t="s">
        <v>1517</v>
      </c>
      <c r="E145" t="s">
        <v>239</v>
      </c>
      <c r="F145">
        <v>140</v>
      </c>
      <c r="G145">
        <v>-58.02</v>
      </c>
      <c r="H145">
        <v>58.02</v>
      </c>
      <c r="I145" t="s">
        <v>2275</v>
      </c>
      <c r="J145" t="s">
        <v>116</v>
      </c>
      <c r="K145" t="s">
        <v>121</v>
      </c>
      <c r="L145">
        <v>65</v>
      </c>
      <c r="M145">
        <f t="shared" si="6"/>
        <v>1.231060606060606E-2</v>
      </c>
      <c r="N145">
        <v>8</v>
      </c>
      <c r="O145">
        <f t="shared" si="7"/>
        <v>9.8484848484848481E-2</v>
      </c>
      <c r="R145" s="7">
        <v>0.78939033910317424</v>
      </c>
      <c r="S145">
        <f t="shared" si="8"/>
        <v>7.7742987941979272E-2</v>
      </c>
    </row>
    <row r="146" spans="1:19" x14ac:dyDescent="0.25">
      <c r="A146">
        <v>40293</v>
      </c>
      <c r="B146">
        <v>44447</v>
      </c>
      <c r="C146" t="s">
        <v>315</v>
      </c>
      <c r="D146" t="s">
        <v>1789</v>
      </c>
      <c r="E146" t="s">
        <v>70</v>
      </c>
      <c r="F146">
        <v>130</v>
      </c>
      <c r="G146" s="6">
        <v>2387.7199999999998</v>
      </c>
      <c r="H146" s="6">
        <v>2387.7199999999998</v>
      </c>
      <c r="I146" t="s">
        <v>2275</v>
      </c>
      <c r="J146" t="s">
        <v>116</v>
      </c>
      <c r="K146" t="s">
        <v>121</v>
      </c>
      <c r="L146">
        <v>45</v>
      </c>
      <c r="M146">
        <f t="shared" si="6"/>
        <v>8.5227272727272721E-3</v>
      </c>
      <c r="N146">
        <v>16</v>
      </c>
      <c r="O146">
        <f t="shared" si="7"/>
        <v>0.13636363636363635</v>
      </c>
      <c r="R146" s="7">
        <v>0.78937851190026709</v>
      </c>
      <c r="S146">
        <f t="shared" si="8"/>
        <v>0.10764252435003642</v>
      </c>
    </row>
    <row r="147" spans="1:19" x14ac:dyDescent="0.25">
      <c r="A147">
        <v>16536</v>
      </c>
      <c r="B147">
        <v>38425</v>
      </c>
      <c r="C147" t="s">
        <v>315</v>
      </c>
      <c r="D147" t="s">
        <v>329</v>
      </c>
      <c r="E147" t="s">
        <v>70</v>
      </c>
      <c r="F147">
        <v>130</v>
      </c>
      <c r="G147" s="6">
        <v>-2141.9699999999998</v>
      </c>
      <c r="H147" s="6">
        <v>2141.9699999999998</v>
      </c>
      <c r="I147" t="s">
        <v>2285</v>
      </c>
      <c r="J147" t="s">
        <v>116</v>
      </c>
      <c r="K147" t="s">
        <v>121</v>
      </c>
      <c r="L147">
        <v>11</v>
      </c>
      <c r="M147">
        <f t="shared" si="6"/>
        <v>2.0833333333333333E-3</v>
      </c>
      <c r="N147">
        <v>16</v>
      </c>
      <c r="O147">
        <f t="shared" si="7"/>
        <v>3.3333333333333333E-2</v>
      </c>
      <c r="R147" s="7">
        <v>0.78931027503174722</v>
      </c>
      <c r="S147">
        <f t="shared" si="8"/>
        <v>2.631034250105824E-2</v>
      </c>
    </row>
    <row r="148" spans="1:19" x14ac:dyDescent="0.25">
      <c r="A148">
        <v>8090</v>
      </c>
      <c r="B148">
        <v>28592</v>
      </c>
      <c r="C148" t="s">
        <v>329</v>
      </c>
      <c r="D148" t="s">
        <v>323</v>
      </c>
      <c r="E148" t="s">
        <v>70</v>
      </c>
      <c r="F148">
        <v>130</v>
      </c>
      <c r="G148" s="6">
        <v>-2142.11</v>
      </c>
      <c r="H148" s="6">
        <v>2142.11</v>
      </c>
      <c r="I148" t="s">
        <v>2285</v>
      </c>
      <c r="J148" t="s">
        <v>116</v>
      </c>
      <c r="K148" t="s">
        <v>121</v>
      </c>
      <c r="L148">
        <v>5</v>
      </c>
      <c r="M148">
        <f t="shared" si="6"/>
        <v>9.46969696969697E-4</v>
      </c>
      <c r="N148">
        <v>16</v>
      </c>
      <c r="O148">
        <f t="shared" si="7"/>
        <v>1.5151515151515152E-2</v>
      </c>
      <c r="R148" s="7">
        <v>0.78925868877403649</v>
      </c>
      <c r="S148">
        <f t="shared" si="8"/>
        <v>1.1958464981424796E-2</v>
      </c>
    </row>
    <row r="149" spans="1:19" x14ac:dyDescent="0.25">
      <c r="A149">
        <v>9018</v>
      </c>
      <c r="B149">
        <v>39649</v>
      </c>
      <c r="C149" t="s">
        <v>335</v>
      </c>
      <c r="D149" t="s">
        <v>314</v>
      </c>
      <c r="E149" t="s">
        <v>70</v>
      </c>
      <c r="F149">
        <v>130</v>
      </c>
      <c r="G149">
        <v>246.02</v>
      </c>
      <c r="H149">
        <v>246.02</v>
      </c>
      <c r="I149" t="s">
        <v>2285</v>
      </c>
      <c r="J149" t="s">
        <v>116</v>
      </c>
      <c r="K149" t="s">
        <v>121</v>
      </c>
      <c r="L149">
        <v>5</v>
      </c>
      <c r="M149">
        <f t="shared" si="6"/>
        <v>9.46969696969697E-4</v>
      </c>
      <c r="N149">
        <v>16</v>
      </c>
      <c r="O149">
        <f t="shared" si="7"/>
        <v>1.5151515151515152E-2</v>
      </c>
      <c r="R149" s="7">
        <v>0.78910629471081228</v>
      </c>
      <c r="S149">
        <f t="shared" si="8"/>
        <v>1.1956155980466853E-2</v>
      </c>
    </row>
    <row r="150" spans="1:19" x14ac:dyDescent="0.25">
      <c r="A150">
        <v>14269</v>
      </c>
      <c r="B150">
        <v>10982</v>
      </c>
      <c r="C150" t="s">
        <v>1253</v>
      </c>
      <c r="D150" t="s">
        <v>1254</v>
      </c>
      <c r="E150" t="s">
        <v>94</v>
      </c>
      <c r="F150">
        <v>32</v>
      </c>
      <c r="G150">
        <v>50.37</v>
      </c>
      <c r="H150">
        <v>50.37</v>
      </c>
      <c r="I150" t="s">
        <v>2275</v>
      </c>
      <c r="J150" t="s">
        <v>116</v>
      </c>
      <c r="K150" t="s">
        <v>121</v>
      </c>
      <c r="L150">
        <v>9</v>
      </c>
      <c r="M150">
        <f t="shared" si="6"/>
        <v>1.7045454545454545E-3</v>
      </c>
      <c r="N150">
        <v>6</v>
      </c>
      <c r="O150">
        <f t="shared" si="7"/>
        <v>1.0227272727272727E-2</v>
      </c>
      <c r="R150" s="7">
        <v>0.78713780517793352</v>
      </c>
      <c r="S150">
        <f t="shared" si="8"/>
        <v>8.0502730075015932E-3</v>
      </c>
    </row>
    <row r="151" spans="1:19" x14ac:dyDescent="0.25">
      <c r="A151">
        <v>64585</v>
      </c>
      <c r="B151">
        <v>5858</v>
      </c>
      <c r="C151" t="s">
        <v>1089</v>
      </c>
      <c r="D151" t="s">
        <v>1889</v>
      </c>
      <c r="E151" t="s">
        <v>239</v>
      </c>
      <c r="F151">
        <v>140</v>
      </c>
      <c r="G151">
        <v>80.3</v>
      </c>
      <c r="H151">
        <v>80.3</v>
      </c>
      <c r="I151" t="s">
        <v>2275</v>
      </c>
      <c r="J151" t="s">
        <v>116</v>
      </c>
      <c r="K151" t="s">
        <v>121</v>
      </c>
      <c r="L151">
        <v>286</v>
      </c>
      <c r="M151">
        <f t="shared" si="6"/>
        <v>5.4166666666666669E-2</v>
      </c>
      <c r="N151">
        <v>6</v>
      </c>
      <c r="O151">
        <f t="shared" si="7"/>
        <v>0.32500000000000001</v>
      </c>
      <c r="R151" s="7">
        <v>0.78583782034643201</v>
      </c>
      <c r="S151">
        <f t="shared" si="8"/>
        <v>0.25539729161259039</v>
      </c>
    </row>
    <row r="152" spans="1:19" x14ac:dyDescent="0.25">
      <c r="A152">
        <v>25039</v>
      </c>
      <c r="B152">
        <v>38963</v>
      </c>
      <c r="C152" t="s">
        <v>1516</v>
      </c>
      <c r="D152" t="s">
        <v>1517</v>
      </c>
      <c r="E152" t="s">
        <v>70</v>
      </c>
      <c r="F152">
        <v>130</v>
      </c>
      <c r="G152">
        <v>58.39</v>
      </c>
      <c r="H152">
        <v>58.39</v>
      </c>
      <c r="I152" t="s">
        <v>2275</v>
      </c>
      <c r="J152" t="s">
        <v>116</v>
      </c>
      <c r="K152" t="s">
        <v>121</v>
      </c>
      <c r="L152">
        <v>17</v>
      </c>
      <c r="M152">
        <f t="shared" si="6"/>
        <v>3.2196969696969696E-3</v>
      </c>
      <c r="N152">
        <v>8</v>
      </c>
      <c r="O152">
        <f t="shared" si="7"/>
        <v>2.5757575757575757E-2</v>
      </c>
      <c r="R152" s="7">
        <v>0.78438820816520249</v>
      </c>
      <c r="S152">
        <f t="shared" si="8"/>
        <v>2.0203938695164306E-2</v>
      </c>
    </row>
    <row r="153" spans="1:19" x14ac:dyDescent="0.25">
      <c r="A153">
        <v>52111</v>
      </c>
      <c r="B153">
        <v>7964</v>
      </c>
      <c r="C153" t="s">
        <v>1828</v>
      </c>
      <c r="D153" t="s">
        <v>1516</v>
      </c>
      <c r="E153" t="s">
        <v>70</v>
      </c>
      <c r="F153">
        <v>130</v>
      </c>
      <c r="G153">
        <v>58.53</v>
      </c>
      <c r="H153">
        <v>58.53</v>
      </c>
      <c r="I153" t="s">
        <v>2275</v>
      </c>
      <c r="J153" t="s">
        <v>116</v>
      </c>
      <c r="K153" t="s">
        <v>121</v>
      </c>
      <c r="L153">
        <v>130</v>
      </c>
      <c r="M153">
        <f t="shared" si="6"/>
        <v>2.462121212121212E-2</v>
      </c>
      <c r="N153">
        <v>8</v>
      </c>
      <c r="O153">
        <f t="shared" si="7"/>
        <v>0.19696969696969696</v>
      </c>
      <c r="R153" s="7">
        <v>0.78251200196080939</v>
      </c>
      <c r="S153">
        <f t="shared" si="8"/>
        <v>0.15413115190137153</v>
      </c>
    </row>
    <row r="154" spans="1:19" x14ac:dyDescent="0.25">
      <c r="A154">
        <v>9470</v>
      </c>
      <c r="B154">
        <v>12419</v>
      </c>
      <c r="C154" t="s">
        <v>1089</v>
      </c>
      <c r="D154" t="s">
        <v>1090</v>
      </c>
      <c r="E154" t="s">
        <v>239</v>
      </c>
      <c r="F154">
        <v>140</v>
      </c>
      <c r="G154">
        <v>-80.67</v>
      </c>
      <c r="H154">
        <v>80.67</v>
      </c>
      <c r="I154" t="s">
        <v>2275</v>
      </c>
      <c r="J154" t="s">
        <v>116</v>
      </c>
      <c r="K154" t="s">
        <v>121</v>
      </c>
      <c r="L154">
        <v>5</v>
      </c>
      <c r="M154">
        <f t="shared" si="6"/>
        <v>9.46969696969697E-4</v>
      </c>
      <c r="N154">
        <v>6</v>
      </c>
      <c r="O154">
        <f t="shared" si="7"/>
        <v>5.681818181818182E-3</v>
      </c>
      <c r="R154" s="7">
        <v>0.78223350655533019</v>
      </c>
      <c r="S154">
        <f t="shared" si="8"/>
        <v>4.4445085599734676E-3</v>
      </c>
    </row>
    <row r="155" spans="1:19" x14ac:dyDescent="0.25">
      <c r="A155">
        <v>42947</v>
      </c>
      <c r="B155">
        <v>26958</v>
      </c>
      <c r="C155" t="s">
        <v>1727</v>
      </c>
      <c r="D155" t="s">
        <v>1828</v>
      </c>
      <c r="E155" t="s">
        <v>239</v>
      </c>
      <c r="F155">
        <v>130</v>
      </c>
      <c r="G155">
        <v>58.66</v>
      </c>
      <c r="H155">
        <v>58.66</v>
      </c>
      <c r="I155" t="s">
        <v>2275</v>
      </c>
      <c r="J155" t="s">
        <v>116</v>
      </c>
      <c r="K155" t="s">
        <v>121</v>
      </c>
      <c r="L155">
        <v>58</v>
      </c>
      <c r="M155">
        <f t="shared" si="6"/>
        <v>1.0984848484848484E-2</v>
      </c>
      <c r="N155">
        <v>8</v>
      </c>
      <c r="O155">
        <f t="shared" si="7"/>
        <v>8.7878787878787876E-2</v>
      </c>
      <c r="R155" s="7">
        <v>0.78077782943685947</v>
      </c>
      <c r="S155">
        <f t="shared" si="8"/>
        <v>6.8613809253542199E-2</v>
      </c>
    </row>
    <row r="156" spans="1:19" x14ac:dyDescent="0.25">
      <c r="A156">
        <v>51745</v>
      </c>
      <c r="B156">
        <v>27992</v>
      </c>
      <c r="C156" t="s">
        <v>1939</v>
      </c>
      <c r="D156" t="s">
        <v>1253</v>
      </c>
      <c r="E156" t="s">
        <v>94</v>
      </c>
      <c r="F156">
        <v>32</v>
      </c>
      <c r="G156">
        <v>51.1</v>
      </c>
      <c r="H156">
        <v>51.1</v>
      </c>
      <c r="I156" t="s">
        <v>2275</v>
      </c>
      <c r="J156" t="s">
        <v>116</v>
      </c>
      <c r="K156" t="s">
        <v>121</v>
      </c>
      <c r="L156">
        <v>125</v>
      </c>
      <c r="M156">
        <f t="shared" si="6"/>
        <v>2.3674242424242424E-2</v>
      </c>
      <c r="N156">
        <v>6</v>
      </c>
      <c r="O156">
        <f t="shared" si="7"/>
        <v>0.14204545454545453</v>
      </c>
      <c r="R156" s="7">
        <v>0.77589297938967727</v>
      </c>
      <c r="S156">
        <f t="shared" si="8"/>
        <v>0.11021207093603369</v>
      </c>
    </row>
    <row r="157" spans="1:19" x14ac:dyDescent="0.25">
      <c r="A157">
        <v>68275</v>
      </c>
      <c r="B157">
        <v>20112</v>
      </c>
      <c r="C157" t="s">
        <v>1090</v>
      </c>
      <c r="D157" t="s">
        <v>982</v>
      </c>
      <c r="E157" t="s">
        <v>239</v>
      </c>
      <c r="F157">
        <v>140</v>
      </c>
      <c r="G157">
        <v>-81.73</v>
      </c>
      <c r="H157">
        <v>81.73</v>
      </c>
      <c r="I157" t="s">
        <v>2275</v>
      </c>
      <c r="J157" t="s">
        <v>116</v>
      </c>
      <c r="K157" t="s">
        <v>121</v>
      </c>
      <c r="L157">
        <v>428</v>
      </c>
      <c r="M157">
        <f t="shared" si="6"/>
        <v>8.1060606060606055E-2</v>
      </c>
      <c r="N157">
        <v>6</v>
      </c>
      <c r="O157">
        <f t="shared" si="7"/>
        <v>0.48636363636363633</v>
      </c>
      <c r="R157" s="7">
        <v>0.77208830262839201</v>
      </c>
      <c r="S157">
        <f t="shared" si="8"/>
        <v>0.37551567446017248</v>
      </c>
    </row>
    <row r="158" spans="1:19" x14ac:dyDescent="0.25">
      <c r="A158">
        <v>57209</v>
      </c>
      <c r="B158">
        <v>27980</v>
      </c>
      <c r="C158" t="s">
        <v>1939</v>
      </c>
      <c r="D158" t="s">
        <v>974</v>
      </c>
      <c r="E158" t="s">
        <v>94</v>
      </c>
      <c r="F158">
        <v>32</v>
      </c>
      <c r="G158">
        <v>-51.38</v>
      </c>
      <c r="H158">
        <v>51.38</v>
      </c>
      <c r="I158" t="s">
        <v>2275</v>
      </c>
      <c r="J158" t="s">
        <v>116</v>
      </c>
      <c r="K158" t="s">
        <v>121</v>
      </c>
      <c r="L158">
        <v>184</v>
      </c>
      <c r="M158">
        <f t="shared" si="6"/>
        <v>3.4848484848484851E-2</v>
      </c>
      <c r="N158">
        <v>6</v>
      </c>
      <c r="O158">
        <f t="shared" si="7"/>
        <v>0.20909090909090911</v>
      </c>
      <c r="R158" s="7">
        <v>0.77166467977447473</v>
      </c>
      <c r="S158">
        <f t="shared" si="8"/>
        <v>0.16134806940739019</v>
      </c>
    </row>
    <row r="159" spans="1:19" x14ac:dyDescent="0.25">
      <c r="A159">
        <v>36663</v>
      </c>
      <c r="B159">
        <v>38744</v>
      </c>
      <c r="C159" t="s">
        <v>1726</v>
      </c>
      <c r="D159" t="s">
        <v>1727</v>
      </c>
      <c r="E159" t="s">
        <v>239</v>
      </c>
      <c r="F159">
        <v>130</v>
      </c>
      <c r="G159">
        <v>59.44</v>
      </c>
      <c r="H159">
        <v>59.44</v>
      </c>
      <c r="I159" t="s">
        <v>2275</v>
      </c>
      <c r="J159" t="s">
        <v>116</v>
      </c>
      <c r="K159" t="s">
        <v>121</v>
      </c>
      <c r="L159">
        <v>35</v>
      </c>
      <c r="M159">
        <f t="shared" si="6"/>
        <v>6.628787878787879E-3</v>
      </c>
      <c r="N159">
        <v>8</v>
      </c>
      <c r="O159">
        <f t="shared" si="7"/>
        <v>5.3030303030303032E-2</v>
      </c>
      <c r="R159" s="7">
        <v>0.77053209075986162</v>
      </c>
      <c r="S159">
        <f t="shared" si="8"/>
        <v>4.0861550267568422E-2</v>
      </c>
    </row>
    <row r="160" spans="1:19" x14ac:dyDescent="0.25">
      <c r="A160">
        <v>6287</v>
      </c>
      <c r="B160">
        <v>43839</v>
      </c>
      <c r="C160" t="s">
        <v>981</v>
      </c>
      <c r="D160" t="s">
        <v>982</v>
      </c>
      <c r="E160" t="s">
        <v>239</v>
      </c>
      <c r="F160">
        <v>140</v>
      </c>
      <c r="G160">
        <v>82.09</v>
      </c>
      <c r="H160">
        <v>82.09</v>
      </c>
      <c r="I160" t="s">
        <v>2275</v>
      </c>
      <c r="J160" t="s">
        <v>116</v>
      </c>
      <c r="K160" t="s">
        <v>121</v>
      </c>
      <c r="L160">
        <v>4</v>
      </c>
      <c r="M160">
        <f t="shared" si="6"/>
        <v>7.5757575757575758E-4</v>
      </c>
      <c r="N160">
        <v>6</v>
      </c>
      <c r="O160">
        <f t="shared" si="7"/>
        <v>4.5454545454545452E-3</v>
      </c>
      <c r="R160" s="7">
        <v>0.7687023629409</v>
      </c>
      <c r="S160">
        <f t="shared" si="8"/>
        <v>3.4941016497313637E-3</v>
      </c>
    </row>
    <row r="161" spans="1:19" x14ac:dyDescent="0.25">
      <c r="A161">
        <v>68049</v>
      </c>
      <c r="B161">
        <v>800</v>
      </c>
      <c r="C161" t="s">
        <v>1623</v>
      </c>
      <c r="D161" t="s">
        <v>1852</v>
      </c>
      <c r="E161" t="s">
        <v>239</v>
      </c>
      <c r="F161">
        <v>140</v>
      </c>
      <c r="G161">
        <v>53.82</v>
      </c>
      <c r="H161">
        <v>53.82</v>
      </c>
      <c r="I161" t="s">
        <v>2275</v>
      </c>
      <c r="J161" t="s">
        <v>116</v>
      </c>
      <c r="K161" t="s">
        <v>121</v>
      </c>
      <c r="L161">
        <v>563</v>
      </c>
      <c r="M161">
        <f t="shared" si="6"/>
        <v>0.10662878787878788</v>
      </c>
      <c r="N161">
        <v>8</v>
      </c>
      <c r="O161">
        <f t="shared" si="7"/>
        <v>0.85303030303030303</v>
      </c>
      <c r="R161" s="7">
        <v>0.76694887826086966</v>
      </c>
      <c r="S161">
        <f t="shared" si="8"/>
        <v>0.65423063403162063</v>
      </c>
    </row>
    <row r="162" spans="1:19" x14ac:dyDescent="0.25">
      <c r="A162">
        <v>2814</v>
      </c>
      <c r="B162">
        <v>7209</v>
      </c>
      <c r="C162" t="s">
        <v>872</v>
      </c>
      <c r="D162" t="s">
        <v>873</v>
      </c>
      <c r="E162" t="s">
        <v>70</v>
      </c>
      <c r="F162">
        <v>140</v>
      </c>
      <c r="G162">
        <v>56.92</v>
      </c>
      <c r="H162">
        <v>56.92</v>
      </c>
      <c r="I162" t="s">
        <v>2275</v>
      </c>
      <c r="J162" t="s">
        <v>116</v>
      </c>
      <c r="K162" t="s">
        <v>121</v>
      </c>
      <c r="L162">
        <v>2</v>
      </c>
      <c r="M162">
        <f t="shared" si="6"/>
        <v>3.7878787878787879E-4</v>
      </c>
      <c r="N162">
        <v>8</v>
      </c>
      <c r="O162">
        <f t="shared" si="7"/>
        <v>3.0303030303030303E-3</v>
      </c>
      <c r="R162" s="7">
        <v>0.7655264953264096</v>
      </c>
      <c r="S162">
        <f t="shared" si="8"/>
        <v>2.3197772585648777E-3</v>
      </c>
    </row>
    <row r="163" spans="1:19" x14ac:dyDescent="0.25">
      <c r="A163">
        <v>13284</v>
      </c>
      <c r="B163">
        <v>28894</v>
      </c>
      <c r="C163" t="s">
        <v>1225</v>
      </c>
      <c r="D163" t="s">
        <v>1226</v>
      </c>
      <c r="E163" t="s">
        <v>94</v>
      </c>
      <c r="F163">
        <v>100.5</v>
      </c>
      <c r="G163">
        <v>383.27</v>
      </c>
      <c r="H163">
        <v>383.27</v>
      </c>
      <c r="I163" t="s">
        <v>2275</v>
      </c>
      <c r="J163" t="s">
        <v>116</v>
      </c>
      <c r="K163" t="s">
        <v>121</v>
      </c>
      <c r="L163">
        <v>8</v>
      </c>
      <c r="M163">
        <f t="shared" si="6"/>
        <v>1.5151515151515152E-3</v>
      </c>
      <c r="N163">
        <v>12</v>
      </c>
      <c r="O163">
        <f t="shared" si="7"/>
        <v>1.8181818181818181E-2</v>
      </c>
      <c r="R163" s="7">
        <v>0.76301868598966371</v>
      </c>
      <c r="S163">
        <f t="shared" si="8"/>
        <v>1.3873067017993885E-2</v>
      </c>
    </row>
    <row r="164" spans="1:19" x14ac:dyDescent="0.25">
      <c r="A164">
        <v>35688</v>
      </c>
      <c r="B164">
        <v>1228</v>
      </c>
      <c r="C164" t="s">
        <v>1509</v>
      </c>
      <c r="D164" t="s">
        <v>1225</v>
      </c>
      <c r="E164" t="s">
        <v>94</v>
      </c>
      <c r="F164">
        <v>100.5</v>
      </c>
      <c r="G164">
        <v>383.45</v>
      </c>
      <c r="H164">
        <v>383.45</v>
      </c>
      <c r="I164" t="s">
        <v>2275</v>
      </c>
      <c r="J164" t="s">
        <v>116</v>
      </c>
      <c r="K164" t="s">
        <v>121</v>
      </c>
      <c r="L164">
        <v>33</v>
      </c>
      <c r="M164">
        <f t="shared" si="6"/>
        <v>6.2500000000000003E-3</v>
      </c>
      <c r="N164">
        <v>12</v>
      </c>
      <c r="O164">
        <f t="shared" si="7"/>
        <v>7.5000000000000011E-2</v>
      </c>
      <c r="R164" s="7">
        <v>0.76266050796520646</v>
      </c>
      <c r="S164">
        <f t="shared" si="8"/>
        <v>5.7199538097390493E-2</v>
      </c>
    </row>
    <row r="165" spans="1:19" x14ac:dyDescent="0.25">
      <c r="A165">
        <v>63411</v>
      </c>
      <c r="B165">
        <v>19128</v>
      </c>
      <c r="C165" t="s">
        <v>806</v>
      </c>
      <c r="D165" t="s">
        <v>1726</v>
      </c>
      <c r="E165" t="s">
        <v>239</v>
      </c>
      <c r="F165">
        <v>140</v>
      </c>
      <c r="G165">
        <v>60.32</v>
      </c>
      <c r="H165">
        <v>60.32</v>
      </c>
      <c r="I165" t="s">
        <v>2275</v>
      </c>
      <c r="J165" t="s">
        <v>116</v>
      </c>
      <c r="K165" t="s">
        <v>121</v>
      </c>
      <c r="L165">
        <v>256</v>
      </c>
      <c r="M165">
        <f t="shared" si="6"/>
        <v>4.8484848484848485E-2</v>
      </c>
      <c r="N165">
        <v>8</v>
      </c>
      <c r="O165">
        <f t="shared" si="7"/>
        <v>0.38787878787878788</v>
      </c>
      <c r="R165" s="7">
        <v>0.75929090641190611</v>
      </c>
      <c r="S165">
        <f t="shared" si="8"/>
        <v>0.29451283642643633</v>
      </c>
    </row>
    <row r="166" spans="1:19" x14ac:dyDescent="0.25">
      <c r="A166">
        <v>52840</v>
      </c>
      <c r="B166">
        <v>4490</v>
      </c>
      <c r="C166" t="s">
        <v>805</v>
      </c>
      <c r="D166" t="s">
        <v>884</v>
      </c>
      <c r="E166" t="s">
        <v>239</v>
      </c>
      <c r="F166">
        <v>100.5</v>
      </c>
      <c r="G166">
        <v>148.37</v>
      </c>
      <c r="H166">
        <v>148.37</v>
      </c>
      <c r="I166" t="s">
        <v>2275</v>
      </c>
      <c r="J166" t="s">
        <v>116</v>
      </c>
      <c r="K166" t="s">
        <v>121</v>
      </c>
      <c r="L166">
        <v>135</v>
      </c>
      <c r="M166">
        <f t="shared" si="6"/>
        <v>2.556818181818182E-2</v>
      </c>
      <c r="N166">
        <v>8</v>
      </c>
      <c r="O166">
        <f t="shared" si="7"/>
        <v>0.20454545454545456</v>
      </c>
      <c r="R166" s="7">
        <v>0.75722201868103578</v>
      </c>
      <c r="S166">
        <f t="shared" si="8"/>
        <v>0.15488632200293914</v>
      </c>
    </row>
    <row r="167" spans="1:19" x14ac:dyDescent="0.25">
      <c r="A167">
        <v>53179</v>
      </c>
      <c r="B167">
        <v>40873</v>
      </c>
      <c r="C167" t="s">
        <v>1216</v>
      </c>
      <c r="D167" t="s">
        <v>1284</v>
      </c>
      <c r="E167" t="s">
        <v>239</v>
      </c>
      <c r="F167">
        <v>130</v>
      </c>
      <c r="G167">
        <v>-156.72999999999999</v>
      </c>
      <c r="H167">
        <v>156.72999999999999</v>
      </c>
      <c r="I167" t="s">
        <v>2275</v>
      </c>
      <c r="J167" t="s">
        <v>116</v>
      </c>
      <c r="K167" t="s">
        <v>121</v>
      </c>
      <c r="L167">
        <v>139</v>
      </c>
      <c r="M167">
        <f t="shared" si="6"/>
        <v>2.6325757575757575E-2</v>
      </c>
      <c r="N167">
        <v>6</v>
      </c>
      <c r="O167">
        <f t="shared" si="7"/>
        <v>0.15795454545454546</v>
      </c>
      <c r="R167" s="7">
        <v>0.75679583359918345</v>
      </c>
      <c r="S167">
        <f t="shared" si="8"/>
        <v>0.11953934189805285</v>
      </c>
    </row>
    <row r="168" spans="1:19" x14ac:dyDescent="0.25">
      <c r="A168">
        <v>30524</v>
      </c>
      <c r="B168">
        <v>4581</v>
      </c>
      <c r="C168" t="s">
        <v>873</v>
      </c>
      <c r="D168" t="s">
        <v>1623</v>
      </c>
      <c r="E168" t="s">
        <v>70</v>
      </c>
      <c r="F168">
        <v>140</v>
      </c>
      <c r="G168">
        <v>54.57</v>
      </c>
      <c r="H168">
        <v>54.57</v>
      </c>
      <c r="I168" t="s">
        <v>2275</v>
      </c>
      <c r="J168" t="s">
        <v>116</v>
      </c>
      <c r="K168" t="s">
        <v>121</v>
      </c>
      <c r="L168">
        <v>25</v>
      </c>
      <c r="M168">
        <f t="shared" si="6"/>
        <v>4.734848484848485E-3</v>
      </c>
      <c r="N168">
        <v>8</v>
      </c>
      <c r="O168">
        <f t="shared" si="7"/>
        <v>3.787878787878788E-2</v>
      </c>
      <c r="R168" s="7">
        <v>0.7564080745464542</v>
      </c>
      <c r="S168">
        <f t="shared" si="8"/>
        <v>2.8651821005547508E-2</v>
      </c>
    </row>
    <row r="169" spans="1:19" x14ac:dyDescent="0.25">
      <c r="A169">
        <v>587</v>
      </c>
      <c r="B169">
        <v>44469</v>
      </c>
      <c r="C169" t="s">
        <v>805</v>
      </c>
      <c r="D169" t="s">
        <v>806</v>
      </c>
      <c r="E169" t="s">
        <v>239</v>
      </c>
      <c r="F169">
        <v>140</v>
      </c>
      <c r="G169">
        <v>60.79</v>
      </c>
      <c r="H169">
        <v>60.79</v>
      </c>
      <c r="I169" t="s">
        <v>2275</v>
      </c>
      <c r="J169" t="s">
        <v>116</v>
      </c>
      <c r="K169" t="s">
        <v>121</v>
      </c>
      <c r="L169">
        <v>1</v>
      </c>
      <c r="M169">
        <f t="shared" si="6"/>
        <v>1.8939393939393939E-4</v>
      </c>
      <c r="N169">
        <v>8</v>
      </c>
      <c r="O169">
        <f t="shared" si="7"/>
        <v>1.5151515151515152E-3</v>
      </c>
      <c r="R169" s="7">
        <v>0.75342042235180418</v>
      </c>
      <c r="S169">
        <f t="shared" si="8"/>
        <v>1.1415460944724305E-3</v>
      </c>
    </row>
    <row r="170" spans="1:19" x14ac:dyDescent="0.25">
      <c r="A170">
        <v>58825</v>
      </c>
      <c r="B170">
        <v>41229</v>
      </c>
      <c r="C170" t="s">
        <v>810</v>
      </c>
      <c r="D170" t="s">
        <v>805</v>
      </c>
      <c r="E170" t="s">
        <v>239</v>
      </c>
      <c r="F170">
        <v>100.5</v>
      </c>
      <c r="G170">
        <v>210.06</v>
      </c>
      <c r="H170">
        <v>210.06</v>
      </c>
      <c r="I170" t="s">
        <v>2275</v>
      </c>
      <c r="J170" t="s">
        <v>116</v>
      </c>
      <c r="K170" t="s">
        <v>121</v>
      </c>
      <c r="L170">
        <v>201</v>
      </c>
      <c r="M170">
        <f t="shared" si="6"/>
        <v>3.806818181818182E-2</v>
      </c>
      <c r="N170">
        <v>8</v>
      </c>
      <c r="O170">
        <f t="shared" si="7"/>
        <v>0.30454545454545456</v>
      </c>
      <c r="R170" s="7">
        <v>0.75287755111145127</v>
      </c>
      <c r="S170">
        <f t="shared" si="8"/>
        <v>0.22928543602030563</v>
      </c>
    </row>
    <row r="171" spans="1:19" x14ac:dyDescent="0.25">
      <c r="A171">
        <v>67900</v>
      </c>
      <c r="B171">
        <v>44479</v>
      </c>
      <c r="C171" t="s">
        <v>1407</v>
      </c>
      <c r="D171" t="s">
        <v>1765</v>
      </c>
      <c r="E171" t="s">
        <v>94</v>
      </c>
      <c r="F171">
        <v>100.5</v>
      </c>
      <c r="G171">
        <v>-249.93</v>
      </c>
      <c r="H171">
        <v>249.93</v>
      </c>
      <c r="I171" t="s">
        <v>2275</v>
      </c>
      <c r="J171" t="s">
        <v>116</v>
      </c>
      <c r="K171" t="s">
        <v>121</v>
      </c>
      <c r="L171">
        <v>401</v>
      </c>
      <c r="M171">
        <f t="shared" si="6"/>
        <v>7.5946969696969693E-2</v>
      </c>
      <c r="N171">
        <v>8</v>
      </c>
      <c r="O171">
        <f t="shared" si="7"/>
        <v>0.60757575757575755</v>
      </c>
      <c r="R171" s="7">
        <v>0.75107687485829355</v>
      </c>
      <c r="S171">
        <f t="shared" si="8"/>
        <v>0.45633610123966017</v>
      </c>
    </row>
    <row r="172" spans="1:19" x14ac:dyDescent="0.25">
      <c r="A172">
        <v>48276</v>
      </c>
      <c r="B172">
        <v>7264</v>
      </c>
      <c r="C172" t="s">
        <v>860</v>
      </c>
      <c r="D172" t="s">
        <v>1905</v>
      </c>
      <c r="E172" t="s">
        <v>94</v>
      </c>
      <c r="F172">
        <v>65.8</v>
      </c>
      <c r="G172">
        <v>-366.4</v>
      </c>
      <c r="H172">
        <v>366.4</v>
      </c>
      <c r="I172" t="s">
        <v>2275</v>
      </c>
      <c r="J172" t="s">
        <v>116</v>
      </c>
      <c r="K172" t="s">
        <v>121</v>
      </c>
      <c r="L172">
        <v>94</v>
      </c>
      <c r="M172">
        <f t="shared" si="6"/>
        <v>1.7803030303030303E-2</v>
      </c>
      <c r="N172">
        <v>12</v>
      </c>
      <c r="O172">
        <f t="shared" si="7"/>
        <v>0.21363636363636362</v>
      </c>
      <c r="R172" s="7">
        <v>0.74975750132383889</v>
      </c>
      <c r="S172">
        <f t="shared" si="8"/>
        <v>0.16017546619191103</v>
      </c>
    </row>
    <row r="173" spans="1:19" x14ac:dyDescent="0.25">
      <c r="A173">
        <v>51584</v>
      </c>
      <c r="B173">
        <v>37794</v>
      </c>
      <c r="C173" t="s">
        <v>1905</v>
      </c>
      <c r="D173" t="s">
        <v>868</v>
      </c>
      <c r="E173" t="s">
        <v>94</v>
      </c>
      <c r="F173">
        <v>65.8</v>
      </c>
      <c r="G173">
        <v>-367.66</v>
      </c>
      <c r="H173">
        <v>367.66</v>
      </c>
      <c r="I173" t="s">
        <v>2275</v>
      </c>
      <c r="J173" t="s">
        <v>116</v>
      </c>
      <c r="K173" t="s">
        <v>121</v>
      </c>
      <c r="L173">
        <v>123</v>
      </c>
      <c r="M173">
        <f t="shared" si="6"/>
        <v>2.3295454545454546E-2</v>
      </c>
      <c r="N173">
        <v>12</v>
      </c>
      <c r="O173">
        <f t="shared" si="7"/>
        <v>0.27954545454545454</v>
      </c>
      <c r="R173" s="7">
        <v>0.74718802286094355</v>
      </c>
      <c r="S173">
        <f t="shared" si="8"/>
        <v>0.20887301548158194</v>
      </c>
    </row>
    <row r="174" spans="1:19" x14ac:dyDescent="0.25">
      <c r="A174">
        <v>39071</v>
      </c>
      <c r="B174">
        <v>44793</v>
      </c>
      <c r="C174" t="s">
        <v>1764</v>
      </c>
      <c r="D174" t="s">
        <v>1765</v>
      </c>
      <c r="E174" t="s">
        <v>94</v>
      </c>
      <c r="F174">
        <v>100.5</v>
      </c>
      <c r="G174">
        <v>251.46</v>
      </c>
      <c r="H174">
        <v>251.46</v>
      </c>
      <c r="I174" t="s">
        <v>2275</v>
      </c>
      <c r="J174" t="s">
        <v>116</v>
      </c>
      <c r="K174" t="s">
        <v>121</v>
      </c>
      <c r="L174">
        <v>41</v>
      </c>
      <c r="M174">
        <f t="shared" si="6"/>
        <v>7.7651515151515148E-3</v>
      </c>
      <c r="N174">
        <v>8</v>
      </c>
      <c r="O174">
        <f t="shared" si="7"/>
        <v>6.2121212121212119E-2</v>
      </c>
      <c r="R174" s="7">
        <v>0.7465069726132717</v>
      </c>
      <c r="S174">
        <f t="shared" si="8"/>
        <v>4.6373917995672941E-2</v>
      </c>
    </row>
    <row r="175" spans="1:19" x14ac:dyDescent="0.25">
      <c r="A175">
        <v>47568</v>
      </c>
      <c r="B175">
        <v>34197</v>
      </c>
      <c r="C175" t="s">
        <v>1898</v>
      </c>
      <c r="D175" t="s">
        <v>1764</v>
      </c>
      <c r="E175" t="s">
        <v>94</v>
      </c>
      <c r="F175">
        <v>100.5</v>
      </c>
      <c r="G175">
        <v>252.14</v>
      </c>
      <c r="H175">
        <v>252.14</v>
      </c>
      <c r="I175" t="s">
        <v>2275</v>
      </c>
      <c r="J175" t="s">
        <v>116</v>
      </c>
      <c r="K175" t="s">
        <v>121</v>
      </c>
      <c r="L175">
        <v>89</v>
      </c>
      <c r="M175">
        <f t="shared" si="6"/>
        <v>1.6856060606060607E-2</v>
      </c>
      <c r="N175">
        <v>8</v>
      </c>
      <c r="O175">
        <f t="shared" si="7"/>
        <v>0.13484848484848486</v>
      </c>
      <c r="R175" s="7">
        <v>0.74449370719970376</v>
      </c>
      <c r="S175">
        <f t="shared" si="8"/>
        <v>0.10039384839511158</v>
      </c>
    </row>
    <row r="176" spans="1:19" x14ac:dyDescent="0.25">
      <c r="A176">
        <v>44638</v>
      </c>
      <c r="B176">
        <v>1974</v>
      </c>
      <c r="C176" t="s">
        <v>868</v>
      </c>
      <c r="D176" t="s">
        <v>845</v>
      </c>
      <c r="E176" t="s">
        <v>94</v>
      </c>
      <c r="F176">
        <v>65.8</v>
      </c>
      <c r="G176">
        <v>-371.43</v>
      </c>
      <c r="H176">
        <v>371.43</v>
      </c>
      <c r="I176" t="s">
        <v>2275</v>
      </c>
      <c r="J176" t="s">
        <v>116</v>
      </c>
      <c r="K176" t="s">
        <v>121</v>
      </c>
      <c r="L176">
        <v>69</v>
      </c>
      <c r="M176">
        <f t="shared" si="6"/>
        <v>1.3068181818181817E-2</v>
      </c>
      <c r="N176">
        <v>12</v>
      </c>
      <c r="O176">
        <f t="shared" si="7"/>
        <v>0.1568181818181818</v>
      </c>
      <c r="R176" s="7">
        <v>0.73960409359786372</v>
      </c>
      <c r="S176">
        <f t="shared" si="8"/>
        <v>0.11598336922330134</v>
      </c>
    </row>
    <row r="177" spans="1:19" x14ac:dyDescent="0.25">
      <c r="A177">
        <v>61410</v>
      </c>
      <c r="B177">
        <v>29471</v>
      </c>
      <c r="C177" t="s">
        <v>1408</v>
      </c>
      <c r="D177" t="s">
        <v>1583</v>
      </c>
      <c r="E177" t="s">
        <v>94</v>
      </c>
      <c r="F177">
        <v>100.5</v>
      </c>
      <c r="G177">
        <v>295.74</v>
      </c>
      <c r="H177">
        <v>295.74</v>
      </c>
      <c r="I177" t="s">
        <v>2275</v>
      </c>
      <c r="J177" t="s">
        <v>116</v>
      </c>
      <c r="K177" t="s">
        <v>121</v>
      </c>
      <c r="L177">
        <v>234</v>
      </c>
      <c r="M177">
        <f t="shared" si="6"/>
        <v>4.4318181818181819E-2</v>
      </c>
      <c r="N177">
        <v>8</v>
      </c>
      <c r="O177">
        <f t="shared" si="7"/>
        <v>0.35454545454545455</v>
      </c>
      <c r="R177" s="7">
        <v>0.73806440341741608</v>
      </c>
      <c r="S177">
        <f t="shared" si="8"/>
        <v>0.26167737939344754</v>
      </c>
    </row>
    <row r="178" spans="1:19" x14ac:dyDescent="0.25">
      <c r="A178">
        <v>67220</v>
      </c>
      <c r="B178">
        <v>23757</v>
      </c>
      <c r="C178" t="s">
        <v>1274</v>
      </c>
      <c r="D178" t="s">
        <v>1898</v>
      </c>
      <c r="E178" t="s">
        <v>94</v>
      </c>
      <c r="F178">
        <v>100.5</v>
      </c>
      <c r="G178">
        <v>254.72</v>
      </c>
      <c r="H178">
        <v>254.72</v>
      </c>
      <c r="I178" t="s">
        <v>2275</v>
      </c>
      <c r="J178" t="s">
        <v>116</v>
      </c>
      <c r="K178" t="s">
        <v>121</v>
      </c>
      <c r="L178">
        <v>368</v>
      </c>
      <c r="M178">
        <f t="shared" si="6"/>
        <v>6.9696969696969702E-2</v>
      </c>
      <c r="N178">
        <v>8</v>
      </c>
      <c r="O178">
        <f t="shared" si="7"/>
        <v>0.55757575757575761</v>
      </c>
      <c r="R178" s="7">
        <v>0.73695290253350076</v>
      </c>
      <c r="S178">
        <f t="shared" si="8"/>
        <v>0.41090707292777018</v>
      </c>
    </row>
    <row r="179" spans="1:19" x14ac:dyDescent="0.25">
      <c r="A179">
        <v>14944</v>
      </c>
      <c r="B179">
        <v>35762</v>
      </c>
      <c r="C179" t="s">
        <v>1274</v>
      </c>
      <c r="D179" t="s">
        <v>1270</v>
      </c>
      <c r="E179" t="s">
        <v>94</v>
      </c>
      <c r="F179">
        <v>100.5</v>
      </c>
      <c r="G179">
        <v>-255.02</v>
      </c>
      <c r="H179">
        <v>255.02</v>
      </c>
      <c r="I179" t="s">
        <v>2275</v>
      </c>
      <c r="J179" t="s">
        <v>116</v>
      </c>
      <c r="K179" t="s">
        <v>121</v>
      </c>
      <c r="L179">
        <v>10</v>
      </c>
      <c r="M179">
        <f t="shared" si="6"/>
        <v>1.893939393939394E-3</v>
      </c>
      <c r="N179">
        <v>8</v>
      </c>
      <c r="O179">
        <f t="shared" si="7"/>
        <v>1.5151515151515152E-2</v>
      </c>
      <c r="R179" s="7">
        <v>0.73608596711369034</v>
      </c>
      <c r="S179">
        <f t="shared" si="8"/>
        <v>1.1152817683540763E-2</v>
      </c>
    </row>
    <row r="180" spans="1:19" x14ac:dyDescent="0.25">
      <c r="A180">
        <v>14905</v>
      </c>
      <c r="B180">
        <v>3441</v>
      </c>
      <c r="C180" t="s">
        <v>1270</v>
      </c>
      <c r="D180" t="s">
        <v>1271</v>
      </c>
      <c r="E180" t="s">
        <v>94</v>
      </c>
      <c r="F180">
        <v>100.5</v>
      </c>
      <c r="G180">
        <v>-255.15</v>
      </c>
      <c r="H180">
        <v>255.15</v>
      </c>
      <c r="I180" t="s">
        <v>2275</v>
      </c>
      <c r="J180" t="s">
        <v>116</v>
      </c>
      <c r="K180" t="s">
        <v>121</v>
      </c>
      <c r="L180">
        <v>10</v>
      </c>
      <c r="M180">
        <f t="shared" si="6"/>
        <v>1.893939393939394E-3</v>
      </c>
      <c r="N180">
        <v>8</v>
      </c>
      <c r="O180">
        <f t="shared" si="7"/>
        <v>1.5151515151515152E-2</v>
      </c>
      <c r="R180" s="7">
        <v>0.73571092821216266</v>
      </c>
      <c r="S180">
        <f t="shared" si="8"/>
        <v>1.1147135275941859E-2</v>
      </c>
    </row>
    <row r="181" spans="1:19" x14ac:dyDescent="0.25">
      <c r="A181">
        <v>19852</v>
      </c>
      <c r="B181">
        <v>42721</v>
      </c>
      <c r="C181" t="s">
        <v>1407</v>
      </c>
      <c r="D181" t="s">
        <v>1408</v>
      </c>
      <c r="E181" t="s">
        <v>94</v>
      </c>
      <c r="F181">
        <v>100.5</v>
      </c>
      <c r="G181">
        <v>296.83</v>
      </c>
      <c r="H181">
        <v>296.83</v>
      </c>
      <c r="I181" t="s">
        <v>2275</v>
      </c>
      <c r="J181" t="s">
        <v>116</v>
      </c>
      <c r="K181" t="s">
        <v>121</v>
      </c>
      <c r="L181">
        <v>14</v>
      </c>
      <c r="M181">
        <f t="shared" si="6"/>
        <v>2.6515151515151517E-3</v>
      </c>
      <c r="N181">
        <v>8</v>
      </c>
      <c r="O181">
        <f t="shared" si="7"/>
        <v>2.1212121212121213E-2</v>
      </c>
      <c r="R181" s="7">
        <v>0.73535413087176726</v>
      </c>
      <c r="S181">
        <f t="shared" si="8"/>
        <v>1.5598420957885974E-2</v>
      </c>
    </row>
    <row r="182" spans="1:19" x14ac:dyDescent="0.25">
      <c r="A182">
        <v>43005</v>
      </c>
      <c r="B182">
        <v>12030</v>
      </c>
      <c r="C182" t="s">
        <v>1271</v>
      </c>
      <c r="D182" t="s">
        <v>1232</v>
      </c>
      <c r="E182" t="s">
        <v>94</v>
      </c>
      <c r="F182">
        <v>65.8</v>
      </c>
      <c r="G182">
        <v>-245.99</v>
      </c>
      <c r="H182">
        <v>245.99</v>
      </c>
      <c r="I182" t="s">
        <v>2278</v>
      </c>
      <c r="J182" t="s">
        <v>116</v>
      </c>
      <c r="K182" t="s">
        <v>121</v>
      </c>
      <c r="L182">
        <v>58</v>
      </c>
      <c r="M182">
        <f t="shared" si="6"/>
        <v>1.0984848484848484E-2</v>
      </c>
      <c r="N182">
        <v>12</v>
      </c>
      <c r="O182">
        <f t="shared" si="7"/>
        <v>0.13181818181818181</v>
      </c>
      <c r="R182" s="7">
        <v>0.7325825342493596</v>
      </c>
      <c r="S182">
        <f t="shared" si="8"/>
        <v>9.6567697696506485E-2</v>
      </c>
    </row>
    <row r="183" spans="1:19" x14ac:dyDescent="0.25">
      <c r="A183">
        <v>13670</v>
      </c>
      <c r="B183">
        <v>1263</v>
      </c>
      <c r="C183" t="s">
        <v>1232</v>
      </c>
      <c r="D183" t="s">
        <v>891</v>
      </c>
      <c r="E183" t="s">
        <v>94</v>
      </c>
      <c r="F183">
        <v>65.8</v>
      </c>
      <c r="G183">
        <v>-246.12</v>
      </c>
      <c r="H183">
        <v>246.12</v>
      </c>
      <c r="I183" t="s">
        <v>2278</v>
      </c>
      <c r="J183" t="s">
        <v>116</v>
      </c>
      <c r="K183" t="s">
        <v>121</v>
      </c>
      <c r="L183">
        <v>9</v>
      </c>
      <c r="M183">
        <f t="shared" si="6"/>
        <v>1.7045454545454545E-3</v>
      </c>
      <c r="N183">
        <v>12</v>
      </c>
      <c r="O183">
        <f t="shared" si="7"/>
        <v>2.0454545454545454E-2</v>
      </c>
      <c r="R183" s="7">
        <v>0.73219558589306011</v>
      </c>
      <c r="S183">
        <f t="shared" si="8"/>
        <v>1.4976727893267138E-2</v>
      </c>
    </row>
    <row r="184" spans="1:19" x14ac:dyDescent="0.25">
      <c r="A184">
        <v>3288</v>
      </c>
      <c r="B184">
        <v>13266</v>
      </c>
      <c r="C184" t="s">
        <v>891</v>
      </c>
      <c r="D184" t="s">
        <v>892</v>
      </c>
      <c r="E184" t="s">
        <v>94</v>
      </c>
      <c r="F184">
        <v>65.8</v>
      </c>
      <c r="G184">
        <v>-246.39</v>
      </c>
      <c r="H184">
        <v>246.39</v>
      </c>
      <c r="I184" t="s">
        <v>2278</v>
      </c>
      <c r="J184" t="s">
        <v>116</v>
      </c>
      <c r="K184" t="s">
        <v>121</v>
      </c>
      <c r="L184">
        <v>2</v>
      </c>
      <c r="M184">
        <f t="shared" si="6"/>
        <v>3.7878787878787879E-4</v>
      </c>
      <c r="N184">
        <v>12</v>
      </c>
      <c r="O184">
        <f t="shared" si="7"/>
        <v>4.5454545454545452E-3</v>
      </c>
      <c r="R184" s="7">
        <v>0.7313932286212913</v>
      </c>
      <c r="S184">
        <f t="shared" si="8"/>
        <v>3.3245146755513239E-3</v>
      </c>
    </row>
    <row r="185" spans="1:19" x14ac:dyDescent="0.25">
      <c r="A185">
        <v>50219</v>
      </c>
      <c r="B185">
        <v>39900</v>
      </c>
      <c r="C185" t="s">
        <v>892</v>
      </c>
      <c r="D185" t="s">
        <v>1389</v>
      </c>
      <c r="E185" t="s">
        <v>94</v>
      </c>
      <c r="F185">
        <v>65.8</v>
      </c>
      <c r="G185">
        <v>-208.12</v>
      </c>
      <c r="H185">
        <v>208.12</v>
      </c>
      <c r="I185" t="s">
        <v>2278</v>
      </c>
      <c r="J185" t="s">
        <v>116</v>
      </c>
      <c r="K185" t="s">
        <v>121</v>
      </c>
      <c r="L185">
        <v>111</v>
      </c>
      <c r="M185">
        <f t="shared" si="6"/>
        <v>2.1022727272727273E-2</v>
      </c>
      <c r="N185">
        <v>12</v>
      </c>
      <c r="O185">
        <f t="shared" si="7"/>
        <v>0.25227272727272726</v>
      </c>
      <c r="R185" s="7">
        <v>0.72734336528925603</v>
      </c>
      <c r="S185">
        <f t="shared" si="8"/>
        <v>0.18348889442524413</v>
      </c>
    </row>
    <row r="186" spans="1:19" x14ac:dyDescent="0.25">
      <c r="A186">
        <v>20361</v>
      </c>
      <c r="B186">
        <v>30900</v>
      </c>
      <c r="C186" t="s">
        <v>932</v>
      </c>
      <c r="D186" t="s">
        <v>1416</v>
      </c>
      <c r="E186" t="s">
        <v>94</v>
      </c>
      <c r="F186">
        <v>100.5</v>
      </c>
      <c r="G186">
        <v>-300.35000000000002</v>
      </c>
      <c r="H186">
        <v>300.35000000000002</v>
      </c>
      <c r="I186" t="s">
        <v>2275</v>
      </c>
      <c r="J186" t="s">
        <v>116</v>
      </c>
      <c r="K186" t="s">
        <v>121</v>
      </c>
      <c r="L186">
        <v>14</v>
      </c>
      <c r="M186">
        <f t="shared" si="6"/>
        <v>2.6515151515151517E-3</v>
      </c>
      <c r="N186">
        <v>8</v>
      </c>
      <c r="O186">
        <f t="shared" si="7"/>
        <v>2.1212121212121213E-2</v>
      </c>
      <c r="R186" s="7">
        <v>0.72673603018700395</v>
      </c>
      <c r="S186">
        <f t="shared" si="8"/>
        <v>1.5415612761542508E-2</v>
      </c>
    </row>
    <row r="187" spans="1:19" x14ac:dyDescent="0.25">
      <c r="A187">
        <v>55725</v>
      </c>
      <c r="B187">
        <v>22463</v>
      </c>
      <c r="C187" t="s">
        <v>322</v>
      </c>
      <c r="D187" t="s">
        <v>323</v>
      </c>
      <c r="E187" t="s">
        <v>94</v>
      </c>
      <c r="F187">
        <v>75</v>
      </c>
      <c r="G187" s="6">
        <v>2343.33</v>
      </c>
      <c r="H187" s="6">
        <v>2343.33</v>
      </c>
      <c r="I187" t="s">
        <v>2277</v>
      </c>
      <c r="J187" t="s">
        <v>116</v>
      </c>
      <c r="K187" t="s">
        <v>121</v>
      </c>
      <c r="L187">
        <v>167</v>
      </c>
      <c r="M187">
        <f t="shared" si="6"/>
        <v>3.1628787878787881E-2</v>
      </c>
      <c r="N187">
        <v>30</v>
      </c>
      <c r="O187">
        <f t="shared" si="7"/>
        <v>0.94886363636363646</v>
      </c>
      <c r="R187" s="7">
        <v>0.72148563361103712</v>
      </c>
      <c r="S187">
        <f t="shared" si="8"/>
        <v>0.68459148189229102</v>
      </c>
    </row>
    <row r="188" spans="1:19" x14ac:dyDescent="0.25">
      <c r="A188">
        <v>43604</v>
      </c>
      <c r="B188">
        <v>27414</v>
      </c>
      <c r="C188" t="s">
        <v>322</v>
      </c>
      <c r="D188" t="s">
        <v>328</v>
      </c>
      <c r="E188" t="s">
        <v>94</v>
      </c>
      <c r="F188">
        <v>75</v>
      </c>
      <c r="G188" s="6">
        <v>-2343.46</v>
      </c>
      <c r="H188" s="6">
        <v>2343.46</v>
      </c>
      <c r="I188" t="s">
        <v>2277</v>
      </c>
      <c r="J188" t="s">
        <v>116</v>
      </c>
      <c r="K188" t="s">
        <v>121</v>
      </c>
      <c r="L188">
        <v>75</v>
      </c>
      <c r="M188">
        <f t="shared" si="6"/>
        <v>1.4204545454545454E-2</v>
      </c>
      <c r="N188">
        <v>30</v>
      </c>
      <c r="O188">
        <f t="shared" si="7"/>
        <v>0.42613636363636365</v>
      </c>
      <c r="R188" s="7">
        <v>0.72144561025566956</v>
      </c>
      <c r="S188">
        <f t="shared" si="8"/>
        <v>0.30743420891576828</v>
      </c>
    </row>
    <row r="189" spans="1:19" x14ac:dyDescent="0.25">
      <c r="A189">
        <v>61329</v>
      </c>
      <c r="B189">
        <v>30479</v>
      </c>
      <c r="C189" t="s">
        <v>328</v>
      </c>
      <c r="D189" t="s">
        <v>330</v>
      </c>
      <c r="E189" t="s">
        <v>94</v>
      </c>
      <c r="F189">
        <v>75</v>
      </c>
      <c r="G189" s="6">
        <v>-2343.6</v>
      </c>
      <c r="H189" s="6">
        <v>2343.6</v>
      </c>
      <c r="I189" t="s">
        <v>2277</v>
      </c>
      <c r="J189" t="s">
        <v>116</v>
      </c>
      <c r="K189" t="s">
        <v>121</v>
      </c>
      <c r="L189">
        <v>230</v>
      </c>
      <c r="M189">
        <f t="shared" si="6"/>
        <v>4.3560606060606064E-2</v>
      </c>
      <c r="N189">
        <v>30</v>
      </c>
      <c r="O189">
        <f t="shared" si="7"/>
        <v>1.3068181818181819</v>
      </c>
      <c r="R189" s="7">
        <v>0.72140251314633541</v>
      </c>
      <c r="S189">
        <f t="shared" si="8"/>
        <v>0.94274192058896111</v>
      </c>
    </row>
    <row r="190" spans="1:19" x14ac:dyDescent="0.25">
      <c r="A190">
        <v>49075</v>
      </c>
      <c r="B190">
        <v>38027</v>
      </c>
      <c r="C190" t="s">
        <v>330</v>
      </c>
      <c r="D190" t="s">
        <v>333</v>
      </c>
      <c r="E190" t="s">
        <v>94</v>
      </c>
      <c r="F190">
        <v>75</v>
      </c>
      <c r="G190" s="6">
        <v>-2343.8000000000002</v>
      </c>
      <c r="H190" s="6">
        <v>2343.8000000000002</v>
      </c>
      <c r="I190" t="s">
        <v>2277</v>
      </c>
      <c r="J190" t="s">
        <v>116</v>
      </c>
      <c r="K190" t="s">
        <v>121</v>
      </c>
      <c r="L190">
        <v>100</v>
      </c>
      <c r="M190">
        <f t="shared" si="6"/>
        <v>1.893939393939394E-2</v>
      </c>
      <c r="N190">
        <v>30</v>
      </c>
      <c r="O190">
        <f t="shared" si="7"/>
        <v>0.56818181818181823</v>
      </c>
      <c r="R190" s="7">
        <v>0.72134095477845861</v>
      </c>
      <c r="S190">
        <f t="shared" si="8"/>
        <v>0.40985281521503336</v>
      </c>
    </row>
    <row r="191" spans="1:19" x14ac:dyDescent="0.25">
      <c r="A191">
        <v>70954</v>
      </c>
      <c r="B191">
        <v>34747</v>
      </c>
      <c r="C191" t="s">
        <v>333</v>
      </c>
      <c r="D191" t="s">
        <v>327</v>
      </c>
      <c r="E191" t="s">
        <v>94</v>
      </c>
      <c r="F191">
        <v>75</v>
      </c>
      <c r="G191" s="6">
        <v>-2344.0700000000002</v>
      </c>
      <c r="H191" s="6">
        <v>2344.0700000000002</v>
      </c>
      <c r="I191" t="s">
        <v>2277</v>
      </c>
      <c r="J191" t="s">
        <v>116</v>
      </c>
      <c r="K191" t="s">
        <v>121</v>
      </c>
      <c r="L191" s="8">
        <v>1010</v>
      </c>
      <c r="M191">
        <f t="shared" si="6"/>
        <v>0.19128787878787878</v>
      </c>
      <c r="N191">
        <v>30</v>
      </c>
      <c r="O191">
        <f t="shared" si="7"/>
        <v>5.7386363636363633</v>
      </c>
      <c r="R191" s="7">
        <v>0.72125786764463151</v>
      </c>
      <c r="S191">
        <f t="shared" si="8"/>
        <v>4.1390366268243053</v>
      </c>
    </row>
    <row r="192" spans="1:19" x14ac:dyDescent="0.25">
      <c r="A192">
        <v>70041</v>
      </c>
      <c r="B192">
        <v>26770</v>
      </c>
      <c r="C192" t="s">
        <v>327</v>
      </c>
      <c r="D192" t="s">
        <v>280</v>
      </c>
      <c r="E192" t="s">
        <v>94</v>
      </c>
      <c r="F192">
        <v>75</v>
      </c>
      <c r="G192" s="6">
        <v>-2344.21</v>
      </c>
      <c r="H192" s="6">
        <v>2344.21</v>
      </c>
      <c r="I192" t="s">
        <v>2277</v>
      </c>
      <c r="J192" t="s">
        <v>116</v>
      </c>
      <c r="K192" t="s">
        <v>121</v>
      </c>
      <c r="L192">
        <v>609</v>
      </c>
      <c r="M192">
        <f t="shared" si="6"/>
        <v>0.11534090909090909</v>
      </c>
      <c r="N192">
        <v>30</v>
      </c>
      <c r="O192">
        <f t="shared" si="7"/>
        <v>3.4602272727272729</v>
      </c>
      <c r="R192" s="7">
        <v>0.72121479296212854</v>
      </c>
      <c r="S192">
        <f t="shared" si="8"/>
        <v>2.4955670961019107</v>
      </c>
    </row>
    <row r="193" spans="1:19" x14ac:dyDescent="0.25">
      <c r="A193">
        <v>69233</v>
      </c>
      <c r="B193">
        <v>3395</v>
      </c>
      <c r="C193" t="s">
        <v>280</v>
      </c>
      <c r="D193" t="s">
        <v>281</v>
      </c>
      <c r="E193" t="s">
        <v>94</v>
      </c>
      <c r="F193">
        <v>75</v>
      </c>
      <c r="G193" s="6">
        <v>-2344.34</v>
      </c>
      <c r="H193" s="6">
        <v>2344.34</v>
      </c>
      <c r="I193" t="s">
        <v>2277</v>
      </c>
      <c r="J193" t="s">
        <v>116</v>
      </c>
      <c r="K193" t="s">
        <v>121</v>
      </c>
      <c r="L193">
        <v>652</v>
      </c>
      <c r="M193">
        <f t="shared" si="6"/>
        <v>0.12348484848484849</v>
      </c>
      <c r="N193">
        <v>30</v>
      </c>
      <c r="O193">
        <f t="shared" si="7"/>
        <v>3.7045454545454546</v>
      </c>
      <c r="R193" s="7">
        <v>0.72117479964926223</v>
      </c>
      <c r="S193">
        <f t="shared" si="8"/>
        <v>2.6716248259734034</v>
      </c>
    </row>
    <row r="194" spans="1:19" x14ac:dyDescent="0.25">
      <c r="A194">
        <v>70653</v>
      </c>
      <c r="B194">
        <v>26760</v>
      </c>
      <c r="C194" t="s">
        <v>281</v>
      </c>
      <c r="D194" t="s">
        <v>310</v>
      </c>
      <c r="E194" t="s">
        <v>94</v>
      </c>
      <c r="F194">
        <v>75</v>
      </c>
      <c r="G194" s="6">
        <v>-2344.61</v>
      </c>
      <c r="H194" s="6">
        <v>2344.61</v>
      </c>
      <c r="I194" t="s">
        <v>2277</v>
      </c>
      <c r="J194" t="s">
        <v>116</v>
      </c>
      <c r="K194" t="s">
        <v>121</v>
      </c>
      <c r="L194">
        <v>751</v>
      </c>
      <c r="M194">
        <f t="shared" ref="M194:M257" si="9">L194/5280</f>
        <v>0.14223484848484849</v>
      </c>
      <c r="N194">
        <v>30</v>
      </c>
      <c r="O194">
        <f t="shared" ref="O194:O257" si="10">M194*N194</f>
        <v>4.267045454545455</v>
      </c>
      <c r="R194" s="7">
        <v>0.72109175078573895</v>
      </c>
      <c r="S194">
        <f t="shared" ref="S194:S257" si="11">R194*O194</f>
        <v>3.0769312775005115</v>
      </c>
    </row>
    <row r="195" spans="1:19" x14ac:dyDescent="0.25">
      <c r="A195">
        <v>12176</v>
      </c>
      <c r="B195">
        <v>15144</v>
      </c>
      <c r="C195" t="s">
        <v>872</v>
      </c>
      <c r="D195" t="s">
        <v>1186</v>
      </c>
      <c r="E195" t="s">
        <v>70</v>
      </c>
      <c r="F195">
        <v>130</v>
      </c>
      <c r="G195">
        <v>-57.51</v>
      </c>
      <c r="H195">
        <v>57.51</v>
      </c>
      <c r="I195" t="s">
        <v>2275</v>
      </c>
      <c r="J195" t="s">
        <v>116</v>
      </c>
      <c r="K195" t="s">
        <v>121</v>
      </c>
      <c r="L195">
        <v>7</v>
      </c>
      <c r="M195">
        <f t="shared" si="9"/>
        <v>1.3257575757575758E-3</v>
      </c>
      <c r="N195">
        <v>8</v>
      </c>
      <c r="O195">
        <f t="shared" si="10"/>
        <v>1.0606060606060607E-2</v>
      </c>
      <c r="R195" s="7">
        <v>0.71773932582159639</v>
      </c>
      <c r="S195">
        <f t="shared" si="11"/>
        <v>7.6123867890169322E-3</v>
      </c>
    </row>
    <row r="196" spans="1:19" x14ac:dyDescent="0.25">
      <c r="A196">
        <v>26895</v>
      </c>
      <c r="B196">
        <v>42080</v>
      </c>
      <c r="C196" t="s">
        <v>1416</v>
      </c>
      <c r="D196" t="s">
        <v>1560</v>
      </c>
      <c r="E196" t="s">
        <v>94</v>
      </c>
      <c r="F196">
        <v>100.5</v>
      </c>
      <c r="G196">
        <v>-304.23</v>
      </c>
      <c r="H196">
        <v>304.23</v>
      </c>
      <c r="I196" t="s">
        <v>2275</v>
      </c>
      <c r="J196" t="s">
        <v>116</v>
      </c>
      <c r="K196" t="s">
        <v>121</v>
      </c>
      <c r="L196">
        <v>20</v>
      </c>
      <c r="M196">
        <f t="shared" si="9"/>
        <v>3.787878787878788E-3</v>
      </c>
      <c r="N196">
        <v>8</v>
      </c>
      <c r="O196">
        <f t="shared" si="10"/>
        <v>3.0303030303030304E-2</v>
      </c>
      <c r="R196" s="7">
        <v>0.71746759578827413</v>
      </c>
      <c r="S196">
        <f t="shared" si="11"/>
        <v>2.1741442296614368E-2</v>
      </c>
    </row>
    <row r="197" spans="1:19" x14ac:dyDescent="0.25">
      <c r="A197">
        <v>51055</v>
      </c>
      <c r="B197">
        <v>26701</v>
      </c>
      <c r="C197" t="s">
        <v>1186</v>
      </c>
      <c r="D197" t="s">
        <v>1933</v>
      </c>
      <c r="E197" t="s">
        <v>70</v>
      </c>
      <c r="F197">
        <v>130</v>
      </c>
      <c r="G197">
        <v>-57.64</v>
      </c>
      <c r="H197">
        <v>57.64</v>
      </c>
      <c r="I197" t="s">
        <v>2275</v>
      </c>
      <c r="J197" t="s">
        <v>116</v>
      </c>
      <c r="K197" t="s">
        <v>121</v>
      </c>
      <c r="L197">
        <v>118</v>
      </c>
      <c r="M197">
        <f t="shared" si="9"/>
        <v>2.234848484848485E-2</v>
      </c>
      <c r="N197">
        <v>8</v>
      </c>
      <c r="O197">
        <f t="shared" si="10"/>
        <v>0.1787878787878788</v>
      </c>
      <c r="R197" s="7">
        <v>0.71612055218598203</v>
      </c>
      <c r="S197">
        <f t="shared" si="11"/>
        <v>0.12803367448173619</v>
      </c>
    </row>
    <row r="198" spans="1:19" x14ac:dyDescent="0.25">
      <c r="A198">
        <v>64474</v>
      </c>
      <c r="B198">
        <v>30023</v>
      </c>
      <c r="C198" t="s">
        <v>1560</v>
      </c>
      <c r="D198" t="s">
        <v>1788</v>
      </c>
      <c r="E198" t="s">
        <v>94</v>
      </c>
      <c r="F198">
        <v>100.5</v>
      </c>
      <c r="G198">
        <v>-305.23</v>
      </c>
      <c r="H198">
        <v>305.23</v>
      </c>
      <c r="I198" t="s">
        <v>2275</v>
      </c>
      <c r="J198" t="s">
        <v>116</v>
      </c>
      <c r="K198" t="s">
        <v>121</v>
      </c>
      <c r="L198">
        <v>279</v>
      </c>
      <c r="M198">
        <f t="shared" si="9"/>
        <v>5.2840909090909091E-2</v>
      </c>
      <c r="N198">
        <v>8</v>
      </c>
      <c r="O198">
        <f t="shared" si="10"/>
        <v>0.42272727272727273</v>
      </c>
      <c r="R198" s="7">
        <v>0.71511701558387653</v>
      </c>
      <c r="S198">
        <f t="shared" si="11"/>
        <v>0.30229946567863869</v>
      </c>
    </row>
    <row r="199" spans="1:19" x14ac:dyDescent="0.25">
      <c r="A199">
        <v>40280</v>
      </c>
      <c r="B199">
        <v>28674</v>
      </c>
      <c r="C199" t="s">
        <v>1778</v>
      </c>
      <c r="D199" t="s">
        <v>1788</v>
      </c>
      <c r="E199" t="s">
        <v>94</v>
      </c>
      <c r="F199">
        <v>100.5</v>
      </c>
      <c r="G199">
        <v>305.88</v>
      </c>
      <c r="H199">
        <v>305.88</v>
      </c>
      <c r="I199" t="s">
        <v>2275</v>
      </c>
      <c r="J199" t="s">
        <v>116</v>
      </c>
      <c r="K199" t="s">
        <v>121</v>
      </c>
      <c r="L199">
        <v>45</v>
      </c>
      <c r="M199">
        <f t="shared" si="9"/>
        <v>8.5227272727272721E-3</v>
      </c>
      <c r="N199">
        <v>8</v>
      </c>
      <c r="O199">
        <f t="shared" si="10"/>
        <v>6.8181818181818177E-2</v>
      </c>
      <c r="R199" s="7">
        <v>0.71359738023625818</v>
      </c>
      <c r="S199">
        <f t="shared" si="11"/>
        <v>4.8654366834290329E-2</v>
      </c>
    </row>
    <row r="200" spans="1:19" x14ac:dyDescent="0.25">
      <c r="A200">
        <v>39785</v>
      </c>
      <c r="B200">
        <v>12029</v>
      </c>
      <c r="C200" t="s">
        <v>1583</v>
      </c>
      <c r="D200" t="s">
        <v>1778</v>
      </c>
      <c r="E200" t="s">
        <v>94</v>
      </c>
      <c r="F200">
        <v>100.5</v>
      </c>
      <c r="G200">
        <v>306.02</v>
      </c>
      <c r="H200">
        <v>306.02</v>
      </c>
      <c r="I200" t="s">
        <v>2275</v>
      </c>
      <c r="J200" t="s">
        <v>116</v>
      </c>
      <c r="K200" t="s">
        <v>121</v>
      </c>
      <c r="L200">
        <v>44</v>
      </c>
      <c r="M200">
        <f t="shared" si="9"/>
        <v>8.3333333333333332E-3</v>
      </c>
      <c r="N200">
        <v>8</v>
      </c>
      <c r="O200">
        <f t="shared" si="10"/>
        <v>6.6666666666666666E-2</v>
      </c>
      <c r="R200" s="7">
        <v>0.71327091911204055</v>
      </c>
      <c r="S200">
        <f t="shared" si="11"/>
        <v>4.755139460746937E-2</v>
      </c>
    </row>
    <row r="201" spans="1:19" x14ac:dyDescent="0.25">
      <c r="A201">
        <v>49585</v>
      </c>
      <c r="B201">
        <v>7394</v>
      </c>
      <c r="C201" t="s">
        <v>804</v>
      </c>
      <c r="D201" t="s">
        <v>1912</v>
      </c>
      <c r="E201" t="s">
        <v>94</v>
      </c>
      <c r="F201">
        <v>65.8</v>
      </c>
      <c r="G201">
        <v>-204.15</v>
      </c>
      <c r="H201">
        <v>204.15</v>
      </c>
      <c r="I201" t="s">
        <v>2275</v>
      </c>
      <c r="J201" t="s">
        <v>116</v>
      </c>
      <c r="K201" t="s">
        <v>121</v>
      </c>
      <c r="L201">
        <v>105</v>
      </c>
      <c r="M201">
        <f t="shared" si="9"/>
        <v>1.9886363636363636E-2</v>
      </c>
      <c r="N201">
        <v>12</v>
      </c>
      <c r="O201">
        <f t="shared" si="10"/>
        <v>0.23863636363636365</v>
      </c>
      <c r="R201" s="7">
        <v>0.69508180972223521</v>
      </c>
      <c r="S201">
        <f t="shared" si="11"/>
        <v>0.16587179550189704</v>
      </c>
    </row>
    <row r="202" spans="1:19" x14ac:dyDescent="0.25">
      <c r="A202">
        <v>49294</v>
      </c>
      <c r="B202">
        <v>6385</v>
      </c>
      <c r="C202" t="s">
        <v>1912</v>
      </c>
      <c r="D202" t="s">
        <v>1740</v>
      </c>
      <c r="E202" t="s">
        <v>94</v>
      </c>
      <c r="F202">
        <v>65.8</v>
      </c>
      <c r="G202">
        <v>-204.6</v>
      </c>
      <c r="H202">
        <v>204.6</v>
      </c>
      <c r="I202" t="s">
        <v>2275</v>
      </c>
      <c r="J202" t="s">
        <v>116</v>
      </c>
      <c r="K202" t="s">
        <v>121</v>
      </c>
      <c r="L202">
        <v>102</v>
      </c>
      <c r="M202">
        <f t="shared" si="9"/>
        <v>1.9318181818181818E-2</v>
      </c>
      <c r="N202">
        <v>12</v>
      </c>
      <c r="O202">
        <f t="shared" si="10"/>
        <v>0.23181818181818181</v>
      </c>
      <c r="R202" s="7">
        <v>0.69355303741346197</v>
      </c>
      <c r="S202">
        <f t="shared" si="11"/>
        <v>0.16077820412766619</v>
      </c>
    </row>
    <row r="203" spans="1:19" x14ac:dyDescent="0.25">
      <c r="A203">
        <v>61219</v>
      </c>
      <c r="B203">
        <v>38283</v>
      </c>
      <c r="C203" t="s">
        <v>1740</v>
      </c>
      <c r="D203" t="s">
        <v>1655</v>
      </c>
      <c r="E203" t="s">
        <v>94</v>
      </c>
      <c r="F203">
        <v>65.8</v>
      </c>
      <c r="G203">
        <v>-169.04</v>
      </c>
      <c r="H203">
        <v>169.04</v>
      </c>
      <c r="I203" t="s">
        <v>2275</v>
      </c>
      <c r="J203" t="s">
        <v>116</v>
      </c>
      <c r="K203" t="s">
        <v>121</v>
      </c>
      <c r="L203">
        <v>229</v>
      </c>
      <c r="M203">
        <f t="shared" si="9"/>
        <v>4.3371212121212123E-2</v>
      </c>
      <c r="N203">
        <v>12</v>
      </c>
      <c r="O203">
        <f t="shared" si="10"/>
        <v>0.5204545454545455</v>
      </c>
      <c r="R203" s="7">
        <v>0.69170837670817875</v>
      </c>
      <c r="S203">
        <f t="shared" si="11"/>
        <v>0.36000276878675669</v>
      </c>
    </row>
    <row r="204" spans="1:19" x14ac:dyDescent="0.25">
      <c r="A204">
        <v>32337</v>
      </c>
      <c r="B204">
        <v>12946</v>
      </c>
      <c r="C204" t="s">
        <v>1655</v>
      </c>
      <c r="D204" t="s">
        <v>1592</v>
      </c>
      <c r="E204" t="s">
        <v>94</v>
      </c>
      <c r="F204">
        <v>65.8</v>
      </c>
      <c r="G204">
        <v>-155.09</v>
      </c>
      <c r="H204">
        <v>155.09</v>
      </c>
      <c r="I204" t="s">
        <v>2275</v>
      </c>
      <c r="J204" t="s">
        <v>116</v>
      </c>
      <c r="K204" t="s">
        <v>121</v>
      </c>
      <c r="L204">
        <v>27</v>
      </c>
      <c r="M204">
        <f t="shared" si="9"/>
        <v>5.1136363636363636E-3</v>
      </c>
      <c r="N204">
        <v>8</v>
      </c>
      <c r="O204">
        <f t="shared" si="10"/>
        <v>4.0909090909090909E-2</v>
      </c>
      <c r="R204" s="7">
        <v>0.69135014589499155</v>
      </c>
      <c r="S204">
        <f t="shared" si="11"/>
        <v>2.8282505968431473E-2</v>
      </c>
    </row>
    <row r="205" spans="1:19" x14ac:dyDescent="0.25">
      <c r="A205">
        <v>28787</v>
      </c>
      <c r="B205">
        <v>3386</v>
      </c>
      <c r="C205" t="s">
        <v>1592</v>
      </c>
      <c r="D205" t="s">
        <v>1593</v>
      </c>
      <c r="E205" t="s">
        <v>94</v>
      </c>
      <c r="F205">
        <v>100.5</v>
      </c>
      <c r="G205">
        <v>-155.22999999999999</v>
      </c>
      <c r="H205">
        <v>155.22999999999999</v>
      </c>
      <c r="I205" t="s">
        <v>2275</v>
      </c>
      <c r="J205" t="s">
        <v>116</v>
      </c>
      <c r="K205" t="s">
        <v>121</v>
      </c>
      <c r="L205">
        <v>22</v>
      </c>
      <c r="M205">
        <f t="shared" si="9"/>
        <v>4.1666666666666666E-3</v>
      </c>
      <c r="N205">
        <v>8</v>
      </c>
      <c r="O205">
        <f t="shared" si="10"/>
        <v>3.3333333333333333E-2</v>
      </c>
      <c r="R205" s="7">
        <v>0.69072662582525446</v>
      </c>
      <c r="S205">
        <f t="shared" si="11"/>
        <v>2.3024220860841816E-2</v>
      </c>
    </row>
    <row r="206" spans="1:19" x14ac:dyDescent="0.25">
      <c r="A206">
        <v>57005</v>
      </c>
      <c r="B206">
        <v>30602</v>
      </c>
      <c r="C206" t="s">
        <v>1593</v>
      </c>
      <c r="D206" t="s">
        <v>1040</v>
      </c>
      <c r="E206" t="s">
        <v>94</v>
      </c>
      <c r="F206">
        <v>100.5</v>
      </c>
      <c r="G206">
        <v>-155.36000000000001</v>
      </c>
      <c r="H206">
        <v>155.36000000000001</v>
      </c>
      <c r="I206" t="s">
        <v>2275</v>
      </c>
      <c r="J206" t="s">
        <v>116</v>
      </c>
      <c r="K206" t="s">
        <v>121</v>
      </c>
      <c r="L206">
        <v>182</v>
      </c>
      <c r="M206">
        <f t="shared" si="9"/>
        <v>3.446969696969697E-2</v>
      </c>
      <c r="N206">
        <v>8</v>
      </c>
      <c r="O206">
        <f t="shared" si="10"/>
        <v>0.27575757575757576</v>
      </c>
      <c r="R206" s="7">
        <v>0.69014864911723883</v>
      </c>
      <c r="S206">
        <f t="shared" si="11"/>
        <v>0.19031371839293557</v>
      </c>
    </row>
    <row r="207" spans="1:19" x14ac:dyDescent="0.25">
      <c r="A207">
        <v>70244</v>
      </c>
      <c r="B207">
        <v>4887</v>
      </c>
      <c r="C207" t="s">
        <v>1933</v>
      </c>
      <c r="D207" t="s">
        <v>2057</v>
      </c>
      <c r="E207" t="s">
        <v>70</v>
      </c>
      <c r="F207">
        <v>130</v>
      </c>
      <c r="G207">
        <v>-59.92</v>
      </c>
      <c r="H207">
        <v>59.92</v>
      </c>
      <c r="I207" t="s">
        <v>2275</v>
      </c>
      <c r="J207" t="s">
        <v>116</v>
      </c>
      <c r="K207" t="s">
        <v>121</v>
      </c>
      <c r="L207">
        <v>614</v>
      </c>
      <c r="M207">
        <f t="shared" si="9"/>
        <v>0.11628787878787879</v>
      </c>
      <c r="N207">
        <v>8</v>
      </c>
      <c r="O207">
        <f t="shared" si="10"/>
        <v>0.9303030303030303</v>
      </c>
      <c r="R207" s="7">
        <v>0.68887163931909223</v>
      </c>
      <c r="S207">
        <f t="shared" si="11"/>
        <v>0.64085937354836764</v>
      </c>
    </row>
    <row r="208" spans="1:19" x14ac:dyDescent="0.25">
      <c r="A208">
        <v>26784</v>
      </c>
      <c r="B208">
        <v>16806</v>
      </c>
      <c r="C208" t="s">
        <v>1555</v>
      </c>
      <c r="D208" t="s">
        <v>1556</v>
      </c>
      <c r="E208" t="s">
        <v>70</v>
      </c>
      <c r="F208">
        <v>130</v>
      </c>
      <c r="G208">
        <v>494.72</v>
      </c>
      <c r="H208">
        <v>494.72</v>
      </c>
      <c r="I208" t="s">
        <v>2278</v>
      </c>
      <c r="J208" t="s">
        <v>116</v>
      </c>
      <c r="K208" t="s">
        <v>121</v>
      </c>
      <c r="L208">
        <v>20</v>
      </c>
      <c r="M208">
        <f t="shared" si="9"/>
        <v>3.787878787878788E-3</v>
      </c>
      <c r="N208">
        <v>12</v>
      </c>
      <c r="O208">
        <f t="shared" si="10"/>
        <v>4.5454545454545456E-2</v>
      </c>
      <c r="R208" s="7">
        <v>0.67117561448900387</v>
      </c>
      <c r="S208">
        <f t="shared" si="11"/>
        <v>3.0507982476772905E-2</v>
      </c>
    </row>
    <row r="209" spans="1:19" x14ac:dyDescent="0.25">
      <c r="A209">
        <v>70967</v>
      </c>
      <c r="B209">
        <v>7985</v>
      </c>
      <c r="C209" t="s">
        <v>1163</v>
      </c>
      <c r="D209" t="s">
        <v>1555</v>
      </c>
      <c r="E209" t="s">
        <v>70</v>
      </c>
      <c r="F209">
        <v>130</v>
      </c>
      <c r="G209">
        <v>494.86</v>
      </c>
      <c r="H209">
        <v>494.86</v>
      </c>
      <c r="I209" t="s">
        <v>2278</v>
      </c>
      <c r="J209" t="s">
        <v>116</v>
      </c>
      <c r="K209" t="s">
        <v>121</v>
      </c>
      <c r="L209">
        <v>994</v>
      </c>
      <c r="M209">
        <f t="shared" si="9"/>
        <v>0.18825757575757576</v>
      </c>
      <c r="N209">
        <v>12</v>
      </c>
      <c r="O209">
        <f t="shared" si="10"/>
        <v>2.2590909090909093</v>
      </c>
      <c r="R209" s="7">
        <v>0.67098573333872213</v>
      </c>
      <c r="S209">
        <f t="shared" si="11"/>
        <v>1.5158177703152043</v>
      </c>
    </row>
    <row r="210" spans="1:19" x14ac:dyDescent="0.25">
      <c r="A210">
        <v>11582</v>
      </c>
      <c r="B210">
        <v>9797</v>
      </c>
      <c r="C210" t="s">
        <v>1162</v>
      </c>
      <c r="D210" t="s">
        <v>960</v>
      </c>
      <c r="E210" t="s">
        <v>94</v>
      </c>
      <c r="F210">
        <v>32</v>
      </c>
      <c r="G210">
        <v>126.15</v>
      </c>
      <c r="H210">
        <v>126.15</v>
      </c>
      <c r="I210" t="s">
        <v>2275</v>
      </c>
      <c r="J210" t="s">
        <v>116</v>
      </c>
      <c r="K210" t="s">
        <v>121</v>
      </c>
      <c r="L210">
        <v>7</v>
      </c>
      <c r="M210">
        <f t="shared" si="9"/>
        <v>1.3257575757575758E-3</v>
      </c>
      <c r="N210">
        <v>6</v>
      </c>
      <c r="O210">
        <f t="shared" si="10"/>
        <v>7.9545454545454555E-3</v>
      </c>
      <c r="R210" s="7">
        <v>0.66637308474038837</v>
      </c>
      <c r="S210">
        <f t="shared" si="11"/>
        <v>5.3006949922530895E-3</v>
      </c>
    </row>
    <row r="211" spans="1:19" x14ac:dyDescent="0.25">
      <c r="A211">
        <v>48174</v>
      </c>
      <c r="B211">
        <v>41336</v>
      </c>
      <c r="C211" t="s">
        <v>1792</v>
      </c>
      <c r="D211" t="s">
        <v>1178</v>
      </c>
      <c r="E211" t="s">
        <v>94</v>
      </c>
      <c r="F211">
        <v>65.8</v>
      </c>
      <c r="G211">
        <v>213.29</v>
      </c>
      <c r="H211">
        <v>213.29</v>
      </c>
      <c r="I211" t="s">
        <v>2275</v>
      </c>
      <c r="J211" t="s">
        <v>116</v>
      </c>
      <c r="K211" t="s">
        <v>121</v>
      </c>
      <c r="L211">
        <v>94</v>
      </c>
      <c r="M211">
        <f t="shared" si="9"/>
        <v>1.7803030303030303E-2</v>
      </c>
      <c r="N211">
        <v>12</v>
      </c>
      <c r="O211">
        <f t="shared" si="10"/>
        <v>0.21363636363636362</v>
      </c>
      <c r="R211" s="7">
        <v>0.66529584816350662</v>
      </c>
      <c r="S211">
        <f t="shared" si="11"/>
        <v>0.14213138574402187</v>
      </c>
    </row>
    <row r="212" spans="1:19" x14ac:dyDescent="0.25">
      <c r="A212">
        <v>40566</v>
      </c>
      <c r="B212">
        <v>42840</v>
      </c>
      <c r="C212" t="s">
        <v>1032</v>
      </c>
      <c r="D212" t="s">
        <v>1792</v>
      </c>
      <c r="E212" t="s">
        <v>94</v>
      </c>
      <c r="F212">
        <v>65.8</v>
      </c>
      <c r="G212">
        <v>213.45</v>
      </c>
      <c r="H212">
        <v>213.45</v>
      </c>
      <c r="I212" t="s">
        <v>2275</v>
      </c>
      <c r="J212" t="s">
        <v>116</v>
      </c>
      <c r="K212" t="s">
        <v>121</v>
      </c>
      <c r="L212">
        <v>46</v>
      </c>
      <c r="M212">
        <f t="shared" si="9"/>
        <v>8.7121212121212127E-3</v>
      </c>
      <c r="N212">
        <v>12</v>
      </c>
      <c r="O212">
        <f t="shared" si="10"/>
        <v>0.10454545454545455</v>
      </c>
      <c r="R212" s="7">
        <v>0.66479714900348719</v>
      </c>
      <c r="S212">
        <f t="shared" si="11"/>
        <v>6.9501520123091853E-2</v>
      </c>
    </row>
    <row r="213" spans="1:19" x14ac:dyDescent="0.25">
      <c r="A213">
        <v>7824</v>
      </c>
      <c r="B213">
        <v>7853</v>
      </c>
      <c r="C213" t="s">
        <v>804</v>
      </c>
      <c r="D213" t="s">
        <v>1032</v>
      </c>
      <c r="E213" t="s">
        <v>94</v>
      </c>
      <c r="F213">
        <v>65.8</v>
      </c>
      <c r="G213">
        <v>213.58</v>
      </c>
      <c r="H213">
        <v>213.58</v>
      </c>
      <c r="I213" t="s">
        <v>2275</v>
      </c>
      <c r="J213" t="s">
        <v>116</v>
      </c>
      <c r="K213" t="s">
        <v>121</v>
      </c>
      <c r="L213">
        <v>5</v>
      </c>
      <c r="M213">
        <f t="shared" si="9"/>
        <v>9.46969696969697E-4</v>
      </c>
      <c r="N213">
        <v>12</v>
      </c>
      <c r="O213">
        <f t="shared" si="10"/>
        <v>1.1363636363636364E-2</v>
      </c>
      <c r="R213" s="7">
        <v>0.66439250610915968</v>
      </c>
      <c r="S213">
        <f t="shared" si="11"/>
        <v>7.5499148421495424E-3</v>
      </c>
    </row>
    <row r="214" spans="1:19" x14ac:dyDescent="0.25">
      <c r="A214">
        <v>33435</v>
      </c>
      <c r="B214">
        <v>13958</v>
      </c>
      <c r="C214" t="s">
        <v>812</v>
      </c>
      <c r="D214" t="s">
        <v>1064</v>
      </c>
      <c r="E214" t="s">
        <v>94</v>
      </c>
      <c r="F214">
        <v>65.8</v>
      </c>
      <c r="G214">
        <v>-230</v>
      </c>
      <c r="H214">
        <v>230</v>
      </c>
      <c r="I214" t="s">
        <v>2275</v>
      </c>
      <c r="J214" t="s">
        <v>116</v>
      </c>
      <c r="K214" t="s">
        <v>121</v>
      </c>
      <c r="L214">
        <v>29</v>
      </c>
      <c r="M214">
        <f t="shared" si="9"/>
        <v>5.4924242424242422E-3</v>
      </c>
      <c r="N214">
        <v>12</v>
      </c>
      <c r="O214">
        <f t="shared" si="10"/>
        <v>6.5909090909090903E-2</v>
      </c>
      <c r="R214" s="7">
        <v>0.65872625288954845</v>
      </c>
      <c r="S214">
        <f t="shared" si="11"/>
        <v>4.3416048485902053E-2</v>
      </c>
    </row>
    <row r="215" spans="1:19" x14ac:dyDescent="0.25">
      <c r="A215">
        <v>8803</v>
      </c>
      <c r="B215">
        <v>25119</v>
      </c>
      <c r="C215" t="s">
        <v>1063</v>
      </c>
      <c r="D215" t="s">
        <v>1064</v>
      </c>
      <c r="E215" t="s">
        <v>94</v>
      </c>
      <c r="F215">
        <v>65.8</v>
      </c>
      <c r="G215">
        <v>230.14</v>
      </c>
      <c r="H215">
        <v>230.14</v>
      </c>
      <c r="I215" t="s">
        <v>2275</v>
      </c>
      <c r="J215" t="s">
        <v>116</v>
      </c>
      <c r="K215" t="s">
        <v>121</v>
      </c>
      <c r="L215">
        <v>5</v>
      </c>
      <c r="M215">
        <f t="shared" si="9"/>
        <v>9.46969696969697E-4</v>
      </c>
      <c r="N215">
        <v>12</v>
      </c>
      <c r="O215">
        <f t="shared" si="10"/>
        <v>1.1363636363636364E-2</v>
      </c>
      <c r="R215" s="7">
        <v>0.65832553299989638</v>
      </c>
      <c r="S215">
        <f t="shared" si="11"/>
        <v>7.4809719659079139E-3</v>
      </c>
    </row>
    <row r="216" spans="1:19" x14ac:dyDescent="0.25">
      <c r="A216">
        <v>10740</v>
      </c>
      <c r="B216">
        <v>11269</v>
      </c>
      <c r="C216" t="s">
        <v>1063</v>
      </c>
      <c r="D216" t="s">
        <v>910</v>
      </c>
      <c r="E216" t="s">
        <v>94</v>
      </c>
      <c r="F216">
        <v>65.8</v>
      </c>
      <c r="G216">
        <v>-230.28</v>
      </c>
      <c r="H216">
        <v>230.28</v>
      </c>
      <c r="I216" t="s">
        <v>2275</v>
      </c>
      <c r="J216" t="s">
        <v>116</v>
      </c>
      <c r="K216" t="s">
        <v>121</v>
      </c>
      <c r="L216">
        <v>6</v>
      </c>
      <c r="M216">
        <f t="shared" si="9"/>
        <v>1.1363636363636363E-3</v>
      </c>
      <c r="N216">
        <v>12</v>
      </c>
      <c r="O216">
        <f t="shared" si="10"/>
        <v>1.3636363636363636E-2</v>
      </c>
      <c r="R216" s="7">
        <v>0.65792530034999197</v>
      </c>
      <c r="S216">
        <f t="shared" si="11"/>
        <v>8.9717086411362536E-3</v>
      </c>
    </row>
    <row r="217" spans="1:19" x14ac:dyDescent="0.25">
      <c r="A217">
        <v>52634</v>
      </c>
      <c r="B217">
        <v>15367</v>
      </c>
      <c r="C217" t="s">
        <v>1284</v>
      </c>
      <c r="D217" t="s">
        <v>821</v>
      </c>
      <c r="E217" t="s">
        <v>239</v>
      </c>
      <c r="F217">
        <v>140</v>
      </c>
      <c r="G217">
        <v>-180.35</v>
      </c>
      <c r="H217">
        <v>180.35</v>
      </c>
      <c r="I217" t="s">
        <v>2275</v>
      </c>
      <c r="J217" t="s">
        <v>116</v>
      </c>
      <c r="K217" t="s">
        <v>121</v>
      </c>
      <c r="L217">
        <v>133</v>
      </c>
      <c r="M217">
        <f t="shared" si="9"/>
        <v>2.5189393939393939E-2</v>
      </c>
      <c r="N217">
        <v>6</v>
      </c>
      <c r="O217">
        <f t="shared" si="10"/>
        <v>0.15113636363636362</v>
      </c>
      <c r="R217" s="7">
        <v>0.65768012752980332</v>
      </c>
      <c r="S217">
        <f t="shared" si="11"/>
        <v>9.9399382910754355E-2</v>
      </c>
    </row>
    <row r="218" spans="1:19" x14ac:dyDescent="0.25">
      <c r="A218">
        <v>38390</v>
      </c>
      <c r="B218">
        <v>4177</v>
      </c>
      <c r="C218" t="s">
        <v>1162</v>
      </c>
      <c r="D218" t="s">
        <v>1418</v>
      </c>
      <c r="E218" t="s">
        <v>239</v>
      </c>
      <c r="F218">
        <v>140</v>
      </c>
      <c r="G218">
        <v>-127.87</v>
      </c>
      <c r="H218">
        <v>127.87</v>
      </c>
      <c r="I218" t="s">
        <v>2275</v>
      </c>
      <c r="J218" t="s">
        <v>116</v>
      </c>
      <c r="K218" t="s">
        <v>121</v>
      </c>
      <c r="L218">
        <v>39</v>
      </c>
      <c r="M218">
        <f t="shared" si="9"/>
        <v>7.3863636363636362E-3</v>
      </c>
      <c r="N218">
        <v>8</v>
      </c>
      <c r="O218">
        <f t="shared" si="10"/>
        <v>5.909090909090909E-2</v>
      </c>
      <c r="R218" s="7">
        <v>0.65740959286775624</v>
      </c>
      <c r="S218">
        <f t="shared" si="11"/>
        <v>3.8846930487640138E-2</v>
      </c>
    </row>
    <row r="219" spans="1:19" x14ac:dyDescent="0.25">
      <c r="A219">
        <v>20433</v>
      </c>
      <c r="B219">
        <v>31756</v>
      </c>
      <c r="C219" t="s">
        <v>1418</v>
      </c>
      <c r="D219" t="s">
        <v>1419</v>
      </c>
      <c r="E219" t="s">
        <v>239</v>
      </c>
      <c r="F219">
        <v>140</v>
      </c>
      <c r="G219">
        <v>-128</v>
      </c>
      <c r="H219">
        <v>128</v>
      </c>
      <c r="I219" t="s">
        <v>2275</v>
      </c>
      <c r="J219" t="s">
        <v>116</v>
      </c>
      <c r="K219" t="s">
        <v>121</v>
      </c>
      <c r="L219">
        <v>14</v>
      </c>
      <c r="M219">
        <f t="shared" si="9"/>
        <v>2.6515151515151517E-3</v>
      </c>
      <c r="N219">
        <v>8</v>
      </c>
      <c r="O219">
        <f t="shared" si="10"/>
        <v>2.1212121212121213E-2</v>
      </c>
      <c r="R219" s="7">
        <v>0.65674191124999992</v>
      </c>
      <c r="S219">
        <f t="shared" si="11"/>
        <v>1.3930889026515151E-2</v>
      </c>
    </row>
    <row r="220" spans="1:19" x14ac:dyDescent="0.25">
      <c r="A220">
        <v>1327</v>
      </c>
      <c r="B220">
        <v>10331</v>
      </c>
      <c r="C220" t="s">
        <v>821</v>
      </c>
      <c r="D220" t="s">
        <v>822</v>
      </c>
      <c r="E220" t="s">
        <v>239</v>
      </c>
      <c r="F220">
        <v>140</v>
      </c>
      <c r="G220">
        <v>-180.7</v>
      </c>
      <c r="H220">
        <v>180.7</v>
      </c>
      <c r="I220" t="s">
        <v>2275</v>
      </c>
      <c r="J220" t="s">
        <v>116</v>
      </c>
      <c r="K220" t="s">
        <v>121</v>
      </c>
      <c r="L220">
        <v>1</v>
      </c>
      <c r="M220">
        <f t="shared" si="9"/>
        <v>1.8939393939393939E-4</v>
      </c>
      <c r="N220">
        <v>6</v>
      </c>
      <c r="O220">
        <f t="shared" si="10"/>
        <v>1.1363636363636363E-3</v>
      </c>
      <c r="R220" s="7">
        <v>0.65640625899280591</v>
      </c>
      <c r="S220">
        <f t="shared" si="11"/>
        <v>7.459162034009158E-4</v>
      </c>
    </row>
    <row r="221" spans="1:19" x14ac:dyDescent="0.25">
      <c r="A221">
        <v>49537</v>
      </c>
      <c r="B221">
        <v>44680</v>
      </c>
      <c r="C221" t="s">
        <v>1843</v>
      </c>
      <c r="D221" t="s">
        <v>822</v>
      </c>
      <c r="E221" t="s">
        <v>239</v>
      </c>
      <c r="F221">
        <v>140</v>
      </c>
      <c r="G221">
        <v>54.59</v>
      </c>
      <c r="H221">
        <v>54.59</v>
      </c>
      <c r="I221" t="s">
        <v>2275</v>
      </c>
      <c r="J221" t="s">
        <v>116</v>
      </c>
      <c r="K221" t="s">
        <v>121</v>
      </c>
      <c r="L221">
        <v>105</v>
      </c>
      <c r="M221">
        <f t="shared" si="9"/>
        <v>1.9886363636363636E-2</v>
      </c>
      <c r="N221">
        <v>6</v>
      </c>
      <c r="O221">
        <f t="shared" si="10"/>
        <v>0.11931818181818182</v>
      </c>
      <c r="R221" s="7">
        <v>0.65618260710752896</v>
      </c>
      <c r="S221">
        <f t="shared" si="11"/>
        <v>7.829451562078471E-2</v>
      </c>
    </row>
    <row r="222" spans="1:19" x14ac:dyDescent="0.25">
      <c r="A222">
        <v>13323</v>
      </c>
      <c r="B222">
        <v>28427</v>
      </c>
      <c r="C222" t="s">
        <v>822</v>
      </c>
      <c r="D222" t="s">
        <v>1137</v>
      </c>
      <c r="E222" t="s">
        <v>239</v>
      </c>
      <c r="F222">
        <v>140</v>
      </c>
      <c r="G222">
        <v>-126.24</v>
      </c>
      <c r="H222">
        <v>126.24</v>
      </c>
      <c r="I222" t="s">
        <v>2275</v>
      </c>
      <c r="J222" t="s">
        <v>116</v>
      </c>
      <c r="K222" t="s">
        <v>121</v>
      </c>
      <c r="L222">
        <v>8</v>
      </c>
      <c r="M222">
        <f t="shared" si="9"/>
        <v>1.5151515151515152E-3</v>
      </c>
      <c r="N222">
        <v>6</v>
      </c>
      <c r="O222">
        <f t="shared" si="10"/>
        <v>9.0909090909090905E-3</v>
      </c>
      <c r="R222" s="7">
        <v>0.65582701582699621</v>
      </c>
      <c r="S222">
        <f t="shared" si="11"/>
        <v>5.9620637802454196E-3</v>
      </c>
    </row>
    <row r="223" spans="1:19" x14ac:dyDescent="0.25">
      <c r="A223">
        <v>54930</v>
      </c>
      <c r="B223">
        <v>29244</v>
      </c>
      <c r="C223" t="s">
        <v>1419</v>
      </c>
      <c r="D223" t="s">
        <v>799</v>
      </c>
      <c r="E223" t="s">
        <v>239</v>
      </c>
      <c r="F223">
        <v>140</v>
      </c>
      <c r="G223">
        <v>-128.46</v>
      </c>
      <c r="H223">
        <v>128.46</v>
      </c>
      <c r="I223" t="s">
        <v>2275</v>
      </c>
      <c r="J223" t="s">
        <v>116</v>
      </c>
      <c r="K223" t="s">
        <v>121</v>
      </c>
      <c r="L223">
        <v>158</v>
      </c>
      <c r="M223">
        <f t="shared" si="9"/>
        <v>2.9924242424242423E-2</v>
      </c>
      <c r="N223">
        <v>8</v>
      </c>
      <c r="O223">
        <f t="shared" si="10"/>
        <v>0.23939393939393938</v>
      </c>
      <c r="R223" s="7">
        <v>0.65439019648139485</v>
      </c>
      <c r="S223">
        <f t="shared" si="11"/>
        <v>0.15665704703645511</v>
      </c>
    </row>
    <row r="224" spans="1:19" x14ac:dyDescent="0.25">
      <c r="A224">
        <v>68225</v>
      </c>
      <c r="B224">
        <v>4888</v>
      </c>
      <c r="C224" t="s">
        <v>2057</v>
      </c>
      <c r="D224" t="s">
        <v>1215</v>
      </c>
      <c r="E224" t="s">
        <v>239</v>
      </c>
      <c r="F224">
        <v>140</v>
      </c>
      <c r="G224">
        <v>-63.18</v>
      </c>
      <c r="H224">
        <v>63.18</v>
      </c>
      <c r="I224" t="s">
        <v>2275</v>
      </c>
      <c r="J224" t="s">
        <v>116</v>
      </c>
      <c r="K224" t="s">
        <v>121</v>
      </c>
      <c r="L224">
        <v>418</v>
      </c>
      <c r="M224">
        <f t="shared" si="9"/>
        <v>7.9166666666666663E-2</v>
      </c>
      <c r="N224">
        <v>8</v>
      </c>
      <c r="O224">
        <f t="shared" si="10"/>
        <v>0.6333333333333333</v>
      </c>
      <c r="R224" s="7">
        <v>0.65332682222222227</v>
      </c>
      <c r="S224">
        <f t="shared" si="11"/>
        <v>0.41377365407407407</v>
      </c>
    </row>
    <row r="225" spans="1:19" x14ac:dyDescent="0.25">
      <c r="A225">
        <v>11098</v>
      </c>
      <c r="B225">
        <v>19939</v>
      </c>
      <c r="C225" t="s">
        <v>1136</v>
      </c>
      <c r="D225" t="s">
        <v>1137</v>
      </c>
      <c r="E225" t="s">
        <v>239</v>
      </c>
      <c r="F225">
        <v>140</v>
      </c>
      <c r="G225">
        <v>105.31</v>
      </c>
      <c r="H225">
        <v>105.31</v>
      </c>
      <c r="I225" t="s">
        <v>2275</v>
      </c>
      <c r="J225" t="s">
        <v>116</v>
      </c>
      <c r="K225" t="s">
        <v>121</v>
      </c>
      <c r="L225">
        <v>6</v>
      </c>
      <c r="M225">
        <f t="shared" si="9"/>
        <v>1.1363636363636363E-3</v>
      </c>
      <c r="N225">
        <v>6</v>
      </c>
      <c r="O225">
        <f t="shared" si="10"/>
        <v>6.8181818181818179E-3</v>
      </c>
      <c r="R225" s="7">
        <v>0.65252141351001802</v>
      </c>
      <c r="S225">
        <f t="shared" si="11"/>
        <v>4.4490096375683049E-3</v>
      </c>
    </row>
    <row r="226" spans="1:19" x14ac:dyDescent="0.25">
      <c r="A226">
        <v>65076</v>
      </c>
      <c r="B226">
        <v>17382</v>
      </c>
      <c r="C226" t="s">
        <v>800</v>
      </c>
      <c r="D226" t="s">
        <v>1136</v>
      </c>
      <c r="E226" t="s">
        <v>239</v>
      </c>
      <c r="F226">
        <v>140</v>
      </c>
      <c r="G226">
        <v>105.78</v>
      </c>
      <c r="H226">
        <v>105.78</v>
      </c>
      <c r="I226" t="s">
        <v>2275</v>
      </c>
      <c r="J226" t="s">
        <v>116</v>
      </c>
      <c r="K226" t="s">
        <v>121</v>
      </c>
      <c r="L226">
        <v>294</v>
      </c>
      <c r="M226">
        <f t="shared" si="9"/>
        <v>5.568181818181818E-2</v>
      </c>
      <c r="N226">
        <v>6</v>
      </c>
      <c r="O226">
        <f t="shared" si="10"/>
        <v>0.33409090909090911</v>
      </c>
      <c r="R226" s="7">
        <v>0.64962214082756664</v>
      </c>
      <c r="S226">
        <f t="shared" si="11"/>
        <v>0.21703285159466432</v>
      </c>
    </row>
    <row r="227" spans="1:19" x14ac:dyDescent="0.25">
      <c r="A227">
        <v>43904</v>
      </c>
      <c r="B227">
        <v>37827</v>
      </c>
      <c r="C227" t="s">
        <v>1842</v>
      </c>
      <c r="D227" t="s">
        <v>1843</v>
      </c>
      <c r="E227" t="s">
        <v>70</v>
      </c>
      <c r="F227">
        <v>140</v>
      </c>
      <c r="G227">
        <v>55.32</v>
      </c>
      <c r="H227">
        <v>55.32</v>
      </c>
      <c r="I227" t="s">
        <v>2275</v>
      </c>
      <c r="J227" t="s">
        <v>116</v>
      </c>
      <c r="K227" t="s">
        <v>121</v>
      </c>
      <c r="L227">
        <v>63</v>
      </c>
      <c r="M227">
        <f t="shared" si="9"/>
        <v>1.1931818181818182E-2</v>
      </c>
      <c r="N227">
        <v>6</v>
      </c>
      <c r="O227">
        <f t="shared" si="10"/>
        <v>7.1590909090909094E-2</v>
      </c>
      <c r="R227" s="7">
        <v>0.64752365368763565</v>
      </c>
      <c r="S227">
        <f t="shared" si="11"/>
        <v>4.6356807025364828E-2</v>
      </c>
    </row>
    <row r="228" spans="1:19" x14ac:dyDescent="0.25">
      <c r="A228">
        <v>548</v>
      </c>
      <c r="B228">
        <v>40647</v>
      </c>
      <c r="C228" t="s">
        <v>800</v>
      </c>
      <c r="D228" t="s">
        <v>801</v>
      </c>
      <c r="E228" t="s">
        <v>239</v>
      </c>
      <c r="F228">
        <v>140</v>
      </c>
      <c r="G228">
        <v>-80.400000000000006</v>
      </c>
      <c r="H228">
        <v>80.400000000000006</v>
      </c>
      <c r="I228" t="s">
        <v>2275</v>
      </c>
      <c r="J228" t="s">
        <v>116</v>
      </c>
      <c r="K228" t="s">
        <v>121</v>
      </c>
      <c r="L228">
        <v>1</v>
      </c>
      <c r="M228">
        <f t="shared" si="9"/>
        <v>1.8939393939393939E-4</v>
      </c>
      <c r="N228">
        <v>8</v>
      </c>
      <c r="O228">
        <f t="shared" si="10"/>
        <v>1.5151515151515152E-3</v>
      </c>
      <c r="R228" s="7">
        <v>0.64443582913907904</v>
      </c>
      <c r="S228">
        <f t="shared" si="11"/>
        <v>9.7641792293799853E-4</v>
      </c>
    </row>
    <row r="229" spans="1:19" x14ac:dyDescent="0.25">
      <c r="A229">
        <v>50359</v>
      </c>
      <c r="B229">
        <v>8001</v>
      </c>
      <c r="C229" t="s">
        <v>799</v>
      </c>
      <c r="D229" t="s">
        <v>802</v>
      </c>
      <c r="E229" t="s">
        <v>239</v>
      </c>
      <c r="F229">
        <v>140</v>
      </c>
      <c r="G229">
        <v>-130.57</v>
      </c>
      <c r="H229">
        <v>130.57</v>
      </c>
      <c r="I229" t="s">
        <v>2275</v>
      </c>
      <c r="J229" t="s">
        <v>116</v>
      </c>
      <c r="K229" t="s">
        <v>121</v>
      </c>
      <c r="L229">
        <v>112</v>
      </c>
      <c r="M229">
        <f t="shared" si="9"/>
        <v>2.1212121212121213E-2</v>
      </c>
      <c r="N229">
        <v>8</v>
      </c>
      <c r="O229">
        <f t="shared" si="10"/>
        <v>0.16969696969696971</v>
      </c>
      <c r="R229" s="7">
        <v>0.6438153070383702</v>
      </c>
      <c r="S229">
        <f t="shared" si="11"/>
        <v>0.10925350664893556</v>
      </c>
    </row>
    <row r="230" spans="1:19" x14ac:dyDescent="0.25">
      <c r="A230">
        <v>13022</v>
      </c>
      <c r="B230">
        <v>5153</v>
      </c>
      <c r="C230" t="s">
        <v>1215</v>
      </c>
      <c r="D230" t="s">
        <v>1216</v>
      </c>
      <c r="E230" t="s">
        <v>239</v>
      </c>
      <c r="F230">
        <v>130</v>
      </c>
      <c r="G230">
        <v>-64.2</v>
      </c>
      <c r="H230">
        <v>64.2</v>
      </c>
      <c r="I230" t="s">
        <v>2275</v>
      </c>
      <c r="J230" t="s">
        <v>116</v>
      </c>
      <c r="K230" t="s">
        <v>121</v>
      </c>
      <c r="L230">
        <v>8</v>
      </c>
      <c r="M230">
        <f t="shared" si="9"/>
        <v>1.5151515151515152E-3</v>
      </c>
      <c r="N230">
        <v>8</v>
      </c>
      <c r="O230">
        <f t="shared" si="10"/>
        <v>1.2121212121212121E-2</v>
      </c>
      <c r="R230" s="7">
        <v>0.64294686336448603</v>
      </c>
      <c r="S230">
        <f t="shared" si="11"/>
        <v>7.7932953135089215E-3</v>
      </c>
    </row>
    <row r="231" spans="1:19" x14ac:dyDescent="0.25">
      <c r="A231">
        <v>61449</v>
      </c>
      <c r="B231">
        <v>38420</v>
      </c>
      <c r="C231" t="s">
        <v>1609</v>
      </c>
      <c r="D231" t="s">
        <v>801</v>
      </c>
      <c r="E231" t="s">
        <v>239</v>
      </c>
      <c r="F231">
        <v>140</v>
      </c>
      <c r="G231">
        <v>80.72</v>
      </c>
      <c r="H231">
        <v>80.72</v>
      </c>
      <c r="I231" t="s">
        <v>2275</v>
      </c>
      <c r="J231" t="s">
        <v>116</v>
      </c>
      <c r="K231" t="s">
        <v>121</v>
      </c>
      <c r="L231">
        <v>232</v>
      </c>
      <c r="M231">
        <f t="shared" si="9"/>
        <v>4.3939393939393938E-2</v>
      </c>
      <c r="N231">
        <v>8</v>
      </c>
      <c r="O231">
        <f t="shared" si="10"/>
        <v>0.3515151515151515</v>
      </c>
      <c r="R231" s="7">
        <v>0.64188107857757626</v>
      </c>
      <c r="S231">
        <f t="shared" si="11"/>
        <v>0.22563092459090558</v>
      </c>
    </row>
    <row r="232" spans="1:19" x14ac:dyDescent="0.25">
      <c r="A232">
        <v>67515</v>
      </c>
      <c r="B232">
        <v>9468</v>
      </c>
      <c r="C232" t="s">
        <v>814</v>
      </c>
      <c r="D232" t="s">
        <v>1844</v>
      </c>
      <c r="E232" t="s">
        <v>94</v>
      </c>
      <c r="F232">
        <v>100.5</v>
      </c>
      <c r="G232">
        <v>-426.99</v>
      </c>
      <c r="H232">
        <v>426.99</v>
      </c>
      <c r="I232" t="s">
        <v>2275</v>
      </c>
      <c r="J232" t="s">
        <v>116</v>
      </c>
      <c r="K232" t="s">
        <v>121</v>
      </c>
      <c r="L232">
        <v>381</v>
      </c>
      <c r="M232">
        <f t="shared" si="9"/>
        <v>7.2159090909090909E-2</v>
      </c>
      <c r="N232">
        <v>8</v>
      </c>
      <c r="O232">
        <f t="shared" si="10"/>
        <v>0.57727272727272727</v>
      </c>
      <c r="R232" s="7">
        <v>0.64063327666789105</v>
      </c>
      <c r="S232">
        <f t="shared" si="11"/>
        <v>0.36982011880373711</v>
      </c>
    </row>
    <row r="233" spans="1:19" x14ac:dyDescent="0.25">
      <c r="A233">
        <v>59068</v>
      </c>
      <c r="B233">
        <v>30189</v>
      </c>
      <c r="C233" t="s">
        <v>1718</v>
      </c>
      <c r="D233" t="s">
        <v>1392</v>
      </c>
      <c r="E233" t="s">
        <v>94</v>
      </c>
      <c r="F233">
        <v>65.8</v>
      </c>
      <c r="G233">
        <v>456.68</v>
      </c>
      <c r="H233">
        <v>456.68</v>
      </c>
      <c r="I233" t="s">
        <v>2275</v>
      </c>
      <c r="J233" t="s">
        <v>116</v>
      </c>
      <c r="K233" t="s">
        <v>121</v>
      </c>
      <c r="L233">
        <v>210</v>
      </c>
      <c r="M233">
        <f t="shared" si="9"/>
        <v>3.9772727272727272E-2</v>
      </c>
      <c r="N233">
        <v>12</v>
      </c>
      <c r="O233">
        <f t="shared" si="10"/>
        <v>0.47727272727272729</v>
      </c>
      <c r="R233" s="7">
        <v>0.64036562095834804</v>
      </c>
      <c r="S233">
        <f t="shared" si="11"/>
        <v>0.3056290463664843</v>
      </c>
    </row>
    <row r="234" spans="1:19" x14ac:dyDescent="0.25">
      <c r="A234">
        <v>43949</v>
      </c>
      <c r="B234">
        <v>13886</v>
      </c>
      <c r="C234" t="s">
        <v>1844</v>
      </c>
      <c r="D234" t="s">
        <v>1236</v>
      </c>
      <c r="E234" t="s">
        <v>94</v>
      </c>
      <c r="F234">
        <v>100.5</v>
      </c>
      <c r="G234">
        <v>-428.04</v>
      </c>
      <c r="H234">
        <v>428.04</v>
      </c>
      <c r="I234" t="s">
        <v>2275</v>
      </c>
      <c r="J234" t="s">
        <v>116</v>
      </c>
      <c r="K234" t="s">
        <v>121</v>
      </c>
      <c r="L234">
        <v>64</v>
      </c>
      <c r="M234">
        <f t="shared" si="9"/>
        <v>1.2121212121212121E-2</v>
      </c>
      <c r="N234">
        <v>8</v>
      </c>
      <c r="O234">
        <f t="shared" si="10"/>
        <v>9.696969696969697E-2</v>
      </c>
      <c r="R234" s="7">
        <v>0.63906177647982154</v>
      </c>
      <c r="S234">
        <f t="shared" si="11"/>
        <v>6.1969626810164512E-2</v>
      </c>
    </row>
    <row r="235" spans="1:19" x14ac:dyDescent="0.25">
      <c r="A235">
        <v>13771</v>
      </c>
      <c r="B235">
        <v>21459</v>
      </c>
      <c r="C235" t="s">
        <v>1236</v>
      </c>
      <c r="D235" t="s">
        <v>1237</v>
      </c>
      <c r="E235" t="s">
        <v>94</v>
      </c>
      <c r="F235">
        <v>100.5</v>
      </c>
      <c r="G235">
        <v>-428.17</v>
      </c>
      <c r="H235">
        <v>428.17</v>
      </c>
      <c r="I235" t="s">
        <v>2275</v>
      </c>
      <c r="J235" t="s">
        <v>116</v>
      </c>
      <c r="K235" t="s">
        <v>121</v>
      </c>
      <c r="L235">
        <v>9</v>
      </c>
      <c r="M235">
        <f t="shared" si="9"/>
        <v>1.7045454545454545E-3</v>
      </c>
      <c r="N235">
        <v>8</v>
      </c>
      <c r="O235">
        <f t="shared" si="10"/>
        <v>1.3636363636363636E-2</v>
      </c>
      <c r="R235" s="7">
        <v>0.63886774599907237</v>
      </c>
      <c r="S235">
        <f t="shared" si="11"/>
        <v>8.7118328999873495E-3</v>
      </c>
    </row>
    <row r="236" spans="1:19" x14ac:dyDescent="0.25">
      <c r="A236">
        <v>22036</v>
      </c>
      <c r="B236">
        <v>44035</v>
      </c>
      <c r="C236" t="s">
        <v>1237</v>
      </c>
      <c r="D236" t="s">
        <v>1458</v>
      </c>
      <c r="E236" t="s">
        <v>94</v>
      </c>
      <c r="F236">
        <v>100.5</v>
      </c>
      <c r="G236">
        <v>-428.59</v>
      </c>
      <c r="H236">
        <v>428.59</v>
      </c>
      <c r="I236" t="s">
        <v>2275</v>
      </c>
      <c r="J236" t="s">
        <v>116</v>
      </c>
      <c r="K236" t="s">
        <v>121</v>
      </c>
      <c r="L236">
        <v>15</v>
      </c>
      <c r="M236">
        <f t="shared" si="9"/>
        <v>2.840909090909091E-3</v>
      </c>
      <c r="N236">
        <v>8</v>
      </c>
      <c r="O236">
        <f t="shared" si="10"/>
        <v>2.2727272727272728E-2</v>
      </c>
      <c r="R236" s="7">
        <v>0.63824168273740134</v>
      </c>
      <c r="S236">
        <f t="shared" si="11"/>
        <v>1.4505492789486395E-2</v>
      </c>
    </row>
    <row r="237" spans="1:19" x14ac:dyDescent="0.25">
      <c r="A237">
        <v>54477</v>
      </c>
      <c r="B237">
        <v>22066</v>
      </c>
      <c r="C237" t="s">
        <v>1389</v>
      </c>
      <c r="D237" t="s">
        <v>1682</v>
      </c>
      <c r="E237" t="s">
        <v>94</v>
      </c>
      <c r="F237">
        <v>65.8</v>
      </c>
      <c r="G237">
        <v>-237.22</v>
      </c>
      <c r="H237">
        <v>237.22</v>
      </c>
      <c r="I237" t="s">
        <v>2278</v>
      </c>
      <c r="J237" t="s">
        <v>116</v>
      </c>
      <c r="K237" t="s">
        <v>121</v>
      </c>
      <c r="L237">
        <v>154</v>
      </c>
      <c r="M237">
        <f t="shared" si="9"/>
        <v>2.9166666666666667E-2</v>
      </c>
      <c r="N237">
        <v>12</v>
      </c>
      <c r="O237">
        <f t="shared" si="10"/>
        <v>0.35</v>
      </c>
      <c r="R237" s="7">
        <v>0.63811947215243225</v>
      </c>
      <c r="S237">
        <f t="shared" si="11"/>
        <v>0.22334181525335128</v>
      </c>
    </row>
    <row r="238" spans="1:19" x14ac:dyDescent="0.25">
      <c r="A238">
        <v>43899</v>
      </c>
      <c r="B238">
        <v>29175</v>
      </c>
      <c r="C238" t="s">
        <v>1178</v>
      </c>
      <c r="D238" t="s">
        <v>1690</v>
      </c>
      <c r="E238" t="s">
        <v>94</v>
      </c>
      <c r="F238">
        <v>65.8</v>
      </c>
      <c r="G238">
        <v>268.04000000000002</v>
      </c>
      <c r="H238">
        <v>268.04000000000002</v>
      </c>
      <c r="I238" t="s">
        <v>2275</v>
      </c>
      <c r="J238" t="s">
        <v>116</v>
      </c>
      <c r="K238" t="s">
        <v>121</v>
      </c>
      <c r="L238">
        <v>63</v>
      </c>
      <c r="M238">
        <f t="shared" si="9"/>
        <v>1.1931818181818182E-2</v>
      </c>
      <c r="N238">
        <v>12</v>
      </c>
      <c r="O238">
        <f t="shared" si="10"/>
        <v>0.14318181818181819</v>
      </c>
      <c r="R238" s="7">
        <v>0.63783391192644467</v>
      </c>
      <c r="S238">
        <f t="shared" si="11"/>
        <v>9.1326219207650036E-2</v>
      </c>
    </row>
    <row r="239" spans="1:19" x14ac:dyDescent="0.25">
      <c r="A239">
        <v>33452</v>
      </c>
      <c r="B239">
        <v>24676</v>
      </c>
      <c r="C239" t="s">
        <v>1507</v>
      </c>
      <c r="D239" t="s">
        <v>1672</v>
      </c>
      <c r="E239" t="s">
        <v>94</v>
      </c>
      <c r="F239">
        <v>65.8</v>
      </c>
      <c r="G239">
        <v>429.6</v>
      </c>
      <c r="H239">
        <v>429.6</v>
      </c>
      <c r="I239" t="s">
        <v>2275</v>
      </c>
      <c r="J239" t="s">
        <v>116</v>
      </c>
      <c r="K239" t="s">
        <v>121</v>
      </c>
      <c r="L239">
        <v>29</v>
      </c>
      <c r="M239">
        <f t="shared" si="9"/>
        <v>5.4924242424242422E-3</v>
      </c>
      <c r="N239">
        <v>12</v>
      </c>
      <c r="O239">
        <f t="shared" si="10"/>
        <v>6.5909090909090903E-2</v>
      </c>
      <c r="R239" s="7">
        <v>0.6367411610903696</v>
      </c>
      <c r="S239">
        <f t="shared" si="11"/>
        <v>4.1967031071865266E-2</v>
      </c>
    </row>
    <row r="240" spans="1:19" x14ac:dyDescent="0.25">
      <c r="A240">
        <v>24639</v>
      </c>
      <c r="B240">
        <v>35515</v>
      </c>
      <c r="C240" t="s">
        <v>951</v>
      </c>
      <c r="D240" t="s">
        <v>1507</v>
      </c>
      <c r="E240" t="s">
        <v>94</v>
      </c>
      <c r="F240">
        <v>65.8</v>
      </c>
      <c r="G240">
        <v>429.74</v>
      </c>
      <c r="H240">
        <v>429.74</v>
      </c>
      <c r="I240" t="s">
        <v>2275</v>
      </c>
      <c r="J240" t="s">
        <v>116</v>
      </c>
      <c r="K240" t="s">
        <v>121</v>
      </c>
      <c r="L240">
        <v>17</v>
      </c>
      <c r="M240">
        <f t="shared" si="9"/>
        <v>3.2196969696969696E-3</v>
      </c>
      <c r="N240">
        <v>12</v>
      </c>
      <c r="O240">
        <f t="shared" si="10"/>
        <v>3.8636363636363635E-2</v>
      </c>
      <c r="R240" s="7">
        <v>0.63653372458794344</v>
      </c>
      <c r="S240">
        <f t="shared" si="11"/>
        <v>2.4593348449988724E-2</v>
      </c>
    </row>
    <row r="241" spans="1:19" x14ac:dyDescent="0.25">
      <c r="A241">
        <v>39546</v>
      </c>
      <c r="B241">
        <v>4851</v>
      </c>
      <c r="C241" t="s">
        <v>1296</v>
      </c>
      <c r="D241" t="s">
        <v>951</v>
      </c>
      <c r="E241" t="s">
        <v>94</v>
      </c>
      <c r="F241">
        <v>65.8</v>
      </c>
      <c r="G241">
        <v>268.67</v>
      </c>
      <c r="H241">
        <v>268.67</v>
      </c>
      <c r="I241" t="s">
        <v>2275</v>
      </c>
      <c r="J241" t="s">
        <v>116</v>
      </c>
      <c r="K241" t="s">
        <v>121</v>
      </c>
      <c r="L241">
        <v>42</v>
      </c>
      <c r="M241">
        <f t="shared" si="9"/>
        <v>7.9545454545454537E-3</v>
      </c>
      <c r="N241">
        <v>12</v>
      </c>
      <c r="O241">
        <f t="shared" si="10"/>
        <v>9.5454545454545445E-2</v>
      </c>
      <c r="R241" s="7">
        <v>0.63633826535439098</v>
      </c>
      <c r="S241">
        <f t="shared" si="11"/>
        <v>6.0741379874737315E-2</v>
      </c>
    </row>
    <row r="242" spans="1:19" x14ac:dyDescent="0.25">
      <c r="A242">
        <v>15836</v>
      </c>
      <c r="B242">
        <v>15724</v>
      </c>
      <c r="C242" t="s">
        <v>1295</v>
      </c>
      <c r="D242" t="s">
        <v>1296</v>
      </c>
      <c r="E242" t="s">
        <v>94</v>
      </c>
      <c r="F242">
        <v>65.8</v>
      </c>
      <c r="G242">
        <v>268.8</v>
      </c>
      <c r="H242">
        <v>268.8</v>
      </c>
      <c r="I242" t="s">
        <v>2275</v>
      </c>
      <c r="J242" t="s">
        <v>116</v>
      </c>
      <c r="K242" t="s">
        <v>121</v>
      </c>
      <c r="L242">
        <v>10</v>
      </c>
      <c r="M242">
        <f t="shared" si="9"/>
        <v>1.893939393939394E-3</v>
      </c>
      <c r="N242">
        <v>12</v>
      </c>
      <c r="O242">
        <f t="shared" si="10"/>
        <v>2.2727272727272728E-2</v>
      </c>
      <c r="R242" s="7">
        <v>0.63603051247308118</v>
      </c>
      <c r="S242">
        <f t="shared" si="11"/>
        <v>1.4455238919842755E-2</v>
      </c>
    </row>
    <row r="243" spans="1:19" x14ac:dyDescent="0.25">
      <c r="A243">
        <v>5254</v>
      </c>
      <c r="B243">
        <v>34374</v>
      </c>
      <c r="C243" t="s">
        <v>950</v>
      </c>
      <c r="D243" t="s">
        <v>951</v>
      </c>
      <c r="E243" t="s">
        <v>70</v>
      </c>
      <c r="F243">
        <v>130</v>
      </c>
      <c r="G243">
        <v>161.32</v>
      </c>
      <c r="H243">
        <v>161.32</v>
      </c>
      <c r="I243" t="s">
        <v>2275</v>
      </c>
      <c r="J243" t="s">
        <v>116</v>
      </c>
      <c r="K243" t="s">
        <v>121</v>
      </c>
      <c r="L243">
        <v>3</v>
      </c>
      <c r="M243">
        <f t="shared" si="9"/>
        <v>5.6818181818181815E-4</v>
      </c>
      <c r="N243">
        <v>8</v>
      </c>
      <c r="O243">
        <f t="shared" si="10"/>
        <v>4.5454545454545452E-3</v>
      </c>
      <c r="R243" s="7">
        <v>0.63587280592399298</v>
      </c>
      <c r="S243">
        <f t="shared" si="11"/>
        <v>2.8903309360181497E-3</v>
      </c>
    </row>
    <row r="244" spans="1:19" x14ac:dyDescent="0.25">
      <c r="A244">
        <v>33749</v>
      </c>
      <c r="B244">
        <v>17007</v>
      </c>
      <c r="C244" t="s">
        <v>1682</v>
      </c>
      <c r="D244" t="s">
        <v>1413</v>
      </c>
      <c r="E244" t="s">
        <v>94</v>
      </c>
      <c r="F244">
        <v>65.8</v>
      </c>
      <c r="G244">
        <v>-238.22</v>
      </c>
      <c r="H244">
        <v>238.22</v>
      </c>
      <c r="I244" t="s">
        <v>2278</v>
      </c>
      <c r="J244" t="s">
        <v>116</v>
      </c>
      <c r="K244" t="s">
        <v>121</v>
      </c>
      <c r="L244">
        <v>30</v>
      </c>
      <c r="M244">
        <f t="shared" si="9"/>
        <v>5.681818181818182E-3</v>
      </c>
      <c r="N244">
        <v>12</v>
      </c>
      <c r="O244">
        <f t="shared" si="10"/>
        <v>6.8181818181818177E-2</v>
      </c>
      <c r="R244" s="7">
        <v>0.6354407740072201</v>
      </c>
      <c r="S244">
        <f t="shared" si="11"/>
        <v>4.3325507318674093E-2</v>
      </c>
    </row>
    <row r="245" spans="1:19" x14ac:dyDescent="0.25">
      <c r="A245">
        <v>56372</v>
      </c>
      <c r="B245">
        <v>27862</v>
      </c>
      <c r="C245" t="s">
        <v>1942</v>
      </c>
      <c r="D245" t="s">
        <v>950</v>
      </c>
      <c r="E245" t="s">
        <v>70</v>
      </c>
      <c r="F245">
        <v>130</v>
      </c>
      <c r="G245">
        <v>161.44999999999999</v>
      </c>
      <c r="H245">
        <v>161.44999999999999</v>
      </c>
      <c r="I245" t="s">
        <v>2275</v>
      </c>
      <c r="J245" t="s">
        <v>116</v>
      </c>
      <c r="K245" t="s">
        <v>121</v>
      </c>
      <c r="L245">
        <v>183</v>
      </c>
      <c r="M245">
        <f t="shared" si="9"/>
        <v>3.465909090909091E-2</v>
      </c>
      <c r="N245">
        <v>8</v>
      </c>
      <c r="O245">
        <f t="shared" si="10"/>
        <v>0.27727272727272728</v>
      </c>
      <c r="R245" s="7">
        <v>0.6353607993289474</v>
      </c>
      <c r="S245">
        <f t="shared" si="11"/>
        <v>0.17616822163211723</v>
      </c>
    </row>
    <row r="246" spans="1:19" x14ac:dyDescent="0.25">
      <c r="A246">
        <v>29777</v>
      </c>
      <c r="B246">
        <v>347457</v>
      </c>
      <c r="C246" t="s">
        <v>1608</v>
      </c>
      <c r="D246" t="s">
        <v>1609</v>
      </c>
      <c r="E246" t="s">
        <v>70</v>
      </c>
      <c r="F246">
        <v>140</v>
      </c>
      <c r="G246">
        <v>81.569999999999993</v>
      </c>
      <c r="H246">
        <v>81.569999999999993</v>
      </c>
      <c r="I246" t="s">
        <v>2275</v>
      </c>
      <c r="J246" t="s">
        <v>116</v>
      </c>
      <c r="K246" t="s">
        <v>121</v>
      </c>
      <c r="L246">
        <v>24</v>
      </c>
      <c r="M246">
        <f t="shared" si="9"/>
        <v>4.5454545454545452E-3</v>
      </c>
      <c r="N246">
        <v>8</v>
      </c>
      <c r="O246">
        <f t="shared" si="10"/>
        <v>3.6363636363636362E-2</v>
      </c>
      <c r="R246" s="7">
        <v>0.63519235825403908</v>
      </c>
      <c r="S246">
        <f t="shared" si="11"/>
        <v>2.3097903936510511E-2</v>
      </c>
    </row>
    <row r="247" spans="1:19" x14ac:dyDescent="0.25">
      <c r="A247">
        <v>51399</v>
      </c>
      <c r="B247">
        <v>32273</v>
      </c>
      <c r="C247" t="s">
        <v>1437</v>
      </c>
      <c r="D247" t="s">
        <v>1295</v>
      </c>
      <c r="E247" t="s">
        <v>94</v>
      </c>
      <c r="F247">
        <v>65.8</v>
      </c>
      <c r="G247">
        <v>269.56</v>
      </c>
      <c r="H247">
        <v>269.56</v>
      </c>
      <c r="I247" t="s">
        <v>2275</v>
      </c>
      <c r="J247" t="s">
        <v>116</v>
      </c>
      <c r="K247" t="s">
        <v>121</v>
      </c>
      <c r="L247">
        <v>121</v>
      </c>
      <c r="M247">
        <f t="shared" si="9"/>
        <v>2.2916666666666665E-2</v>
      </c>
      <c r="N247">
        <v>12</v>
      </c>
      <c r="O247">
        <f t="shared" si="10"/>
        <v>0.27499999999999997</v>
      </c>
      <c r="R247" s="7">
        <v>0.63423728206248786</v>
      </c>
      <c r="S247">
        <f t="shared" si="11"/>
        <v>0.17441525256718415</v>
      </c>
    </row>
    <row r="248" spans="1:19" x14ac:dyDescent="0.25">
      <c r="A248">
        <v>52026</v>
      </c>
      <c r="B248">
        <v>13631</v>
      </c>
      <c r="C248" t="s">
        <v>1902</v>
      </c>
      <c r="D248" t="s">
        <v>1942</v>
      </c>
      <c r="E248" t="s">
        <v>239</v>
      </c>
      <c r="F248">
        <v>140</v>
      </c>
      <c r="G248">
        <v>161.93</v>
      </c>
      <c r="H248">
        <v>161.93</v>
      </c>
      <c r="I248" t="s">
        <v>2275</v>
      </c>
      <c r="J248" t="s">
        <v>116</v>
      </c>
      <c r="K248" t="s">
        <v>121</v>
      </c>
      <c r="L248">
        <v>127</v>
      </c>
      <c r="M248">
        <f t="shared" si="9"/>
        <v>2.4053030303030302E-2</v>
      </c>
      <c r="N248">
        <v>8</v>
      </c>
      <c r="O248">
        <f t="shared" si="10"/>
        <v>0.19242424242424241</v>
      </c>
      <c r="R248" s="7">
        <v>0.63347743501302134</v>
      </c>
      <c r="S248">
        <f t="shared" si="11"/>
        <v>0.12189641552523289</v>
      </c>
    </row>
    <row r="249" spans="1:19" x14ac:dyDescent="0.25">
      <c r="A249">
        <v>43101</v>
      </c>
      <c r="B249">
        <v>21803</v>
      </c>
      <c r="C249" t="s">
        <v>925</v>
      </c>
      <c r="D249" t="s">
        <v>807</v>
      </c>
      <c r="E249" t="s">
        <v>94</v>
      </c>
      <c r="F249">
        <v>100.5</v>
      </c>
      <c r="G249">
        <v>345.4</v>
      </c>
      <c r="H249">
        <v>345.4</v>
      </c>
      <c r="I249" t="s">
        <v>2275</v>
      </c>
      <c r="J249" t="s">
        <v>116</v>
      </c>
      <c r="K249" t="s">
        <v>121</v>
      </c>
      <c r="L249">
        <v>59</v>
      </c>
      <c r="M249">
        <f t="shared" si="9"/>
        <v>1.1174242424242425E-2</v>
      </c>
      <c r="N249">
        <v>8</v>
      </c>
      <c r="O249">
        <f t="shared" si="10"/>
        <v>8.9393939393939401E-2</v>
      </c>
      <c r="R249" s="7">
        <v>0.63194894807952129</v>
      </c>
      <c r="S249">
        <f t="shared" si="11"/>
        <v>5.6492405964684481E-2</v>
      </c>
    </row>
    <row r="250" spans="1:19" x14ac:dyDescent="0.25">
      <c r="A250">
        <v>66869</v>
      </c>
      <c r="B250">
        <v>345941</v>
      </c>
      <c r="C250" t="s">
        <v>1756</v>
      </c>
      <c r="D250" t="s">
        <v>1842</v>
      </c>
      <c r="E250" t="s">
        <v>70</v>
      </c>
      <c r="F250">
        <v>140</v>
      </c>
      <c r="G250">
        <v>56.83</v>
      </c>
      <c r="H250">
        <v>56.83</v>
      </c>
      <c r="I250" t="s">
        <v>2275</v>
      </c>
      <c r="J250" t="s">
        <v>116</v>
      </c>
      <c r="K250" t="s">
        <v>121</v>
      </c>
      <c r="L250">
        <v>353</v>
      </c>
      <c r="M250">
        <f t="shared" si="9"/>
        <v>6.6856060606060599E-2</v>
      </c>
      <c r="N250">
        <v>6</v>
      </c>
      <c r="O250">
        <f t="shared" si="10"/>
        <v>0.40113636363636362</v>
      </c>
      <c r="R250" s="7">
        <v>0.63031864370930857</v>
      </c>
      <c r="S250">
        <f t="shared" si="11"/>
        <v>0.25284372866975674</v>
      </c>
    </row>
    <row r="251" spans="1:19" x14ac:dyDescent="0.25">
      <c r="A251">
        <v>47953</v>
      </c>
      <c r="B251">
        <v>41933</v>
      </c>
      <c r="C251" t="s">
        <v>1880</v>
      </c>
      <c r="D251" t="s">
        <v>1902</v>
      </c>
      <c r="E251" t="s">
        <v>239</v>
      </c>
      <c r="F251">
        <v>140</v>
      </c>
      <c r="G251">
        <v>163.41</v>
      </c>
      <c r="H251">
        <v>163.41</v>
      </c>
      <c r="I251" t="s">
        <v>2275</v>
      </c>
      <c r="J251" t="s">
        <v>116</v>
      </c>
      <c r="K251" t="s">
        <v>121</v>
      </c>
      <c r="L251">
        <v>92</v>
      </c>
      <c r="M251">
        <f t="shared" si="9"/>
        <v>1.7424242424242425E-2</v>
      </c>
      <c r="N251">
        <v>8</v>
      </c>
      <c r="O251">
        <f t="shared" si="10"/>
        <v>0.1393939393939394</v>
      </c>
      <c r="R251" s="7">
        <v>0.62774004682491003</v>
      </c>
      <c r="S251">
        <f t="shared" si="11"/>
        <v>8.7503158042260193E-2</v>
      </c>
    </row>
    <row r="252" spans="1:19" x14ac:dyDescent="0.25">
      <c r="A252">
        <v>71700</v>
      </c>
      <c r="B252">
        <v>344830</v>
      </c>
      <c r="C252" t="s">
        <v>1867</v>
      </c>
      <c r="D252" t="s">
        <v>1608</v>
      </c>
      <c r="E252" t="s">
        <v>70</v>
      </c>
      <c r="F252">
        <v>130</v>
      </c>
      <c r="G252">
        <v>82.87</v>
      </c>
      <c r="H252">
        <v>82.87</v>
      </c>
      <c r="I252" t="s">
        <v>2275</v>
      </c>
      <c r="J252" t="s">
        <v>116</v>
      </c>
      <c r="K252" t="s">
        <v>121</v>
      </c>
      <c r="L252">
        <v>111</v>
      </c>
      <c r="M252">
        <f t="shared" si="9"/>
        <v>2.1022727272727273E-2</v>
      </c>
      <c r="N252">
        <v>6</v>
      </c>
      <c r="O252">
        <f t="shared" si="10"/>
        <v>0.12613636363636363</v>
      </c>
      <c r="R252" s="7">
        <v>0.62522795538532594</v>
      </c>
      <c r="S252">
        <f t="shared" si="11"/>
        <v>7.8863980736103609E-2</v>
      </c>
    </row>
    <row r="253" spans="1:19" x14ac:dyDescent="0.25">
      <c r="A253">
        <v>39243</v>
      </c>
      <c r="B253">
        <v>17840</v>
      </c>
      <c r="C253" t="s">
        <v>1767</v>
      </c>
      <c r="D253" t="s">
        <v>1213</v>
      </c>
      <c r="E253" t="s">
        <v>94</v>
      </c>
      <c r="F253">
        <v>65.8</v>
      </c>
      <c r="G253">
        <v>511.25</v>
      </c>
      <c r="H253">
        <v>511.25</v>
      </c>
      <c r="I253" t="s">
        <v>2275</v>
      </c>
      <c r="J253" t="s">
        <v>116</v>
      </c>
      <c r="K253" t="s">
        <v>121</v>
      </c>
      <c r="L253">
        <v>41</v>
      </c>
      <c r="M253">
        <f t="shared" si="9"/>
        <v>7.7651515151515148E-3</v>
      </c>
      <c r="N253">
        <v>12</v>
      </c>
      <c r="O253">
        <f t="shared" si="10"/>
        <v>9.3181818181818171E-2</v>
      </c>
      <c r="R253" s="7">
        <v>0.62515194309299427</v>
      </c>
      <c r="S253">
        <f t="shared" si="11"/>
        <v>5.8252794697301734E-2</v>
      </c>
    </row>
    <row r="254" spans="1:19" x14ac:dyDescent="0.25">
      <c r="A254">
        <v>47407</v>
      </c>
      <c r="B254">
        <v>12737</v>
      </c>
      <c r="C254" t="s">
        <v>808</v>
      </c>
      <c r="D254" t="s">
        <v>1767</v>
      </c>
      <c r="E254" t="s">
        <v>94</v>
      </c>
      <c r="F254">
        <v>65.8</v>
      </c>
      <c r="G254">
        <v>511.82</v>
      </c>
      <c r="H254">
        <v>511.82</v>
      </c>
      <c r="I254" t="s">
        <v>2275</v>
      </c>
      <c r="J254" t="s">
        <v>116</v>
      </c>
      <c r="K254" t="s">
        <v>121</v>
      </c>
      <c r="L254">
        <v>88</v>
      </c>
      <c r="M254">
        <f t="shared" si="9"/>
        <v>1.6666666666666666E-2</v>
      </c>
      <c r="N254">
        <v>12</v>
      </c>
      <c r="O254">
        <f t="shared" si="10"/>
        <v>0.2</v>
      </c>
      <c r="R254" s="7">
        <v>0.62445572839336749</v>
      </c>
      <c r="S254">
        <f t="shared" si="11"/>
        <v>0.1248911456786735</v>
      </c>
    </row>
    <row r="255" spans="1:19" x14ac:dyDescent="0.25">
      <c r="A255">
        <v>46331</v>
      </c>
      <c r="B255">
        <v>39898</v>
      </c>
      <c r="C255" t="s">
        <v>941</v>
      </c>
      <c r="D255" t="s">
        <v>1880</v>
      </c>
      <c r="E255" t="s">
        <v>239</v>
      </c>
      <c r="F255">
        <v>140</v>
      </c>
      <c r="G255">
        <v>164.42</v>
      </c>
      <c r="H255">
        <v>164.42</v>
      </c>
      <c r="I255" t="s">
        <v>2275</v>
      </c>
      <c r="J255" t="s">
        <v>116</v>
      </c>
      <c r="K255" t="s">
        <v>121</v>
      </c>
      <c r="L255">
        <v>85</v>
      </c>
      <c r="M255">
        <f t="shared" si="9"/>
        <v>1.6098484848484848E-2</v>
      </c>
      <c r="N255">
        <v>8</v>
      </c>
      <c r="O255">
        <f t="shared" si="10"/>
        <v>0.12878787878787878</v>
      </c>
      <c r="R255" s="7">
        <v>0.62388396211931973</v>
      </c>
      <c r="S255">
        <f t="shared" si="11"/>
        <v>8.034869209112451E-2</v>
      </c>
    </row>
    <row r="256" spans="1:19" x14ac:dyDescent="0.25">
      <c r="A256">
        <v>45187</v>
      </c>
      <c r="B256">
        <v>24032</v>
      </c>
      <c r="C256" t="s">
        <v>1658</v>
      </c>
      <c r="D256" t="s">
        <v>1867</v>
      </c>
      <c r="E256" t="s">
        <v>70</v>
      </c>
      <c r="F256">
        <v>130</v>
      </c>
      <c r="G256">
        <v>83.2</v>
      </c>
      <c r="H256">
        <v>83.2</v>
      </c>
      <c r="I256" t="s">
        <v>2275</v>
      </c>
      <c r="J256" t="s">
        <v>116</v>
      </c>
      <c r="K256" t="s">
        <v>121</v>
      </c>
      <c r="L256">
        <v>72</v>
      </c>
      <c r="M256">
        <f t="shared" si="9"/>
        <v>1.3636363636363636E-2</v>
      </c>
      <c r="N256">
        <v>6</v>
      </c>
      <c r="O256">
        <f t="shared" si="10"/>
        <v>8.1818181818181818E-2</v>
      </c>
      <c r="R256" s="7">
        <v>0.62274808488920619</v>
      </c>
      <c r="S256">
        <f t="shared" si="11"/>
        <v>5.0952116036389598E-2</v>
      </c>
    </row>
    <row r="257" spans="1:19" x14ac:dyDescent="0.25">
      <c r="A257">
        <v>68179</v>
      </c>
      <c r="B257">
        <v>13565</v>
      </c>
      <c r="C257" t="s">
        <v>1958</v>
      </c>
      <c r="D257" t="s">
        <v>808</v>
      </c>
      <c r="E257" t="s">
        <v>94</v>
      </c>
      <c r="F257">
        <v>65.8</v>
      </c>
      <c r="G257">
        <v>513.96</v>
      </c>
      <c r="H257">
        <v>513.96</v>
      </c>
      <c r="I257" t="s">
        <v>2275</v>
      </c>
      <c r="J257" t="s">
        <v>116</v>
      </c>
      <c r="K257" t="s">
        <v>121</v>
      </c>
      <c r="L257">
        <v>414</v>
      </c>
      <c r="M257">
        <f t="shared" si="9"/>
        <v>7.8409090909090914E-2</v>
      </c>
      <c r="N257">
        <v>12</v>
      </c>
      <c r="O257">
        <f t="shared" si="10"/>
        <v>0.94090909090909092</v>
      </c>
      <c r="R257" s="7">
        <v>0.62185565200850901</v>
      </c>
      <c r="S257">
        <f t="shared" si="11"/>
        <v>0.58510963620800616</v>
      </c>
    </row>
    <row r="258" spans="1:19" x14ac:dyDescent="0.25">
      <c r="A258">
        <v>4368</v>
      </c>
      <c r="B258">
        <v>4566</v>
      </c>
      <c r="C258" t="s">
        <v>924</v>
      </c>
      <c r="D258" t="s">
        <v>925</v>
      </c>
      <c r="E258" t="s">
        <v>94</v>
      </c>
      <c r="F258">
        <v>100.5</v>
      </c>
      <c r="G258">
        <v>351.11</v>
      </c>
      <c r="H258">
        <v>351.11</v>
      </c>
      <c r="I258" t="s">
        <v>2275</v>
      </c>
      <c r="J258" t="s">
        <v>116</v>
      </c>
      <c r="K258" t="s">
        <v>121</v>
      </c>
      <c r="L258">
        <v>3</v>
      </c>
      <c r="M258">
        <f t="shared" ref="M258:M321" si="12">L258/5280</f>
        <v>5.6818181818181815E-4</v>
      </c>
      <c r="N258">
        <v>8</v>
      </c>
      <c r="O258">
        <f t="shared" ref="O258:O321" si="13">M258*N258</f>
        <v>4.5454545454545452E-3</v>
      </c>
      <c r="R258" s="7">
        <v>0.62167174579666384</v>
      </c>
      <c r="S258">
        <f t="shared" ref="S258:S321" si="14">R258*O258</f>
        <v>2.8257806627121082E-3</v>
      </c>
    </row>
    <row r="259" spans="1:19" x14ac:dyDescent="0.25">
      <c r="A259">
        <v>61060</v>
      </c>
      <c r="B259">
        <v>5158</v>
      </c>
      <c r="C259" t="s">
        <v>1322</v>
      </c>
      <c r="D259" t="s">
        <v>924</v>
      </c>
      <c r="E259" t="s">
        <v>94</v>
      </c>
      <c r="F259">
        <v>100.5</v>
      </c>
      <c r="G259">
        <v>351.29</v>
      </c>
      <c r="H259">
        <v>351.29</v>
      </c>
      <c r="I259" t="s">
        <v>2275</v>
      </c>
      <c r="J259" t="s">
        <v>116</v>
      </c>
      <c r="K259" t="s">
        <v>121</v>
      </c>
      <c r="L259">
        <v>226</v>
      </c>
      <c r="M259">
        <f t="shared" si="12"/>
        <v>4.2803030303030301E-2</v>
      </c>
      <c r="N259">
        <v>8</v>
      </c>
      <c r="O259">
        <f t="shared" si="13"/>
        <v>0.34242424242424241</v>
      </c>
      <c r="R259" s="7">
        <v>0.62135320295672136</v>
      </c>
      <c r="S259">
        <f t="shared" si="14"/>
        <v>0.21276639980033185</v>
      </c>
    </row>
    <row r="260" spans="1:19" x14ac:dyDescent="0.25">
      <c r="A260">
        <v>32693</v>
      </c>
      <c r="B260">
        <v>4582</v>
      </c>
      <c r="C260" t="s">
        <v>1153</v>
      </c>
      <c r="D260" t="s">
        <v>1658</v>
      </c>
      <c r="E260" t="s">
        <v>70</v>
      </c>
      <c r="F260">
        <v>130</v>
      </c>
      <c r="G260">
        <v>83.45</v>
      </c>
      <c r="H260">
        <v>83.45</v>
      </c>
      <c r="I260" t="s">
        <v>2275</v>
      </c>
      <c r="J260" t="s">
        <v>116</v>
      </c>
      <c r="K260" t="s">
        <v>121</v>
      </c>
      <c r="L260">
        <v>28</v>
      </c>
      <c r="M260">
        <f t="shared" si="12"/>
        <v>5.3030303030303034E-3</v>
      </c>
      <c r="N260">
        <v>6</v>
      </c>
      <c r="O260">
        <f t="shared" si="13"/>
        <v>3.1818181818181822E-2</v>
      </c>
      <c r="R260" s="7">
        <v>0.62088245251985574</v>
      </c>
      <c r="S260">
        <f t="shared" si="14"/>
        <v>1.9755350761995413E-2</v>
      </c>
    </row>
    <row r="261" spans="1:19" x14ac:dyDescent="0.25">
      <c r="A261">
        <v>56209</v>
      </c>
      <c r="B261">
        <v>41337</v>
      </c>
      <c r="C261" t="s">
        <v>1690</v>
      </c>
      <c r="D261" t="s">
        <v>1437</v>
      </c>
      <c r="E261" t="s">
        <v>94</v>
      </c>
      <c r="F261">
        <v>65.8</v>
      </c>
      <c r="G261">
        <v>275.85000000000002</v>
      </c>
      <c r="H261">
        <v>275.85000000000002</v>
      </c>
      <c r="I261" t="s">
        <v>2275</v>
      </c>
      <c r="J261" t="s">
        <v>116</v>
      </c>
      <c r="K261" t="s">
        <v>121</v>
      </c>
      <c r="L261">
        <v>173</v>
      </c>
      <c r="M261">
        <f t="shared" si="12"/>
        <v>3.2765151515151518E-2</v>
      </c>
      <c r="N261">
        <v>12</v>
      </c>
      <c r="O261">
        <f t="shared" si="13"/>
        <v>0.39318181818181819</v>
      </c>
      <c r="R261" s="7">
        <v>0.61977524652080562</v>
      </c>
      <c r="S261">
        <f t="shared" si="14"/>
        <v>0.24368435829113494</v>
      </c>
    </row>
    <row r="262" spans="1:19" x14ac:dyDescent="0.25">
      <c r="A262">
        <v>26204</v>
      </c>
      <c r="B262">
        <v>16368</v>
      </c>
      <c r="C262" t="s">
        <v>1542</v>
      </c>
      <c r="D262" t="s">
        <v>1153</v>
      </c>
      <c r="E262" t="s">
        <v>239</v>
      </c>
      <c r="F262">
        <v>140</v>
      </c>
      <c r="G262">
        <v>83.9</v>
      </c>
      <c r="H262">
        <v>83.9</v>
      </c>
      <c r="I262" t="s">
        <v>2275</v>
      </c>
      <c r="J262" t="s">
        <v>116</v>
      </c>
      <c r="K262" t="s">
        <v>121</v>
      </c>
      <c r="L262">
        <v>19</v>
      </c>
      <c r="M262">
        <f t="shared" si="12"/>
        <v>3.5984848484848487E-3</v>
      </c>
      <c r="N262">
        <v>6</v>
      </c>
      <c r="O262">
        <f t="shared" si="13"/>
        <v>2.1590909090909091E-2</v>
      </c>
      <c r="R262" s="7">
        <v>0.61755233209513649</v>
      </c>
      <c r="S262">
        <f t="shared" si="14"/>
        <v>1.3333516261144993E-2</v>
      </c>
    </row>
    <row r="263" spans="1:19" x14ac:dyDescent="0.25">
      <c r="A263">
        <v>57370</v>
      </c>
      <c r="B263">
        <v>30953</v>
      </c>
      <c r="C263" t="s">
        <v>1046</v>
      </c>
      <c r="D263" t="s">
        <v>1542</v>
      </c>
      <c r="E263" t="s">
        <v>239</v>
      </c>
      <c r="F263">
        <v>140</v>
      </c>
      <c r="G263">
        <v>84.26</v>
      </c>
      <c r="H263">
        <v>84.26</v>
      </c>
      <c r="I263" t="s">
        <v>2275</v>
      </c>
      <c r="J263" t="s">
        <v>116</v>
      </c>
      <c r="K263" t="s">
        <v>121</v>
      </c>
      <c r="L263">
        <v>186</v>
      </c>
      <c r="M263">
        <f t="shared" si="12"/>
        <v>3.5227272727272725E-2</v>
      </c>
      <c r="N263">
        <v>6</v>
      </c>
      <c r="O263">
        <f t="shared" si="13"/>
        <v>0.21136363636363636</v>
      </c>
      <c r="R263" s="7">
        <v>0.61491384598601895</v>
      </c>
      <c r="S263">
        <f t="shared" si="14"/>
        <v>0.12997042653795401</v>
      </c>
    </row>
    <row r="264" spans="1:19" x14ac:dyDescent="0.25">
      <c r="A264">
        <v>38671</v>
      </c>
      <c r="B264">
        <v>17353</v>
      </c>
      <c r="C264" t="s">
        <v>1755</v>
      </c>
      <c r="D264" t="s">
        <v>1756</v>
      </c>
      <c r="E264" t="s">
        <v>239</v>
      </c>
      <c r="F264">
        <v>140</v>
      </c>
      <c r="G264">
        <v>58.41</v>
      </c>
      <c r="H264">
        <v>58.41</v>
      </c>
      <c r="I264" t="s">
        <v>2275</v>
      </c>
      <c r="J264" t="s">
        <v>116</v>
      </c>
      <c r="K264" t="s">
        <v>121</v>
      </c>
      <c r="L264">
        <v>40</v>
      </c>
      <c r="M264">
        <f t="shared" si="12"/>
        <v>7.575757575757576E-3</v>
      </c>
      <c r="N264">
        <v>8</v>
      </c>
      <c r="O264">
        <f t="shared" si="13"/>
        <v>6.0606060606060608E-2</v>
      </c>
      <c r="R264" s="7">
        <v>0.61326842187981523</v>
      </c>
      <c r="S264">
        <f t="shared" si="14"/>
        <v>3.7167783144231227E-2</v>
      </c>
    </row>
    <row r="265" spans="1:19" x14ac:dyDescent="0.25">
      <c r="A265">
        <v>8287</v>
      </c>
      <c r="B265">
        <v>8776</v>
      </c>
      <c r="C265" t="s">
        <v>1045</v>
      </c>
      <c r="D265" t="s">
        <v>1046</v>
      </c>
      <c r="E265" t="s">
        <v>239</v>
      </c>
      <c r="F265">
        <v>140</v>
      </c>
      <c r="G265">
        <v>84.55</v>
      </c>
      <c r="H265">
        <v>84.55</v>
      </c>
      <c r="I265" t="s">
        <v>2275</v>
      </c>
      <c r="J265" t="s">
        <v>116</v>
      </c>
      <c r="K265" t="s">
        <v>121</v>
      </c>
      <c r="L265">
        <v>5</v>
      </c>
      <c r="M265">
        <f t="shared" si="12"/>
        <v>9.46969696969697E-4</v>
      </c>
      <c r="N265">
        <v>6</v>
      </c>
      <c r="O265">
        <f t="shared" si="13"/>
        <v>5.681818181818182E-3</v>
      </c>
      <c r="R265" s="7">
        <v>0.61280473876737973</v>
      </c>
      <c r="S265">
        <f t="shared" si="14"/>
        <v>3.4818451066328396E-3</v>
      </c>
    </row>
    <row r="266" spans="1:19" x14ac:dyDescent="0.25">
      <c r="A266">
        <v>69003</v>
      </c>
      <c r="B266">
        <v>42546</v>
      </c>
      <c r="C266" t="s">
        <v>1825</v>
      </c>
      <c r="D266" t="s">
        <v>1458</v>
      </c>
      <c r="E266" t="s">
        <v>94</v>
      </c>
      <c r="F266">
        <v>65.8</v>
      </c>
      <c r="G266">
        <v>447.21</v>
      </c>
      <c r="H266">
        <v>447.21</v>
      </c>
      <c r="I266" t="s">
        <v>2275</v>
      </c>
      <c r="J266" t="s">
        <v>116</v>
      </c>
      <c r="K266" t="s">
        <v>121</v>
      </c>
      <c r="L266">
        <v>475</v>
      </c>
      <c r="M266">
        <f t="shared" si="12"/>
        <v>8.9962121212121215E-2</v>
      </c>
      <c r="N266">
        <v>12</v>
      </c>
      <c r="O266">
        <f t="shared" si="13"/>
        <v>1.0795454545454546</v>
      </c>
      <c r="R266" s="7">
        <v>0.61166790278487249</v>
      </c>
      <c r="S266">
        <f t="shared" si="14"/>
        <v>0.66032330414276008</v>
      </c>
    </row>
    <row r="267" spans="1:19" x14ac:dyDescent="0.25">
      <c r="A267">
        <v>42846</v>
      </c>
      <c r="B267">
        <v>3633</v>
      </c>
      <c r="C267" t="s">
        <v>1824</v>
      </c>
      <c r="D267" t="s">
        <v>1825</v>
      </c>
      <c r="E267" t="s">
        <v>94</v>
      </c>
      <c r="F267">
        <v>65.8</v>
      </c>
      <c r="G267">
        <v>454.31</v>
      </c>
      <c r="H267">
        <v>454.31</v>
      </c>
      <c r="I267" t="s">
        <v>2275</v>
      </c>
      <c r="J267" t="s">
        <v>116</v>
      </c>
      <c r="K267" t="s">
        <v>121</v>
      </c>
      <c r="L267">
        <v>57</v>
      </c>
      <c r="M267">
        <f t="shared" si="12"/>
        <v>1.0795454545454546E-2</v>
      </c>
      <c r="N267">
        <v>12</v>
      </c>
      <c r="O267">
        <f t="shared" si="13"/>
        <v>0.12954545454545455</v>
      </c>
      <c r="R267" s="7">
        <v>0.60210869847554049</v>
      </c>
      <c r="S267">
        <f t="shared" si="14"/>
        <v>7.8000445029785925E-2</v>
      </c>
    </row>
    <row r="268" spans="1:19" x14ac:dyDescent="0.25">
      <c r="A268">
        <v>53129</v>
      </c>
      <c r="B268">
        <v>13163</v>
      </c>
      <c r="C268" t="s">
        <v>1834</v>
      </c>
      <c r="D268" t="s">
        <v>1958</v>
      </c>
      <c r="E268" t="s">
        <v>94</v>
      </c>
      <c r="F268">
        <v>65.8</v>
      </c>
      <c r="G268">
        <v>531.62</v>
      </c>
      <c r="H268">
        <v>531.62</v>
      </c>
      <c r="I268" t="s">
        <v>2275</v>
      </c>
      <c r="J268" t="s">
        <v>116</v>
      </c>
      <c r="K268" t="s">
        <v>121</v>
      </c>
      <c r="L268">
        <v>139</v>
      </c>
      <c r="M268">
        <f t="shared" si="12"/>
        <v>2.6325757575757575E-2</v>
      </c>
      <c r="N268">
        <v>12</v>
      </c>
      <c r="O268">
        <f t="shared" si="13"/>
        <v>0.31590909090909092</v>
      </c>
      <c r="R268" s="7">
        <v>0.60119809432732652</v>
      </c>
      <c r="S268">
        <f t="shared" si="14"/>
        <v>0.18992394343522362</v>
      </c>
    </row>
    <row r="269" spans="1:19" x14ac:dyDescent="0.25">
      <c r="A269">
        <v>43445</v>
      </c>
      <c r="B269">
        <v>29335</v>
      </c>
      <c r="C269" t="s">
        <v>1833</v>
      </c>
      <c r="D269" t="s">
        <v>1834</v>
      </c>
      <c r="E269" t="s">
        <v>94</v>
      </c>
      <c r="F269">
        <v>65.8</v>
      </c>
      <c r="G269">
        <v>531.77</v>
      </c>
      <c r="H269">
        <v>531.77</v>
      </c>
      <c r="I269" t="s">
        <v>2275</v>
      </c>
      <c r="J269" t="s">
        <v>116</v>
      </c>
      <c r="K269" t="s">
        <v>121</v>
      </c>
      <c r="L269">
        <v>62</v>
      </c>
      <c r="M269">
        <f t="shared" si="12"/>
        <v>1.1742424242424242E-2</v>
      </c>
      <c r="N269">
        <v>12</v>
      </c>
      <c r="O269">
        <f t="shared" si="13"/>
        <v>0.1409090909090909</v>
      </c>
      <c r="R269" s="7">
        <v>0.60102851027002901</v>
      </c>
      <c r="S269">
        <f t="shared" si="14"/>
        <v>8.4690380992594988E-2</v>
      </c>
    </row>
    <row r="270" spans="1:19" x14ac:dyDescent="0.25">
      <c r="A270">
        <v>69510</v>
      </c>
      <c r="B270">
        <v>30993</v>
      </c>
      <c r="C270" t="s">
        <v>1092</v>
      </c>
      <c r="D270" t="s">
        <v>1755</v>
      </c>
      <c r="E270" t="s">
        <v>239</v>
      </c>
      <c r="F270">
        <v>140</v>
      </c>
      <c r="G270">
        <v>59.65</v>
      </c>
      <c r="H270">
        <v>59.65</v>
      </c>
      <c r="I270" t="s">
        <v>2275</v>
      </c>
      <c r="J270" t="s">
        <v>116</v>
      </c>
      <c r="K270" t="s">
        <v>121</v>
      </c>
      <c r="L270">
        <v>511</v>
      </c>
      <c r="M270">
        <f t="shared" si="12"/>
        <v>9.6780303030303036E-2</v>
      </c>
      <c r="N270">
        <v>8</v>
      </c>
      <c r="O270">
        <f t="shared" si="13"/>
        <v>0.77424242424242429</v>
      </c>
      <c r="R270" s="7">
        <v>0.6005198411064544</v>
      </c>
      <c r="S270">
        <f t="shared" si="14"/>
        <v>0.46494793758393671</v>
      </c>
    </row>
    <row r="271" spans="1:19" x14ac:dyDescent="0.25">
      <c r="A271">
        <v>560</v>
      </c>
      <c r="B271">
        <v>3389</v>
      </c>
      <c r="C271" t="s">
        <v>802</v>
      </c>
      <c r="D271" t="s">
        <v>803</v>
      </c>
      <c r="E271" t="s">
        <v>239</v>
      </c>
      <c r="F271">
        <v>140</v>
      </c>
      <c r="G271">
        <v>-140.52000000000001</v>
      </c>
      <c r="H271">
        <v>140.52000000000001</v>
      </c>
      <c r="I271" t="s">
        <v>2275</v>
      </c>
      <c r="J271" t="s">
        <v>116</v>
      </c>
      <c r="K271" t="s">
        <v>121</v>
      </c>
      <c r="L271">
        <v>1</v>
      </c>
      <c r="M271">
        <f t="shared" si="12"/>
        <v>1.8939393939393939E-4</v>
      </c>
      <c r="N271">
        <v>6</v>
      </c>
      <c r="O271">
        <f t="shared" si="13"/>
        <v>1.1363636363636363E-3</v>
      </c>
      <c r="R271" s="7">
        <v>0.59822775861087374</v>
      </c>
      <c r="S271">
        <f t="shared" si="14"/>
        <v>6.7980427114872012E-4</v>
      </c>
    </row>
    <row r="272" spans="1:19" x14ac:dyDescent="0.25">
      <c r="A272">
        <v>26996</v>
      </c>
      <c r="B272">
        <v>13660</v>
      </c>
      <c r="C272" t="s">
        <v>1532</v>
      </c>
      <c r="D272" t="s">
        <v>1563</v>
      </c>
      <c r="E272" t="s">
        <v>94</v>
      </c>
      <c r="F272">
        <v>65.8</v>
      </c>
      <c r="G272">
        <v>-489.01</v>
      </c>
      <c r="H272">
        <v>489.01</v>
      </c>
      <c r="I272" t="s">
        <v>2275</v>
      </c>
      <c r="J272" t="s">
        <v>116</v>
      </c>
      <c r="K272" t="s">
        <v>121</v>
      </c>
      <c r="L272">
        <v>20</v>
      </c>
      <c r="M272">
        <f t="shared" si="12"/>
        <v>3.787878787878788E-3</v>
      </c>
      <c r="N272">
        <v>12</v>
      </c>
      <c r="O272">
        <f t="shared" si="13"/>
        <v>4.5454545454545456E-2</v>
      </c>
      <c r="R272" s="7">
        <v>0.59802902144998749</v>
      </c>
      <c r="S272">
        <f t="shared" si="14"/>
        <v>2.7183137338635796E-2</v>
      </c>
    </row>
    <row r="273" spans="1:19" x14ac:dyDescent="0.25">
      <c r="A273">
        <v>64529</v>
      </c>
      <c r="B273">
        <v>22060</v>
      </c>
      <c r="C273" t="s">
        <v>1563</v>
      </c>
      <c r="D273" t="s">
        <v>947</v>
      </c>
      <c r="E273" t="s">
        <v>94</v>
      </c>
      <c r="F273">
        <v>65.8</v>
      </c>
      <c r="G273">
        <v>-489.19</v>
      </c>
      <c r="H273">
        <v>489.19</v>
      </c>
      <c r="I273" t="s">
        <v>2275</v>
      </c>
      <c r="J273" t="s">
        <v>116</v>
      </c>
      <c r="K273" t="s">
        <v>121</v>
      </c>
      <c r="L273">
        <v>280</v>
      </c>
      <c r="M273">
        <f t="shared" si="12"/>
        <v>5.3030303030303032E-2</v>
      </c>
      <c r="N273">
        <v>12</v>
      </c>
      <c r="O273">
        <f t="shared" si="13"/>
        <v>0.63636363636363635</v>
      </c>
      <c r="R273" s="7">
        <v>0.59780897356703611</v>
      </c>
      <c r="S273">
        <f t="shared" si="14"/>
        <v>0.38042389226993206</v>
      </c>
    </row>
    <row r="274" spans="1:19" x14ac:dyDescent="0.25">
      <c r="A274">
        <v>43453</v>
      </c>
      <c r="B274">
        <v>5277</v>
      </c>
      <c r="C274" t="s">
        <v>803</v>
      </c>
      <c r="D274" t="s">
        <v>1831</v>
      </c>
      <c r="E274" t="s">
        <v>239</v>
      </c>
      <c r="F274">
        <v>140</v>
      </c>
      <c r="G274">
        <v>-140.66</v>
      </c>
      <c r="H274">
        <v>140.66</v>
      </c>
      <c r="I274" t="s">
        <v>2275</v>
      </c>
      <c r="J274" t="s">
        <v>116</v>
      </c>
      <c r="K274" t="s">
        <v>121</v>
      </c>
      <c r="L274">
        <v>60</v>
      </c>
      <c r="M274">
        <f t="shared" si="12"/>
        <v>1.1363636363636364E-2</v>
      </c>
      <c r="N274">
        <v>6</v>
      </c>
      <c r="O274">
        <f t="shared" si="13"/>
        <v>6.8181818181818177E-2</v>
      </c>
      <c r="R274" s="7">
        <v>0.59763233783591629</v>
      </c>
      <c r="S274">
        <f t="shared" si="14"/>
        <v>4.0747659397903382E-2</v>
      </c>
    </row>
    <row r="275" spans="1:19" x14ac:dyDescent="0.25">
      <c r="A275">
        <v>43183</v>
      </c>
      <c r="B275">
        <v>10717</v>
      </c>
      <c r="C275" t="s">
        <v>1831</v>
      </c>
      <c r="D275" t="s">
        <v>1832</v>
      </c>
      <c r="E275" t="s">
        <v>239</v>
      </c>
      <c r="F275">
        <v>140</v>
      </c>
      <c r="G275">
        <v>-140.79</v>
      </c>
      <c r="H275">
        <v>140.79</v>
      </c>
      <c r="I275" t="s">
        <v>2275</v>
      </c>
      <c r="J275" t="s">
        <v>116</v>
      </c>
      <c r="K275" t="s">
        <v>121</v>
      </c>
      <c r="L275">
        <v>59</v>
      </c>
      <c r="M275">
        <f t="shared" si="12"/>
        <v>1.1174242424242425E-2</v>
      </c>
      <c r="N275">
        <v>6</v>
      </c>
      <c r="O275">
        <f t="shared" si="13"/>
        <v>6.7045454545454547E-2</v>
      </c>
      <c r="R275" s="7">
        <v>0.59708050742240215</v>
      </c>
      <c r="S275">
        <f t="shared" si="14"/>
        <v>4.0031534020365599E-2</v>
      </c>
    </row>
    <row r="276" spans="1:19" x14ac:dyDescent="0.25">
      <c r="A276">
        <v>65869</v>
      </c>
      <c r="B276">
        <v>7126</v>
      </c>
      <c r="C276" t="s">
        <v>1672</v>
      </c>
      <c r="D276" t="s">
        <v>1824</v>
      </c>
      <c r="E276" t="s">
        <v>94</v>
      </c>
      <c r="F276">
        <v>65.8</v>
      </c>
      <c r="G276">
        <v>460.01</v>
      </c>
      <c r="H276">
        <v>460.01</v>
      </c>
      <c r="I276" t="s">
        <v>2275</v>
      </c>
      <c r="J276" t="s">
        <v>116</v>
      </c>
      <c r="K276" t="s">
        <v>121</v>
      </c>
      <c r="L276">
        <v>318</v>
      </c>
      <c r="M276">
        <f t="shared" si="12"/>
        <v>6.0227272727272727E-2</v>
      </c>
      <c r="N276">
        <v>12</v>
      </c>
      <c r="O276">
        <f t="shared" si="13"/>
        <v>0.72272727272727266</v>
      </c>
      <c r="R276" s="7">
        <v>0.59464794853247283</v>
      </c>
      <c r="S276">
        <f t="shared" si="14"/>
        <v>0.42976829007574169</v>
      </c>
    </row>
    <row r="277" spans="1:19" x14ac:dyDescent="0.25">
      <c r="A277">
        <v>46632</v>
      </c>
      <c r="B277">
        <v>32433</v>
      </c>
      <c r="C277" t="s">
        <v>1885</v>
      </c>
      <c r="D277" t="s">
        <v>1833</v>
      </c>
      <c r="E277" t="s">
        <v>94</v>
      </c>
      <c r="F277">
        <v>65.8</v>
      </c>
      <c r="G277">
        <v>538.91999999999996</v>
      </c>
      <c r="H277">
        <v>538.91999999999996</v>
      </c>
      <c r="I277" t="s">
        <v>2275</v>
      </c>
      <c r="J277" t="s">
        <v>116</v>
      </c>
      <c r="K277" t="s">
        <v>121</v>
      </c>
      <c r="L277">
        <v>82</v>
      </c>
      <c r="M277">
        <f t="shared" si="12"/>
        <v>1.553030303030303E-2</v>
      </c>
      <c r="N277">
        <v>12</v>
      </c>
      <c r="O277">
        <f t="shared" si="13"/>
        <v>0.18636363636363634</v>
      </c>
      <c r="R277" s="7">
        <v>0.5930544995663426</v>
      </c>
      <c r="S277">
        <f t="shared" si="14"/>
        <v>0.1105237931010002</v>
      </c>
    </row>
    <row r="278" spans="1:19" x14ac:dyDescent="0.25">
      <c r="A278">
        <v>52395</v>
      </c>
      <c r="B278">
        <v>18138</v>
      </c>
      <c r="C278" t="s">
        <v>1832</v>
      </c>
      <c r="D278" t="s">
        <v>1915</v>
      </c>
      <c r="E278" t="s">
        <v>239</v>
      </c>
      <c r="F278">
        <v>140</v>
      </c>
      <c r="G278">
        <v>-141.83000000000001</v>
      </c>
      <c r="H278">
        <v>141.83000000000001</v>
      </c>
      <c r="I278" t="s">
        <v>2275</v>
      </c>
      <c r="J278" t="s">
        <v>116</v>
      </c>
      <c r="K278" t="s">
        <v>121</v>
      </c>
      <c r="L278">
        <v>131</v>
      </c>
      <c r="M278">
        <f t="shared" si="12"/>
        <v>2.4810606060606061E-2</v>
      </c>
      <c r="N278">
        <v>6</v>
      </c>
      <c r="O278">
        <f t="shared" si="13"/>
        <v>0.14886363636363636</v>
      </c>
      <c r="R278" s="7">
        <v>0.59270228188676577</v>
      </c>
      <c r="S278">
        <f t="shared" si="14"/>
        <v>8.8231816962689003E-2</v>
      </c>
    </row>
    <row r="279" spans="1:19" x14ac:dyDescent="0.25">
      <c r="A279">
        <v>61064</v>
      </c>
      <c r="B279">
        <v>2242</v>
      </c>
      <c r="C279" t="s">
        <v>2008</v>
      </c>
      <c r="D279" t="s">
        <v>1885</v>
      </c>
      <c r="E279" t="s">
        <v>94</v>
      </c>
      <c r="F279">
        <v>65.8</v>
      </c>
      <c r="G279">
        <v>540.4</v>
      </c>
      <c r="H279">
        <v>540.4</v>
      </c>
      <c r="I279" t="s">
        <v>2275</v>
      </c>
      <c r="J279" t="s">
        <v>116</v>
      </c>
      <c r="K279" t="s">
        <v>121</v>
      </c>
      <c r="L279">
        <v>230</v>
      </c>
      <c r="M279">
        <f t="shared" si="12"/>
        <v>4.3560606060606064E-2</v>
      </c>
      <c r="N279">
        <v>12</v>
      </c>
      <c r="O279">
        <f t="shared" si="13"/>
        <v>0.52272727272727271</v>
      </c>
      <c r="R279" s="7">
        <v>0.59143029405309644</v>
      </c>
      <c r="S279">
        <f t="shared" si="14"/>
        <v>0.30915674461866405</v>
      </c>
    </row>
    <row r="280" spans="1:19" x14ac:dyDescent="0.25">
      <c r="A280">
        <v>49475</v>
      </c>
      <c r="B280">
        <v>32909</v>
      </c>
      <c r="C280" t="s">
        <v>1915</v>
      </c>
      <c r="D280" t="s">
        <v>1916</v>
      </c>
      <c r="E280" t="s">
        <v>239</v>
      </c>
      <c r="F280">
        <v>140</v>
      </c>
      <c r="G280">
        <v>-142.58000000000001</v>
      </c>
      <c r="H280">
        <v>142.58000000000001</v>
      </c>
      <c r="I280" t="s">
        <v>2275</v>
      </c>
      <c r="J280" t="s">
        <v>116</v>
      </c>
      <c r="K280" t="s">
        <v>121</v>
      </c>
      <c r="L280">
        <v>104</v>
      </c>
      <c r="M280">
        <f t="shared" si="12"/>
        <v>1.9696969696969695E-2</v>
      </c>
      <c r="N280">
        <v>6</v>
      </c>
      <c r="O280">
        <f t="shared" si="13"/>
        <v>0.11818181818181817</v>
      </c>
      <c r="R280" s="7">
        <v>0.5895845465002103</v>
      </c>
      <c r="S280">
        <f t="shared" si="14"/>
        <v>6.9678173677297575E-2</v>
      </c>
    </row>
    <row r="281" spans="1:19" x14ac:dyDescent="0.25">
      <c r="A281">
        <v>61540</v>
      </c>
      <c r="B281">
        <v>35670</v>
      </c>
      <c r="C281" t="s">
        <v>937</v>
      </c>
      <c r="D281" t="s">
        <v>2008</v>
      </c>
      <c r="E281" t="s">
        <v>94</v>
      </c>
      <c r="F281">
        <v>65.8</v>
      </c>
      <c r="G281">
        <v>542.16999999999996</v>
      </c>
      <c r="H281">
        <v>542.16999999999996</v>
      </c>
      <c r="I281" t="s">
        <v>2275</v>
      </c>
      <c r="J281" t="s">
        <v>116</v>
      </c>
      <c r="K281" t="s">
        <v>121</v>
      </c>
      <c r="L281">
        <v>232</v>
      </c>
      <c r="M281">
        <f t="shared" si="12"/>
        <v>4.3939393939393938E-2</v>
      </c>
      <c r="N281">
        <v>12</v>
      </c>
      <c r="O281">
        <f t="shared" si="13"/>
        <v>0.52727272727272723</v>
      </c>
      <c r="R281" s="7">
        <v>0.58949947600622199</v>
      </c>
      <c r="S281">
        <f t="shared" si="14"/>
        <v>0.31082699643964429</v>
      </c>
    </row>
    <row r="282" spans="1:19" x14ac:dyDescent="0.25">
      <c r="A282">
        <v>27720</v>
      </c>
      <c r="B282">
        <v>7916</v>
      </c>
      <c r="C282" t="s">
        <v>1577</v>
      </c>
      <c r="D282" t="s">
        <v>937</v>
      </c>
      <c r="E282" t="s">
        <v>94</v>
      </c>
      <c r="F282">
        <v>65.8</v>
      </c>
      <c r="G282">
        <v>496.12</v>
      </c>
      <c r="H282">
        <v>496.12</v>
      </c>
      <c r="I282" t="s">
        <v>2275</v>
      </c>
      <c r="J282" t="s">
        <v>116</v>
      </c>
      <c r="K282" t="s">
        <v>121</v>
      </c>
      <c r="L282">
        <v>21</v>
      </c>
      <c r="M282">
        <f t="shared" si="12"/>
        <v>3.9772727272727269E-3</v>
      </c>
      <c r="N282">
        <v>12</v>
      </c>
      <c r="O282">
        <f t="shared" si="13"/>
        <v>4.7727272727272722E-2</v>
      </c>
      <c r="R282" s="7">
        <v>0.58945854184322011</v>
      </c>
      <c r="S282">
        <f t="shared" si="14"/>
        <v>2.8133248587971865E-2</v>
      </c>
    </row>
    <row r="283" spans="1:19" x14ac:dyDescent="0.25">
      <c r="A283">
        <v>31317</v>
      </c>
      <c r="B283">
        <v>345931</v>
      </c>
      <c r="C283" t="s">
        <v>1638</v>
      </c>
      <c r="D283" t="s">
        <v>1577</v>
      </c>
      <c r="E283" t="s">
        <v>70</v>
      </c>
      <c r="F283">
        <v>65.8</v>
      </c>
      <c r="G283">
        <v>496.25</v>
      </c>
      <c r="H283">
        <v>496.25</v>
      </c>
      <c r="I283" t="s">
        <v>2275</v>
      </c>
      <c r="J283" t="s">
        <v>116</v>
      </c>
      <c r="K283" t="s">
        <v>121</v>
      </c>
      <c r="L283">
        <v>26</v>
      </c>
      <c r="M283">
        <f t="shared" si="12"/>
        <v>4.9242424242424239E-3</v>
      </c>
      <c r="N283">
        <v>12</v>
      </c>
      <c r="O283">
        <f t="shared" si="13"/>
        <v>5.9090909090909083E-2</v>
      </c>
      <c r="R283" s="7">
        <v>0.58930412449220837</v>
      </c>
      <c r="S283">
        <f t="shared" si="14"/>
        <v>3.4822516447266853E-2</v>
      </c>
    </row>
    <row r="284" spans="1:19" x14ac:dyDescent="0.25">
      <c r="A284">
        <v>54359</v>
      </c>
      <c r="B284">
        <v>9549</v>
      </c>
      <c r="C284" t="s">
        <v>1226</v>
      </c>
      <c r="D284" t="s">
        <v>1638</v>
      </c>
      <c r="E284" t="s">
        <v>70</v>
      </c>
      <c r="F284">
        <v>65.8</v>
      </c>
      <c r="G284">
        <v>496.45</v>
      </c>
      <c r="H284">
        <v>496.45</v>
      </c>
      <c r="I284" t="s">
        <v>2275</v>
      </c>
      <c r="J284" t="s">
        <v>116</v>
      </c>
      <c r="K284" t="s">
        <v>121</v>
      </c>
      <c r="L284">
        <v>152</v>
      </c>
      <c r="M284">
        <f t="shared" si="12"/>
        <v>2.8787878787878789E-2</v>
      </c>
      <c r="N284">
        <v>12</v>
      </c>
      <c r="O284">
        <f t="shared" si="13"/>
        <v>0.34545454545454546</v>
      </c>
      <c r="R284" s="7">
        <v>0.58906671725099891</v>
      </c>
      <c r="S284">
        <f t="shared" si="14"/>
        <v>0.20349577505034508</v>
      </c>
    </row>
    <row r="285" spans="1:19" x14ac:dyDescent="0.25">
      <c r="A285">
        <v>21972</v>
      </c>
      <c r="B285">
        <v>2414</v>
      </c>
      <c r="C285" t="s">
        <v>1087</v>
      </c>
      <c r="D285" t="s">
        <v>941</v>
      </c>
      <c r="E285" t="s">
        <v>239</v>
      </c>
      <c r="F285">
        <v>140</v>
      </c>
      <c r="G285">
        <v>174.18</v>
      </c>
      <c r="H285">
        <v>174.18</v>
      </c>
      <c r="I285" t="s">
        <v>2275</v>
      </c>
      <c r="J285" t="s">
        <v>116</v>
      </c>
      <c r="K285" t="s">
        <v>121</v>
      </c>
      <c r="L285">
        <v>15</v>
      </c>
      <c r="M285">
        <f t="shared" si="12"/>
        <v>2.840909090909091E-3</v>
      </c>
      <c r="N285">
        <v>8</v>
      </c>
      <c r="O285">
        <f t="shared" si="13"/>
        <v>2.2727272727272728E-2</v>
      </c>
      <c r="R285" s="7">
        <v>0.58892525577941524</v>
      </c>
      <c r="S285">
        <f t="shared" si="14"/>
        <v>1.3384664904077619E-2</v>
      </c>
    </row>
    <row r="286" spans="1:19" x14ac:dyDescent="0.25">
      <c r="A286">
        <v>44704</v>
      </c>
      <c r="B286">
        <v>13364</v>
      </c>
      <c r="C286" t="s">
        <v>1848</v>
      </c>
      <c r="D286" t="s">
        <v>1087</v>
      </c>
      <c r="E286" t="s">
        <v>239</v>
      </c>
      <c r="F286">
        <v>140</v>
      </c>
      <c r="G286">
        <v>129.66</v>
      </c>
      <c r="H286">
        <v>129.66</v>
      </c>
      <c r="I286" t="s">
        <v>2275</v>
      </c>
      <c r="J286" t="s">
        <v>116</v>
      </c>
      <c r="K286" t="s">
        <v>121</v>
      </c>
      <c r="L286">
        <v>69</v>
      </c>
      <c r="M286">
        <f t="shared" si="12"/>
        <v>1.3068181818181817E-2</v>
      </c>
      <c r="N286">
        <v>8</v>
      </c>
      <c r="O286">
        <f t="shared" si="13"/>
        <v>0.10454545454545454</v>
      </c>
      <c r="R286" s="7">
        <v>0.58860694726541696</v>
      </c>
      <c r="S286">
        <f t="shared" si="14"/>
        <v>6.1536180850475408E-2</v>
      </c>
    </row>
    <row r="287" spans="1:19" x14ac:dyDescent="0.25">
      <c r="A287">
        <v>44288</v>
      </c>
      <c r="B287">
        <v>10777</v>
      </c>
      <c r="C287" t="s">
        <v>1848</v>
      </c>
      <c r="D287" t="s">
        <v>1847</v>
      </c>
      <c r="E287" t="s">
        <v>239</v>
      </c>
      <c r="F287">
        <v>140</v>
      </c>
      <c r="G287">
        <v>-129.93</v>
      </c>
      <c r="H287">
        <v>129.93</v>
      </c>
      <c r="I287" t="s">
        <v>2275</v>
      </c>
      <c r="J287" t="s">
        <v>116</v>
      </c>
      <c r="K287" t="s">
        <v>121</v>
      </c>
      <c r="L287">
        <v>125</v>
      </c>
      <c r="M287">
        <f t="shared" si="12"/>
        <v>2.3674242424242424E-2</v>
      </c>
      <c r="N287">
        <v>8</v>
      </c>
      <c r="O287">
        <f t="shared" si="13"/>
        <v>0.18939393939393939</v>
      </c>
      <c r="R287" s="7">
        <v>0.58738379729418877</v>
      </c>
      <c r="S287">
        <f t="shared" si="14"/>
        <v>0.11124693130571757</v>
      </c>
    </row>
    <row r="288" spans="1:19" x14ac:dyDescent="0.25">
      <c r="A288">
        <v>36364</v>
      </c>
      <c r="B288">
        <v>40948</v>
      </c>
      <c r="C288" t="s">
        <v>1717</v>
      </c>
      <c r="D288" t="s">
        <v>1718</v>
      </c>
      <c r="E288" t="s">
        <v>94</v>
      </c>
      <c r="F288">
        <v>65.8</v>
      </c>
      <c r="G288">
        <v>498.11</v>
      </c>
      <c r="H288">
        <v>498.11</v>
      </c>
      <c r="I288" t="s">
        <v>2275</v>
      </c>
      <c r="J288" t="s">
        <v>116</v>
      </c>
      <c r="K288" t="s">
        <v>121</v>
      </c>
      <c r="L288">
        <v>34</v>
      </c>
      <c r="M288">
        <f t="shared" si="12"/>
        <v>6.4393939393939392E-3</v>
      </c>
      <c r="N288">
        <v>12</v>
      </c>
      <c r="O288">
        <f t="shared" si="13"/>
        <v>7.7272727272727271E-2</v>
      </c>
      <c r="R288" s="7">
        <v>0.58710359514817689</v>
      </c>
      <c r="S288">
        <f t="shared" si="14"/>
        <v>4.536709598872276E-2</v>
      </c>
    </row>
    <row r="289" spans="1:19" x14ac:dyDescent="0.25">
      <c r="A289">
        <v>62735</v>
      </c>
      <c r="B289">
        <v>10639</v>
      </c>
      <c r="C289" t="s">
        <v>1916</v>
      </c>
      <c r="D289" t="s">
        <v>861</v>
      </c>
      <c r="E289" t="s">
        <v>239</v>
      </c>
      <c r="F289">
        <v>140</v>
      </c>
      <c r="G289">
        <v>-143.69999999999999</v>
      </c>
      <c r="H289">
        <v>143.69999999999999</v>
      </c>
      <c r="I289" t="s">
        <v>2275</v>
      </c>
      <c r="J289" t="s">
        <v>116</v>
      </c>
      <c r="K289" t="s">
        <v>121</v>
      </c>
      <c r="L289">
        <v>246</v>
      </c>
      <c r="M289">
        <f t="shared" si="12"/>
        <v>4.6590909090909093E-2</v>
      </c>
      <c r="N289">
        <v>6</v>
      </c>
      <c r="O289">
        <f t="shared" si="13"/>
        <v>0.27954545454545454</v>
      </c>
      <c r="R289" s="7">
        <v>0.58498931551844113</v>
      </c>
      <c r="S289">
        <f t="shared" si="14"/>
        <v>0.16353110411083696</v>
      </c>
    </row>
    <row r="290" spans="1:19" x14ac:dyDescent="0.25">
      <c r="A290">
        <v>2395</v>
      </c>
      <c r="B290">
        <v>31180</v>
      </c>
      <c r="C290" t="s">
        <v>860</v>
      </c>
      <c r="D290" t="s">
        <v>861</v>
      </c>
      <c r="E290" t="s">
        <v>239</v>
      </c>
      <c r="F290">
        <v>140</v>
      </c>
      <c r="G290">
        <v>143.84</v>
      </c>
      <c r="H290">
        <v>143.84</v>
      </c>
      <c r="I290" t="s">
        <v>2275</v>
      </c>
      <c r="J290" t="s">
        <v>116</v>
      </c>
      <c r="K290" t="s">
        <v>121</v>
      </c>
      <c r="L290">
        <v>2</v>
      </c>
      <c r="M290">
        <f t="shared" si="12"/>
        <v>3.7878787878787879E-4</v>
      </c>
      <c r="N290">
        <v>6</v>
      </c>
      <c r="O290">
        <f t="shared" si="13"/>
        <v>2.2727272727272726E-3</v>
      </c>
      <c r="R290" s="7">
        <v>0.58441994327030022</v>
      </c>
      <c r="S290">
        <f t="shared" si="14"/>
        <v>1.3282271437961369E-3</v>
      </c>
    </row>
    <row r="291" spans="1:19" x14ac:dyDescent="0.25">
      <c r="A291">
        <v>68501</v>
      </c>
      <c r="B291">
        <v>30922</v>
      </c>
      <c r="C291" t="s">
        <v>1391</v>
      </c>
      <c r="D291" t="s">
        <v>1717</v>
      </c>
      <c r="E291" t="s">
        <v>94</v>
      </c>
      <c r="F291">
        <v>65.8</v>
      </c>
      <c r="G291">
        <v>502.04</v>
      </c>
      <c r="H291">
        <v>502.04</v>
      </c>
      <c r="I291" t="s">
        <v>2275</v>
      </c>
      <c r="J291" t="s">
        <v>116</v>
      </c>
      <c r="K291" t="s">
        <v>121</v>
      </c>
      <c r="L291">
        <v>432</v>
      </c>
      <c r="M291">
        <f t="shared" si="12"/>
        <v>8.1818181818181818E-2</v>
      </c>
      <c r="N291">
        <v>12</v>
      </c>
      <c r="O291">
        <f t="shared" si="13"/>
        <v>0.98181818181818181</v>
      </c>
      <c r="R291" s="7">
        <v>0.58250771209317664</v>
      </c>
      <c r="S291">
        <f t="shared" si="14"/>
        <v>0.57191666278239162</v>
      </c>
    </row>
    <row r="292" spans="1:19" x14ac:dyDescent="0.25">
      <c r="A292">
        <v>69660</v>
      </c>
      <c r="B292">
        <v>28908</v>
      </c>
      <c r="C292" t="s">
        <v>1358</v>
      </c>
      <c r="D292" t="s">
        <v>1341</v>
      </c>
      <c r="E292" t="s">
        <v>94</v>
      </c>
      <c r="F292">
        <v>100.5</v>
      </c>
      <c r="G292">
        <v>172.79</v>
      </c>
      <c r="H292">
        <v>172.79</v>
      </c>
      <c r="I292" t="s">
        <v>2275</v>
      </c>
      <c r="J292" t="s">
        <v>116</v>
      </c>
      <c r="K292" t="s">
        <v>121</v>
      </c>
      <c r="L292">
        <v>525</v>
      </c>
      <c r="M292">
        <f t="shared" si="12"/>
        <v>9.9431818181818177E-2</v>
      </c>
      <c r="N292">
        <v>16</v>
      </c>
      <c r="O292">
        <f t="shared" si="13"/>
        <v>1.5909090909090908</v>
      </c>
      <c r="R292" s="7">
        <v>0.58235344541543688</v>
      </c>
      <c r="S292">
        <f t="shared" si="14"/>
        <v>0.92647139043364957</v>
      </c>
    </row>
    <row r="293" spans="1:19" x14ac:dyDescent="0.25">
      <c r="A293">
        <v>49194</v>
      </c>
      <c r="B293">
        <v>36374</v>
      </c>
      <c r="C293" t="s">
        <v>1703</v>
      </c>
      <c r="D293" t="s">
        <v>1847</v>
      </c>
      <c r="E293" t="s">
        <v>239</v>
      </c>
      <c r="F293">
        <v>140</v>
      </c>
      <c r="G293">
        <v>131.31</v>
      </c>
      <c r="H293">
        <v>131.31</v>
      </c>
      <c r="I293" t="s">
        <v>2275</v>
      </c>
      <c r="J293" t="s">
        <v>116</v>
      </c>
      <c r="K293" t="s">
        <v>121</v>
      </c>
      <c r="L293">
        <v>101</v>
      </c>
      <c r="M293">
        <f t="shared" si="12"/>
        <v>1.9128787878787877E-2</v>
      </c>
      <c r="N293">
        <v>8</v>
      </c>
      <c r="O293">
        <f t="shared" si="13"/>
        <v>0.15303030303030302</v>
      </c>
      <c r="R293" s="7">
        <v>0.58121069821364679</v>
      </c>
      <c r="S293">
        <f t="shared" si="14"/>
        <v>8.894284927208837E-2</v>
      </c>
    </row>
    <row r="294" spans="1:19" x14ac:dyDescent="0.25">
      <c r="A294">
        <v>10025</v>
      </c>
      <c r="B294">
        <v>37135</v>
      </c>
      <c r="C294" t="s">
        <v>926</v>
      </c>
      <c r="D294" t="s">
        <v>1114</v>
      </c>
      <c r="E294" t="s">
        <v>239</v>
      </c>
      <c r="F294">
        <v>140</v>
      </c>
      <c r="G294">
        <v>-144.77000000000001</v>
      </c>
      <c r="H294">
        <v>144.77000000000001</v>
      </c>
      <c r="I294" t="s">
        <v>2275</v>
      </c>
      <c r="J294" t="s">
        <v>116</v>
      </c>
      <c r="K294" t="s">
        <v>121</v>
      </c>
      <c r="L294">
        <v>6</v>
      </c>
      <c r="M294">
        <f t="shared" si="12"/>
        <v>1.1363636363636363E-3</v>
      </c>
      <c r="N294">
        <v>6</v>
      </c>
      <c r="O294">
        <f t="shared" si="13"/>
        <v>6.8181818181818179E-3</v>
      </c>
      <c r="R294" s="7">
        <v>0.58066563956620831</v>
      </c>
      <c r="S294">
        <f t="shared" si="14"/>
        <v>3.9590839061332383E-3</v>
      </c>
    </row>
    <row r="295" spans="1:19" x14ac:dyDescent="0.25">
      <c r="A295">
        <v>34996</v>
      </c>
      <c r="B295">
        <v>14259</v>
      </c>
      <c r="C295" t="s">
        <v>945</v>
      </c>
      <c r="D295" t="s">
        <v>1703</v>
      </c>
      <c r="E295" t="s">
        <v>239</v>
      </c>
      <c r="F295">
        <v>140</v>
      </c>
      <c r="G295">
        <v>131.53</v>
      </c>
      <c r="H295">
        <v>131.53</v>
      </c>
      <c r="I295" t="s">
        <v>2275</v>
      </c>
      <c r="J295" t="s">
        <v>116</v>
      </c>
      <c r="K295" t="s">
        <v>121</v>
      </c>
      <c r="L295">
        <v>32</v>
      </c>
      <c r="M295">
        <f t="shared" si="12"/>
        <v>6.0606060606060606E-3</v>
      </c>
      <c r="N295">
        <v>8</v>
      </c>
      <c r="O295">
        <f t="shared" si="13"/>
        <v>4.8484848484848485E-2</v>
      </c>
      <c r="R295" s="7">
        <v>0.58023855228794918</v>
      </c>
      <c r="S295">
        <f t="shared" si="14"/>
        <v>2.8132778292749051E-2</v>
      </c>
    </row>
    <row r="296" spans="1:19" x14ac:dyDescent="0.25">
      <c r="A296">
        <v>68963</v>
      </c>
      <c r="B296">
        <v>13756</v>
      </c>
      <c r="C296" t="s">
        <v>961</v>
      </c>
      <c r="D296" t="s">
        <v>1114</v>
      </c>
      <c r="E296" t="s">
        <v>239</v>
      </c>
      <c r="F296">
        <v>140</v>
      </c>
      <c r="G296">
        <v>146.37</v>
      </c>
      <c r="H296">
        <v>146.37</v>
      </c>
      <c r="I296" t="s">
        <v>2275</v>
      </c>
      <c r="J296" t="s">
        <v>116</v>
      </c>
      <c r="K296" t="s">
        <v>121</v>
      </c>
      <c r="L296">
        <v>461</v>
      </c>
      <c r="M296">
        <f t="shared" si="12"/>
        <v>8.7310606060606061E-2</v>
      </c>
      <c r="N296">
        <v>8</v>
      </c>
      <c r="O296">
        <f t="shared" si="13"/>
        <v>0.69848484848484849</v>
      </c>
      <c r="R296" s="7">
        <v>0.57431826631140248</v>
      </c>
      <c r="S296">
        <f t="shared" si="14"/>
        <v>0.40115260722660084</v>
      </c>
    </row>
    <row r="297" spans="1:19" x14ac:dyDescent="0.25">
      <c r="A297">
        <v>5587</v>
      </c>
      <c r="B297">
        <v>40838</v>
      </c>
      <c r="C297" t="s">
        <v>960</v>
      </c>
      <c r="D297" t="s">
        <v>961</v>
      </c>
      <c r="E297" t="s">
        <v>239</v>
      </c>
      <c r="F297">
        <v>140</v>
      </c>
      <c r="G297">
        <v>147.30000000000001</v>
      </c>
      <c r="H297">
        <v>147.30000000000001</v>
      </c>
      <c r="I297" t="s">
        <v>2275</v>
      </c>
      <c r="J297" t="s">
        <v>116</v>
      </c>
      <c r="K297" t="s">
        <v>121</v>
      </c>
      <c r="L297">
        <v>4</v>
      </c>
      <c r="M297">
        <f t="shared" si="12"/>
        <v>7.5757575757575758E-4</v>
      </c>
      <c r="N297">
        <v>8</v>
      </c>
      <c r="O297">
        <f t="shared" si="13"/>
        <v>6.0606060606060606E-3</v>
      </c>
      <c r="R297" s="7">
        <v>0.57069222430414113</v>
      </c>
      <c r="S297">
        <f t="shared" si="14"/>
        <v>3.4587407533584313E-3</v>
      </c>
    </row>
    <row r="298" spans="1:19" x14ac:dyDescent="0.25">
      <c r="A298">
        <v>70900</v>
      </c>
      <c r="B298">
        <v>33920</v>
      </c>
      <c r="C298" t="s">
        <v>1901</v>
      </c>
      <c r="D298" t="s">
        <v>1163</v>
      </c>
      <c r="E298" t="s">
        <v>70</v>
      </c>
      <c r="F298">
        <v>130</v>
      </c>
      <c r="G298">
        <v>584.5</v>
      </c>
      <c r="H298">
        <v>584.5</v>
      </c>
      <c r="I298" t="s">
        <v>2278</v>
      </c>
      <c r="J298" t="s">
        <v>116</v>
      </c>
      <c r="K298" t="s">
        <v>121</v>
      </c>
      <c r="L298">
        <v>903</v>
      </c>
      <c r="M298">
        <f t="shared" si="12"/>
        <v>0.17102272727272727</v>
      </c>
      <c r="N298">
        <v>12</v>
      </c>
      <c r="O298">
        <f t="shared" si="13"/>
        <v>2.0522727272727272</v>
      </c>
      <c r="R298" s="7">
        <v>0.56808212147134307</v>
      </c>
      <c r="S298">
        <f t="shared" si="14"/>
        <v>1.16585944474687</v>
      </c>
    </row>
    <row r="299" spans="1:19" x14ac:dyDescent="0.25">
      <c r="A299">
        <v>58016</v>
      </c>
      <c r="B299">
        <v>40945</v>
      </c>
      <c r="C299" t="s">
        <v>1413</v>
      </c>
      <c r="D299" t="s">
        <v>1394</v>
      </c>
      <c r="E299" t="s">
        <v>94</v>
      </c>
      <c r="F299">
        <v>65.8</v>
      </c>
      <c r="G299">
        <v>-267.45</v>
      </c>
      <c r="H299">
        <v>267.45</v>
      </c>
      <c r="I299" t="s">
        <v>2278</v>
      </c>
      <c r="J299" t="s">
        <v>116</v>
      </c>
      <c r="K299" t="s">
        <v>121</v>
      </c>
      <c r="L299">
        <v>193</v>
      </c>
      <c r="M299">
        <f t="shared" si="12"/>
        <v>3.6553030303030302E-2</v>
      </c>
      <c r="N299">
        <v>12</v>
      </c>
      <c r="O299">
        <f t="shared" si="13"/>
        <v>0.4386363636363636</v>
      </c>
      <c r="R299" s="7">
        <v>0.56599252639371833</v>
      </c>
      <c r="S299">
        <f t="shared" si="14"/>
        <v>0.24826490362269915</v>
      </c>
    </row>
    <row r="300" spans="1:19" x14ac:dyDescent="0.25">
      <c r="A300">
        <v>47793</v>
      </c>
      <c r="B300">
        <v>11868</v>
      </c>
      <c r="C300" t="s">
        <v>985</v>
      </c>
      <c r="D300" t="s">
        <v>1901</v>
      </c>
      <c r="E300" t="s">
        <v>70</v>
      </c>
      <c r="F300">
        <v>130</v>
      </c>
      <c r="G300">
        <v>587.75</v>
      </c>
      <c r="H300">
        <v>587.75</v>
      </c>
      <c r="I300" t="s">
        <v>2278</v>
      </c>
      <c r="J300" t="s">
        <v>116</v>
      </c>
      <c r="K300" t="s">
        <v>121</v>
      </c>
      <c r="L300">
        <v>90</v>
      </c>
      <c r="M300">
        <f t="shared" si="12"/>
        <v>1.7045454545454544E-2</v>
      </c>
      <c r="N300">
        <v>12</v>
      </c>
      <c r="O300">
        <f t="shared" si="13"/>
        <v>0.20454545454545453</v>
      </c>
      <c r="R300" s="7">
        <v>0.56494087622288391</v>
      </c>
      <c r="S300">
        <f t="shared" si="14"/>
        <v>0.11555608831831715</v>
      </c>
    </row>
    <row r="301" spans="1:19" x14ac:dyDescent="0.25">
      <c r="A301">
        <v>63861</v>
      </c>
      <c r="B301">
        <v>12303</v>
      </c>
      <c r="C301" t="s">
        <v>845</v>
      </c>
      <c r="D301" t="s">
        <v>1652</v>
      </c>
      <c r="E301" t="s">
        <v>94</v>
      </c>
      <c r="F301">
        <v>65.8</v>
      </c>
      <c r="G301">
        <v>-585.46</v>
      </c>
      <c r="H301">
        <v>585.46</v>
      </c>
      <c r="I301" t="s">
        <v>2275</v>
      </c>
      <c r="J301" t="s">
        <v>116</v>
      </c>
      <c r="K301" t="s">
        <v>121</v>
      </c>
      <c r="L301">
        <v>265</v>
      </c>
      <c r="M301">
        <f t="shared" si="12"/>
        <v>5.0189393939393936E-2</v>
      </c>
      <c r="N301">
        <v>12</v>
      </c>
      <c r="O301">
        <f t="shared" si="13"/>
        <v>0.60227272727272729</v>
      </c>
      <c r="R301" s="7">
        <v>0.55772177287574987</v>
      </c>
      <c r="S301">
        <f t="shared" si="14"/>
        <v>0.33590061320925846</v>
      </c>
    </row>
    <row r="302" spans="1:19" x14ac:dyDescent="0.25">
      <c r="A302">
        <v>32181</v>
      </c>
      <c r="B302">
        <v>12304</v>
      </c>
      <c r="C302" t="s">
        <v>1652</v>
      </c>
      <c r="D302" t="s">
        <v>1367</v>
      </c>
      <c r="E302" t="s">
        <v>94</v>
      </c>
      <c r="F302">
        <v>65.8</v>
      </c>
      <c r="G302">
        <v>-591.88</v>
      </c>
      <c r="H302">
        <v>591.88</v>
      </c>
      <c r="I302" t="s">
        <v>2275</v>
      </c>
      <c r="J302" t="s">
        <v>116</v>
      </c>
      <c r="K302" t="s">
        <v>121</v>
      </c>
      <c r="L302">
        <v>27</v>
      </c>
      <c r="M302">
        <f t="shared" si="12"/>
        <v>5.1136363636363636E-3</v>
      </c>
      <c r="N302">
        <v>12</v>
      </c>
      <c r="O302">
        <f t="shared" si="13"/>
        <v>6.1363636363636363E-2</v>
      </c>
      <c r="R302" s="7">
        <v>0.55167228010379898</v>
      </c>
      <c r="S302">
        <f t="shared" si="14"/>
        <v>3.3852617188187661E-2</v>
      </c>
    </row>
    <row r="303" spans="1:19" x14ac:dyDescent="0.25">
      <c r="A303">
        <v>18274</v>
      </c>
      <c r="B303">
        <v>26190</v>
      </c>
      <c r="C303" t="s">
        <v>1367</v>
      </c>
      <c r="D303" t="s">
        <v>885</v>
      </c>
      <c r="E303" t="s">
        <v>94</v>
      </c>
      <c r="F303">
        <v>65.8</v>
      </c>
      <c r="G303">
        <v>-592.01</v>
      </c>
      <c r="H303">
        <v>592.01</v>
      </c>
      <c r="I303" t="s">
        <v>2275</v>
      </c>
      <c r="J303" t="s">
        <v>116</v>
      </c>
      <c r="K303" t="s">
        <v>121</v>
      </c>
      <c r="L303">
        <v>13</v>
      </c>
      <c r="M303">
        <f t="shared" si="12"/>
        <v>2.4621212121212119E-3</v>
      </c>
      <c r="N303">
        <v>12</v>
      </c>
      <c r="O303">
        <f t="shared" si="13"/>
        <v>2.9545454545454541E-2</v>
      </c>
      <c r="R303" s="7">
        <v>0.55155113789942145</v>
      </c>
      <c r="S303">
        <f t="shared" si="14"/>
        <v>1.6295829074301087E-2</v>
      </c>
    </row>
    <row r="304" spans="1:19" x14ac:dyDescent="0.25">
      <c r="A304">
        <v>33652</v>
      </c>
      <c r="B304">
        <v>27556</v>
      </c>
      <c r="C304" t="s">
        <v>885</v>
      </c>
      <c r="D304" t="s">
        <v>1679</v>
      </c>
      <c r="E304" t="s">
        <v>94</v>
      </c>
      <c r="F304">
        <v>65.8</v>
      </c>
      <c r="G304">
        <v>-592.41999999999996</v>
      </c>
      <c r="H304">
        <v>592.41999999999996</v>
      </c>
      <c r="I304" t="s">
        <v>2275</v>
      </c>
      <c r="J304" t="s">
        <v>116</v>
      </c>
      <c r="K304" t="s">
        <v>121</v>
      </c>
      <c r="L304">
        <v>30</v>
      </c>
      <c r="M304">
        <f t="shared" si="12"/>
        <v>5.681818181818182E-3</v>
      </c>
      <c r="N304">
        <v>12</v>
      </c>
      <c r="O304">
        <f t="shared" si="13"/>
        <v>6.8181818181818177E-2</v>
      </c>
      <c r="R304" s="7">
        <v>0.55116942228121357</v>
      </c>
      <c r="S304">
        <f t="shared" si="14"/>
        <v>3.7579733337355467E-2</v>
      </c>
    </row>
    <row r="305" spans="1:19" x14ac:dyDescent="0.25">
      <c r="A305">
        <v>68828</v>
      </c>
      <c r="B305">
        <v>29146</v>
      </c>
      <c r="C305" t="s">
        <v>1679</v>
      </c>
      <c r="D305" t="s">
        <v>2051</v>
      </c>
      <c r="E305" t="s">
        <v>94</v>
      </c>
      <c r="F305">
        <v>65.8</v>
      </c>
      <c r="G305">
        <v>-593.70000000000005</v>
      </c>
      <c r="H305">
        <v>593.70000000000005</v>
      </c>
      <c r="I305" t="s">
        <v>2275</v>
      </c>
      <c r="J305" t="s">
        <v>116</v>
      </c>
      <c r="K305" t="s">
        <v>121</v>
      </c>
      <c r="L305">
        <v>452</v>
      </c>
      <c r="M305">
        <f t="shared" si="12"/>
        <v>8.5606060606060602E-2</v>
      </c>
      <c r="N305">
        <v>12</v>
      </c>
      <c r="O305">
        <f t="shared" si="13"/>
        <v>1.0272727272727273</v>
      </c>
      <c r="R305" s="7">
        <v>0.5499811169746277</v>
      </c>
      <c r="S305">
        <f t="shared" si="14"/>
        <v>0.56498060198302669</v>
      </c>
    </row>
    <row r="306" spans="1:19" x14ac:dyDescent="0.25">
      <c r="A306">
        <v>66768</v>
      </c>
      <c r="B306">
        <v>27043</v>
      </c>
      <c r="C306" t="s">
        <v>2051</v>
      </c>
      <c r="D306" t="s">
        <v>1417</v>
      </c>
      <c r="E306" t="s">
        <v>94</v>
      </c>
      <c r="F306">
        <v>65.8</v>
      </c>
      <c r="G306">
        <v>-594.95000000000005</v>
      </c>
      <c r="H306">
        <v>594.95000000000005</v>
      </c>
      <c r="I306" t="s">
        <v>2275</v>
      </c>
      <c r="J306" t="s">
        <v>116</v>
      </c>
      <c r="K306" t="s">
        <v>121</v>
      </c>
      <c r="L306">
        <v>349</v>
      </c>
      <c r="M306">
        <f t="shared" si="12"/>
        <v>6.6098484848484851E-2</v>
      </c>
      <c r="N306">
        <v>12</v>
      </c>
      <c r="O306">
        <f t="shared" si="13"/>
        <v>0.79318181818181821</v>
      </c>
      <c r="R306" s="7">
        <v>0.54882559735748637</v>
      </c>
      <c r="S306">
        <f t="shared" si="14"/>
        <v>0.43531848517673355</v>
      </c>
    </row>
    <row r="307" spans="1:19" x14ac:dyDescent="0.25">
      <c r="A307">
        <v>20410</v>
      </c>
      <c r="B307">
        <v>4337</v>
      </c>
      <c r="C307" t="s">
        <v>1417</v>
      </c>
      <c r="D307" t="s">
        <v>1206</v>
      </c>
      <c r="E307" t="s">
        <v>94</v>
      </c>
      <c r="F307">
        <v>65.8</v>
      </c>
      <c r="G307">
        <v>-595.96</v>
      </c>
      <c r="H307">
        <v>595.96</v>
      </c>
      <c r="I307" t="s">
        <v>2275</v>
      </c>
      <c r="J307" t="s">
        <v>116</v>
      </c>
      <c r="K307" t="s">
        <v>121</v>
      </c>
      <c r="L307">
        <v>14</v>
      </c>
      <c r="M307">
        <f t="shared" si="12"/>
        <v>2.6515151515151517E-3</v>
      </c>
      <c r="N307">
        <v>12</v>
      </c>
      <c r="O307">
        <f t="shared" si="13"/>
        <v>3.1818181818181822E-2</v>
      </c>
      <c r="R307" s="7">
        <v>0.54789547813248618</v>
      </c>
      <c r="S307">
        <f t="shared" si="14"/>
        <v>1.7433037940579106E-2</v>
      </c>
    </row>
    <row r="308" spans="1:19" x14ac:dyDescent="0.25">
      <c r="A308">
        <v>12189</v>
      </c>
      <c r="B308">
        <v>24791</v>
      </c>
      <c r="C308" t="s">
        <v>1187</v>
      </c>
      <c r="D308" t="s">
        <v>1188</v>
      </c>
      <c r="E308" t="s">
        <v>94</v>
      </c>
      <c r="F308">
        <v>100.5</v>
      </c>
      <c r="G308">
        <v>-157.97999999999999</v>
      </c>
      <c r="H308">
        <v>157.97999999999999</v>
      </c>
      <c r="I308" t="s">
        <v>2275</v>
      </c>
      <c r="J308" t="s">
        <v>116</v>
      </c>
      <c r="K308" t="s">
        <v>121</v>
      </c>
      <c r="L308">
        <v>7</v>
      </c>
      <c r="M308">
        <f t="shared" si="12"/>
        <v>1.3257575757575758E-3</v>
      </c>
      <c r="N308">
        <v>8</v>
      </c>
      <c r="O308">
        <f t="shared" si="13"/>
        <v>1.0606060606060607E-2</v>
      </c>
      <c r="R308" s="7">
        <v>0.54528015859132328</v>
      </c>
      <c r="S308">
        <f t="shared" si="14"/>
        <v>5.7832744093019141E-3</v>
      </c>
    </row>
    <row r="309" spans="1:19" x14ac:dyDescent="0.25">
      <c r="A309">
        <v>60308</v>
      </c>
      <c r="B309">
        <v>43039</v>
      </c>
      <c r="C309" t="s">
        <v>1188</v>
      </c>
      <c r="D309" t="s">
        <v>1479</v>
      </c>
      <c r="E309" t="s">
        <v>94</v>
      </c>
      <c r="F309">
        <v>100.5</v>
      </c>
      <c r="G309">
        <v>-158.41</v>
      </c>
      <c r="H309">
        <v>158.41</v>
      </c>
      <c r="I309" t="s">
        <v>2275</v>
      </c>
      <c r="J309" t="s">
        <v>116</v>
      </c>
      <c r="K309" t="s">
        <v>121</v>
      </c>
      <c r="L309">
        <v>218</v>
      </c>
      <c r="M309">
        <f t="shared" si="12"/>
        <v>4.128787878787879E-2</v>
      </c>
      <c r="N309">
        <v>8</v>
      </c>
      <c r="O309">
        <f t="shared" si="13"/>
        <v>0.33030303030303032</v>
      </c>
      <c r="R309" s="7">
        <v>0.54380000918033744</v>
      </c>
      <c r="S309">
        <f t="shared" si="14"/>
        <v>0.17961879091108116</v>
      </c>
    </row>
    <row r="310" spans="1:19" x14ac:dyDescent="0.25">
      <c r="A310">
        <v>70973</v>
      </c>
      <c r="B310">
        <v>41370</v>
      </c>
      <c r="C310" t="s">
        <v>1200</v>
      </c>
      <c r="D310" t="s">
        <v>985</v>
      </c>
      <c r="E310" t="s">
        <v>70</v>
      </c>
      <c r="F310">
        <v>130</v>
      </c>
      <c r="G310">
        <v>611.29</v>
      </c>
      <c r="H310">
        <v>611.29</v>
      </c>
      <c r="I310" t="s">
        <v>2278</v>
      </c>
      <c r="J310" t="s">
        <v>116</v>
      </c>
      <c r="K310" t="s">
        <v>121</v>
      </c>
      <c r="L310" s="8">
        <v>1002</v>
      </c>
      <c r="M310">
        <f t="shared" si="12"/>
        <v>0.18977272727272726</v>
      </c>
      <c r="N310">
        <v>12</v>
      </c>
      <c r="O310">
        <f t="shared" si="13"/>
        <v>2.2772727272727273</v>
      </c>
      <c r="R310" s="7">
        <v>0.54318572199774262</v>
      </c>
      <c r="S310">
        <f t="shared" si="14"/>
        <v>1.2369820305494048</v>
      </c>
    </row>
    <row r="311" spans="1:19" x14ac:dyDescent="0.25">
      <c r="A311">
        <v>22819</v>
      </c>
      <c r="B311">
        <v>31181</v>
      </c>
      <c r="C311" t="s">
        <v>1479</v>
      </c>
      <c r="D311" t="s">
        <v>1258</v>
      </c>
      <c r="E311" t="s">
        <v>94</v>
      </c>
      <c r="F311">
        <v>140</v>
      </c>
      <c r="G311">
        <v>-158.66999999999999</v>
      </c>
      <c r="H311">
        <v>158.66999999999999</v>
      </c>
      <c r="I311" t="s">
        <v>2275</v>
      </c>
      <c r="J311" t="s">
        <v>116</v>
      </c>
      <c r="K311" t="s">
        <v>121</v>
      </c>
      <c r="L311">
        <v>16</v>
      </c>
      <c r="M311">
        <f t="shared" si="12"/>
        <v>3.0303030303030303E-3</v>
      </c>
      <c r="N311">
        <v>8</v>
      </c>
      <c r="O311">
        <f t="shared" si="13"/>
        <v>2.4242424242424242E-2</v>
      </c>
      <c r="R311" s="7">
        <v>0.5429089270451708</v>
      </c>
      <c r="S311">
        <f t="shared" si="14"/>
        <v>1.3161428534428383E-2</v>
      </c>
    </row>
    <row r="312" spans="1:19" x14ac:dyDescent="0.25">
      <c r="A312">
        <v>13700</v>
      </c>
      <c r="B312">
        <v>38620</v>
      </c>
      <c r="C312" t="s">
        <v>919</v>
      </c>
      <c r="D312" t="s">
        <v>1206</v>
      </c>
      <c r="E312" t="s">
        <v>94</v>
      </c>
      <c r="F312">
        <v>65.8</v>
      </c>
      <c r="G312">
        <v>322.45999999999998</v>
      </c>
      <c r="H312">
        <v>322.45999999999998</v>
      </c>
      <c r="I312" t="s">
        <v>2275</v>
      </c>
      <c r="J312" t="s">
        <v>116</v>
      </c>
      <c r="K312" t="s">
        <v>121</v>
      </c>
      <c r="L312">
        <v>9</v>
      </c>
      <c r="M312">
        <f t="shared" si="12"/>
        <v>1.7045454545454545E-3</v>
      </c>
      <c r="N312">
        <v>12</v>
      </c>
      <c r="O312">
        <f t="shared" si="13"/>
        <v>2.0454545454545454E-2</v>
      </c>
      <c r="R312" s="7">
        <v>0.5427549183875221</v>
      </c>
      <c r="S312">
        <f t="shared" si="14"/>
        <v>1.1101805148835679E-2</v>
      </c>
    </row>
    <row r="313" spans="1:19" x14ac:dyDescent="0.25">
      <c r="A313">
        <v>12639</v>
      </c>
      <c r="B313">
        <v>41673</v>
      </c>
      <c r="C313" t="s">
        <v>812</v>
      </c>
      <c r="D313" t="s">
        <v>1206</v>
      </c>
      <c r="E313" t="s">
        <v>94</v>
      </c>
      <c r="F313">
        <v>65.8</v>
      </c>
      <c r="G313">
        <v>279.26</v>
      </c>
      <c r="H313">
        <v>279.26</v>
      </c>
      <c r="I313" t="s">
        <v>2275</v>
      </c>
      <c r="J313" t="s">
        <v>116</v>
      </c>
      <c r="K313" t="s">
        <v>121</v>
      </c>
      <c r="L313">
        <v>8</v>
      </c>
      <c r="M313">
        <f t="shared" si="12"/>
        <v>1.5151515151515152E-3</v>
      </c>
      <c r="N313">
        <v>12</v>
      </c>
      <c r="O313">
        <f t="shared" si="13"/>
        <v>1.8181818181818181E-2</v>
      </c>
      <c r="R313" s="7">
        <v>0.54253039520373891</v>
      </c>
      <c r="S313">
        <f t="shared" si="14"/>
        <v>9.864189003704343E-3</v>
      </c>
    </row>
    <row r="314" spans="1:19" x14ac:dyDescent="0.25">
      <c r="A314">
        <v>4235</v>
      </c>
      <c r="B314">
        <v>10839</v>
      </c>
      <c r="C314" t="s">
        <v>918</v>
      </c>
      <c r="D314" t="s">
        <v>919</v>
      </c>
      <c r="E314" t="s">
        <v>94</v>
      </c>
      <c r="F314">
        <v>65.8</v>
      </c>
      <c r="G314">
        <v>322.60000000000002</v>
      </c>
      <c r="H314">
        <v>322.60000000000002</v>
      </c>
      <c r="I314" t="s">
        <v>2275</v>
      </c>
      <c r="J314" t="s">
        <v>116</v>
      </c>
      <c r="K314" t="s">
        <v>121</v>
      </c>
      <c r="L314">
        <v>3</v>
      </c>
      <c r="M314">
        <f t="shared" si="12"/>
        <v>5.6818181818181815E-4</v>
      </c>
      <c r="N314">
        <v>12</v>
      </c>
      <c r="O314">
        <f t="shared" si="13"/>
        <v>6.8181818181818179E-3</v>
      </c>
      <c r="R314" s="7">
        <v>0.54251937688543195</v>
      </c>
      <c r="S314">
        <f t="shared" si="14"/>
        <v>3.6989957514915813E-3</v>
      </c>
    </row>
    <row r="315" spans="1:19" x14ac:dyDescent="0.25">
      <c r="A315">
        <v>14977</v>
      </c>
      <c r="B315">
        <v>28224</v>
      </c>
      <c r="C315" t="s">
        <v>1275</v>
      </c>
      <c r="D315" t="s">
        <v>1276</v>
      </c>
      <c r="E315" t="s">
        <v>94</v>
      </c>
      <c r="F315">
        <v>65.8</v>
      </c>
      <c r="G315">
        <v>-279.94</v>
      </c>
      <c r="H315">
        <v>279.94</v>
      </c>
      <c r="I315" t="s">
        <v>2278</v>
      </c>
      <c r="J315" t="s">
        <v>116</v>
      </c>
      <c r="K315" t="s">
        <v>121</v>
      </c>
      <c r="L315">
        <v>10</v>
      </c>
      <c r="M315">
        <f t="shared" si="12"/>
        <v>1.893939393939394E-3</v>
      </c>
      <c r="N315">
        <v>12</v>
      </c>
      <c r="O315">
        <f t="shared" si="13"/>
        <v>2.2727272727272728E-2</v>
      </c>
      <c r="R315" s="7">
        <v>0.54073980561548896</v>
      </c>
      <c r="S315">
        <f t="shared" si="14"/>
        <v>1.2289541036715658E-2</v>
      </c>
    </row>
    <row r="316" spans="1:19" x14ac:dyDescent="0.25">
      <c r="A316">
        <v>25275</v>
      </c>
      <c r="B316">
        <v>41203</v>
      </c>
      <c r="C316" t="s">
        <v>1276</v>
      </c>
      <c r="D316" t="s">
        <v>1518</v>
      </c>
      <c r="E316" t="s">
        <v>94</v>
      </c>
      <c r="F316">
        <v>65.8</v>
      </c>
      <c r="G316">
        <v>-280.42</v>
      </c>
      <c r="H316">
        <v>280.42</v>
      </c>
      <c r="I316" t="s">
        <v>2278</v>
      </c>
      <c r="J316" t="s">
        <v>116</v>
      </c>
      <c r="K316" t="s">
        <v>121</v>
      </c>
      <c r="L316">
        <v>18</v>
      </c>
      <c r="M316">
        <f t="shared" si="12"/>
        <v>3.4090909090909089E-3</v>
      </c>
      <c r="N316">
        <v>12</v>
      </c>
      <c r="O316">
        <f t="shared" si="13"/>
        <v>4.0909090909090909E-2</v>
      </c>
      <c r="R316" s="7">
        <v>0.53981421148277575</v>
      </c>
      <c r="S316">
        <f t="shared" si="14"/>
        <v>2.2083308651568097E-2</v>
      </c>
    </row>
    <row r="317" spans="1:19" x14ac:dyDescent="0.25">
      <c r="A317">
        <v>56544</v>
      </c>
      <c r="B317">
        <v>30729</v>
      </c>
      <c r="C317" t="s">
        <v>1518</v>
      </c>
      <c r="D317" t="s">
        <v>1546</v>
      </c>
      <c r="E317" t="s">
        <v>94</v>
      </c>
      <c r="F317">
        <v>65.8</v>
      </c>
      <c r="G317">
        <v>-281.12</v>
      </c>
      <c r="H317">
        <v>281.12</v>
      </c>
      <c r="I317" t="s">
        <v>2278</v>
      </c>
      <c r="J317" t="s">
        <v>116</v>
      </c>
      <c r="K317" t="s">
        <v>121</v>
      </c>
      <c r="L317">
        <v>177</v>
      </c>
      <c r="M317">
        <f t="shared" si="12"/>
        <v>3.3522727272727273E-2</v>
      </c>
      <c r="N317">
        <v>12</v>
      </c>
      <c r="O317">
        <f t="shared" si="13"/>
        <v>0.40227272727272728</v>
      </c>
      <c r="R317" s="7">
        <v>0.53847005258964131</v>
      </c>
      <c r="S317">
        <f t="shared" si="14"/>
        <v>0.2166118166099239</v>
      </c>
    </row>
    <row r="318" spans="1:19" x14ac:dyDescent="0.25">
      <c r="A318">
        <v>51882</v>
      </c>
      <c r="B318">
        <v>16201</v>
      </c>
      <c r="C318" t="s">
        <v>1673</v>
      </c>
      <c r="D318" t="s">
        <v>1531</v>
      </c>
      <c r="E318" t="s">
        <v>94</v>
      </c>
      <c r="F318">
        <v>65.8</v>
      </c>
      <c r="G318">
        <v>-543.65</v>
      </c>
      <c r="H318">
        <v>543.65</v>
      </c>
      <c r="I318" t="s">
        <v>2275</v>
      </c>
      <c r="J318" t="s">
        <v>116</v>
      </c>
      <c r="K318" t="s">
        <v>121</v>
      </c>
      <c r="L318">
        <v>126</v>
      </c>
      <c r="M318">
        <f t="shared" si="12"/>
        <v>2.3863636363636365E-2</v>
      </c>
      <c r="N318">
        <v>12</v>
      </c>
      <c r="O318">
        <f t="shared" si="13"/>
        <v>0.28636363636363638</v>
      </c>
      <c r="R318" s="7">
        <v>0.53792361221237639</v>
      </c>
      <c r="S318">
        <f t="shared" si="14"/>
        <v>0.15404176167899869</v>
      </c>
    </row>
    <row r="319" spans="1:19" x14ac:dyDescent="0.25">
      <c r="A319">
        <v>25989</v>
      </c>
      <c r="B319">
        <v>21460</v>
      </c>
      <c r="C319" t="s">
        <v>1531</v>
      </c>
      <c r="D319" t="s">
        <v>1532</v>
      </c>
      <c r="E319" t="s">
        <v>94</v>
      </c>
      <c r="F319">
        <v>65.8</v>
      </c>
      <c r="G319">
        <v>-543.79</v>
      </c>
      <c r="H319">
        <v>543.79</v>
      </c>
      <c r="I319" t="s">
        <v>2275</v>
      </c>
      <c r="J319" t="s">
        <v>116</v>
      </c>
      <c r="K319" t="s">
        <v>121</v>
      </c>
      <c r="L319">
        <v>19</v>
      </c>
      <c r="M319">
        <f t="shared" si="12"/>
        <v>3.5984848484848487E-3</v>
      </c>
      <c r="N319">
        <v>12</v>
      </c>
      <c r="O319">
        <f t="shared" si="13"/>
        <v>4.3181818181818182E-2</v>
      </c>
      <c r="R319" s="7">
        <v>0.53778512252755362</v>
      </c>
      <c r="S319">
        <f t="shared" si="14"/>
        <v>2.3222539381871635E-2</v>
      </c>
    </row>
    <row r="320" spans="1:19" x14ac:dyDescent="0.25">
      <c r="A320">
        <v>63536</v>
      </c>
      <c r="B320">
        <v>21679</v>
      </c>
      <c r="C320" t="s">
        <v>1336</v>
      </c>
      <c r="D320" t="s">
        <v>930</v>
      </c>
      <c r="E320" t="s">
        <v>94</v>
      </c>
      <c r="F320">
        <v>100.5</v>
      </c>
      <c r="G320">
        <v>406.53</v>
      </c>
      <c r="H320">
        <v>406.53</v>
      </c>
      <c r="I320" t="s">
        <v>2275</v>
      </c>
      <c r="J320" t="s">
        <v>116</v>
      </c>
      <c r="K320" t="s">
        <v>121</v>
      </c>
      <c r="L320">
        <v>258</v>
      </c>
      <c r="M320">
        <f t="shared" si="12"/>
        <v>4.8863636363636366E-2</v>
      </c>
      <c r="N320">
        <v>8</v>
      </c>
      <c r="O320">
        <f t="shared" si="13"/>
        <v>0.39090909090909093</v>
      </c>
      <c r="R320" s="7">
        <v>0.53692265433465347</v>
      </c>
      <c r="S320">
        <f t="shared" si="14"/>
        <v>0.20988794669445546</v>
      </c>
    </row>
    <row r="321" spans="1:19" x14ac:dyDescent="0.25">
      <c r="A321">
        <v>33255</v>
      </c>
      <c r="B321">
        <v>42783</v>
      </c>
      <c r="C321" t="s">
        <v>1391</v>
      </c>
      <c r="D321" t="s">
        <v>1668</v>
      </c>
      <c r="E321" t="s">
        <v>94</v>
      </c>
      <c r="F321">
        <v>65.8</v>
      </c>
      <c r="G321">
        <v>-545.65</v>
      </c>
      <c r="H321">
        <v>545.65</v>
      </c>
      <c r="I321" t="s">
        <v>2275</v>
      </c>
      <c r="J321" t="s">
        <v>116</v>
      </c>
      <c r="K321" t="s">
        <v>121</v>
      </c>
      <c r="L321">
        <v>29</v>
      </c>
      <c r="M321">
        <f t="shared" si="12"/>
        <v>5.4924242424242422E-3</v>
      </c>
      <c r="N321">
        <v>12</v>
      </c>
      <c r="O321">
        <f t="shared" si="13"/>
        <v>6.5909090909090903E-2</v>
      </c>
      <c r="R321" s="7">
        <v>0.53595193215295223</v>
      </c>
      <c r="S321">
        <f t="shared" si="14"/>
        <v>3.5324104619171848E-2</v>
      </c>
    </row>
    <row r="322" spans="1:19" x14ac:dyDescent="0.25">
      <c r="A322">
        <v>63344</v>
      </c>
      <c r="B322">
        <v>37726</v>
      </c>
      <c r="C322" t="s">
        <v>947</v>
      </c>
      <c r="D322" t="s">
        <v>1645</v>
      </c>
      <c r="E322" t="s">
        <v>94</v>
      </c>
      <c r="F322">
        <v>65.8</v>
      </c>
      <c r="G322">
        <v>-546.79999999999995</v>
      </c>
      <c r="H322">
        <v>546.79999999999995</v>
      </c>
      <c r="I322" t="s">
        <v>2275</v>
      </c>
      <c r="J322" t="s">
        <v>116</v>
      </c>
      <c r="K322" t="s">
        <v>121</v>
      </c>
      <c r="L322">
        <v>254</v>
      </c>
      <c r="M322">
        <f t="shared" ref="M322:M385" si="15">L322/5280</f>
        <v>4.8106060606060604E-2</v>
      </c>
      <c r="N322">
        <v>12</v>
      </c>
      <c r="O322">
        <f t="shared" ref="O322:O385" si="16">M322*N322</f>
        <v>0.57727272727272727</v>
      </c>
      <c r="R322" s="7">
        <v>0.534824747218834</v>
      </c>
      <c r="S322">
        <f t="shared" ref="S322:S385" si="17">R322*O322</f>
        <v>0.30873974043996327</v>
      </c>
    </row>
    <row r="323" spans="1:19" x14ac:dyDescent="0.25">
      <c r="A323">
        <v>67053</v>
      </c>
      <c r="B323">
        <v>36485</v>
      </c>
      <c r="C323" t="s">
        <v>1668</v>
      </c>
      <c r="D323" t="s">
        <v>1917</v>
      </c>
      <c r="E323" t="s">
        <v>94</v>
      </c>
      <c r="F323">
        <v>65.8</v>
      </c>
      <c r="G323">
        <v>-547.5</v>
      </c>
      <c r="H323">
        <v>547.5</v>
      </c>
      <c r="I323" t="s">
        <v>2275</v>
      </c>
      <c r="J323" t="s">
        <v>116</v>
      </c>
      <c r="K323" t="s">
        <v>121</v>
      </c>
      <c r="L323">
        <v>361</v>
      </c>
      <c r="M323">
        <f t="shared" si="15"/>
        <v>6.8371212121212124E-2</v>
      </c>
      <c r="N323">
        <v>12</v>
      </c>
      <c r="O323">
        <f t="shared" si="16"/>
        <v>0.82045454545454555</v>
      </c>
      <c r="R323" s="7">
        <v>0.53414095302147646</v>
      </c>
      <c r="S323">
        <f t="shared" si="17"/>
        <v>0.43823837281989325</v>
      </c>
    </row>
    <row r="324" spans="1:19" x14ac:dyDescent="0.25">
      <c r="A324">
        <v>31699</v>
      </c>
      <c r="B324">
        <v>42077</v>
      </c>
      <c r="C324" t="s">
        <v>1645</v>
      </c>
      <c r="D324" t="s">
        <v>1386</v>
      </c>
      <c r="E324" t="s">
        <v>94</v>
      </c>
      <c r="F324">
        <v>65.8</v>
      </c>
      <c r="G324">
        <v>-547.63</v>
      </c>
      <c r="H324">
        <v>547.63</v>
      </c>
      <c r="I324" t="s">
        <v>2275</v>
      </c>
      <c r="J324" t="s">
        <v>116</v>
      </c>
      <c r="K324" t="s">
        <v>121</v>
      </c>
      <c r="L324">
        <v>26</v>
      </c>
      <c r="M324">
        <f t="shared" si="15"/>
        <v>4.9242424242424239E-3</v>
      </c>
      <c r="N324">
        <v>12</v>
      </c>
      <c r="O324">
        <f t="shared" si="16"/>
        <v>5.9090909090909083E-2</v>
      </c>
      <c r="R324" s="7">
        <v>0.53401415513989081</v>
      </c>
      <c r="S324">
        <f t="shared" si="17"/>
        <v>3.1555381894629905E-2</v>
      </c>
    </row>
    <row r="325" spans="1:19" x14ac:dyDescent="0.25">
      <c r="A325">
        <v>49568</v>
      </c>
      <c r="B325">
        <v>18224</v>
      </c>
      <c r="C325" t="s">
        <v>1917</v>
      </c>
      <c r="D325" t="s">
        <v>1446</v>
      </c>
      <c r="E325" t="s">
        <v>94</v>
      </c>
      <c r="F325">
        <v>65.8</v>
      </c>
      <c r="G325">
        <v>-548.88</v>
      </c>
      <c r="H325">
        <v>548.88</v>
      </c>
      <c r="I325" t="s">
        <v>2275</v>
      </c>
      <c r="J325" t="s">
        <v>116</v>
      </c>
      <c r="K325" t="s">
        <v>121</v>
      </c>
      <c r="L325">
        <v>105</v>
      </c>
      <c r="M325">
        <f t="shared" si="15"/>
        <v>1.9886363636363636E-2</v>
      </c>
      <c r="N325">
        <v>12</v>
      </c>
      <c r="O325">
        <f t="shared" si="16"/>
        <v>0.23863636363636365</v>
      </c>
      <c r="R325" s="7">
        <v>0.53279801009192973</v>
      </c>
      <c r="S325">
        <f t="shared" si="17"/>
        <v>0.1271449796810287</v>
      </c>
    </row>
    <row r="326" spans="1:19" x14ac:dyDescent="0.25">
      <c r="A326">
        <v>21370</v>
      </c>
      <c r="B326">
        <v>36482</v>
      </c>
      <c r="C326" t="s">
        <v>1446</v>
      </c>
      <c r="D326" t="s">
        <v>1447</v>
      </c>
      <c r="E326" t="s">
        <v>94</v>
      </c>
      <c r="F326">
        <v>65.8</v>
      </c>
      <c r="G326">
        <v>-549.02</v>
      </c>
      <c r="H326">
        <v>549.02</v>
      </c>
      <c r="I326" t="s">
        <v>2275</v>
      </c>
      <c r="J326" t="s">
        <v>116</v>
      </c>
      <c r="K326" t="s">
        <v>121</v>
      </c>
      <c r="L326">
        <v>15</v>
      </c>
      <c r="M326">
        <f t="shared" si="15"/>
        <v>2.840909090909091E-3</v>
      </c>
      <c r="N326">
        <v>12</v>
      </c>
      <c r="O326">
        <f t="shared" si="16"/>
        <v>3.4090909090909088E-2</v>
      </c>
      <c r="R326" s="7">
        <v>0.53266214669640155</v>
      </c>
      <c r="S326">
        <f t="shared" si="17"/>
        <v>1.8158936819195507E-2</v>
      </c>
    </row>
    <row r="327" spans="1:19" x14ac:dyDescent="0.25">
      <c r="A327">
        <v>19200</v>
      </c>
      <c r="B327">
        <v>17807</v>
      </c>
      <c r="C327" t="s">
        <v>920</v>
      </c>
      <c r="D327" t="s">
        <v>1336</v>
      </c>
      <c r="E327" t="s">
        <v>94</v>
      </c>
      <c r="F327">
        <v>100.5</v>
      </c>
      <c r="G327">
        <v>409.9</v>
      </c>
      <c r="H327">
        <v>409.9</v>
      </c>
      <c r="I327" t="s">
        <v>2275</v>
      </c>
      <c r="J327" t="s">
        <v>116</v>
      </c>
      <c r="K327" t="s">
        <v>121</v>
      </c>
      <c r="L327">
        <v>14</v>
      </c>
      <c r="M327">
        <f t="shared" si="15"/>
        <v>2.6515151515151517E-3</v>
      </c>
      <c r="N327">
        <v>8</v>
      </c>
      <c r="O327">
        <f t="shared" si="16"/>
        <v>2.1212121212121213E-2</v>
      </c>
      <c r="R327" s="7">
        <v>0.53250833536634945</v>
      </c>
      <c r="S327">
        <f t="shared" si="17"/>
        <v>1.1295631356255898E-2</v>
      </c>
    </row>
    <row r="328" spans="1:19" x14ac:dyDescent="0.25">
      <c r="A328">
        <v>46593</v>
      </c>
      <c r="B328">
        <v>32432</v>
      </c>
      <c r="C328" t="s">
        <v>1258</v>
      </c>
      <c r="D328" t="s">
        <v>1884</v>
      </c>
      <c r="E328" t="s">
        <v>94</v>
      </c>
      <c r="F328">
        <v>100.5</v>
      </c>
      <c r="G328">
        <v>-162.30000000000001</v>
      </c>
      <c r="H328">
        <v>162.30000000000001</v>
      </c>
      <c r="I328" t="s">
        <v>2275</v>
      </c>
      <c r="J328" t="s">
        <v>116</v>
      </c>
      <c r="K328" t="s">
        <v>121</v>
      </c>
      <c r="L328">
        <v>82</v>
      </c>
      <c r="M328">
        <f t="shared" si="15"/>
        <v>1.553030303030303E-2</v>
      </c>
      <c r="N328">
        <v>8</v>
      </c>
      <c r="O328">
        <f t="shared" si="16"/>
        <v>0.12424242424242424</v>
      </c>
      <c r="R328" s="7">
        <v>0.5307662320040496</v>
      </c>
      <c r="S328">
        <f t="shared" si="17"/>
        <v>6.5943683370200096E-2</v>
      </c>
    </row>
    <row r="329" spans="1:19" x14ac:dyDescent="0.25">
      <c r="A329">
        <v>49565</v>
      </c>
      <c r="B329">
        <v>18746</v>
      </c>
      <c r="C329" t="s">
        <v>1884</v>
      </c>
      <c r="D329" t="s">
        <v>1364</v>
      </c>
      <c r="E329" t="s">
        <v>94</v>
      </c>
      <c r="F329">
        <v>100.5</v>
      </c>
      <c r="G329">
        <v>-162.61000000000001</v>
      </c>
      <c r="H329">
        <v>162.61000000000001</v>
      </c>
      <c r="I329" t="s">
        <v>2275</v>
      </c>
      <c r="J329" t="s">
        <v>116</v>
      </c>
      <c r="K329" t="s">
        <v>121</v>
      </c>
      <c r="L329">
        <v>105</v>
      </c>
      <c r="M329">
        <f t="shared" si="15"/>
        <v>1.9886363636363636E-2</v>
      </c>
      <c r="N329">
        <v>8</v>
      </c>
      <c r="O329">
        <f t="shared" si="16"/>
        <v>0.15909090909090909</v>
      </c>
      <c r="R329" s="7">
        <v>0.52975437829319993</v>
      </c>
      <c r="S329">
        <f t="shared" si="17"/>
        <v>8.427910563755453E-2</v>
      </c>
    </row>
    <row r="330" spans="1:19" x14ac:dyDescent="0.25">
      <c r="A330">
        <v>40295</v>
      </c>
      <c r="B330">
        <v>17998</v>
      </c>
      <c r="C330" t="s">
        <v>1317</v>
      </c>
      <c r="D330" t="s">
        <v>945</v>
      </c>
      <c r="E330" t="s">
        <v>239</v>
      </c>
      <c r="F330">
        <v>140</v>
      </c>
      <c r="G330">
        <v>144.12</v>
      </c>
      <c r="H330">
        <v>144.12</v>
      </c>
      <c r="I330" t="s">
        <v>2275</v>
      </c>
      <c r="J330" t="s">
        <v>116</v>
      </c>
      <c r="K330" t="s">
        <v>121</v>
      </c>
      <c r="L330">
        <v>45</v>
      </c>
      <c r="M330">
        <f t="shared" si="15"/>
        <v>8.5227272727272721E-3</v>
      </c>
      <c r="N330">
        <v>8</v>
      </c>
      <c r="O330">
        <f t="shared" si="16"/>
        <v>6.8181818181818177E-2</v>
      </c>
      <c r="R330" s="7">
        <v>0.52955021358891174</v>
      </c>
      <c r="S330">
        <f t="shared" si="17"/>
        <v>3.6105696381062161E-2</v>
      </c>
    </row>
    <row r="331" spans="1:19" x14ac:dyDescent="0.25">
      <c r="A331">
        <v>18159</v>
      </c>
      <c r="B331">
        <v>14649</v>
      </c>
      <c r="C331" t="s">
        <v>1364</v>
      </c>
      <c r="D331" t="s">
        <v>1365</v>
      </c>
      <c r="E331" t="s">
        <v>94</v>
      </c>
      <c r="F331">
        <v>100.5</v>
      </c>
      <c r="G331">
        <v>-163.57</v>
      </c>
      <c r="H331">
        <v>163.57</v>
      </c>
      <c r="I331" t="s">
        <v>2275</v>
      </c>
      <c r="J331" t="s">
        <v>116</v>
      </c>
      <c r="K331" t="s">
        <v>121</v>
      </c>
      <c r="L331">
        <v>13</v>
      </c>
      <c r="M331">
        <f t="shared" si="15"/>
        <v>2.4621212121212119E-3</v>
      </c>
      <c r="N331">
        <v>8</v>
      </c>
      <c r="O331">
        <f t="shared" si="16"/>
        <v>1.9696969696969695E-2</v>
      </c>
      <c r="R331" s="7">
        <v>0.52664522500615796</v>
      </c>
      <c r="S331">
        <f t="shared" si="17"/>
        <v>1.037331503800008E-2</v>
      </c>
    </row>
    <row r="332" spans="1:19" x14ac:dyDescent="0.25">
      <c r="A332">
        <v>57166</v>
      </c>
      <c r="B332">
        <v>37433</v>
      </c>
      <c r="C332" t="s">
        <v>290</v>
      </c>
      <c r="D332" t="s">
        <v>321</v>
      </c>
      <c r="E332" t="s">
        <v>94</v>
      </c>
      <c r="F332">
        <v>75</v>
      </c>
      <c r="G332" s="6">
        <v>-3215.77</v>
      </c>
      <c r="H332" s="6">
        <v>3215.77</v>
      </c>
      <c r="I332" t="s">
        <v>2277</v>
      </c>
      <c r="J332" t="s">
        <v>116</v>
      </c>
      <c r="K332" t="s">
        <v>121</v>
      </c>
      <c r="L332">
        <v>184</v>
      </c>
      <c r="M332">
        <f t="shared" si="15"/>
        <v>3.4848484848484851E-2</v>
      </c>
      <c r="N332">
        <v>24</v>
      </c>
      <c r="O332">
        <f t="shared" si="16"/>
        <v>0.83636363636363642</v>
      </c>
      <c r="R332" s="7">
        <v>0.52574622246297198</v>
      </c>
      <c r="S332">
        <f t="shared" si="17"/>
        <v>0.43971502242357657</v>
      </c>
    </row>
    <row r="333" spans="1:19" x14ac:dyDescent="0.25">
      <c r="A333">
        <v>69713</v>
      </c>
      <c r="B333">
        <v>6079</v>
      </c>
      <c r="C333" t="s">
        <v>289</v>
      </c>
      <c r="D333" t="s">
        <v>290</v>
      </c>
      <c r="E333" t="s">
        <v>94</v>
      </c>
      <c r="F333">
        <v>75</v>
      </c>
      <c r="G333" s="6">
        <v>-3224.31</v>
      </c>
      <c r="H333" s="6">
        <v>3224.31</v>
      </c>
      <c r="I333" t="s">
        <v>2277</v>
      </c>
      <c r="J333" t="s">
        <v>116</v>
      </c>
      <c r="K333" t="s">
        <v>121</v>
      </c>
      <c r="L333">
        <v>532</v>
      </c>
      <c r="M333">
        <f t="shared" si="15"/>
        <v>0.10075757575757575</v>
      </c>
      <c r="N333">
        <v>24</v>
      </c>
      <c r="O333">
        <f t="shared" si="16"/>
        <v>2.418181818181818</v>
      </c>
      <c r="R333" s="7">
        <v>0.52435371592984281</v>
      </c>
      <c r="S333">
        <f t="shared" si="17"/>
        <v>1.2679826221576198</v>
      </c>
    </row>
    <row r="334" spans="1:19" x14ac:dyDescent="0.25">
      <c r="A334">
        <v>13407</v>
      </c>
      <c r="B334">
        <v>28208</v>
      </c>
      <c r="C334" t="s">
        <v>1227</v>
      </c>
      <c r="D334" t="s">
        <v>1228</v>
      </c>
      <c r="E334" t="s">
        <v>94</v>
      </c>
      <c r="F334">
        <v>65.8</v>
      </c>
      <c r="G334">
        <v>-637.62</v>
      </c>
      <c r="H334">
        <v>637.62</v>
      </c>
      <c r="I334" t="s">
        <v>2278</v>
      </c>
      <c r="J334" t="s">
        <v>116</v>
      </c>
      <c r="K334" t="s">
        <v>121</v>
      </c>
      <c r="L334">
        <v>8</v>
      </c>
      <c r="M334">
        <f t="shared" si="15"/>
        <v>1.5151515151515152E-3</v>
      </c>
      <c r="N334">
        <v>12</v>
      </c>
      <c r="O334">
        <f t="shared" si="16"/>
        <v>1.8181818181818181E-2</v>
      </c>
      <c r="R334" s="7">
        <v>0.52075530880461718</v>
      </c>
      <c r="S334">
        <f t="shared" si="17"/>
        <v>9.46827834190213E-3</v>
      </c>
    </row>
    <row r="335" spans="1:19" x14ac:dyDescent="0.25">
      <c r="A335">
        <v>58763</v>
      </c>
      <c r="B335">
        <v>41175</v>
      </c>
      <c r="C335" t="s">
        <v>1991</v>
      </c>
      <c r="D335" t="s">
        <v>1509</v>
      </c>
      <c r="E335" t="s">
        <v>94</v>
      </c>
      <c r="F335">
        <v>65.8</v>
      </c>
      <c r="G335">
        <v>564.53</v>
      </c>
      <c r="H335">
        <v>564.53</v>
      </c>
      <c r="I335" t="s">
        <v>2275</v>
      </c>
      <c r="J335" t="s">
        <v>116</v>
      </c>
      <c r="K335" t="s">
        <v>121</v>
      </c>
      <c r="L335">
        <v>200</v>
      </c>
      <c r="M335">
        <f t="shared" si="15"/>
        <v>3.787878787878788E-2</v>
      </c>
      <c r="N335">
        <v>12</v>
      </c>
      <c r="O335">
        <f t="shared" si="16"/>
        <v>0.45454545454545459</v>
      </c>
      <c r="R335" s="7">
        <v>0.51802768990002024</v>
      </c>
      <c r="S335">
        <f t="shared" si="17"/>
        <v>0.23546713177273648</v>
      </c>
    </row>
    <row r="336" spans="1:19" x14ac:dyDescent="0.25">
      <c r="A336">
        <v>66612</v>
      </c>
      <c r="B336">
        <v>22787</v>
      </c>
      <c r="C336" t="s">
        <v>292</v>
      </c>
      <c r="D336" t="s">
        <v>289</v>
      </c>
      <c r="E336" t="s">
        <v>94</v>
      </c>
      <c r="F336">
        <v>100</v>
      </c>
      <c r="G336" s="6">
        <v>-3271.14</v>
      </c>
      <c r="H336" s="6">
        <v>3271.14</v>
      </c>
      <c r="I336" t="s">
        <v>2277</v>
      </c>
      <c r="J336" t="s">
        <v>116</v>
      </c>
      <c r="K336" t="s">
        <v>121</v>
      </c>
      <c r="L336">
        <v>344</v>
      </c>
      <c r="M336">
        <f t="shared" si="15"/>
        <v>6.5151515151515155E-2</v>
      </c>
      <c r="N336">
        <v>24</v>
      </c>
      <c r="O336">
        <f t="shared" si="16"/>
        <v>1.5636363636363637</v>
      </c>
      <c r="R336" s="7">
        <v>0.51684701046416592</v>
      </c>
      <c r="S336">
        <f t="shared" si="17"/>
        <v>0.80816077999851399</v>
      </c>
    </row>
    <row r="337" spans="1:19" x14ac:dyDescent="0.25">
      <c r="A337">
        <v>58299</v>
      </c>
      <c r="B337">
        <v>6821</v>
      </c>
      <c r="C337" t="s">
        <v>1344</v>
      </c>
      <c r="D337" t="s">
        <v>1546</v>
      </c>
      <c r="E337" t="s">
        <v>94</v>
      </c>
      <c r="F337">
        <v>65.8</v>
      </c>
      <c r="G337">
        <v>293.02999999999997</v>
      </c>
      <c r="H337">
        <v>293.02999999999997</v>
      </c>
      <c r="I337" t="s">
        <v>2278</v>
      </c>
      <c r="J337" t="s">
        <v>116</v>
      </c>
      <c r="K337" t="s">
        <v>121</v>
      </c>
      <c r="L337">
        <v>196</v>
      </c>
      <c r="M337">
        <f t="shared" si="15"/>
        <v>3.7121212121212124E-2</v>
      </c>
      <c r="N337">
        <v>12</v>
      </c>
      <c r="O337">
        <f t="shared" si="16"/>
        <v>0.44545454545454549</v>
      </c>
      <c r="R337" s="7">
        <v>0.51658431281438755</v>
      </c>
      <c r="S337">
        <f t="shared" si="17"/>
        <v>0.23011483025368173</v>
      </c>
    </row>
    <row r="338" spans="1:19" x14ac:dyDescent="0.25">
      <c r="A338">
        <v>34241</v>
      </c>
      <c r="B338">
        <v>12618</v>
      </c>
      <c r="C338" t="s">
        <v>930</v>
      </c>
      <c r="D338" t="s">
        <v>1322</v>
      </c>
      <c r="E338" t="s">
        <v>94</v>
      </c>
      <c r="F338">
        <v>100.5</v>
      </c>
      <c r="G338">
        <v>423.3</v>
      </c>
      <c r="H338">
        <v>423.3</v>
      </c>
      <c r="I338" t="s">
        <v>2275</v>
      </c>
      <c r="J338" t="s">
        <v>116</v>
      </c>
      <c r="K338" t="s">
        <v>121</v>
      </c>
      <c r="L338">
        <v>31</v>
      </c>
      <c r="M338">
        <f t="shared" si="15"/>
        <v>5.8712121212121209E-3</v>
      </c>
      <c r="N338">
        <v>8</v>
      </c>
      <c r="O338">
        <f t="shared" si="16"/>
        <v>4.6969696969696967E-2</v>
      </c>
      <c r="R338" s="7">
        <v>0.51565123238050237</v>
      </c>
      <c r="S338">
        <f t="shared" si="17"/>
        <v>2.421998212696299E-2</v>
      </c>
    </row>
    <row r="339" spans="1:19" x14ac:dyDescent="0.25">
      <c r="A339">
        <v>60111</v>
      </c>
      <c r="B339">
        <v>7898</v>
      </c>
      <c r="C339" t="s">
        <v>1628</v>
      </c>
      <c r="D339" t="s">
        <v>1991</v>
      </c>
      <c r="E339" t="s">
        <v>94</v>
      </c>
      <c r="F339">
        <v>65.8</v>
      </c>
      <c r="G339">
        <v>569.24</v>
      </c>
      <c r="H339">
        <v>569.24</v>
      </c>
      <c r="I339" t="s">
        <v>2275</v>
      </c>
      <c r="J339" t="s">
        <v>116</v>
      </c>
      <c r="K339" t="s">
        <v>121</v>
      </c>
      <c r="L339">
        <v>215</v>
      </c>
      <c r="M339">
        <f t="shared" si="15"/>
        <v>4.0719696969696968E-2</v>
      </c>
      <c r="N339">
        <v>12</v>
      </c>
      <c r="O339">
        <f t="shared" si="16"/>
        <v>0.48863636363636365</v>
      </c>
      <c r="R339" s="7">
        <v>0.51374143029171948</v>
      </c>
      <c r="S339">
        <f t="shared" si="17"/>
        <v>0.25103274434709022</v>
      </c>
    </row>
    <row r="340" spans="1:19" x14ac:dyDescent="0.25">
      <c r="A340">
        <v>62934</v>
      </c>
      <c r="B340">
        <v>5002</v>
      </c>
      <c r="C340" t="s">
        <v>1143</v>
      </c>
      <c r="D340" t="s">
        <v>920</v>
      </c>
      <c r="E340" t="s">
        <v>94</v>
      </c>
      <c r="F340">
        <v>100.5</v>
      </c>
      <c r="G340">
        <v>425.22</v>
      </c>
      <c r="H340">
        <v>425.22</v>
      </c>
      <c r="I340" t="s">
        <v>2275</v>
      </c>
      <c r="J340" t="s">
        <v>116</v>
      </c>
      <c r="K340" t="s">
        <v>121</v>
      </c>
      <c r="L340">
        <v>249</v>
      </c>
      <c r="M340">
        <f t="shared" si="15"/>
        <v>4.7159090909090907E-2</v>
      </c>
      <c r="N340">
        <v>8</v>
      </c>
      <c r="O340">
        <f t="shared" si="16"/>
        <v>0.37727272727272726</v>
      </c>
      <c r="R340" s="7">
        <v>0.51332290735775987</v>
      </c>
      <c r="S340">
        <f t="shared" si="17"/>
        <v>0.19366273323042757</v>
      </c>
    </row>
    <row r="341" spans="1:19" x14ac:dyDescent="0.25">
      <c r="A341">
        <v>30774</v>
      </c>
      <c r="B341">
        <v>9382</v>
      </c>
      <c r="C341" t="s">
        <v>1627</v>
      </c>
      <c r="D341" t="s">
        <v>1628</v>
      </c>
      <c r="E341" t="s">
        <v>94</v>
      </c>
      <c r="F341">
        <v>65.8</v>
      </c>
      <c r="G341">
        <v>569.83000000000004</v>
      </c>
      <c r="H341">
        <v>569.83000000000004</v>
      </c>
      <c r="I341" t="s">
        <v>2275</v>
      </c>
      <c r="J341" t="s">
        <v>116</v>
      </c>
      <c r="K341" t="s">
        <v>121</v>
      </c>
      <c r="L341">
        <v>25</v>
      </c>
      <c r="M341">
        <f t="shared" si="15"/>
        <v>4.734848484848485E-3</v>
      </c>
      <c r="N341">
        <v>12</v>
      </c>
      <c r="O341">
        <f t="shared" si="16"/>
        <v>5.6818181818181823E-2</v>
      </c>
      <c r="R341" s="7">
        <v>0.51320950420170641</v>
      </c>
      <c r="S341">
        <f t="shared" si="17"/>
        <v>2.9159630920551502E-2</v>
      </c>
    </row>
    <row r="342" spans="1:19" x14ac:dyDescent="0.25">
      <c r="A342">
        <v>59388</v>
      </c>
      <c r="B342">
        <v>24496</v>
      </c>
      <c r="C342" t="s">
        <v>303</v>
      </c>
      <c r="D342" t="s">
        <v>324</v>
      </c>
      <c r="E342" t="s">
        <v>94</v>
      </c>
      <c r="F342">
        <v>75</v>
      </c>
      <c r="G342" s="6">
        <v>-3306.28</v>
      </c>
      <c r="H342" s="6">
        <v>3306.28</v>
      </c>
      <c r="I342" t="s">
        <v>2277</v>
      </c>
      <c r="J342" t="s">
        <v>116</v>
      </c>
      <c r="K342" t="s">
        <v>121</v>
      </c>
      <c r="L342">
        <v>207</v>
      </c>
      <c r="M342">
        <f t="shared" si="15"/>
        <v>3.9204545454545457E-2</v>
      </c>
      <c r="N342">
        <v>24</v>
      </c>
      <c r="O342">
        <f t="shared" si="16"/>
        <v>0.94090909090909092</v>
      </c>
      <c r="R342" s="7">
        <v>0.51135382659960782</v>
      </c>
      <c r="S342">
        <f t="shared" si="17"/>
        <v>0.48113746411872188</v>
      </c>
    </row>
    <row r="343" spans="1:19" x14ac:dyDescent="0.25">
      <c r="A343">
        <v>33611</v>
      </c>
      <c r="B343">
        <v>26093</v>
      </c>
      <c r="C343" t="s">
        <v>324</v>
      </c>
      <c r="D343" t="s">
        <v>326</v>
      </c>
      <c r="E343" t="s">
        <v>94</v>
      </c>
      <c r="F343">
        <v>75</v>
      </c>
      <c r="G343" s="6">
        <v>-3309.22</v>
      </c>
      <c r="H343" s="6">
        <v>3309.22</v>
      </c>
      <c r="I343" t="s">
        <v>2277</v>
      </c>
      <c r="J343" t="s">
        <v>116</v>
      </c>
      <c r="K343" t="s">
        <v>121</v>
      </c>
      <c r="L343">
        <v>29</v>
      </c>
      <c r="M343">
        <f t="shared" si="15"/>
        <v>5.4924242424242422E-3</v>
      </c>
      <c r="N343">
        <v>24</v>
      </c>
      <c r="O343">
        <f t="shared" si="16"/>
        <v>0.13181818181818181</v>
      </c>
      <c r="R343" s="7">
        <v>0.51089952611484024</v>
      </c>
      <c r="S343">
        <f t="shared" si="17"/>
        <v>6.7345846624228933E-2</v>
      </c>
    </row>
    <row r="344" spans="1:19" x14ac:dyDescent="0.25">
      <c r="A344">
        <v>43226</v>
      </c>
      <c r="B344">
        <v>36538</v>
      </c>
      <c r="C344" t="s">
        <v>1397</v>
      </c>
      <c r="D344" t="s">
        <v>1627</v>
      </c>
      <c r="E344" t="s">
        <v>94</v>
      </c>
      <c r="F344">
        <v>65.8</v>
      </c>
      <c r="G344">
        <v>572.85</v>
      </c>
      <c r="H344">
        <v>572.85</v>
      </c>
      <c r="I344" t="s">
        <v>2275</v>
      </c>
      <c r="J344" t="s">
        <v>116</v>
      </c>
      <c r="K344" t="s">
        <v>121</v>
      </c>
      <c r="L344">
        <v>59</v>
      </c>
      <c r="M344">
        <f t="shared" si="15"/>
        <v>1.1174242424242425E-2</v>
      </c>
      <c r="N344">
        <v>12</v>
      </c>
      <c r="O344">
        <f t="shared" si="16"/>
        <v>0.13409090909090909</v>
      </c>
      <c r="R344" s="7">
        <v>0.51050392210745987</v>
      </c>
      <c r="S344">
        <f t="shared" si="17"/>
        <v>6.8453935009863937E-2</v>
      </c>
    </row>
    <row r="345" spans="1:19" x14ac:dyDescent="0.25">
      <c r="A345">
        <v>57446</v>
      </c>
      <c r="B345">
        <v>16853</v>
      </c>
      <c r="C345" t="s">
        <v>1673</v>
      </c>
      <c r="D345" t="s">
        <v>1397</v>
      </c>
      <c r="E345" t="s">
        <v>94</v>
      </c>
      <c r="F345">
        <v>65.8</v>
      </c>
      <c r="G345">
        <v>575.22</v>
      </c>
      <c r="H345">
        <v>575.22</v>
      </c>
      <c r="I345" t="s">
        <v>2275</v>
      </c>
      <c r="J345" t="s">
        <v>116</v>
      </c>
      <c r="K345" t="s">
        <v>121</v>
      </c>
      <c r="L345">
        <v>187</v>
      </c>
      <c r="M345">
        <f t="shared" si="15"/>
        <v>3.5416666666666666E-2</v>
      </c>
      <c r="N345">
        <v>12</v>
      </c>
      <c r="O345">
        <f t="shared" si="16"/>
        <v>0.42499999999999999</v>
      </c>
      <c r="R345" s="7">
        <v>0.50840056287900004</v>
      </c>
      <c r="S345">
        <f t="shared" si="17"/>
        <v>0.21607023922357502</v>
      </c>
    </row>
    <row r="346" spans="1:19" x14ac:dyDescent="0.25">
      <c r="A346">
        <v>67911</v>
      </c>
      <c r="B346">
        <v>5003</v>
      </c>
      <c r="C346" t="s">
        <v>1877</v>
      </c>
      <c r="D346" t="s">
        <v>1143</v>
      </c>
      <c r="E346" t="s">
        <v>94</v>
      </c>
      <c r="F346">
        <v>100.5</v>
      </c>
      <c r="G346">
        <v>429.39</v>
      </c>
      <c r="H346">
        <v>429.39</v>
      </c>
      <c r="I346" t="s">
        <v>2275</v>
      </c>
      <c r="J346" t="s">
        <v>116</v>
      </c>
      <c r="K346" t="s">
        <v>121</v>
      </c>
      <c r="L346">
        <v>400</v>
      </c>
      <c r="M346">
        <f t="shared" si="15"/>
        <v>7.575757575757576E-2</v>
      </c>
      <c r="N346">
        <v>8</v>
      </c>
      <c r="O346">
        <f t="shared" si="16"/>
        <v>0.60606060606060608</v>
      </c>
      <c r="R346" s="7">
        <v>0.50833779702989512</v>
      </c>
      <c r="S346">
        <f t="shared" si="17"/>
        <v>0.30808351335145162</v>
      </c>
    </row>
    <row r="347" spans="1:19" x14ac:dyDescent="0.25">
      <c r="A347">
        <v>46295</v>
      </c>
      <c r="B347">
        <v>3116</v>
      </c>
      <c r="C347" t="s">
        <v>1876</v>
      </c>
      <c r="D347" t="s">
        <v>1877</v>
      </c>
      <c r="E347" t="s">
        <v>94</v>
      </c>
      <c r="F347">
        <v>100.5</v>
      </c>
      <c r="G347">
        <v>431.4</v>
      </c>
      <c r="H347">
        <v>431.4</v>
      </c>
      <c r="I347" t="s">
        <v>2275</v>
      </c>
      <c r="J347" t="s">
        <v>116</v>
      </c>
      <c r="K347" t="s">
        <v>121</v>
      </c>
      <c r="L347">
        <v>80</v>
      </c>
      <c r="M347">
        <f t="shared" si="15"/>
        <v>1.5151515151515152E-2</v>
      </c>
      <c r="N347">
        <v>8</v>
      </c>
      <c r="O347">
        <f t="shared" si="16"/>
        <v>0.12121212121212122</v>
      </c>
      <c r="R347" s="7">
        <v>0.50596932467933853</v>
      </c>
      <c r="S347">
        <f t="shared" si="17"/>
        <v>6.1329615112647097E-2</v>
      </c>
    </row>
    <row r="348" spans="1:19" x14ac:dyDescent="0.25">
      <c r="A348">
        <v>63756</v>
      </c>
      <c r="B348">
        <v>19472</v>
      </c>
      <c r="C348" t="s">
        <v>1402</v>
      </c>
      <c r="D348" t="s">
        <v>1358</v>
      </c>
      <c r="E348" t="s">
        <v>94</v>
      </c>
      <c r="F348">
        <v>100.5</v>
      </c>
      <c r="G348">
        <v>199.04</v>
      </c>
      <c r="H348">
        <v>199.04</v>
      </c>
      <c r="I348" t="s">
        <v>2275</v>
      </c>
      <c r="J348" t="s">
        <v>116</v>
      </c>
      <c r="K348" t="s">
        <v>121</v>
      </c>
      <c r="L348">
        <v>262</v>
      </c>
      <c r="M348">
        <f t="shared" si="15"/>
        <v>4.9621212121212122E-2</v>
      </c>
      <c r="N348">
        <v>16</v>
      </c>
      <c r="O348">
        <f t="shared" si="16"/>
        <v>0.79393939393939394</v>
      </c>
      <c r="R348" s="7">
        <v>0.50555090350348331</v>
      </c>
      <c r="S348">
        <f t="shared" si="17"/>
        <v>0.40137677793306858</v>
      </c>
    </row>
    <row r="349" spans="1:19" x14ac:dyDescent="0.25">
      <c r="A349">
        <v>68059</v>
      </c>
      <c r="B349">
        <v>860</v>
      </c>
      <c r="C349" t="s">
        <v>2056</v>
      </c>
      <c r="D349" t="s">
        <v>1876</v>
      </c>
      <c r="E349" t="s">
        <v>94</v>
      </c>
      <c r="F349">
        <v>100.5</v>
      </c>
      <c r="G349">
        <v>432.82</v>
      </c>
      <c r="H349">
        <v>432.82</v>
      </c>
      <c r="I349" t="s">
        <v>2275</v>
      </c>
      <c r="J349" t="s">
        <v>116</v>
      </c>
      <c r="K349" t="s">
        <v>121</v>
      </c>
      <c r="L349">
        <v>410</v>
      </c>
      <c r="M349">
        <f t="shared" si="15"/>
        <v>7.7651515151515152E-2</v>
      </c>
      <c r="N349">
        <v>8</v>
      </c>
      <c r="O349">
        <f t="shared" si="16"/>
        <v>0.62121212121212122</v>
      </c>
      <c r="R349" s="7">
        <v>0.50430933567456826</v>
      </c>
      <c r="S349">
        <f t="shared" si="17"/>
        <v>0.31328307216147422</v>
      </c>
    </row>
    <row r="350" spans="1:19" x14ac:dyDescent="0.25">
      <c r="A350">
        <v>65528</v>
      </c>
      <c r="B350">
        <v>21495</v>
      </c>
      <c r="C350" t="s">
        <v>321</v>
      </c>
      <c r="D350" t="s">
        <v>276</v>
      </c>
      <c r="E350" t="s">
        <v>94</v>
      </c>
      <c r="F350">
        <v>75</v>
      </c>
      <c r="G350" s="6">
        <v>-3355.39</v>
      </c>
      <c r="H350" s="6">
        <v>3355.39</v>
      </c>
      <c r="I350" t="s">
        <v>2277</v>
      </c>
      <c r="J350" t="s">
        <v>116</v>
      </c>
      <c r="K350" t="s">
        <v>121</v>
      </c>
      <c r="L350">
        <v>307</v>
      </c>
      <c r="M350">
        <f t="shared" si="15"/>
        <v>5.8143939393939394E-2</v>
      </c>
      <c r="N350">
        <v>24</v>
      </c>
      <c r="O350">
        <f t="shared" si="16"/>
        <v>1.3954545454545455</v>
      </c>
      <c r="R350" s="7">
        <v>0.50386957397195309</v>
      </c>
      <c r="S350">
        <f t="shared" si="17"/>
        <v>0.7031270873154073</v>
      </c>
    </row>
    <row r="351" spans="1:19" x14ac:dyDescent="0.25">
      <c r="A351">
        <v>15571</v>
      </c>
      <c r="B351">
        <v>2942</v>
      </c>
      <c r="C351" t="s">
        <v>276</v>
      </c>
      <c r="D351" t="s">
        <v>277</v>
      </c>
      <c r="E351" t="s">
        <v>94</v>
      </c>
      <c r="F351">
        <v>75</v>
      </c>
      <c r="G351" s="6">
        <v>-3355.52</v>
      </c>
      <c r="H351" s="6">
        <v>3355.52</v>
      </c>
      <c r="I351" t="s">
        <v>2277</v>
      </c>
      <c r="J351" t="s">
        <v>116</v>
      </c>
      <c r="K351" t="s">
        <v>121</v>
      </c>
      <c r="L351">
        <v>10</v>
      </c>
      <c r="M351">
        <f t="shared" si="15"/>
        <v>1.893939393939394E-3</v>
      </c>
      <c r="N351">
        <v>24</v>
      </c>
      <c r="O351">
        <f t="shared" si="16"/>
        <v>4.5454545454545456E-2</v>
      </c>
      <c r="R351" s="7">
        <v>0.50385005299022256</v>
      </c>
      <c r="S351">
        <f t="shared" si="17"/>
        <v>2.290227513591921E-2</v>
      </c>
    </row>
    <row r="352" spans="1:19" x14ac:dyDescent="0.25">
      <c r="A352">
        <v>69092</v>
      </c>
      <c r="B352">
        <v>32619</v>
      </c>
      <c r="C352" t="s">
        <v>2056</v>
      </c>
      <c r="D352" t="s">
        <v>1018</v>
      </c>
      <c r="E352" t="s">
        <v>94</v>
      </c>
      <c r="F352">
        <v>100.5</v>
      </c>
      <c r="G352">
        <v>-433.28</v>
      </c>
      <c r="H352">
        <v>433.28</v>
      </c>
      <c r="I352" t="s">
        <v>2275</v>
      </c>
      <c r="J352" t="s">
        <v>116</v>
      </c>
      <c r="K352" t="s">
        <v>121</v>
      </c>
      <c r="L352">
        <v>474</v>
      </c>
      <c r="M352">
        <f t="shared" si="15"/>
        <v>8.9772727272727268E-2</v>
      </c>
      <c r="N352">
        <v>8</v>
      </c>
      <c r="O352">
        <f t="shared" si="16"/>
        <v>0.71818181818181814</v>
      </c>
      <c r="R352" s="7">
        <v>0.50377392602166415</v>
      </c>
      <c r="S352">
        <f t="shared" si="17"/>
        <v>0.36180127414283153</v>
      </c>
    </row>
    <row r="353" spans="1:19" x14ac:dyDescent="0.25">
      <c r="A353">
        <v>19707</v>
      </c>
      <c r="B353">
        <v>345971</v>
      </c>
      <c r="C353" t="s">
        <v>1381</v>
      </c>
      <c r="D353" t="s">
        <v>1402</v>
      </c>
      <c r="E353" t="s">
        <v>70</v>
      </c>
      <c r="F353">
        <v>100.5</v>
      </c>
      <c r="G353">
        <v>200</v>
      </c>
      <c r="H353">
        <v>200</v>
      </c>
      <c r="I353" t="s">
        <v>2275</v>
      </c>
      <c r="J353" t="s">
        <v>116</v>
      </c>
      <c r="K353" t="s">
        <v>121</v>
      </c>
      <c r="L353">
        <v>14</v>
      </c>
      <c r="M353">
        <f t="shared" si="15"/>
        <v>2.6515151515151517E-3</v>
      </c>
      <c r="N353">
        <v>16</v>
      </c>
      <c r="O353">
        <f t="shared" si="16"/>
        <v>4.2424242424242427E-2</v>
      </c>
      <c r="R353" s="7">
        <v>0.50312425916666659</v>
      </c>
      <c r="S353">
        <f t="shared" si="17"/>
        <v>2.134466554040404E-2</v>
      </c>
    </row>
    <row r="354" spans="1:19" x14ac:dyDescent="0.25">
      <c r="A354">
        <v>7526</v>
      </c>
      <c r="B354">
        <v>6034</v>
      </c>
      <c r="C354" t="s">
        <v>1018</v>
      </c>
      <c r="D354" t="s">
        <v>1019</v>
      </c>
      <c r="E354" t="s">
        <v>94</v>
      </c>
      <c r="F354">
        <v>100.5</v>
      </c>
      <c r="G354">
        <v>-435.06</v>
      </c>
      <c r="H354">
        <v>435.06</v>
      </c>
      <c r="I354" t="s">
        <v>2275</v>
      </c>
      <c r="J354" t="s">
        <v>116</v>
      </c>
      <c r="K354" t="s">
        <v>121</v>
      </c>
      <c r="L354">
        <v>4</v>
      </c>
      <c r="M354">
        <f t="shared" si="15"/>
        <v>7.5757575757575758E-4</v>
      </c>
      <c r="N354">
        <v>8</v>
      </c>
      <c r="O354">
        <f t="shared" si="16"/>
        <v>6.0606060606060606E-3</v>
      </c>
      <c r="R354" s="7">
        <v>0.50171279057294771</v>
      </c>
      <c r="S354">
        <f t="shared" si="17"/>
        <v>3.0406835792299862E-3</v>
      </c>
    </row>
    <row r="355" spans="1:19" x14ac:dyDescent="0.25">
      <c r="A355">
        <v>11679</v>
      </c>
      <c r="B355">
        <v>41259</v>
      </c>
      <c r="C355" t="s">
        <v>1164</v>
      </c>
      <c r="D355" t="s">
        <v>1165</v>
      </c>
      <c r="E355" t="s">
        <v>836</v>
      </c>
      <c r="F355">
        <v>65.8</v>
      </c>
      <c r="G355">
        <v>662.28</v>
      </c>
      <c r="H355">
        <v>662.28</v>
      </c>
      <c r="I355" t="s">
        <v>2278</v>
      </c>
      <c r="J355" t="s">
        <v>116</v>
      </c>
      <c r="K355" t="s">
        <v>121</v>
      </c>
      <c r="L355">
        <v>7</v>
      </c>
      <c r="M355">
        <f t="shared" si="15"/>
        <v>1.3257575757575758E-3</v>
      </c>
      <c r="N355">
        <v>12</v>
      </c>
      <c r="O355">
        <f t="shared" si="16"/>
        <v>1.5909090909090911E-2</v>
      </c>
      <c r="R355" s="7">
        <v>0.5013649815787885</v>
      </c>
      <c r="S355">
        <f t="shared" si="17"/>
        <v>7.9762610705716355E-3</v>
      </c>
    </row>
    <row r="356" spans="1:19" x14ac:dyDescent="0.25">
      <c r="A356">
        <v>65073</v>
      </c>
      <c r="B356">
        <v>8363</v>
      </c>
      <c r="C356" t="s">
        <v>1874</v>
      </c>
      <c r="D356" t="s">
        <v>1019</v>
      </c>
      <c r="E356" t="s">
        <v>94</v>
      </c>
      <c r="F356">
        <v>100.5</v>
      </c>
      <c r="G356">
        <v>435.48</v>
      </c>
      <c r="H356">
        <v>435.48</v>
      </c>
      <c r="I356" t="s">
        <v>2275</v>
      </c>
      <c r="J356" t="s">
        <v>116</v>
      </c>
      <c r="K356" t="s">
        <v>121</v>
      </c>
      <c r="L356">
        <v>294</v>
      </c>
      <c r="M356">
        <f t="shared" si="15"/>
        <v>5.568181818181818E-2</v>
      </c>
      <c r="N356">
        <v>8</v>
      </c>
      <c r="O356">
        <f t="shared" si="16"/>
        <v>0.44545454545454544</v>
      </c>
      <c r="R356" s="7">
        <v>0.50122891215823151</v>
      </c>
      <c r="S356">
        <f t="shared" si="17"/>
        <v>0.2232746972341213</v>
      </c>
    </row>
    <row r="357" spans="1:19" x14ac:dyDescent="0.25">
      <c r="A357">
        <v>11767</v>
      </c>
      <c r="B357">
        <v>42190</v>
      </c>
      <c r="C357" t="s">
        <v>1172</v>
      </c>
      <c r="D357" t="s">
        <v>1173</v>
      </c>
      <c r="E357" t="s">
        <v>94</v>
      </c>
      <c r="F357">
        <v>100.5</v>
      </c>
      <c r="G357">
        <v>200.83</v>
      </c>
      <c r="H357">
        <v>200.83</v>
      </c>
      <c r="I357" t="s">
        <v>2275</v>
      </c>
      <c r="J357" t="s">
        <v>116</v>
      </c>
      <c r="K357" t="s">
        <v>121</v>
      </c>
      <c r="L357">
        <v>7</v>
      </c>
      <c r="M357">
        <f t="shared" si="15"/>
        <v>1.3257575757575758E-3</v>
      </c>
      <c r="N357">
        <v>8</v>
      </c>
      <c r="O357">
        <f t="shared" si="16"/>
        <v>1.0606060606060607E-2</v>
      </c>
      <c r="R357" s="7">
        <v>0.50104492273730672</v>
      </c>
      <c r="S357">
        <f t="shared" si="17"/>
        <v>5.3141128169108291E-3</v>
      </c>
    </row>
    <row r="358" spans="1:19" x14ac:dyDescent="0.25">
      <c r="A358">
        <v>67157</v>
      </c>
      <c r="B358">
        <v>41355</v>
      </c>
      <c r="C358" t="s">
        <v>1687</v>
      </c>
      <c r="D358" t="s">
        <v>1172</v>
      </c>
      <c r="E358" t="s">
        <v>94</v>
      </c>
      <c r="F358">
        <v>100.5</v>
      </c>
      <c r="G358">
        <v>200.97</v>
      </c>
      <c r="H358">
        <v>200.97</v>
      </c>
      <c r="I358" t="s">
        <v>2275</v>
      </c>
      <c r="J358" t="s">
        <v>116</v>
      </c>
      <c r="K358" t="s">
        <v>121</v>
      </c>
      <c r="L358">
        <v>365</v>
      </c>
      <c r="M358">
        <f t="shared" si="15"/>
        <v>6.9128787878787873E-2</v>
      </c>
      <c r="N358">
        <v>8</v>
      </c>
      <c r="O358">
        <f t="shared" si="16"/>
        <v>0.55303030303030298</v>
      </c>
      <c r="R358" s="7">
        <v>0.50069588412864274</v>
      </c>
      <c r="S358">
        <f t="shared" si="17"/>
        <v>0.27689999652568875</v>
      </c>
    </row>
    <row r="359" spans="1:19" x14ac:dyDescent="0.25">
      <c r="A359">
        <v>51511</v>
      </c>
      <c r="B359">
        <v>28855</v>
      </c>
      <c r="C359" t="s">
        <v>1582</v>
      </c>
      <c r="D359" t="s">
        <v>1164</v>
      </c>
      <c r="E359" t="s">
        <v>836</v>
      </c>
      <c r="F359">
        <v>65.8</v>
      </c>
      <c r="G359">
        <v>663.46</v>
      </c>
      <c r="H359">
        <v>663.46</v>
      </c>
      <c r="I359" t="s">
        <v>2278</v>
      </c>
      <c r="J359" t="s">
        <v>116</v>
      </c>
      <c r="K359" t="s">
        <v>121</v>
      </c>
      <c r="L359">
        <v>122</v>
      </c>
      <c r="M359">
        <f t="shared" si="15"/>
        <v>2.3106060606060606E-2</v>
      </c>
      <c r="N359">
        <v>12</v>
      </c>
      <c r="O359">
        <f t="shared" si="16"/>
        <v>0.27727272727272728</v>
      </c>
      <c r="R359" s="7">
        <v>0.50047327645977158</v>
      </c>
      <c r="S359">
        <f t="shared" si="17"/>
        <v>0.13876759029111849</v>
      </c>
    </row>
    <row r="360" spans="1:19" x14ac:dyDescent="0.25">
      <c r="A360">
        <v>27962</v>
      </c>
      <c r="B360">
        <v>39939</v>
      </c>
      <c r="C360" t="s">
        <v>1581</v>
      </c>
      <c r="D360" t="s">
        <v>1582</v>
      </c>
      <c r="E360" t="s">
        <v>836</v>
      </c>
      <c r="F360">
        <v>65.8</v>
      </c>
      <c r="G360">
        <v>663.59</v>
      </c>
      <c r="H360">
        <v>663.59</v>
      </c>
      <c r="I360" t="s">
        <v>2278</v>
      </c>
      <c r="J360" t="s">
        <v>116</v>
      </c>
      <c r="K360" t="s">
        <v>121</v>
      </c>
      <c r="L360">
        <v>36</v>
      </c>
      <c r="M360">
        <f t="shared" si="15"/>
        <v>6.8181818181818179E-3</v>
      </c>
      <c r="N360">
        <v>12</v>
      </c>
      <c r="O360">
        <f t="shared" si="16"/>
        <v>8.1818181818181818E-2</v>
      </c>
      <c r="R360" s="7">
        <v>0.50037523169426912</v>
      </c>
      <c r="S360">
        <f t="shared" si="17"/>
        <v>4.0939791684076562E-2</v>
      </c>
    </row>
    <row r="361" spans="1:19" x14ac:dyDescent="0.25">
      <c r="A361">
        <v>70540</v>
      </c>
      <c r="B361">
        <v>42200</v>
      </c>
      <c r="C361" t="s">
        <v>326</v>
      </c>
      <c r="D361" t="s">
        <v>305</v>
      </c>
      <c r="E361" t="s">
        <v>94</v>
      </c>
      <c r="F361">
        <v>75</v>
      </c>
      <c r="G361" s="6">
        <v>-3380.28</v>
      </c>
      <c r="H361" s="6">
        <v>3380.28</v>
      </c>
      <c r="I361" t="s">
        <v>2277</v>
      </c>
      <c r="J361" t="s">
        <v>116</v>
      </c>
      <c r="K361" t="s">
        <v>121</v>
      </c>
      <c r="L361">
        <v>708</v>
      </c>
      <c r="M361">
        <f t="shared" si="15"/>
        <v>0.13409090909090909</v>
      </c>
      <c r="N361">
        <v>24</v>
      </c>
      <c r="O361">
        <f t="shared" si="16"/>
        <v>3.2181818181818183</v>
      </c>
      <c r="R361" s="7">
        <v>0.50015943348176817</v>
      </c>
      <c r="S361">
        <f t="shared" si="17"/>
        <v>1.6096039950231449</v>
      </c>
    </row>
    <row r="362" spans="1:19" x14ac:dyDescent="0.25">
      <c r="A362">
        <v>33938</v>
      </c>
      <c r="B362">
        <v>25141</v>
      </c>
      <c r="C362" t="s">
        <v>1686</v>
      </c>
      <c r="D362" t="s">
        <v>1687</v>
      </c>
      <c r="E362" t="s">
        <v>94</v>
      </c>
      <c r="F362">
        <v>100.5</v>
      </c>
      <c r="G362">
        <v>201.23</v>
      </c>
      <c r="H362">
        <v>201.23</v>
      </c>
      <c r="I362" t="s">
        <v>2275</v>
      </c>
      <c r="J362" t="s">
        <v>116</v>
      </c>
      <c r="K362" t="s">
        <v>121</v>
      </c>
      <c r="L362">
        <v>30</v>
      </c>
      <c r="M362">
        <f t="shared" si="15"/>
        <v>5.681818181818182E-3</v>
      </c>
      <c r="N362">
        <v>8</v>
      </c>
      <c r="O362">
        <f t="shared" si="16"/>
        <v>4.5454545454545456E-2</v>
      </c>
      <c r="R362" s="7">
        <v>0.50004895807450844</v>
      </c>
      <c r="S362">
        <f t="shared" si="17"/>
        <v>2.2729498094295839E-2</v>
      </c>
    </row>
    <row r="363" spans="1:19" x14ac:dyDescent="0.25">
      <c r="A363">
        <v>46251</v>
      </c>
      <c r="B363">
        <v>20040</v>
      </c>
      <c r="C363" t="s">
        <v>1739</v>
      </c>
      <c r="D363" t="s">
        <v>1874</v>
      </c>
      <c r="E363" t="s">
        <v>94</v>
      </c>
      <c r="F363">
        <v>100.5</v>
      </c>
      <c r="G363">
        <v>436.55</v>
      </c>
      <c r="H363">
        <v>436.55</v>
      </c>
      <c r="I363" t="s">
        <v>2275</v>
      </c>
      <c r="J363" t="s">
        <v>116</v>
      </c>
      <c r="K363" t="s">
        <v>121</v>
      </c>
      <c r="L363">
        <v>80</v>
      </c>
      <c r="M363">
        <f t="shared" si="15"/>
        <v>1.5151515151515152E-2</v>
      </c>
      <c r="N363">
        <v>8</v>
      </c>
      <c r="O363">
        <f t="shared" si="16"/>
        <v>0.12121212121212122</v>
      </c>
      <c r="R363" s="7">
        <v>0.50000038178139194</v>
      </c>
      <c r="S363">
        <f t="shared" si="17"/>
        <v>6.0606106882592964E-2</v>
      </c>
    </row>
    <row r="364" spans="1:19" x14ac:dyDescent="0.25">
      <c r="A364">
        <v>37274</v>
      </c>
      <c r="B364">
        <v>35795</v>
      </c>
      <c r="C364" t="s">
        <v>1173</v>
      </c>
      <c r="D364" t="s">
        <v>1739</v>
      </c>
      <c r="E364" t="s">
        <v>94</v>
      </c>
      <c r="F364">
        <v>100.5</v>
      </c>
      <c r="G364">
        <v>436.69</v>
      </c>
      <c r="H364">
        <v>436.69</v>
      </c>
      <c r="I364" t="s">
        <v>2275</v>
      </c>
      <c r="J364" t="s">
        <v>116</v>
      </c>
      <c r="K364" t="s">
        <v>121</v>
      </c>
      <c r="L364">
        <v>36</v>
      </c>
      <c r="M364">
        <f t="shared" si="15"/>
        <v>6.8181818181818179E-3</v>
      </c>
      <c r="N364">
        <v>8</v>
      </c>
      <c r="O364">
        <f t="shared" si="16"/>
        <v>5.4545454545454543E-2</v>
      </c>
      <c r="R364" s="7">
        <v>0.49984008488096054</v>
      </c>
      <c r="S364">
        <f t="shared" si="17"/>
        <v>2.7264004629870574E-2</v>
      </c>
    </row>
    <row r="365" spans="1:19" x14ac:dyDescent="0.25">
      <c r="A365">
        <v>53491</v>
      </c>
      <c r="B365">
        <v>6742</v>
      </c>
      <c r="C365" t="s">
        <v>818</v>
      </c>
      <c r="D365" t="s">
        <v>1686</v>
      </c>
      <c r="E365" t="s">
        <v>94</v>
      </c>
      <c r="F365">
        <v>100.5</v>
      </c>
      <c r="G365">
        <v>201.48</v>
      </c>
      <c r="H365">
        <v>201.48</v>
      </c>
      <c r="I365" t="s">
        <v>2275</v>
      </c>
      <c r="J365" t="s">
        <v>116</v>
      </c>
      <c r="K365" t="s">
        <v>121</v>
      </c>
      <c r="L365">
        <v>143</v>
      </c>
      <c r="M365">
        <f t="shared" si="15"/>
        <v>2.7083333333333334E-2</v>
      </c>
      <c r="N365">
        <v>8</v>
      </c>
      <c r="O365">
        <f t="shared" si="16"/>
        <v>0.21666666666666667</v>
      </c>
      <c r="R365" s="7">
        <v>0.49942848835285553</v>
      </c>
      <c r="S365">
        <f t="shared" si="17"/>
        <v>0.10820950580978536</v>
      </c>
    </row>
    <row r="366" spans="1:19" x14ac:dyDescent="0.25">
      <c r="A366">
        <v>32189</v>
      </c>
      <c r="B366">
        <v>8737</v>
      </c>
      <c r="C366" t="s">
        <v>1654</v>
      </c>
      <c r="D366" t="s">
        <v>1173</v>
      </c>
      <c r="E366" t="s">
        <v>94</v>
      </c>
      <c r="F366">
        <v>100.5</v>
      </c>
      <c r="G366">
        <v>236</v>
      </c>
      <c r="H366">
        <v>236</v>
      </c>
      <c r="I366" t="s">
        <v>2275</v>
      </c>
      <c r="J366" t="s">
        <v>116</v>
      </c>
      <c r="K366" t="s">
        <v>121</v>
      </c>
      <c r="L366">
        <v>28</v>
      </c>
      <c r="M366">
        <f t="shared" si="15"/>
        <v>5.3030303030303034E-3</v>
      </c>
      <c r="N366">
        <v>8</v>
      </c>
      <c r="O366">
        <f t="shared" si="16"/>
        <v>4.2424242424242427E-2</v>
      </c>
      <c r="R366" s="7">
        <v>0.49851828319209035</v>
      </c>
      <c r="S366">
        <f t="shared" si="17"/>
        <v>2.1149260499058381E-2</v>
      </c>
    </row>
    <row r="367" spans="1:19" x14ac:dyDescent="0.25">
      <c r="A367">
        <v>65946</v>
      </c>
      <c r="B367">
        <v>42191</v>
      </c>
      <c r="C367" t="s">
        <v>1809</v>
      </c>
      <c r="D367" t="s">
        <v>1654</v>
      </c>
      <c r="E367" t="s">
        <v>94</v>
      </c>
      <c r="F367">
        <v>100.5</v>
      </c>
      <c r="G367">
        <v>236.35</v>
      </c>
      <c r="H367">
        <v>236.35</v>
      </c>
      <c r="I367" t="s">
        <v>2275</v>
      </c>
      <c r="J367" t="s">
        <v>116</v>
      </c>
      <c r="K367" t="s">
        <v>121</v>
      </c>
      <c r="L367">
        <v>321</v>
      </c>
      <c r="M367">
        <f t="shared" si="15"/>
        <v>6.0795454545454548E-2</v>
      </c>
      <c r="N367">
        <v>8</v>
      </c>
      <c r="O367">
        <f t="shared" si="16"/>
        <v>0.48636363636363639</v>
      </c>
      <c r="R367" s="7">
        <v>0.497780050066991</v>
      </c>
      <c r="S367">
        <f t="shared" si="17"/>
        <v>0.24210211525985473</v>
      </c>
    </row>
    <row r="368" spans="1:19" x14ac:dyDescent="0.25">
      <c r="A368">
        <v>42180</v>
      </c>
      <c r="B368">
        <v>6780</v>
      </c>
      <c r="C368" t="s">
        <v>1809</v>
      </c>
      <c r="D368" t="s">
        <v>1810</v>
      </c>
      <c r="E368" t="s">
        <v>94</v>
      </c>
      <c r="F368">
        <v>100.5</v>
      </c>
      <c r="G368">
        <v>-236.48</v>
      </c>
      <c r="H368">
        <v>236.48</v>
      </c>
      <c r="I368" t="s">
        <v>2275</v>
      </c>
      <c r="J368" t="s">
        <v>116</v>
      </c>
      <c r="K368" t="s">
        <v>121</v>
      </c>
      <c r="L368">
        <v>54</v>
      </c>
      <c r="M368">
        <f t="shared" si="15"/>
        <v>1.0227272727272727E-2</v>
      </c>
      <c r="N368">
        <v>8</v>
      </c>
      <c r="O368">
        <f t="shared" si="16"/>
        <v>8.1818181818181818E-2</v>
      </c>
      <c r="R368" s="7">
        <v>0.49750640575665311</v>
      </c>
      <c r="S368">
        <f t="shared" si="17"/>
        <v>4.0705069561907982E-2</v>
      </c>
    </row>
    <row r="369" spans="1:19" x14ac:dyDescent="0.25">
      <c r="A369">
        <v>66377</v>
      </c>
      <c r="B369">
        <v>39378</v>
      </c>
      <c r="C369" t="s">
        <v>1581</v>
      </c>
      <c r="D369" t="s">
        <v>1501</v>
      </c>
      <c r="E369" t="s">
        <v>836</v>
      </c>
      <c r="F369">
        <v>65.8</v>
      </c>
      <c r="G369">
        <v>-667.48</v>
      </c>
      <c r="H369">
        <v>667.48</v>
      </c>
      <c r="I369" t="s">
        <v>2278</v>
      </c>
      <c r="J369" t="s">
        <v>116</v>
      </c>
      <c r="K369" t="s">
        <v>121</v>
      </c>
      <c r="L369">
        <v>335</v>
      </c>
      <c r="M369">
        <f t="shared" si="15"/>
        <v>6.3446969696969696E-2</v>
      </c>
      <c r="N369">
        <v>12</v>
      </c>
      <c r="O369">
        <f t="shared" si="16"/>
        <v>0.76136363636363635</v>
      </c>
      <c r="R369" s="7">
        <v>0.49745909989812431</v>
      </c>
      <c r="S369">
        <f t="shared" si="17"/>
        <v>0.37874726924061736</v>
      </c>
    </row>
    <row r="370" spans="1:19" x14ac:dyDescent="0.25">
      <c r="A370">
        <v>24193</v>
      </c>
      <c r="B370">
        <v>22453</v>
      </c>
      <c r="C370" t="s">
        <v>1501</v>
      </c>
      <c r="D370" t="s">
        <v>1227</v>
      </c>
      <c r="E370" t="s">
        <v>836</v>
      </c>
      <c r="F370">
        <v>65.8</v>
      </c>
      <c r="G370">
        <v>-668.47</v>
      </c>
      <c r="H370">
        <v>668.47</v>
      </c>
      <c r="I370" t="s">
        <v>2278</v>
      </c>
      <c r="J370" t="s">
        <v>116</v>
      </c>
      <c r="K370" t="s">
        <v>121</v>
      </c>
      <c r="L370">
        <v>17</v>
      </c>
      <c r="M370">
        <f t="shared" si="15"/>
        <v>3.2196969696969696E-3</v>
      </c>
      <c r="N370">
        <v>12</v>
      </c>
      <c r="O370">
        <f t="shared" si="16"/>
        <v>3.8636363636363635E-2</v>
      </c>
      <c r="R370" s="7">
        <v>0.49672236599997011</v>
      </c>
      <c r="S370">
        <f t="shared" si="17"/>
        <v>1.9191545959089753E-2</v>
      </c>
    </row>
    <row r="371" spans="1:19" x14ac:dyDescent="0.25">
      <c r="A371">
        <v>61080</v>
      </c>
      <c r="B371">
        <v>30728</v>
      </c>
      <c r="C371" t="s">
        <v>1394</v>
      </c>
      <c r="D371" t="s">
        <v>1353</v>
      </c>
      <c r="E371" t="s">
        <v>94</v>
      </c>
      <c r="F371">
        <v>65.8</v>
      </c>
      <c r="G371">
        <v>-307.19</v>
      </c>
      <c r="H371">
        <v>307.19</v>
      </c>
      <c r="I371" t="s">
        <v>2278</v>
      </c>
      <c r="J371" t="s">
        <v>116</v>
      </c>
      <c r="K371" t="s">
        <v>121</v>
      </c>
      <c r="L371">
        <v>226</v>
      </c>
      <c r="M371">
        <f t="shared" si="15"/>
        <v>4.2803030303030301E-2</v>
      </c>
      <c r="N371">
        <v>12</v>
      </c>
      <c r="O371">
        <f t="shared" si="16"/>
        <v>0.51363636363636367</v>
      </c>
      <c r="R371" s="7">
        <v>0.49277222951267935</v>
      </c>
      <c r="S371">
        <f t="shared" si="17"/>
        <v>0.25310573606787623</v>
      </c>
    </row>
    <row r="372" spans="1:19" x14ac:dyDescent="0.25">
      <c r="A372">
        <v>16895</v>
      </c>
      <c r="B372">
        <v>30279</v>
      </c>
      <c r="C372" t="s">
        <v>818</v>
      </c>
      <c r="D372" t="s">
        <v>1325</v>
      </c>
      <c r="E372" t="s">
        <v>94</v>
      </c>
      <c r="F372">
        <v>100.5</v>
      </c>
      <c r="G372">
        <v>-204.56</v>
      </c>
      <c r="H372">
        <v>204.56</v>
      </c>
      <c r="I372" t="s">
        <v>2275</v>
      </c>
      <c r="J372" t="s">
        <v>116</v>
      </c>
      <c r="K372" t="s">
        <v>121</v>
      </c>
      <c r="L372">
        <v>12</v>
      </c>
      <c r="M372">
        <f t="shared" si="15"/>
        <v>2.2727272727272726E-3</v>
      </c>
      <c r="N372">
        <v>8</v>
      </c>
      <c r="O372">
        <f t="shared" si="16"/>
        <v>1.8181818181818181E-2</v>
      </c>
      <c r="R372" s="7">
        <v>0.49190873989701467</v>
      </c>
      <c r="S372">
        <f t="shared" si="17"/>
        <v>8.9437952708548117E-3</v>
      </c>
    </row>
    <row r="373" spans="1:19" x14ac:dyDescent="0.25">
      <c r="A373">
        <v>26980</v>
      </c>
      <c r="B373">
        <v>35805</v>
      </c>
      <c r="C373" t="s">
        <v>1325</v>
      </c>
      <c r="D373" t="s">
        <v>1562</v>
      </c>
      <c r="E373" t="s">
        <v>94</v>
      </c>
      <c r="F373">
        <v>100.5</v>
      </c>
      <c r="G373">
        <v>-204.69</v>
      </c>
      <c r="H373">
        <v>204.69</v>
      </c>
      <c r="I373" t="s">
        <v>2275</v>
      </c>
      <c r="J373" t="s">
        <v>116</v>
      </c>
      <c r="K373" t="s">
        <v>121</v>
      </c>
      <c r="L373">
        <v>20</v>
      </c>
      <c r="M373">
        <f t="shared" si="15"/>
        <v>3.787878787878788E-3</v>
      </c>
      <c r="N373">
        <v>8</v>
      </c>
      <c r="O373">
        <f t="shared" si="16"/>
        <v>3.0303030303030304E-2</v>
      </c>
      <c r="R373" s="7">
        <v>0.49159632533750219</v>
      </c>
      <c r="S373">
        <f t="shared" si="17"/>
        <v>1.4896858343560674E-2</v>
      </c>
    </row>
    <row r="374" spans="1:19" x14ac:dyDescent="0.25">
      <c r="A374">
        <v>28593</v>
      </c>
      <c r="B374">
        <v>12096</v>
      </c>
      <c r="C374" t="s">
        <v>305</v>
      </c>
      <c r="D374" t="s">
        <v>293</v>
      </c>
      <c r="E374" t="s">
        <v>94</v>
      </c>
      <c r="F374">
        <v>99</v>
      </c>
      <c r="G374" s="6">
        <v>-3439.5</v>
      </c>
      <c r="H374" s="6">
        <v>3439.5</v>
      </c>
      <c r="I374" t="s">
        <v>2277</v>
      </c>
      <c r="J374" t="s">
        <v>116</v>
      </c>
      <c r="K374" t="s">
        <v>121</v>
      </c>
      <c r="L374">
        <v>22</v>
      </c>
      <c r="M374">
        <f t="shared" si="15"/>
        <v>4.1666666666666666E-3</v>
      </c>
      <c r="N374">
        <v>24</v>
      </c>
      <c r="O374">
        <f t="shared" si="16"/>
        <v>0.1</v>
      </c>
      <c r="R374" s="7">
        <v>0.49154787899687497</v>
      </c>
      <c r="S374">
        <f t="shared" si="17"/>
        <v>4.9154787899687497E-2</v>
      </c>
    </row>
    <row r="375" spans="1:19" x14ac:dyDescent="0.25">
      <c r="A375">
        <v>17699</v>
      </c>
      <c r="B375">
        <v>23491</v>
      </c>
      <c r="C375" t="s">
        <v>1353</v>
      </c>
      <c r="D375" t="s">
        <v>1275</v>
      </c>
      <c r="E375" t="s">
        <v>94</v>
      </c>
      <c r="F375">
        <v>65.8</v>
      </c>
      <c r="G375">
        <v>-307.97000000000003</v>
      </c>
      <c r="H375">
        <v>307.97000000000003</v>
      </c>
      <c r="I375" t="s">
        <v>2278</v>
      </c>
      <c r="J375" t="s">
        <v>116</v>
      </c>
      <c r="K375" t="s">
        <v>121</v>
      </c>
      <c r="L375">
        <v>12</v>
      </c>
      <c r="M375">
        <f t="shared" si="15"/>
        <v>2.2727272727272726E-3</v>
      </c>
      <c r="N375">
        <v>12</v>
      </c>
      <c r="O375">
        <f t="shared" si="16"/>
        <v>2.7272727272727271E-2</v>
      </c>
      <c r="R375" s="7">
        <v>0.49152417827710476</v>
      </c>
      <c r="S375">
        <f t="shared" si="17"/>
        <v>1.3405204862102857E-2</v>
      </c>
    </row>
    <row r="376" spans="1:19" x14ac:dyDescent="0.25">
      <c r="A376">
        <v>49311</v>
      </c>
      <c r="B376">
        <v>19789</v>
      </c>
      <c r="C376" t="s">
        <v>1562</v>
      </c>
      <c r="D376" t="s">
        <v>1818</v>
      </c>
      <c r="E376" t="s">
        <v>94</v>
      </c>
      <c r="F376">
        <v>100.5</v>
      </c>
      <c r="G376">
        <v>-205.01</v>
      </c>
      <c r="H376">
        <v>205.01</v>
      </c>
      <c r="I376" t="s">
        <v>2275</v>
      </c>
      <c r="J376" t="s">
        <v>116</v>
      </c>
      <c r="K376" t="s">
        <v>121</v>
      </c>
      <c r="L376">
        <v>102</v>
      </c>
      <c r="M376">
        <f t="shared" si="15"/>
        <v>1.9318181818181818E-2</v>
      </c>
      <c r="N376">
        <v>8</v>
      </c>
      <c r="O376">
        <f t="shared" si="16"/>
        <v>0.15454545454545454</v>
      </c>
      <c r="R376" s="7">
        <v>0.49082899289465554</v>
      </c>
      <c r="S376">
        <f t="shared" si="17"/>
        <v>7.5855389810992213E-2</v>
      </c>
    </row>
    <row r="377" spans="1:19" x14ac:dyDescent="0.25">
      <c r="A377">
        <v>68745</v>
      </c>
      <c r="B377">
        <v>20635</v>
      </c>
      <c r="C377" t="s">
        <v>287</v>
      </c>
      <c r="D377" t="s">
        <v>297</v>
      </c>
      <c r="E377" t="s">
        <v>94</v>
      </c>
      <c r="F377">
        <v>75</v>
      </c>
      <c r="G377" s="6">
        <v>-4270.28</v>
      </c>
      <c r="H377" s="6">
        <v>4270.28</v>
      </c>
      <c r="I377" t="s">
        <v>2277</v>
      </c>
      <c r="J377" t="s">
        <v>116</v>
      </c>
      <c r="K377" t="s">
        <v>121</v>
      </c>
      <c r="L377">
        <v>447</v>
      </c>
      <c r="M377">
        <f t="shared" si="15"/>
        <v>8.4659090909090906E-2</v>
      </c>
      <c r="N377">
        <v>24</v>
      </c>
      <c r="O377">
        <f t="shared" si="16"/>
        <v>2.0318181818181817</v>
      </c>
      <c r="R377" s="7">
        <v>0.48950949251942832</v>
      </c>
      <c r="S377">
        <f t="shared" si="17"/>
        <v>0.99459428707356567</v>
      </c>
    </row>
    <row r="378" spans="1:19" x14ac:dyDescent="0.25">
      <c r="A378">
        <v>42412</v>
      </c>
      <c r="B378">
        <v>30280</v>
      </c>
      <c r="C378" t="s">
        <v>1818</v>
      </c>
      <c r="D378" t="s">
        <v>1808</v>
      </c>
      <c r="E378" t="s">
        <v>94</v>
      </c>
      <c r="F378">
        <v>100.5</v>
      </c>
      <c r="G378">
        <v>-205.68</v>
      </c>
      <c r="H378">
        <v>205.68</v>
      </c>
      <c r="I378" t="s">
        <v>2275</v>
      </c>
      <c r="J378" t="s">
        <v>116</v>
      </c>
      <c r="K378" t="s">
        <v>121</v>
      </c>
      <c r="L378">
        <v>55</v>
      </c>
      <c r="M378">
        <f t="shared" si="15"/>
        <v>1.0416666666666666E-2</v>
      </c>
      <c r="N378">
        <v>8</v>
      </c>
      <c r="O378">
        <f t="shared" si="16"/>
        <v>8.3333333333333329E-2</v>
      </c>
      <c r="R378" s="7">
        <v>0.48923012365486834</v>
      </c>
      <c r="S378">
        <f t="shared" si="17"/>
        <v>4.0769176971239024E-2</v>
      </c>
    </row>
    <row r="379" spans="1:19" x14ac:dyDescent="0.25">
      <c r="A379">
        <v>42113</v>
      </c>
      <c r="B379">
        <v>23895</v>
      </c>
      <c r="C379" t="s">
        <v>1808</v>
      </c>
      <c r="D379" t="s">
        <v>1337</v>
      </c>
      <c r="E379" t="s">
        <v>94</v>
      </c>
      <c r="F379">
        <v>100.5</v>
      </c>
      <c r="G379">
        <v>-206.1</v>
      </c>
      <c r="H379">
        <v>206.1</v>
      </c>
      <c r="I379" t="s">
        <v>2275</v>
      </c>
      <c r="J379" t="s">
        <v>116</v>
      </c>
      <c r="K379" t="s">
        <v>121</v>
      </c>
      <c r="L379">
        <v>53</v>
      </c>
      <c r="M379">
        <f t="shared" si="15"/>
        <v>1.0037878787878788E-2</v>
      </c>
      <c r="N379">
        <v>8</v>
      </c>
      <c r="O379">
        <f t="shared" si="16"/>
        <v>8.0303030303030307E-2</v>
      </c>
      <c r="R379" s="7">
        <v>0.48823314814814811</v>
      </c>
      <c r="S379">
        <f t="shared" si="17"/>
        <v>3.9206601290684623E-2</v>
      </c>
    </row>
    <row r="380" spans="1:19" x14ac:dyDescent="0.25">
      <c r="A380">
        <v>9543</v>
      </c>
      <c r="B380">
        <v>42284</v>
      </c>
      <c r="C380" t="s">
        <v>1091</v>
      </c>
      <c r="D380" t="s">
        <v>1092</v>
      </c>
      <c r="E380" t="s">
        <v>239</v>
      </c>
      <c r="F380">
        <v>140</v>
      </c>
      <c r="G380">
        <v>74.34</v>
      </c>
      <c r="H380">
        <v>74.34</v>
      </c>
      <c r="I380" t="s">
        <v>2275</v>
      </c>
      <c r="J380" t="s">
        <v>116</v>
      </c>
      <c r="K380" t="s">
        <v>121</v>
      </c>
      <c r="L380">
        <v>5</v>
      </c>
      <c r="M380">
        <f t="shared" si="15"/>
        <v>9.46969696969697E-4</v>
      </c>
      <c r="N380">
        <v>8</v>
      </c>
      <c r="O380">
        <f t="shared" si="16"/>
        <v>7.575757575757576E-3</v>
      </c>
      <c r="R380" s="7">
        <v>0.48185376004842623</v>
      </c>
      <c r="S380">
        <f t="shared" si="17"/>
        <v>3.6504072730941381E-3</v>
      </c>
    </row>
    <row r="381" spans="1:19" x14ac:dyDescent="0.25">
      <c r="A381">
        <v>58420</v>
      </c>
      <c r="B381">
        <v>39999</v>
      </c>
      <c r="C381" t="s">
        <v>1337</v>
      </c>
      <c r="D381" t="s">
        <v>1511</v>
      </c>
      <c r="E381" t="s">
        <v>94</v>
      </c>
      <c r="F381">
        <v>100.5</v>
      </c>
      <c r="G381">
        <v>-208.87</v>
      </c>
      <c r="H381">
        <v>208.87</v>
      </c>
      <c r="I381" t="s">
        <v>2275</v>
      </c>
      <c r="J381" t="s">
        <v>116</v>
      </c>
      <c r="K381" t="s">
        <v>121</v>
      </c>
      <c r="L381">
        <v>197</v>
      </c>
      <c r="M381">
        <f t="shared" si="15"/>
        <v>3.7310606060606058E-2</v>
      </c>
      <c r="N381">
        <v>8</v>
      </c>
      <c r="O381">
        <f t="shared" si="16"/>
        <v>0.29848484848484846</v>
      </c>
      <c r="R381" s="7">
        <v>0.48175827947207989</v>
      </c>
      <c r="S381">
        <f t="shared" si="17"/>
        <v>0.14379754705454506</v>
      </c>
    </row>
    <row r="382" spans="1:19" x14ac:dyDescent="0.25">
      <c r="A382">
        <v>24881</v>
      </c>
      <c r="B382">
        <v>23276</v>
      </c>
      <c r="C382" t="s">
        <v>1511</v>
      </c>
      <c r="D382" t="s">
        <v>1512</v>
      </c>
      <c r="E382" t="s">
        <v>94</v>
      </c>
      <c r="F382">
        <v>100.5</v>
      </c>
      <c r="G382">
        <v>-209.46</v>
      </c>
      <c r="H382">
        <v>209.46</v>
      </c>
      <c r="I382" t="s">
        <v>2275</v>
      </c>
      <c r="J382" t="s">
        <v>116</v>
      </c>
      <c r="K382" t="s">
        <v>121</v>
      </c>
      <c r="L382">
        <v>17</v>
      </c>
      <c r="M382">
        <f t="shared" si="15"/>
        <v>3.2196969696969696E-3</v>
      </c>
      <c r="N382">
        <v>8</v>
      </c>
      <c r="O382">
        <f t="shared" si="16"/>
        <v>2.5757575757575757E-2</v>
      </c>
      <c r="R382" s="7">
        <v>0.48040127868487215</v>
      </c>
      <c r="S382">
        <f t="shared" si="17"/>
        <v>1.2373972329761857E-2</v>
      </c>
    </row>
    <row r="383" spans="1:19" x14ac:dyDescent="0.25">
      <c r="A383">
        <v>27691</v>
      </c>
      <c r="B383">
        <v>35789</v>
      </c>
      <c r="C383" t="s">
        <v>1512</v>
      </c>
      <c r="D383" t="s">
        <v>1338</v>
      </c>
      <c r="E383" t="s">
        <v>94</v>
      </c>
      <c r="F383">
        <v>100.5</v>
      </c>
      <c r="G383">
        <v>-209.6</v>
      </c>
      <c r="H383">
        <v>209.6</v>
      </c>
      <c r="I383" t="s">
        <v>2275</v>
      </c>
      <c r="J383" t="s">
        <v>116</v>
      </c>
      <c r="K383" t="s">
        <v>121</v>
      </c>
      <c r="L383">
        <v>21</v>
      </c>
      <c r="M383">
        <f t="shared" si="15"/>
        <v>3.9772727272727269E-3</v>
      </c>
      <c r="N383">
        <v>8</v>
      </c>
      <c r="O383">
        <f t="shared" si="16"/>
        <v>3.1818181818181815E-2</v>
      </c>
      <c r="R383" s="7">
        <v>0.48008039996819335</v>
      </c>
      <c r="S383">
        <f t="shared" si="17"/>
        <v>1.5275285453533424E-2</v>
      </c>
    </row>
    <row r="384" spans="1:19" x14ac:dyDescent="0.25">
      <c r="A384">
        <v>66240</v>
      </c>
      <c r="B384">
        <v>7006</v>
      </c>
      <c r="C384" t="s">
        <v>293</v>
      </c>
      <c r="D384" t="s">
        <v>294</v>
      </c>
      <c r="E384" t="s">
        <v>94</v>
      </c>
      <c r="F384">
        <v>75</v>
      </c>
      <c r="G384" s="6">
        <v>-3522.2</v>
      </c>
      <c r="H384" s="6">
        <v>3522.2</v>
      </c>
      <c r="I384" t="s">
        <v>2277</v>
      </c>
      <c r="J384" t="s">
        <v>116</v>
      </c>
      <c r="K384" t="s">
        <v>121</v>
      </c>
      <c r="L384">
        <v>331</v>
      </c>
      <c r="M384">
        <f t="shared" si="15"/>
        <v>6.2689393939393934E-2</v>
      </c>
      <c r="N384">
        <v>24</v>
      </c>
      <c r="O384">
        <f t="shared" si="16"/>
        <v>1.5045454545454544</v>
      </c>
      <c r="R384" s="7">
        <v>0.48000651008169654</v>
      </c>
      <c r="S384">
        <f t="shared" si="17"/>
        <v>0.72219161289564338</v>
      </c>
    </row>
    <row r="385" spans="1:19" x14ac:dyDescent="0.25">
      <c r="A385">
        <v>33023</v>
      </c>
      <c r="B385">
        <v>12099</v>
      </c>
      <c r="C385" t="s">
        <v>294</v>
      </c>
      <c r="D385" t="s">
        <v>291</v>
      </c>
      <c r="E385" t="s">
        <v>94</v>
      </c>
      <c r="F385">
        <v>75</v>
      </c>
      <c r="G385" s="6">
        <v>-3522.33</v>
      </c>
      <c r="H385" s="6">
        <v>3522.33</v>
      </c>
      <c r="I385" t="s">
        <v>2277</v>
      </c>
      <c r="J385" t="s">
        <v>116</v>
      </c>
      <c r="K385" t="s">
        <v>121</v>
      </c>
      <c r="L385">
        <v>28</v>
      </c>
      <c r="M385">
        <f t="shared" si="15"/>
        <v>5.3030303030303034E-3</v>
      </c>
      <c r="N385">
        <v>24</v>
      </c>
      <c r="O385">
        <f t="shared" si="16"/>
        <v>0.12727272727272729</v>
      </c>
      <c r="R385" s="7">
        <v>0.47998879429518287</v>
      </c>
      <c r="S385">
        <f t="shared" si="17"/>
        <v>6.1089482910296013E-2</v>
      </c>
    </row>
    <row r="386" spans="1:19" x14ac:dyDescent="0.25">
      <c r="A386">
        <v>67792</v>
      </c>
      <c r="B386">
        <v>6596</v>
      </c>
      <c r="C386" t="s">
        <v>291</v>
      </c>
      <c r="D386" t="s">
        <v>292</v>
      </c>
      <c r="E386" t="s">
        <v>94</v>
      </c>
      <c r="F386">
        <v>100</v>
      </c>
      <c r="G386" s="6">
        <v>-3522.47</v>
      </c>
      <c r="H386" s="6">
        <v>3522.47</v>
      </c>
      <c r="I386" t="s">
        <v>2277</v>
      </c>
      <c r="J386" t="s">
        <v>116</v>
      </c>
      <c r="K386" t="s">
        <v>121</v>
      </c>
      <c r="L386">
        <v>394</v>
      </c>
      <c r="M386">
        <f t="shared" ref="M386:M449" si="18">L386/5280</f>
        <v>7.4621212121212116E-2</v>
      </c>
      <c r="N386">
        <v>24</v>
      </c>
      <c r="O386">
        <f t="shared" ref="O386:O449" si="19">M386*N386</f>
        <v>1.7909090909090908</v>
      </c>
      <c r="R386" s="7">
        <v>0.47996971721824505</v>
      </c>
      <c r="S386">
        <f t="shared" ref="S386:S449" si="20">R386*O386</f>
        <v>0.85958212992722061</v>
      </c>
    </row>
    <row r="387" spans="1:19" x14ac:dyDescent="0.25">
      <c r="A387">
        <v>70989</v>
      </c>
      <c r="B387">
        <v>29957</v>
      </c>
      <c r="C387" t="s">
        <v>308</v>
      </c>
      <c r="D387" t="s">
        <v>274</v>
      </c>
      <c r="E387" t="s">
        <v>94</v>
      </c>
      <c r="F387">
        <v>75</v>
      </c>
      <c r="G387" s="6">
        <v>-3532.58</v>
      </c>
      <c r="H387" s="6">
        <v>3532.58</v>
      </c>
      <c r="I387" t="s">
        <v>2277</v>
      </c>
      <c r="J387" t="s">
        <v>116</v>
      </c>
      <c r="K387" t="s">
        <v>121</v>
      </c>
      <c r="L387" s="8">
        <v>1022</v>
      </c>
      <c r="M387">
        <f t="shared" si="18"/>
        <v>0.19356060606060607</v>
      </c>
      <c r="N387">
        <v>24</v>
      </c>
      <c r="O387">
        <f t="shared" si="19"/>
        <v>4.6454545454545455</v>
      </c>
      <c r="R387" s="7">
        <v>0.47859607703427848</v>
      </c>
      <c r="S387">
        <f t="shared" si="20"/>
        <v>2.223296321495603</v>
      </c>
    </row>
    <row r="388" spans="1:19" x14ac:dyDescent="0.25">
      <c r="A388">
        <v>70356</v>
      </c>
      <c r="B388">
        <v>2377</v>
      </c>
      <c r="C388" t="s">
        <v>1810</v>
      </c>
      <c r="D388" t="s">
        <v>1037</v>
      </c>
      <c r="E388" t="s">
        <v>94</v>
      </c>
      <c r="F388">
        <v>100.5</v>
      </c>
      <c r="G388">
        <v>-246.6</v>
      </c>
      <c r="H388">
        <v>246.6</v>
      </c>
      <c r="I388" t="s">
        <v>2275</v>
      </c>
      <c r="J388" t="s">
        <v>116</v>
      </c>
      <c r="K388" t="s">
        <v>121</v>
      </c>
      <c r="L388">
        <v>651</v>
      </c>
      <c r="M388">
        <f t="shared" si="18"/>
        <v>0.12329545454545454</v>
      </c>
      <c r="N388">
        <v>8</v>
      </c>
      <c r="O388">
        <f t="shared" si="19"/>
        <v>0.98636363636363633</v>
      </c>
      <c r="R388" s="7">
        <v>0.47708967896728843</v>
      </c>
      <c r="S388">
        <f t="shared" si="20"/>
        <v>0.47058391061773447</v>
      </c>
    </row>
    <row r="389" spans="1:19" x14ac:dyDescent="0.25">
      <c r="A389">
        <v>7957</v>
      </c>
      <c r="B389">
        <v>24484</v>
      </c>
      <c r="C389" t="s">
        <v>1037</v>
      </c>
      <c r="D389" t="s">
        <v>1038</v>
      </c>
      <c r="E389" t="s">
        <v>94</v>
      </c>
      <c r="F389">
        <v>100.5</v>
      </c>
      <c r="G389">
        <v>-246.74</v>
      </c>
      <c r="H389">
        <v>246.74</v>
      </c>
      <c r="I389" t="s">
        <v>2275</v>
      </c>
      <c r="J389" t="s">
        <v>116</v>
      </c>
      <c r="K389" t="s">
        <v>121</v>
      </c>
      <c r="L389">
        <v>5</v>
      </c>
      <c r="M389">
        <f t="shared" si="18"/>
        <v>9.46969696969697E-4</v>
      </c>
      <c r="N389">
        <v>8</v>
      </c>
      <c r="O389">
        <f t="shared" si="19"/>
        <v>7.575757575757576E-3</v>
      </c>
      <c r="R389" s="7">
        <v>0.47681897881710839</v>
      </c>
      <c r="S389">
        <f t="shared" si="20"/>
        <v>3.6122649910386999E-3</v>
      </c>
    </row>
    <row r="390" spans="1:19" x14ac:dyDescent="0.25">
      <c r="A390">
        <v>16998</v>
      </c>
      <c r="B390">
        <v>5674</v>
      </c>
      <c r="C390" t="s">
        <v>1072</v>
      </c>
      <c r="D390" t="s">
        <v>936</v>
      </c>
      <c r="E390" t="s">
        <v>94</v>
      </c>
      <c r="F390">
        <v>65.8</v>
      </c>
      <c r="G390">
        <v>-317.61</v>
      </c>
      <c r="H390">
        <v>317.61</v>
      </c>
      <c r="I390" t="s">
        <v>2278</v>
      </c>
      <c r="J390" t="s">
        <v>116</v>
      </c>
      <c r="K390" t="s">
        <v>121</v>
      </c>
      <c r="L390">
        <v>12</v>
      </c>
      <c r="M390">
        <f t="shared" si="18"/>
        <v>2.2727272727272726E-3</v>
      </c>
      <c r="N390">
        <v>12</v>
      </c>
      <c r="O390">
        <f t="shared" si="19"/>
        <v>2.7272727272727271E-2</v>
      </c>
      <c r="R390" s="7">
        <v>0.4766055891942948</v>
      </c>
      <c r="S390">
        <f t="shared" si="20"/>
        <v>1.2998334250753495E-2</v>
      </c>
    </row>
    <row r="391" spans="1:19" x14ac:dyDescent="0.25">
      <c r="A391">
        <v>44489</v>
      </c>
      <c r="B391">
        <v>10234</v>
      </c>
      <c r="C391" t="s">
        <v>936</v>
      </c>
      <c r="D391" t="s">
        <v>1851</v>
      </c>
      <c r="E391" t="s">
        <v>94</v>
      </c>
      <c r="F391">
        <v>100.5</v>
      </c>
      <c r="G391">
        <v>-317.89</v>
      </c>
      <c r="H391">
        <v>317.89</v>
      </c>
      <c r="I391" t="s">
        <v>2278</v>
      </c>
      <c r="J391" t="s">
        <v>116</v>
      </c>
      <c r="K391" t="s">
        <v>121</v>
      </c>
      <c r="L391">
        <v>68</v>
      </c>
      <c r="M391">
        <f t="shared" si="18"/>
        <v>1.2878787878787878E-2</v>
      </c>
      <c r="N391">
        <v>8</v>
      </c>
      <c r="O391">
        <f t="shared" si="19"/>
        <v>0.10303030303030303</v>
      </c>
      <c r="R391" s="7">
        <v>0.47618579126112798</v>
      </c>
      <c r="S391">
        <f t="shared" si="20"/>
        <v>4.9061566372358638E-2</v>
      </c>
    </row>
    <row r="392" spans="1:19" x14ac:dyDescent="0.25">
      <c r="A392">
        <v>59127</v>
      </c>
      <c r="B392">
        <v>6489</v>
      </c>
      <c r="C392" t="s">
        <v>1463</v>
      </c>
      <c r="D392" t="s">
        <v>1851</v>
      </c>
      <c r="E392" t="s">
        <v>94</v>
      </c>
      <c r="F392">
        <v>100.5</v>
      </c>
      <c r="G392">
        <v>318.54000000000002</v>
      </c>
      <c r="H392">
        <v>318.54000000000002</v>
      </c>
      <c r="I392" t="s">
        <v>2278</v>
      </c>
      <c r="J392" t="s">
        <v>116</v>
      </c>
      <c r="K392" t="s">
        <v>121</v>
      </c>
      <c r="L392">
        <v>204</v>
      </c>
      <c r="M392">
        <f t="shared" si="18"/>
        <v>3.8636363636363635E-2</v>
      </c>
      <c r="N392">
        <v>8</v>
      </c>
      <c r="O392">
        <f t="shared" si="19"/>
        <v>0.30909090909090908</v>
      </c>
      <c r="R392" s="7">
        <v>0.47521410555660187</v>
      </c>
      <c r="S392">
        <f t="shared" si="20"/>
        <v>0.14688435989931331</v>
      </c>
    </row>
    <row r="393" spans="1:19" x14ac:dyDescent="0.25">
      <c r="A393">
        <v>61833</v>
      </c>
      <c r="B393">
        <v>42693</v>
      </c>
      <c r="C393" t="s">
        <v>1338</v>
      </c>
      <c r="D393" t="s">
        <v>1339</v>
      </c>
      <c r="E393" t="s">
        <v>94</v>
      </c>
      <c r="F393">
        <v>100.5</v>
      </c>
      <c r="G393">
        <v>-212.04</v>
      </c>
      <c r="H393">
        <v>212.04</v>
      </c>
      <c r="I393" t="s">
        <v>2275</v>
      </c>
      <c r="J393" t="s">
        <v>116</v>
      </c>
      <c r="K393" t="s">
        <v>121</v>
      </c>
      <c r="L393">
        <v>235</v>
      </c>
      <c r="M393">
        <f t="shared" si="18"/>
        <v>4.450757575757576E-2</v>
      </c>
      <c r="N393">
        <v>8</v>
      </c>
      <c r="O393">
        <f t="shared" si="19"/>
        <v>0.35606060606060608</v>
      </c>
      <c r="R393" s="7">
        <v>0.47455598864994025</v>
      </c>
      <c r="S393">
        <f t="shared" si="20"/>
        <v>0.16897069292838782</v>
      </c>
    </row>
    <row r="394" spans="1:19" x14ac:dyDescent="0.25">
      <c r="A394">
        <v>69569</v>
      </c>
      <c r="B394">
        <v>36091</v>
      </c>
      <c r="C394" t="s">
        <v>1091</v>
      </c>
      <c r="D394" t="s">
        <v>907</v>
      </c>
      <c r="E394" t="s">
        <v>239</v>
      </c>
      <c r="F394">
        <v>140</v>
      </c>
      <c r="G394">
        <v>-75.78</v>
      </c>
      <c r="H394">
        <v>75.78</v>
      </c>
      <c r="I394" t="s">
        <v>2275</v>
      </c>
      <c r="J394" t="s">
        <v>116</v>
      </c>
      <c r="K394" t="s">
        <v>121</v>
      </c>
      <c r="L394">
        <v>534</v>
      </c>
      <c r="M394">
        <f t="shared" si="18"/>
        <v>0.10113636363636364</v>
      </c>
      <c r="N394">
        <v>8</v>
      </c>
      <c r="O394">
        <f t="shared" si="19"/>
        <v>0.80909090909090908</v>
      </c>
      <c r="R394" s="7">
        <v>0.47269739406175781</v>
      </c>
      <c r="S394">
        <f t="shared" si="20"/>
        <v>0.38245516428633131</v>
      </c>
    </row>
    <row r="395" spans="1:19" x14ac:dyDescent="0.25">
      <c r="A395">
        <v>22147</v>
      </c>
      <c r="B395">
        <v>4546</v>
      </c>
      <c r="C395" t="s">
        <v>1438</v>
      </c>
      <c r="D395" t="s">
        <v>1463</v>
      </c>
      <c r="E395" t="s">
        <v>94</v>
      </c>
      <c r="F395">
        <v>100.5</v>
      </c>
      <c r="G395">
        <v>320.52999999999997</v>
      </c>
      <c r="H395">
        <v>320.52999999999997</v>
      </c>
      <c r="I395" t="s">
        <v>2278</v>
      </c>
      <c r="J395" t="s">
        <v>116</v>
      </c>
      <c r="K395" t="s">
        <v>121</v>
      </c>
      <c r="L395">
        <v>15</v>
      </c>
      <c r="M395">
        <f t="shared" si="18"/>
        <v>2.840909090909091E-3</v>
      </c>
      <c r="N395">
        <v>8</v>
      </c>
      <c r="O395">
        <f t="shared" si="19"/>
        <v>2.2727272727272728E-2</v>
      </c>
      <c r="R395" s="7">
        <v>0.47226375435684642</v>
      </c>
      <c r="S395">
        <f t="shared" si="20"/>
        <v>1.0733267144473783E-2</v>
      </c>
    </row>
    <row r="396" spans="1:19" x14ac:dyDescent="0.25">
      <c r="A396">
        <v>69287</v>
      </c>
      <c r="B396">
        <v>7680</v>
      </c>
      <c r="C396" t="s">
        <v>297</v>
      </c>
      <c r="D396" t="s">
        <v>298</v>
      </c>
      <c r="E396" t="s">
        <v>94</v>
      </c>
      <c r="F396">
        <v>75</v>
      </c>
      <c r="G396" s="6">
        <v>-4431.51</v>
      </c>
      <c r="H396" s="6">
        <v>4431.51</v>
      </c>
      <c r="I396" t="s">
        <v>2277</v>
      </c>
      <c r="J396" t="s">
        <v>116</v>
      </c>
      <c r="K396" t="s">
        <v>121</v>
      </c>
      <c r="L396">
        <v>490</v>
      </c>
      <c r="M396">
        <f t="shared" si="18"/>
        <v>9.2803030303030304E-2</v>
      </c>
      <c r="N396">
        <v>24</v>
      </c>
      <c r="O396">
        <f t="shared" si="19"/>
        <v>2.2272727272727275</v>
      </c>
      <c r="R396" s="7">
        <v>0.4716998485202254</v>
      </c>
      <c r="S396">
        <f t="shared" si="20"/>
        <v>1.0506042080677749</v>
      </c>
    </row>
    <row r="397" spans="1:19" x14ac:dyDescent="0.25">
      <c r="A397">
        <v>7756</v>
      </c>
      <c r="B397">
        <v>40961</v>
      </c>
      <c r="C397" t="s">
        <v>298</v>
      </c>
      <c r="D397" t="s">
        <v>336</v>
      </c>
      <c r="E397" t="s">
        <v>94</v>
      </c>
      <c r="F397">
        <v>75</v>
      </c>
      <c r="G397" s="6">
        <v>-4431.6400000000003</v>
      </c>
      <c r="H397" s="6">
        <v>4431.6400000000003</v>
      </c>
      <c r="I397" t="s">
        <v>2289</v>
      </c>
      <c r="J397" t="s">
        <v>116</v>
      </c>
      <c r="K397" t="s">
        <v>121</v>
      </c>
      <c r="L397">
        <v>5</v>
      </c>
      <c r="M397">
        <f t="shared" si="18"/>
        <v>9.46969696969697E-4</v>
      </c>
      <c r="N397">
        <v>24</v>
      </c>
      <c r="O397">
        <f t="shared" si="19"/>
        <v>2.2727272727272728E-2</v>
      </c>
      <c r="R397" s="7">
        <v>0.47168601143501371</v>
      </c>
      <c r="S397">
        <f t="shared" si="20"/>
        <v>1.0720136623523039E-2</v>
      </c>
    </row>
    <row r="398" spans="1:19" x14ac:dyDescent="0.25">
      <c r="A398">
        <v>34563</v>
      </c>
      <c r="B398">
        <v>38684</v>
      </c>
      <c r="C398" t="s">
        <v>336</v>
      </c>
      <c r="D398" t="s">
        <v>283</v>
      </c>
      <c r="E398" t="s">
        <v>94</v>
      </c>
      <c r="F398">
        <v>75</v>
      </c>
      <c r="G398" s="6">
        <v>-4431.78</v>
      </c>
      <c r="H398" s="6">
        <v>4431.78</v>
      </c>
      <c r="I398" t="s">
        <v>2277</v>
      </c>
      <c r="J398" t="s">
        <v>116</v>
      </c>
      <c r="K398" t="s">
        <v>121</v>
      </c>
      <c r="L398">
        <v>31</v>
      </c>
      <c r="M398">
        <f t="shared" si="18"/>
        <v>5.8712121212121209E-3</v>
      </c>
      <c r="N398">
        <v>24</v>
      </c>
      <c r="O398">
        <f t="shared" si="19"/>
        <v>0.1409090909090909</v>
      </c>
      <c r="R398" s="7">
        <v>0.47167111086648356</v>
      </c>
      <c r="S398">
        <f t="shared" si="20"/>
        <v>6.646274744027722E-2</v>
      </c>
    </row>
    <row r="399" spans="1:19" x14ac:dyDescent="0.25">
      <c r="A399">
        <v>49312</v>
      </c>
      <c r="B399">
        <v>30844</v>
      </c>
      <c r="C399" t="s">
        <v>1339</v>
      </c>
      <c r="D399" t="s">
        <v>1913</v>
      </c>
      <c r="E399" t="s">
        <v>94</v>
      </c>
      <c r="F399">
        <v>100.5</v>
      </c>
      <c r="G399">
        <v>-213.8</v>
      </c>
      <c r="H399">
        <v>213.8</v>
      </c>
      <c r="I399" t="s">
        <v>2275</v>
      </c>
      <c r="J399" t="s">
        <v>116</v>
      </c>
      <c r="K399" t="s">
        <v>121</v>
      </c>
      <c r="L399">
        <v>102</v>
      </c>
      <c r="M399">
        <f t="shared" si="18"/>
        <v>1.9318181818181818E-2</v>
      </c>
      <c r="N399">
        <v>8</v>
      </c>
      <c r="O399">
        <f t="shared" si="19"/>
        <v>0.15454545454545454</v>
      </c>
      <c r="R399" s="7">
        <v>0.47064944730277514</v>
      </c>
      <c r="S399">
        <f t="shared" si="20"/>
        <v>7.2736732764974332E-2</v>
      </c>
    </row>
    <row r="400" spans="1:19" x14ac:dyDescent="0.25">
      <c r="A400">
        <v>33718</v>
      </c>
      <c r="B400">
        <v>15376</v>
      </c>
      <c r="C400" t="s">
        <v>1680</v>
      </c>
      <c r="D400" t="s">
        <v>1386</v>
      </c>
      <c r="E400" t="s">
        <v>94</v>
      </c>
      <c r="F400">
        <v>65.8</v>
      </c>
      <c r="G400">
        <v>622.92999999999995</v>
      </c>
      <c r="H400">
        <v>622.92999999999995</v>
      </c>
      <c r="I400" t="s">
        <v>2275</v>
      </c>
      <c r="J400" t="s">
        <v>116</v>
      </c>
      <c r="K400" t="s">
        <v>121</v>
      </c>
      <c r="L400">
        <v>30</v>
      </c>
      <c r="M400">
        <f t="shared" si="18"/>
        <v>5.681818181818182E-3</v>
      </c>
      <c r="N400">
        <v>12</v>
      </c>
      <c r="O400">
        <f t="shared" si="19"/>
        <v>6.8181818181818177E-2</v>
      </c>
      <c r="R400" s="7">
        <v>0.46946233409734384</v>
      </c>
      <c r="S400">
        <f t="shared" si="20"/>
        <v>3.2008795506637079E-2</v>
      </c>
    </row>
    <row r="401" spans="1:19" x14ac:dyDescent="0.25">
      <c r="A401">
        <v>57828</v>
      </c>
      <c r="B401">
        <v>16450</v>
      </c>
      <c r="C401" t="s">
        <v>1495</v>
      </c>
      <c r="D401" t="s">
        <v>1715</v>
      </c>
      <c r="E401" t="s">
        <v>94</v>
      </c>
      <c r="F401">
        <v>65.8</v>
      </c>
      <c r="G401">
        <v>-707.41</v>
      </c>
      <c r="H401">
        <v>707.41</v>
      </c>
      <c r="I401" t="s">
        <v>2278</v>
      </c>
      <c r="J401" t="s">
        <v>116</v>
      </c>
      <c r="K401" t="s">
        <v>121</v>
      </c>
      <c r="L401">
        <v>191</v>
      </c>
      <c r="M401">
        <f t="shared" si="18"/>
        <v>3.6174242424242421E-2</v>
      </c>
      <c r="N401">
        <v>12</v>
      </c>
      <c r="O401">
        <f t="shared" si="19"/>
        <v>0.43409090909090908</v>
      </c>
      <c r="R401" s="7">
        <v>0.46937985044033875</v>
      </c>
      <c r="S401">
        <f t="shared" si="20"/>
        <v>0.2037535259866016</v>
      </c>
    </row>
    <row r="402" spans="1:19" x14ac:dyDescent="0.25">
      <c r="A402">
        <v>56657</v>
      </c>
      <c r="B402">
        <v>20876</v>
      </c>
      <c r="C402" t="s">
        <v>1392</v>
      </c>
      <c r="D402" t="s">
        <v>1680</v>
      </c>
      <c r="E402" t="s">
        <v>94</v>
      </c>
      <c r="F402">
        <v>65.8</v>
      </c>
      <c r="G402">
        <v>623.41</v>
      </c>
      <c r="H402">
        <v>623.41</v>
      </c>
      <c r="I402" t="s">
        <v>2275</v>
      </c>
      <c r="J402" t="s">
        <v>116</v>
      </c>
      <c r="K402" t="s">
        <v>121</v>
      </c>
      <c r="L402">
        <v>178</v>
      </c>
      <c r="M402">
        <f t="shared" si="18"/>
        <v>3.3712121212121214E-2</v>
      </c>
      <c r="N402">
        <v>12</v>
      </c>
      <c r="O402">
        <f t="shared" si="19"/>
        <v>0.40454545454545454</v>
      </c>
      <c r="R402" s="7">
        <v>0.46910086745361546</v>
      </c>
      <c r="S402">
        <f t="shared" si="20"/>
        <v>0.1897726236516899</v>
      </c>
    </row>
    <row r="403" spans="1:19" x14ac:dyDescent="0.25">
      <c r="A403">
        <v>50146</v>
      </c>
      <c r="B403">
        <v>27751</v>
      </c>
      <c r="C403" t="s">
        <v>1913</v>
      </c>
      <c r="D403" t="s">
        <v>1613</v>
      </c>
      <c r="E403" t="s">
        <v>94</v>
      </c>
      <c r="F403">
        <v>100.5</v>
      </c>
      <c r="G403">
        <v>-214.62</v>
      </c>
      <c r="H403">
        <v>214.62</v>
      </c>
      <c r="I403" t="s">
        <v>2275</v>
      </c>
      <c r="J403" t="s">
        <v>116</v>
      </c>
      <c r="K403" t="s">
        <v>121</v>
      </c>
      <c r="L403">
        <v>110</v>
      </c>
      <c r="M403">
        <f t="shared" si="18"/>
        <v>2.0833333333333332E-2</v>
      </c>
      <c r="N403">
        <v>8</v>
      </c>
      <c r="O403">
        <f t="shared" si="19"/>
        <v>0.16666666666666666</v>
      </c>
      <c r="R403" s="7">
        <v>0.46885123396390516</v>
      </c>
      <c r="S403">
        <f t="shared" si="20"/>
        <v>7.8141872327317521E-2</v>
      </c>
    </row>
    <row r="404" spans="1:19" x14ac:dyDescent="0.25">
      <c r="A404">
        <v>65092</v>
      </c>
      <c r="B404">
        <v>28213</v>
      </c>
      <c r="C404" t="s">
        <v>1715</v>
      </c>
      <c r="D404" t="s">
        <v>1845</v>
      </c>
      <c r="E404" t="s">
        <v>94</v>
      </c>
      <c r="F404">
        <v>65.8</v>
      </c>
      <c r="G404">
        <v>-709.35</v>
      </c>
      <c r="H404">
        <v>709.35</v>
      </c>
      <c r="I404" t="s">
        <v>2278</v>
      </c>
      <c r="J404" t="s">
        <v>116</v>
      </c>
      <c r="K404" t="s">
        <v>121</v>
      </c>
      <c r="L404">
        <v>294</v>
      </c>
      <c r="M404">
        <f t="shared" si="18"/>
        <v>5.568181818181818E-2</v>
      </c>
      <c r="N404">
        <v>12</v>
      </c>
      <c r="O404">
        <f t="shared" si="19"/>
        <v>0.66818181818181821</v>
      </c>
      <c r="R404" s="7">
        <v>0.46809614435751046</v>
      </c>
      <c r="S404">
        <f t="shared" si="20"/>
        <v>0.31277333282070019</v>
      </c>
    </row>
    <row r="405" spans="1:19" x14ac:dyDescent="0.25">
      <c r="A405">
        <v>44191</v>
      </c>
      <c r="B405">
        <v>8084</v>
      </c>
      <c r="C405" t="s">
        <v>1845</v>
      </c>
      <c r="D405" t="s">
        <v>1530</v>
      </c>
      <c r="E405" t="s">
        <v>94</v>
      </c>
      <c r="F405">
        <v>65.8</v>
      </c>
      <c r="G405">
        <v>-710.07</v>
      </c>
      <c r="H405">
        <v>710.07</v>
      </c>
      <c r="I405" t="s">
        <v>2278</v>
      </c>
      <c r="J405" t="s">
        <v>116</v>
      </c>
      <c r="K405" t="s">
        <v>121</v>
      </c>
      <c r="L405">
        <v>65</v>
      </c>
      <c r="M405">
        <f t="shared" si="18"/>
        <v>1.231060606060606E-2</v>
      </c>
      <c r="N405">
        <v>12</v>
      </c>
      <c r="O405">
        <f t="shared" si="19"/>
        <v>0.14772727272727271</v>
      </c>
      <c r="R405" s="7">
        <v>0.46762150210542625</v>
      </c>
      <c r="S405">
        <f t="shared" si="20"/>
        <v>6.9080449174665229E-2</v>
      </c>
    </row>
    <row r="406" spans="1:19" x14ac:dyDescent="0.25">
      <c r="A406">
        <v>34000</v>
      </c>
      <c r="B406">
        <v>41189</v>
      </c>
      <c r="C406" t="s">
        <v>1228</v>
      </c>
      <c r="D406" t="s">
        <v>1689</v>
      </c>
      <c r="E406" t="s">
        <v>94</v>
      </c>
      <c r="F406">
        <v>65.8</v>
      </c>
      <c r="G406">
        <v>-710.58</v>
      </c>
      <c r="H406">
        <v>710.58</v>
      </c>
      <c r="I406" t="s">
        <v>2278</v>
      </c>
      <c r="J406" t="s">
        <v>116</v>
      </c>
      <c r="K406" t="s">
        <v>121</v>
      </c>
      <c r="L406">
        <v>30</v>
      </c>
      <c r="M406">
        <f t="shared" si="18"/>
        <v>5.681818181818182E-3</v>
      </c>
      <c r="N406">
        <v>12</v>
      </c>
      <c r="O406">
        <f t="shared" si="19"/>
        <v>6.8181818181818177E-2</v>
      </c>
      <c r="R406" s="7">
        <v>0.46728587914098346</v>
      </c>
      <c r="S406">
        <f t="shared" si="20"/>
        <v>3.1860400850521595E-2</v>
      </c>
    </row>
    <row r="407" spans="1:19" x14ac:dyDescent="0.25">
      <c r="A407">
        <v>29944</v>
      </c>
      <c r="B407">
        <v>1291</v>
      </c>
      <c r="C407" t="s">
        <v>1613</v>
      </c>
      <c r="D407" t="s">
        <v>1123</v>
      </c>
      <c r="E407" t="s">
        <v>94</v>
      </c>
      <c r="F407">
        <v>100.5</v>
      </c>
      <c r="G407">
        <v>-215.35</v>
      </c>
      <c r="H407">
        <v>215.35</v>
      </c>
      <c r="I407" t="s">
        <v>2275</v>
      </c>
      <c r="J407" t="s">
        <v>116</v>
      </c>
      <c r="K407" t="s">
        <v>121</v>
      </c>
      <c r="L407">
        <v>24</v>
      </c>
      <c r="M407">
        <f t="shared" si="18"/>
        <v>4.5454545454545452E-3</v>
      </c>
      <c r="N407">
        <v>8</v>
      </c>
      <c r="O407">
        <f t="shared" si="19"/>
        <v>3.6363636363636362E-2</v>
      </c>
      <c r="R407" s="7">
        <v>0.46726190774707838</v>
      </c>
      <c r="S407">
        <f t="shared" si="20"/>
        <v>1.6991342099893759E-2</v>
      </c>
    </row>
    <row r="408" spans="1:19" x14ac:dyDescent="0.25">
      <c r="A408">
        <v>12083</v>
      </c>
      <c r="B408">
        <v>961</v>
      </c>
      <c r="C408" t="s">
        <v>273</v>
      </c>
      <c r="D408" t="s">
        <v>274</v>
      </c>
      <c r="E408" t="s">
        <v>94</v>
      </c>
      <c r="F408">
        <v>75</v>
      </c>
      <c r="G408" s="6">
        <v>3630.24</v>
      </c>
      <c r="H408" s="6">
        <v>3630.24</v>
      </c>
      <c r="I408" t="s">
        <v>2277</v>
      </c>
      <c r="J408" t="s">
        <v>116</v>
      </c>
      <c r="K408" t="s">
        <v>121</v>
      </c>
      <c r="L408">
        <v>7</v>
      </c>
      <c r="M408">
        <f t="shared" si="18"/>
        <v>1.3257575757575758E-3</v>
      </c>
      <c r="N408">
        <v>24</v>
      </c>
      <c r="O408">
        <f t="shared" si="19"/>
        <v>3.1818181818181822E-2</v>
      </c>
      <c r="R408" s="7">
        <v>0.46572097982771155</v>
      </c>
      <c r="S408">
        <f t="shared" si="20"/>
        <v>1.4818394812699915E-2</v>
      </c>
    </row>
    <row r="409" spans="1:19" x14ac:dyDescent="0.25">
      <c r="A409">
        <v>29800</v>
      </c>
      <c r="B409">
        <v>33830</v>
      </c>
      <c r="C409" t="s">
        <v>304</v>
      </c>
      <c r="D409" t="s">
        <v>273</v>
      </c>
      <c r="E409" t="s">
        <v>94</v>
      </c>
      <c r="F409">
        <v>75</v>
      </c>
      <c r="G409" s="6">
        <v>3630.37</v>
      </c>
      <c r="H409" s="6">
        <v>3630.37</v>
      </c>
      <c r="I409" t="s">
        <v>2277</v>
      </c>
      <c r="J409" t="s">
        <v>116</v>
      </c>
      <c r="K409" t="s">
        <v>121</v>
      </c>
      <c r="L409">
        <v>24</v>
      </c>
      <c r="M409">
        <f t="shared" si="18"/>
        <v>4.5454545454545452E-3</v>
      </c>
      <c r="N409">
        <v>24</v>
      </c>
      <c r="O409">
        <f t="shared" si="19"/>
        <v>0.10909090909090909</v>
      </c>
      <c r="R409" s="7">
        <v>0.46570430281479613</v>
      </c>
      <c r="S409">
        <f t="shared" si="20"/>
        <v>5.0804105761614121E-2</v>
      </c>
    </row>
    <row r="410" spans="1:19" x14ac:dyDescent="0.25">
      <c r="A410">
        <v>70260</v>
      </c>
      <c r="B410">
        <v>11654</v>
      </c>
      <c r="C410" t="s">
        <v>303</v>
      </c>
      <c r="D410" t="s">
        <v>304</v>
      </c>
      <c r="E410" t="s">
        <v>94</v>
      </c>
      <c r="F410">
        <v>75</v>
      </c>
      <c r="G410" s="6">
        <v>3632.14</v>
      </c>
      <c r="H410" s="6">
        <v>3632.14</v>
      </c>
      <c r="I410" t="s">
        <v>2277</v>
      </c>
      <c r="J410" t="s">
        <v>116</v>
      </c>
      <c r="K410" t="s">
        <v>121</v>
      </c>
      <c r="L410">
        <v>618</v>
      </c>
      <c r="M410">
        <f t="shared" si="18"/>
        <v>0.11704545454545455</v>
      </c>
      <c r="N410">
        <v>24</v>
      </c>
      <c r="O410">
        <f t="shared" si="19"/>
        <v>2.8090909090909091</v>
      </c>
      <c r="R410" s="7">
        <v>0.4654773576485905</v>
      </c>
      <c r="S410">
        <f t="shared" si="20"/>
        <v>1.3075682137583133</v>
      </c>
    </row>
    <row r="411" spans="1:19" x14ac:dyDescent="0.25">
      <c r="A411">
        <v>3907</v>
      </c>
      <c r="B411">
        <v>5667</v>
      </c>
      <c r="C411" t="s">
        <v>906</v>
      </c>
      <c r="D411" t="s">
        <v>907</v>
      </c>
      <c r="E411" t="s">
        <v>239</v>
      </c>
      <c r="F411">
        <v>140</v>
      </c>
      <c r="G411">
        <v>76.989999999999995</v>
      </c>
      <c r="H411">
        <v>76.989999999999995</v>
      </c>
      <c r="I411" t="s">
        <v>2275</v>
      </c>
      <c r="J411" t="s">
        <v>116</v>
      </c>
      <c r="K411" t="s">
        <v>121</v>
      </c>
      <c r="L411">
        <v>3</v>
      </c>
      <c r="M411">
        <f t="shared" si="18"/>
        <v>5.6818181818181815E-4</v>
      </c>
      <c r="N411">
        <v>8</v>
      </c>
      <c r="O411">
        <f t="shared" si="19"/>
        <v>4.5454545454545452E-3</v>
      </c>
      <c r="R411" s="7">
        <v>0.46526832734121326</v>
      </c>
      <c r="S411">
        <f t="shared" si="20"/>
        <v>2.1148560333691512E-3</v>
      </c>
    </row>
    <row r="412" spans="1:19" x14ac:dyDescent="0.25">
      <c r="A412">
        <v>65130</v>
      </c>
      <c r="B412">
        <v>30926</v>
      </c>
      <c r="C412" t="s">
        <v>1689</v>
      </c>
      <c r="D412" t="s">
        <v>1716</v>
      </c>
      <c r="E412" t="s">
        <v>94</v>
      </c>
      <c r="F412">
        <v>65.8</v>
      </c>
      <c r="G412">
        <v>-713.68</v>
      </c>
      <c r="H412">
        <v>713.68</v>
      </c>
      <c r="I412" t="s">
        <v>2278</v>
      </c>
      <c r="J412" t="s">
        <v>116</v>
      </c>
      <c r="K412" t="s">
        <v>121</v>
      </c>
      <c r="L412">
        <v>295</v>
      </c>
      <c r="M412">
        <f t="shared" si="18"/>
        <v>5.587121212121212E-2</v>
      </c>
      <c r="N412">
        <v>12</v>
      </c>
      <c r="O412">
        <f t="shared" si="19"/>
        <v>0.67045454545454541</v>
      </c>
      <c r="R412" s="7">
        <v>0.46525613720434938</v>
      </c>
      <c r="S412">
        <f t="shared" si="20"/>
        <v>0.31193309198927971</v>
      </c>
    </row>
    <row r="413" spans="1:19" x14ac:dyDescent="0.25">
      <c r="A413">
        <v>36354</v>
      </c>
      <c r="B413">
        <v>15151</v>
      </c>
      <c r="C413" t="s">
        <v>1716</v>
      </c>
      <c r="D413" t="s">
        <v>1452</v>
      </c>
      <c r="E413" t="s">
        <v>94</v>
      </c>
      <c r="F413">
        <v>65.8</v>
      </c>
      <c r="G413">
        <v>-716.11</v>
      </c>
      <c r="H413">
        <v>716.11</v>
      </c>
      <c r="I413" t="s">
        <v>2278</v>
      </c>
      <c r="J413" t="s">
        <v>116</v>
      </c>
      <c r="K413" t="s">
        <v>121</v>
      </c>
      <c r="L413">
        <v>34</v>
      </c>
      <c r="M413">
        <f t="shared" si="18"/>
        <v>6.4393939393939392E-3</v>
      </c>
      <c r="N413">
        <v>12</v>
      </c>
      <c r="O413">
        <f t="shared" si="19"/>
        <v>7.7272727272727271E-2</v>
      </c>
      <c r="R413" s="7">
        <v>0.46367736800212261</v>
      </c>
      <c r="S413">
        <f t="shared" si="20"/>
        <v>3.5829614800164021E-2</v>
      </c>
    </row>
    <row r="414" spans="1:19" x14ac:dyDescent="0.25">
      <c r="A414">
        <v>63251</v>
      </c>
      <c r="B414">
        <v>36053</v>
      </c>
      <c r="C414" t="s">
        <v>1123</v>
      </c>
      <c r="D414" t="s">
        <v>1289</v>
      </c>
      <c r="E414" t="s">
        <v>94</v>
      </c>
      <c r="F414">
        <v>100.5</v>
      </c>
      <c r="G414">
        <v>-217.47</v>
      </c>
      <c r="H414">
        <v>217.47</v>
      </c>
      <c r="I414" t="s">
        <v>2275</v>
      </c>
      <c r="J414" t="s">
        <v>116</v>
      </c>
      <c r="K414" t="s">
        <v>121</v>
      </c>
      <c r="L414">
        <v>253</v>
      </c>
      <c r="M414">
        <f t="shared" si="18"/>
        <v>4.791666666666667E-2</v>
      </c>
      <c r="N414">
        <v>8</v>
      </c>
      <c r="O414">
        <f t="shared" si="19"/>
        <v>0.38333333333333336</v>
      </c>
      <c r="R414" s="7">
        <v>0.46270681856501278</v>
      </c>
      <c r="S414">
        <f t="shared" si="20"/>
        <v>0.17737094711658824</v>
      </c>
    </row>
    <row r="415" spans="1:19" x14ac:dyDescent="0.25">
      <c r="A415">
        <v>54767</v>
      </c>
      <c r="B415">
        <v>31601</v>
      </c>
      <c r="C415" t="s">
        <v>1165</v>
      </c>
      <c r="D415" t="s">
        <v>1492</v>
      </c>
      <c r="E415" t="s">
        <v>836</v>
      </c>
      <c r="F415">
        <v>65.8</v>
      </c>
      <c r="G415">
        <v>717.15</v>
      </c>
      <c r="H415">
        <v>717.15</v>
      </c>
      <c r="I415" t="s">
        <v>2278</v>
      </c>
      <c r="J415" t="s">
        <v>116</v>
      </c>
      <c r="K415" t="s">
        <v>121</v>
      </c>
      <c r="L415">
        <v>157</v>
      </c>
      <c r="M415">
        <f t="shared" si="18"/>
        <v>2.9734848484848486E-2</v>
      </c>
      <c r="N415">
        <v>12</v>
      </c>
      <c r="O415">
        <f t="shared" si="19"/>
        <v>0.35681818181818181</v>
      </c>
      <c r="R415" s="7">
        <v>0.46261790316962736</v>
      </c>
      <c r="S415">
        <f t="shared" si="20"/>
        <v>0.16507047908552613</v>
      </c>
    </row>
    <row r="416" spans="1:19" x14ac:dyDescent="0.25">
      <c r="A416">
        <v>54196</v>
      </c>
      <c r="B416">
        <v>28423</v>
      </c>
      <c r="C416" t="s">
        <v>1175</v>
      </c>
      <c r="D416" t="s">
        <v>906</v>
      </c>
      <c r="E416" t="s">
        <v>239</v>
      </c>
      <c r="F416">
        <v>140</v>
      </c>
      <c r="G416">
        <v>77.47</v>
      </c>
      <c r="H416">
        <v>77.47</v>
      </c>
      <c r="I416" t="s">
        <v>2275</v>
      </c>
      <c r="J416" t="s">
        <v>116</v>
      </c>
      <c r="K416" t="s">
        <v>121</v>
      </c>
      <c r="L416">
        <v>151</v>
      </c>
      <c r="M416">
        <f t="shared" si="18"/>
        <v>2.8598484848484849E-2</v>
      </c>
      <c r="N416">
        <v>8</v>
      </c>
      <c r="O416">
        <f t="shared" si="19"/>
        <v>0.22878787878787879</v>
      </c>
      <c r="R416" s="7">
        <v>0.46238554952884997</v>
      </c>
      <c r="S416">
        <f t="shared" si="20"/>
        <v>0.10578820905887325</v>
      </c>
    </row>
    <row r="417" spans="1:19" x14ac:dyDescent="0.25">
      <c r="A417">
        <v>70805</v>
      </c>
      <c r="B417">
        <v>24014</v>
      </c>
      <c r="C417" t="s">
        <v>1462</v>
      </c>
      <c r="D417" t="s">
        <v>1381</v>
      </c>
      <c r="E417" t="s">
        <v>70</v>
      </c>
      <c r="F417">
        <v>100.5</v>
      </c>
      <c r="G417">
        <v>217.92</v>
      </c>
      <c r="H417">
        <v>217.92</v>
      </c>
      <c r="I417" t="s">
        <v>2275</v>
      </c>
      <c r="J417" t="s">
        <v>116</v>
      </c>
      <c r="K417" t="s">
        <v>121</v>
      </c>
      <c r="L417">
        <v>831</v>
      </c>
      <c r="M417">
        <f t="shared" si="18"/>
        <v>0.15738636363636363</v>
      </c>
      <c r="N417">
        <v>16</v>
      </c>
      <c r="O417">
        <f t="shared" si="19"/>
        <v>2.5181818181818181</v>
      </c>
      <c r="R417" s="7">
        <v>0.46175133917645617</v>
      </c>
      <c r="S417">
        <f t="shared" si="20"/>
        <v>1.1627738268352577</v>
      </c>
    </row>
    <row r="418" spans="1:19" x14ac:dyDescent="0.25">
      <c r="A418">
        <v>22131</v>
      </c>
      <c r="B418">
        <v>28259</v>
      </c>
      <c r="C418" t="s">
        <v>1462</v>
      </c>
      <c r="D418" t="s">
        <v>932</v>
      </c>
      <c r="E418" t="s">
        <v>94</v>
      </c>
      <c r="F418">
        <v>100.5</v>
      </c>
      <c r="G418">
        <v>-218.06</v>
      </c>
      <c r="H418">
        <v>218.06</v>
      </c>
      <c r="I418" t="s">
        <v>2275</v>
      </c>
      <c r="J418" t="s">
        <v>116</v>
      </c>
      <c r="K418" t="s">
        <v>121</v>
      </c>
      <c r="L418">
        <v>15</v>
      </c>
      <c r="M418">
        <f t="shared" si="18"/>
        <v>2.840909090909091E-3</v>
      </c>
      <c r="N418">
        <v>16</v>
      </c>
      <c r="O418">
        <f t="shared" si="19"/>
        <v>4.5454545454545456E-2</v>
      </c>
      <c r="R418" s="7">
        <v>0.46145488321257139</v>
      </c>
      <c r="S418">
        <f t="shared" si="20"/>
        <v>2.0975221964207792E-2</v>
      </c>
    </row>
    <row r="419" spans="1:19" x14ac:dyDescent="0.25">
      <c r="A419">
        <v>15681</v>
      </c>
      <c r="B419">
        <v>24506</v>
      </c>
      <c r="C419" t="s">
        <v>1289</v>
      </c>
      <c r="D419" t="s">
        <v>1290</v>
      </c>
      <c r="E419" t="s">
        <v>94</v>
      </c>
      <c r="F419">
        <v>100.5</v>
      </c>
      <c r="G419">
        <v>-218.09</v>
      </c>
      <c r="H419">
        <v>218.09</v>
      </c>
      <c r="I419" t="s">
        <v>2275</v>
      </c>
      <c r="J419" t="s">
        <v>116</v>
      </c>
      <c r="K419" t="s">
        <v>121</v>
      </c>
      <c r="L419">
        <v>10</v>
      </c>
      <c r="M419">
        <f t="shared" si="18"/>
        <v>1.893939393939394E-3</v>
      </c>
      <c r="N419">
        <v>8</v>
      </c>
      <c r="O419">
        <f t="shared" si="19"/>
        <v>1.5151515151515152E-2</v>
      </c>
      <c r="R419" s="7">
        <v>0.46139140645299337</v>
      </c>
      <c r="S419">
        <f t="shared" si="20"/>
        <v>6.9907788856514146E-3</v>
      </c>
    </row>
    <row r="420" spans="1:19" x14ac:dyDescent="0.25">
      <c r="A420">
        <v>12002</v>
      </c>
      <c r="B420">
        <v>20901</v>
      </c>
      <c r="C420" t="s">
        <v>1175</v>
      </c>
      <c r="D420" t="s">
        <v>1116</v>
      </c>
      <c r="E420" t="s">
        <v>239</v>
      </c>
      <c r="F420">
        <v>140</v>
      </c>
      <c r="G420">
        <v>-77.67</v>
      </c>
      <c r="H420">
        <v>77.67</v>
      </c>
      <c r="I420" t="s">
        <v>2275</v>
      </c>
      <c r="J420" t="s">
        <v>116</v>
      </c>
      <c r="K420" t="s">
        <v>121</v>
      </c>
      <c r="L420">
        <v>7</v>
      </c>
      <c r="M420">
        <f t="shared" si="18"/>
        <v>1.3257575757575758E-3</v>
      </c>
      <c r="N420">
        <v>8</v>
      </c>
      <c r="O420">
        <f t="shared" si="19"/>
        <v>1.0606060606060607E-2</v>
      </c>
      <c r="R420" s="7">
        <v>0.46119490822711479</v>
      </c>
      <c r="S420">
        <f t="shared" si="20"/>
        <v>4.8914611478633394E-3</v>
      </c>
    </row>
    <row r="421" spans="1:19" x14ac:dyDescent="0.25">
      <c r="A421">
        <v>67926</v>
      </c>
      <c r="B421">
        <v>9728</v>
      </c>
      <c r="C421" t="s">
        <v>1438</v>
      </c>
      <c r="D421" t="s">
        <v>1625</v>
      </c>
      <c r="E421" t="s">
        <v>94</v>
      </c>
      <c r="F421">
        <v>100.5</v>
      </c>
      <c r="G421">
        <v>-328.7</v>
      </c>
      <c r="H421">
        <v>328.7</v>
      </c>
      <c r="I421" t="s">
        <v>2278</v>
      </c>
      <c r="J421" t="s">
        <v>116</v>
      </c>
      <c r="K421" t="s">
        <v>121</v>
      </c>
      <c r="L421">
        <v>400</v>
      </c>
      <c r="M421">
        <f t="shared" si="18"/>
        <v>7.575757575757576E-2</v>
      </c>
      <c r="N421">
        <v>8</v>
      </c>
      <c r="O421">
        <f t="shared" si="19"/>
        <v>0.60606060606060608</v>
      </c>
      <c r="R421" s="7">
        <v>0.46052540670520226</v>
      </c>
      <c r="S421">
        <f t="shared" si="20"/>
        <v>0.27910630709406198</v>
      </c>
    </row>
    <row r="422" spans="1:19" x14ac:dyDescent="0.25">
      <c r="A422">
        <v>34066</v>
      </c>
      <c r="B422">
        <v>35764</v>
      </c>
      <c r="C422" t="s">
        <v>1290</v>
      </c>
      <c r="D422" t="s">
        <v>1691</v>
      </c>
      <c r="E422" t="s">
        <v>94</v>
      </c>
      <c r="F422">
        <v>100.5</v>
      </c>
      <c r="G422">
        <v>-218.73</v>
      </c>
      <c r="H422">
        <v>218.73</v>
      </c>
      <c r="I422" t="s">
        <v>2275</v>
      </c>
      <c r="J422" t="s">
        <v>116</v>
      </c>
      <c r="K422" t="s">
        <v>121</v>
      </c>
      <c r="L422">
        <v>30</v>
      </c>
      <c r="M422">
        <f t="shared" si="18"/>
        <v>5.681818181818182E-3</v>
      </c>
      <c r="N422">
        <v>8</v>
      </c>
      <c r="O422">
        <f t="shared" si="19"/>
        <v>4.5454545454545456E-2</v>
      </c>
      <c r="R422" s="7">
        <v>0.4600413835931666</v>
      </c>
      <c r="S422">
        <f t="shared" si="20"/>
        <v>2.0910971981507574E-2</v>
      </c>
    </row>
    <row r="423" spans="1:19" x14ac:dyDescent="0.25">
      <c r="A423">
        <v>62575</v>
      </c>
      <c r="B423">
        <v>3563</v>
      </c>
      <c r="C423" t="s">
        <v>1691</v>
      </c>
      <c r="D423" t="s">
        <v>2018</v>
      </c>
      <c r="E423" t="s">
        <v>94</v>
      </c>
      <c r="F423">
        <v>140</v>
      </c>
      <c r="G423">
        <v>-218.86</v>
      </c>
      <c r="H423">
        <v>218.86</v>
      </c>
      <c r="I423" t="s">
        <v>2275</v>
      </c>
      <c r="J423" t="s">
        <v>116</v>
      </c>
      <c r="K423" t="s">
        <v>121</v>
      </c>
      <c r="L423">
        <v>250</v>
      </c>
      <c r="M423">
        <f t="shared" si="18"/>
        <v>4.7348484848484848E-2</v>
      </c>
      <c r="N423">
        <v>8</v>
      </c>
      <c r="O423">
        <f t="shared" si="19"/>
        <v>0.37878787878787878</v>
      </c>
      <c r="R423" s="7">
        <v>0.45976812498096187</v>
      </c>
      <c r="S423">
        <f t="shared" si="20"/>
        <v>0.17415459279581888</v>
      </c>
    </row>
    <row r="424" spans="1:19" x14ac:dyDescent="0.25">
      <c r="A424">
        <v>67983</v>
      </c>
      <c r="B424">
        <v>25514</v>
      </c>
      <c r="C424" t="s">
        <v>863</v>
      </c>
      <c r="D424" t="s">
        <v>2018</v>
      </c>
      <c r="E424" t="s">
        <v>94</v>
      </c>
      <c r="F424">
        <v>140</v>
      </c>
      <c r="G424">
        <v>219</v>
      </c>
      <c r="H424">
        <v>219</v>
      </c>
      <c r="I424" t="s">
        <v>2275</v>
      </c>
      <c r="J424" t="s">
        <v>116</v>
      </c>
      <c r="K424" t="s">
        <v>121</v>
      </c>
      <c r="L424">
        <v>414</v>
      </c>
      <c r="M424">
        <f t="shared" si="18"/>
        <v>7.8409090909090914E-2</v>
      </c>
      <c r="N424">
        <v>8</v>
      </c>
      <c r="O424">
        <f t="shared" si="19"/>
        <v>0.62727272727272732</v>
      </c>
      <c r="R424" s="7">
        <v>0.45947420928462707</v>
      </c>
      <c r="S424">
        <f t="shared" si="20"/>
        <v>0.28821564036944791</v>
      </c>
    </row>
    <row r="425" spans="1:19" x14ac:dyDescent="0.25">
      <c r="A425">
        <v>2466</v>
      </c>
      <c r="B425">
        <v>5834</v>
      </c>
      <c r="C425" t="s">
        <v>862</v>
      </c>
      <c r="D425" t="s">
        <v>863</v>
      </c>
      <c r="E425" t="s">
        <v>94</v>
      </c>
      <c r="F425">
        <v>140</v>
      </c>
      <c r="G425">
        <v>219.13</v>
      </c>
      <c r="H425">
        <v>219.13</v>
      </c>
      <c r="I425" t="s">
        <v>2275</v>
      </c>
      <c r="J425" t="s">
        <v>116</v>
      </c>
      <c r="K425" t="s">
        <v>121</v>
      </c>
      <c r="L425">
        <v>2</v>
      </c>
      <c r="M425">
        <f t="shared" si="18"/>
        <v>3.7878787878787879E-4</v>
      </c>
      <c r="N425">
        <v>8</v>
      </c>
      <c r="O425">
        <f t="shared" si="19"/>
        <v>3.0303030303030303E-3</v>
      </c>
      <c r="R425" s="7">
        <v>0.45920162384581448</v>
      </c>
      <c r="S425">
        <f t="shared" si="20"/>
        <v>1.3915200722600439E-3</v>
      </c>
    </row>
    <row r="426" spans="1:19" x14ac:dyDescent="0.25">
      <c r="A426">
        <v>43573</v>
      </c>
      <c r="B426">
        <v>7928</v>
      </c>
      <c r="C426" t="s">
        <v>1038</v>
      </c>
      <c r="D426" t="s">
        <v>1838</v>
      </c>
      <c r="E426" t="s">
        <v>94</v>
      </c>
      <c r="F426">
        <v>100.5</v>
      </c>
      <c r="G426">
        <v>-257.60000000000002</v>
      </c>
      <c r="H426">
        <v>257.60000000000002</v>
      </c>
      <c r="I426" t="s">
        <v>2275</v>
      </c>
      <c r="J426" t="s">
        <v>116</v>
      </c>
      <c r="K426" t="s">
        <v>121</v>
      </c>
      <c r="L426">
        <v>61</v>
      </c>
      <c r="M426">
        <f t="shared" si="18"/>
        <v>1.1553030303030303E-2</v>
      </c>
      <c r="N426">
        <v>8</v>
      </c>
      <c r="O426">
        <f t="shared" si="19"/>
        <v>9.2424242424242423E-2</v>
      </c>
      <c r="R426" s="7">
        <v>0.45671706068840573</v>
      </c>
      <c r="S426">
        <f t="shared" si="20"/>
        <v>4.2211728336352651E-2</v>
      </c>
    </row>
    <row r="427" spans="1:19" x14ac:dyDescent="0.25">
      <c r="A427">
        <v>63737</v>
      </c>
      <c r="B427">
        <v>8943</v>
      </c>
      <c r="C427" t="s">
        <v>1838</v>
      </c>
      <c r="D427" t="s">
        <v>1999</v>
      </c>
      <c r="E427" t="s">
        <v>94</v>
      </c>
      <c r="F427">
        <v>100.5</v>
      </c>
      <c r="G427">
        <v>-257.73</v>
      </c>
      <c r="H427">
        <v>257.73</v>
      </c>
      <c r="I427" t="s">
        <v>2275</v>
      </c>
      <c r="J427" t="s">
        <v>116</v>
      </c>
      <c r="K427" t="s">
        <v>121</v>
      </c>
      <c r="L427">
        <v>263</v>
      </c>
      <c r="M427">
        <f t="shared" si="18"/>
        <v>4.9810606060606062E-2</v>
      </c>
      <c r="N427">
        <v>8</v>
      </c>
      <c r="O427">
        <f t="shared" si="19"/>
        <v>0.3984848484848485</v>
      </c>
      <c r="R427" s="7">
        <v>0.45648669085218374</v>
      </c>
      <c r="S427">
        <f t="shared" si="20"/>
        <v>0.18190302983958231</v>
      </c>
    </row>
    <row r="428" spans="1:19" x14ac:dyDescent="0.25">
      <c r="A428">
        <v>59939</v>
      </c>
      <c r="B428">
        <v>16841</v>
      </c>
      <c r="C428" t="s">
        <v>1999</v>
      </c>
      <c r="D428" t="s">
        <v>1656</v>
      </c>
      <c r="E428" t="s">
        <v>94</v>
      </c>
      <c r="F428">
        <v>100.5</v>
      </c>
      <c r="G428">
        <v>-258.68</v>
      </c>
      <c r="H428">
        <v>258.68</v>
      </c>
      <c r="I428" t="s">
        <v>2275</v>
      </c>
      <c r="J428" t="s">
        <v>116</v>
      </c>
      <c r="K428" t="s">
        <v>121</v>
      </c>
      <c r="L428">
        <v>213</v>
      </c>
      <c r="M428">
        <f t="shared" si="18"/>
        <v>4.0340909090909094E-2</v>
      </c>
      <c r="N428">
        <v>8</v>
      </c>
      <c r="O428">
        <f t="shared" si="19"/>
        <v>0.32272727272727275</v>
      </c>
      <c r="R428" s="7">
        <v>0.45481024753878663</v>
      </c>
      <c r="S428">
        <f t="shared" si="20"/>
        <v>0.14677967079660842</v>
      </c>
    </row>
    <row r="429" spans="1:19" x14ac:dyDescent="0.25">
      <c r="A429">
        <v>32510</v>
      </c>
      <c r="B429">
        <v>6146</v>
      </c>
      <c r="C429" t="s">
        <v>1656</v>
      </c>
      <c r="D429" t="s">
        <v>931</v>
      </c>
      <c r="E429" t="s">
        <v>94</v>
      </c>
      <c r="F429">
        <v>100.5</v>
      </c>
      <c r="G429">
        <v>-258.97000000000003</v>
      </c>
      <c r="H429">
        <v>258.97000000000003</v>
      </c>
      <c r="I429" t="s">
        <v>2275</v>
      </c>
      <c r="J429" t="s">
        <v>116</v>
      </c>
      <c r="K429" t="s">
        <v>121</v>
      </c>
      <c r="L429">
        <v>27</v>
      </c>
      <c r="M429">
        <f t="shared" si="18"/>
        <v>5.1136363636363636E-3</v>
      </c>
      <c r="N429">
        <v>8</v>
      </c>
      <c r="O429">
        <f t="shared" si="19"/>
        <v>4.0909090909090909E-2</v>
      </c>
      <c r="R429" s="7">
        <v>0.45430094155050127</v>
      </c>
      <c r="S429">
        <f t="shared" si="20"/>
        <v>1.8585038517975053E-2</v>
      </c>
    </row>
    <row r="430" spans="1:19" x14ac:dyDescent="0.25">
      <c r="A430">
        <v>4500</v>
      </c>
      <c r="B430">
        <v>12028</v>
      </c>
      <c r="C430" t="s">
        <v>931</v>
      </c>
      <c r="D430" t="s">
        <v>932</v>
      </c>
      <c r="E430" t="s">
        <v>94</v>
      </c>
      <c r="F430">
        <v>100.5</v>
      </c>
      <c r="G430">
        <v>-259.10000000000002</v>
      </c>
      <c r="H430">
        <v>259.10000000000002</v>
      </c>
      <c r="I430" t="s">
        <v>2275</v>
      </c>
      <c r="J430" t="s">
        <v>116</v>
      </c>
      <c r="K430" t="s">
        <v>121</v>
      </c>
      <c r="L430">
        <v>3</v>
      </c>
      <c r="M430">
        <f t="shared" si="18"/>
        <v>5.6818181818181815E-4</v>
      </c>
      <c r="N430">
        <v>8</v>
      </c>
      <c r="O430">
        <f t="shared" si="19"/>
        <v>4.5454545454545452E-3</v>
      </c>
      <c r="R430" s="7">
        <v>0.45407300205840723</v>
      </c>
      <c r="S430">
        <f t="shared" si="20"/>
        <v>2.0639681911745781E-3</v>
      </c>
    </row>
    <row r="431" spans="1:19" x14ac:dyDescent="0.25">
      <c r="A431">
        <v>65439</v>
      </c>
      <c r="B431">
        <v>42221</v>
      </c>
      <c r="C431" t="s">
        <v>1452</v>
      </c>
      <c r="D431" t="s">
        <v>1674</v>
      </c>
      <c r="E431" t="s">
        <v>94</v>
      </c>
      <c r="F431">
        <v>65.8</v>
      </c>
      <c r="G431">
        <v>-732.41</v>
      </c>
      <c r="H431">
        <v>732.41</v>
      </c>
      <c r="I431" t="s">
        <v>2278</v>
      </c>
      <c r="J431" t="s">
        <v>116</v>
      </c>
      <c r="K431" t="s">
        <v>121</v>
      </c>
      <c r="L431">
        <v>304</v>
      </c>
      <c r="M431">
        <f t="shared" si="18"/>
        <v>5.7575757575757579E-2</v>
      </c>
      <c r="N431">
        <v>12</v>
      </c>
      <c r="O431">
        <f t="shared" si="19"/>
        <v>0.69090909090909092</v>
      </c>
      <c r="R431" s="7">
        <v>0.45335809177919478</v>
      </c>
      <c r="S431">
        <f t="shared" si="20"/>
        <v>0.31322922704744366</v>
      </c>
    </row>
    <row r="432" spans="1:19" x14ac:dyDescent="0.25">
      <c r="A432">
        <v>33490</v>
      </c>
      <c r="B432">
        <v>44872</v>
      </c>
      <c r="C432" t="s">
        <v>1674</v>
      </c>
      <c r="D432" t="s">
        <v>1495</v>
      </c>
      <c r="E432" t="s">
        <v>94</v>
      </c>
      <c r="F432">
        <v>65.8</v>
      </c>
      <c r="G432">
        <v>-734.54</v>
      </c>
      <c r="H432">
        <v>734.54</v>
      </c>
      <c r="I432" t="s">
        <v>2278</v>
      </c>
      <c r="J432" t="s">
        <v>116</v>
      </c>
      <c r="K432" t="s">
        <v>121</v>
      </c>
      <c r="L432">
        <v>29</v>
      </c>
      <c r="M432">
        <f t="shared" si="18"/>
        <v>5.4924242424242422E-3</v>
      </c>
      <c r="N432">
        <v>12</v>
      </c>
      <c r="O432">
        <f t="shared" si="19"/>
        <v>6.5909090909090903E-2</v>
      </c>
      <c r="R432" s="7">
        <v>0.45204345576823596</v>
      </c>
      <c r="S432">
        <f t="shared" si="20"/>
        <v>2.9793773221088275E-2</v>
      </c>
    </row>
    <row r="433" spans="1:19" x14ac:dyDescent="0.25">
      <c r="A433">
        <v>14138</v>
      </c>
      <c r="B433">
        <v>11319</v>
      </c>
      <c r="C433" t="s">
        <v>1245</v>
      </c>
      <c r="D433" t="s">
        <v>862</v>
      </c>
      <c r="E433" t="s">
        <v>94</v>
      </c>
      <c r="F433">
        <v>100.5</v>
      </c>
      <c r="G433">
        <v>223.22</v>
      </c>
      <c r="H433">
        <v>223.22</v>
      </c>
      <c r="I433" t="s">
        <v>2275</v>
      </c>
      <c r="J433" t="s">
        <v>116</v>
      </c>
      <c r="K433" t="s">
        <v>121</v>
      </c>
      <c r="L433">
        <v>9</v>
      </c>
      <c r="M433">
        <f t="shared" si="18"/>
        <v>1.7045454545454545E-3</v>
      </c>
      <c r="N433">
        <v>16</v>
      </c>
      <c r="O433">
        <f t="shared" si="19"/>
        <v>2.7272727272727271E-2</v>
      </c>
      <c r="R433" s="7">
        <v>0.45078779604575453</v>
      </c>
      <c r="S433">
        <f t="shared" si="20"/>
        <v>1.2294212619429668E-2</v>
      </c>
    </row>
    <row r="434" spans="1:19" x14ac:dyDescent="0.25">
      <c r="A434">
        <v>40392</v>
      </c>
      <c r="B434">
        <v>18278</v>
      </c>
      <c r="C434" t="s">
        <v>1790</v>
      </c>
      <c r="D434" t="s">
        <v>1245</v>
      </c>
      <c r="E434" t="s">
        <v>94</v>
      </c>
      <c r="F434">
        <v>100.5</v>
      </c>
      <c r="G434">
        <v>223.79</v>
      </c>
      <c r="H434">
        <v>223.79</v>
      </c>
      <c r="I434" t="s">
        <v>2275</v>
      </c>
      <c r="J434" t="s">
        <v>116</v>
      </c>
      <c r="K434" t="s">
        <v>121</v>
      </c>
      <c r="L434">
        <v>45</v>
      </c>
      <c r="M434">
        <f t="shared" si="18"/>
        <v>8.5227272727272721E-3</v>
      </c>
      <c r="N434">
        <v>16</v>
      </c>
      <c r="O434">
        <f t="shared" si="19"/>
        <v>0.13636363636363635</v>
      </c>
      <c r="R434" s="7">
        <v>0.44963962569075172</v>
      </c>
      <c r="S434">
        <f t="shared" si="20"/>
        <v>6.1314494412375228E-2</v>
      </c>
    </row>
    <row r="435" spans="1:19" x14ac:dyDescent="0.25">
      <c r="A435">
        <v>54231</v>
      </c>
      <c r="B435">
        <v>18075</v>
      </c>
      <c r="C435" t="s">
        <v>1342</v>
      </c>
      <c r="D435" t="s">
        <v>1790</v>
      </c>
      <c r="E435" t="s">
        <v>94</v>
      </c>
      <c r="F435">
        <v>100.5</v>
      </c>
      <c r="G435">
        <v>223.92</v>
      </c>
      <c r="H435">
        <v>223.92</v>
      </c>
      <c r="I435" t="s">
        <v>2275</v>
      </c>
      <c r="J435" t="s">
        <v>116</v>
      </c>
      <c r="K435" t="s">
        <v>121</v>
      </c>
      <c r="L435">
        <v>151</v>
      </c>
      <c r="M435">
        <f t="shared" si="18"/>
        <v>2.8598484848484849E-2</v>
      </c>
      <c r="N435">
        <v>16</v>
      </c>
      <c r="O435">
        <f t="shared" si="19"/>
        <v>0.45757575757575758</v>
      </c>
      <c r="R435" s="7">
        <v>0.44937858089198524</v>
      </c>
      <c r="S435">
        <f t="shared" si="20"/>
        <v>0.20562474458996902</v>
      </c>
    </row>
    <row r="436" spans="1:19" x14ac:dyDescent="0.25">
      <c r="A436">
        <v>17365</v>
      </c>
      <c r="B436">
        <v>2500</v>
      </c>
      <c r="C436" t="s">
        <v>1341</v>
      </c>
      <c r="D436" t="s">
        <v>1342</v>
      </c>
      <c r="E436" t="s">
        <v>94</v>
      </c>
      <c r="F436">
        <v>100.5</v>
      </c>
      <c r="G436">
        <v>224.06</v>
      </c>
      <c r="H436">
        <v>224.06</v>
      </c>
      <c r="I436" t="s">
        <v>2275</v>
      </c>
      <c r="J436" t="s">
        <v>116</v>
      </c>
      <c r="K436" t="s">
        <v>121</v>
      </c>
      <c r="L436">
        <v>12</v>
      </c>
      <c r="M436">
        <f t="shared" si="18"/>
        <v>2.2727272727272726E-3</v>
      </c>
      <c r="N436">
        <v>16</v>
      </c>
      <c r="O436">
        <f t="shared" si="19"/>
        <v>3.6363636363636362E-2</v>
      </c>
      <c r="R436" s="7">
        <v>0.44909779448957121</v>
      </c>
      <c r="S436">
        <f t="shared" si="20"/>
        <v>1.633082889052986E-2</v>
      </c>
    </row>
    <row r="437" spans="1:19" x14ac:dyDescent="0.25">
      <c r="A437">
        <v>60642</v>
      </c>
      <c r="B437">
        <v>12260</v>
      </c>
      <c r="C437" t="s">
        <v>1344</v>
      </c>
      <c r="D437" t="s">
        <v>1513</v>
      </c>
      <c r="E437" t="s">
        <v>94</v>
      </c>
      <c r="F437">
        <v>65.8</v>
      </c>
      <c r="G437">
        <v>-338.46</v>
      </c>
      <c r="H437">
        <v>338.46</v>
      </c>
      <c r="I437" t="s">
        <v>2278</v>
      </c>
      <c r="J437" t="s">
        <v>116</v>
      </c>
      <c r="K437" t="s">
        <v>121</v>
      </c>
      <c r="L437">
        <v>222</v>
      </c>
      <c r="M437">
        <f t="shared" si="18"/>
        <v>4.2045454545454546E-2</v>
      </c>
      <c r="N437">
        <v>12</v>
      </c>
      <c r="O437">
        <f t="shared" si="19"/>
        <v>0.50454545454545452</v>
      </c>
      <c r="R437" s="7">
        <v>0.4472454682503102</v>
      </c>
      <c r="S437">
        <f t="shared" si="20"/>
        <v>0.22565566807174742</v>
      </c>
    </row>
    <row r="438" spans="1:19" x14ac:dyDescent="0.25">
      <c r="A438">
        <v>70947</v>
      </c>
      <c r="B438">
        <v>19950</v>
      </c>
      <c r="C438" t="s">
        <v>320</v>
      </c>
      <c r="D438" t="s">
        <v>295</v>
      </c>
      <c r="E438" t="s">
        <v>94</v>
      </c>
      <c r="F438">
        <v>75</v>
      </c>
      <c r="G438" s="6">
        <v>3796.04</v>
      </c>
      <c r="H438" s="6">
        <v>3796.04</v>
      </c>
      <c r="I438" t="s">
        <v>2277</v>
      </c>
      <c r="J438" t="s">
        <v>116</v>
      </c>
      <c r="K438" t="s">
        <v>121</v>
      </c>
      <c r="L438">
        <v>967</v>
      </c>
      <c r="M438">
        <f t="shared" si="18"/>
        <v>0.18314393939393939</v>
      </c>
      <c r="N438">
        <v>24</v>
      </c>
      <c r="O438">
        <f t="shared" si="19"/>
        <v>4.3954545454545455</v>
      </c>
      <c r="R438" s="7">
        <v>0.44549699866398024</v>
      </c>
      <c r="S438">
        <f t="shared" si="20"/>
        <v>1.9581618077639495</v>
      </c>
    </row>
    <row r="439" spans="1:19" x14ac:dyDescent="0.25">
      <c r="A439">
        <v>46779</v>
      </c>
      <c r="B439">
        <v>15684</v>
      </c>
      <c r="C439" t="s">
        <v>309</v>
      </c>
      <c r="D439" t="s">
        <v>310</v>
      </c>
      <c r="E439" t="s">
        <v>94</v>
      </c>
      <c r="F439">
        <v>75</v>
      </c>
      <c r="G439" s="6">
        <v>3795.25</v>
      </c>
      <c r="H439" s="6">
        <v>3795.25</v>
      </c>
      <c r="I439" t="s">
        <v>2277</v>
      </c>
      <c r="J439" t="s">
        <v>116</v>
      </c>
      <c r="K439" t="s">
        <v>121</v>
      </c>
      <c r="L439">
        <v>84</v>
      </c>
      <c r="M439">
        <f t="shared" si="18"/>
        <v>1.5909090909090907E-2</v>
      </c>
      <c r="N439">
        <v>24</v>
      </c>
      <c r="O439">
        <f t="shared" si="19"/>
        <v>0.38181818181818178</v>
      </c>
      <c r="R439" s="7">
        <v>0.44547234828002147</v>
      </c>
      <c r="S439">
        <f t="shared" si="20"/>
        <v>0.17008944207055363</v>
      </c>
    </row>
    <row r="440" spans="1:19" x14ac:dyDescent="0.25">
      <c r="A440">
        <v>30541</v>
      </c>
      <c r="B440">
        <v>17806</v>
      </c>
      <c r="C440" t="s">
        <v>318</v>
      </c>
      <c r="D440" t="s">
        <v>309</v>
      </c>
      <c r="E440" t="s">
        <v>94</v>
      </c>
      <c r="F440">
        <v>130</v>
      </c>
      <c r="G440" s="6">
        <v>3795.39</v>
      </c>
      <c r="H440" s="6">
        <v>3795.39</v>
      </c>
      <c r="I440" t="s">
        <v>2277</v>
      </c>
      <c r="J440" t="s">
        <v>116</v>
      </c>
      <c r="K440" t="s">
        <v>121</v>
      </c>
      <c r="L440">
        <v>25</v>
      </c>
      <c r="M440">
        <f t="shared" si="18"/>
        <v>4.734848484848485E-3</v>
      </c>
      <c r="N440">
        <v>24</v>
      </c>
      <c r="O440">
        <f t="shared" si="19"/>
        <v>0.11363636363636365</v>
      </c>
      <c r="R440" s="7">
        <v>0.4454559162061742</v>
      </c>
      <c r="S440">
        <f t="shared" si="20"/>
        <v>5.0619990477974344E-2</v>
      </c>
    </row>
    <row r="441" spans="1:19" x14ac:dyDescent="0.25">
      <c r="A441">
        <v>15736</v>
      </c>
      <c r="B441">
        <v>24390</v>
      </c>
      <c r="C441" t="s">
        <v>296</v>
      </c>
      <c r="D441" t="s">
        <v>318</v>
      </c>
      <c r="E441" t="s">
        <v>94</v>
      </c>
      <c r="F441">
        <v>75</v>
      </c>
      <c r="G441" s="6">
        <v>3795.76</v>
      </c>
      <c r="H441" s="6">
        <v>3795.76</v>
      </c>
      <c r="I441" t="s">
        <v>2277</v>
      </c>
      <c r="J441" t="s">
        <v>116</v>
      </c>
      <c r="K441" t="s">
        <v>121</v>
      </c>
      <c r="L441">
        <v>10</v>
      </c>
      <c r="M441">
        <f t="shared" si="18"/>
        <v>1.893939393939394E-3</v>
      </c>
      <c r="N441">
        <v>24</v>
      </c>
      <c r="O441">
        <f t="shared" si="19"/>
        <v>4.5454545454545456E-2</v>
      </c>
      <c r="R441" s="7">
        <v>0.44541249441738978</v>
      </c>
      <c r="S441">
        <f t="shared" si="20"/>
        <v>2.0246022473517717E-2</v>
      </c>
    </row>
    <row r="442" spans="1:19" x14ac:dyDescent="0.25">
      <c r="A442">
        <v>70962</v>
      </c>
      <c r="B442">
        <v>7091</v>
      </c>
      <c r="C442" t="s">
        <v>295</v>
      </c>
      <c r="D442" t="s">
        <v>296</v>
      </c>
      <c r="E442" t="s">
        <v>94</v>
      </c>
      <c r="F442">
        <v>75</v>
      </c>
      <c r="G442" s="6">
        <v>3795.9</v>
      </c>
      <c r="H442" s="6">
        <v>3795.9</v>
      </c>
      <c r="I442" t="s">
        <v>2277</v>
      </c>
      <c r="J442" t="s">
        <v>116</v>
      </c>
      <c r="K442" t="s">
        <v>121</v>
      </c>
      <c r="L442">
        <v>986</v>
      </c>
      <c r="M442">
        <f t="shared" si="18"/>
        <v>0.18674242424242424</v>
      </c>
      <c r="N442">
        <v>24</v>
      </c>
      <c r="O442">
        <f t="shared" si="19"/>
        <v>4.4818181818181815</v>
      </c>
      <c r="R442" s="7">
        <v>0.44539606675880594</v>
      </c>
      <c r="S442">
        <f t="shared" si="20"/>
        <v>1.9961841901099211</v>
      </c>
    </row>
    <row r="443" spans="1:19" x14ac:dyDescent="0.25">
      <c r="A443">
        <v>35004</v>
      </c>
      <c r="B443">
        <v>25564</v>
      </c>
      <c r="C443" t="s">
        <v>282</v>
      </c>
      <c r="D443" t="s">
        <v>320</v>
      </c>
      <c r="E443" t="s">
        <v>94</v>
      </c>
      <c r="F443">
        <v>75</v>
      </c>
      <c r="G443" s="6">
        <v>3796.31</v>
      </c>
      <c r="H443" s="6">
        <v>3796.31</v>
      </c>
      <c r="I443" t="s">
        <v>2277</v>
      </c>
      <c r="J443" t="s">
        <v>116</v>
      </c>
      <c r="K443" t="s">
        <v>121</v>
      </c>
      <c r="L443">
        <v>32</v>
      </c>
      <c r="M443">
        <f t="shared" si="18"/>
        <v>6.0606060606060606E-3</v>
      </c>
      <c r="N443">
        <v>24</v>
      </c>
      <c r="O443">
        <f t="shared" si="19"/>
        <v>0.14545454545454545</v>
      </c>
      <c r="R443" s="7">
        <v>0.44534796415723465</v>
      </c>
      <c r="S443">
        <f t="shared" si="20"/>
        <v>6.4777885695597767E-2</v>
      </c>
    </row>
    <row r="444" spans="1:19" x14ac:dyDescent="0.25">
      <c r="A444">
        <v>16939</v>
      </c>
      <c r="B444">
        <v>3465</v>
      </c>
      <c r="C444" t="s">
        <v>279</v>
      </c>
      <c r="D444" t="s">
        <v>282</v>
      </c>
      <c r="E444" t="s">
        <v>94</v>
      </c>
      <c r="F444">
        <v>75</v>
      </c>
      <c r="G444" s="6">
        <v>3796.44</v>
      </c>
      <c r="H444" s="6">
        <v>3796.44</v>
      </c>
      <c r="I444" t="s">
        <v>2277</v>
      </c>
      <c r="J444" t="s">
        <v>116</v>
      </c>
      <c r="K444" t="s">
        <v>121</v>
      </c>
      <c r="L444">
        <v>12</v>
      </c>
      <c r="M444">
        <f t="shared" si="18"/>
        <v>2.2727272727272726E-3</v>
      </c>
      <c r="N444">
        <v>24</v>
      </c>
      <c r="O444">
        <f t="shared" si="19"/>
        <v>5.4545454545454543E-2</v>
      </c>
      <c r="R444" s="7">
        <v>0.44533271428226218</v>
      </c>
      <c r="S444">
        <f t="shared" si="20"/>
        <v>2.4290875324487027E-2</v>
      </c>
    </row>
    <row r="445" spans="1:19" x14ac:dyDescent="0.25">
      <c r="A445">
        <v>67594</v>
      </c>
      <c r="B445">
        <v>2971</v>
      </c>
      <c r="C445" t="s">
        <v>278</v>
      </c>
      <c r="D445" t="s">
        <v>279</v>
      </c>
      <c r="E445" t="s">
        <v>94</v>
      </c>
      <c r="F445">
        <v>75</v>
      </c>
      <c r="G445" s="6">
        <v>3796.58</v>
      </c>
      <c r="H445" s="6">
        <v>3796.58</v>
      </c>
      <c r="I445" t="s">
        <v>2277</v>
      </c>
      <c r="J445" t="s">
        <v>116</v>
      </c>
      <c r="K445" t="s">
        <v>121</v>
      </c>
      <c r="L445">
        <v>389</v>
      </c>
      <c r="M445">
        <f t="shared" si="18"/>
        <v>7.367424242424242E-2</v>
      </c>
      <c r="N445">
        <v>24</v>
      </c>
      <c r="O445">
        <f t="shared" si="19"/>
        <v>1.7681818181818181</v>
      </c>
      <c r="R445" s="7">
        <v>0.44531629250792859</v>
      </c>
      <c r="S445">
        <f t="shared" si="20"/>
        <v>0.78740017175265553</v>
      </c>
    </row>
    <row r="446" spans="1:19" x14ac:dyDescent="0.25">
      <c r="A446">
        <v>54376</v>
      </c>
      <c r="B446">
        <v>14270</v>
      </c>
      <c r="C446" t="s">
        <v>308</v>
      </c>
      <c r="D446" t="s">
        <v>278</v>
      </c>
      <c r="E446" t="s">
        <v>94</v>
      </c>
      <c r="F446">
        <v>75</v>
      </c>
      <c r="G446" s="6">
        <v>3797.01</v>
      </c>
      <c r="H446" s="6">
        <v>3797.01</v>
      </c>
      <c r="I446" t="s">
        <v>2277</v>
      </c>
      <c r="J446" t="s">
        <v>116</v>
      </c>
      <c r="K446" t="s">
        <v>121</v>
      </c>
      <c r="L446">
        <v>153</v>
      </c>
      <c r="M446">
        <f t="shared" si="18"/>
        <v>2.8977272727272727E-2</v>
      </c>
      <c r="N446">
        <v>24</v>
      </c>
      <c r="O446">
        <f t="shared" si="19"/>
        <v>0.69545454545454544</v>
      </c>
      <c r="R446" s="7">
        <v>0.44526586177275052</v>
      </c>
      <c r="S446">
        <f t="shared" si="20"/>
        <v>0.30966216750559467</v>
      </c>
    </row>
    <row r="447" spans="1:19" x14ac:dyDescent="0.25">
      <c r="A447">
        <v>33308</v>
      </c>
      <c r="B447">
        <v>5793</v>
      </c>
      <c r="C447" t="s">
        <v>277</v>
      </c>
      <c r="D447" t="s">
        <v>287</v>
      </c>
      <c r="E447" t="s">
        <v>94</v>
      </c>
      <c r="F447">
        <v>85</v>
      </c>
      <c r="G447" s="6">
        <v>-4696.3500000000004</v>
      </c>
      <c r="H447" s="6">
        <v>4696.3500000000004</v>
      </c>
      <c r="I447" t="s">
        <v>2277</v>
      </c>
      <c r="J447" t="s">
        <v>116</v>
      </c>
      <c r="K447" t="s">
        <v>121</v>
      </c>
      <c r="L447">
        <v>29</v>
      </c>
      <c r="M447">
        <f t="shared" si="18"/>
        <v>5.4924242424242422E-3</v>
      </c>
      <c r="N447">
        <v>24</v>
      </c>
      <c r="O447">
        <f t="shared" si="19"/>
        <v>0.13181818181818181</v>
      </c>
      <c r="R447" s="7">
        <v>0.44509940607404985</v>
      </c>
      <c r="S447">
        <f t="shared" si="20"/>
        <v>5.8672194437033837E-2</v>
      </c>
    </row>
    <row r="448" spans="1:19" x14ac:dyDescent="0.25">
      <c r="A448">
        <v>60881</v>
      </c>
      <c r="B448">
        <v>31487</v>
      </c>
      <c r="C448" t="s">
        <v>1527</v>
      </c>
      <c r="D448" t="s">
        <v>1483</v>
      </c>
      <c r="E448" t="s">
        <v>836</v>
      </c>
      <c r="F448">
        <v>65.8</v>
      </c>
      <c r="G448">
        <v>747.57</v>
      </c>
      <c r="H448">
        <v>747.57</v>
      </c>
      <c r="I448" t="s">
        <v>2278</v>
      </c>
      <c r="J448" t="s">
        <v>116</v>
      </c>
      <c r="K448" t="s">
        <v>121</v>
      </c>
      <c r="L448">
        <v>224</v>
      </c>
      <c r="M448">
        <f t="shared" si="18"/>
        <v>4.2424242424242427E-2</v>
      </c>
      <c r="N448">
        <v>12</v>
      </c>
      <c r="O448">
        <f t="shared" si="19"/>
        <v>0.50909090909090915</v>
      </c>
      <c r="R448" s="7">
        <v>0.44416442607381251</v>
      </c>
      <c r="S448">
        <f t="shared" si="20"/>
        <v>0.22612007145575913</v>
      </c>
    </row>
    <row r="449" spans="1:19" x14ac:dyDescent="0.25">
      <c r="A449">
        <v>25796</v>
      </c>
      <c r="B449">
        <v>25489</v>
      </c>
      <c r="C449" t="s">
        <v>1492</v>
      </c>
      <c r="D449" t="s">
        <v>1527</v>
      </c>
      <c r="E449" t="s">
        <v>836</v>
      </c>
      <c r="F449">
        <v>65.8</v>
      </c>
      <c r="G449">
        <v>752.76</v>
      </c>
      <c r="H449">
        <v>752.76</v>
      </c>
      <c r="I449" t="s">
        <v>2278</v>
      </c>
      <c r="J449" t="s">
        <v>116</v>
      </c>
      <c r="K449" t="s">
        <v>121</v>
      </c>
      <c r="L449">
        <v>18</v>
      </c>
      <c r="M449">
        <f t="shared" si="18"/>
        <v>3.4090909090909089E-3</v>
      </c>
      <c r="N449">
        <v>12</v>
      </c>
      <c r="O449">
        <f t="shared" si="19"/>
        <v>4.0909090909090909E-2</v>
      </c>
      <c r="R449" s="7">
        <v>0.44110207768744358</v>
      </c>
      <c r="S449">
        <f t="shared" si="20"/>
        <v>1.8045084996304511E-2</v>
      </c>
    </row>
    <row r="450" spans="1:19" x14ac:dyDescent="0.25">
      <c r="A450">
        <v>61553</v>
      </c>
      <c r="B450">
        <v>3421</v>
      </c>
      <c r="C450" t="s">
        <v>888</v>
      </c>
      <c r="D450" t="s">
        <v>1317</v>
      </c>
      <c r="E450" t="s">
        <v>239</v>
      </c>
      <c r="F450">
        <v>140</v>
      </c>
      <c r="G450">
        <v>173.62</v>
      </c>
      <c r="H450">
        <v>173.62</v>
      </c>
      <c r="I450" t="s">
        <v>2275</v>
      </c>
      <c r="J450" t="s">
        <v>116</v>
      </c>
      <c r="K450" t="s">
        <v>121</v>
      </c>
      <c r="L450">
        <v>232</v>
      </c>
      <c r="M450">
        <f t="shared" ref="M450:M513" si="21">L450/5280</f>
        <v>4.3939393939393938E-2</v>
      </c>
      <c r="N450">
        <v>8</v>
      </c>
      <c r="O450">
        <f t="shared" ref="O450:O513" si="22">M450*N450</f>
        <v>0.3515151515151515</v>
      </c>
      <c r="R450" s="7">
        <v>0.43957364809603705</v>
      </c>
      <c r="S450">
        <f t="shared" ref="S450:S513" si="23">R450*O450</f>
        <v>0.15451679751254635</v>
      </c>
    </row>
    <row r="451" spans="1:19" x14ac:dyDescent="0.25">
      <c r="A451">
        <v>31512</v>
      </c>
      <c r="B451">
        <v>17861</v>
      </c>
      <c r="C451" t="s">
        <v>1513</v>
      </c>
      <c r="D451" t="s">
        <v>1642</v>
      </c>
      <c r="E451" t="s">
        <v>94</v>
      </c>
      <c r="F451">
        <v>65.8</v>
      </c>
      <c r="G451">
        <v>-344.67</v>
      </c>
      <c r="H451">
        <v>344.67</v>
      </c>
      <c r="I451" t="s">
        <v>2278</v>
      </c>
      <c r="J451" t="s">
        <v>116</v>
      </c>
      <c r="K451" t="s">
        <v>121</v>
      </c>
      <c r="L451">
        <v>26</v>
      </c>
      <c r="M451">
        <f t="shared" si="21"/>
        <v>4.9242424242424239E-3</v>
      </c>
      <c r="N451">
        <v>12</v>
      </c>
      <c r="O451">
        <f t="shared" si="22"/>
        <v>5.9090909090909083E-2</v>
      </c>
      <c r="R451" s="7">
        <v>0.43918734204891624</v>
      </c>
      <c r="S451">
        <f t="shared" si="23"/>
        <v>2.5951979302890501E-2</v>
      </c>
    </row>
    <row r="452" spans="1:19" x14ac:dyDescent="0.25">
      <c r="A452">
        <v>3203</v>
      </c>
      <c r="B452">
        <v>35509</v>
      </c>
      <c r="C452" t="s">
        <v>849</v>
      </c>
      <c r="D452" t="s">
        <v>888</v>
      </c>
      <c r="E452" t="s">
        <v>239</v>
      </c>
      <c r="F452">
        <v>140</v>
      </c>
      <c r="G452">
        <v>174.08</v>
      </c>
      <c r="H452">
        <v>174.08</v>
      </c>
      <c r="I452" t="s">
        <v>2275</v>
      </c>
      <c r="J452" t="s">
        <v>116</v>
      </c>
      <c r="K452" t="s">
        <v>121</v>
      </c>
      <c r="L452">
        <v>2</v>
      </c>
      <c r="M452">
        <f t="shared" si="21"/>
        <v>3.7878787878787879E-4</v>
      </c>
      <c r="N452">
        <v>8</v>
      </c>
      <c r="O452">
        <f t="shared" si="22"/>
        <v>3.0303030303030303E-3</v>
      </c>
      <c r="R452" s="7">
        <v>0.43841209089173916</v>
      </c>
      <c r="S452">
        <f t="shared" si="23"/>
        <v>1.3285214875507247E-3</v>
      </c>
    </row>
    <row r="453" spans="1:19" x14ac:dyDescent="0.25">
      <c r="A453">
        <v>14926</v>
      </c>
      <c r="B453">
        <v>9389</v>
      </c>
      <c r="C453" t="s">
        <v>1272</v>
      </c>
      <c r="D453" t="s">
        <v>1273</v>
      </c>
      <c r="E453" t="s">
        <v>836</v>
      </c>
      <c r="F453">
        <v>65.8</v>
      </c>
      <c r="G453">
        <v>760.61</v>
      </c>
      <c r="H453">
        <v>760.61</v>
      </c>
      <c r="I453" t="s">
        <v>2278</v>
      </c>
      <c r="J453" t="s">
        <v>116</v>
      </c>
      <c r="K453" t="s">
        <v>121</v>
      </c>
      <c r="L453">
        <v>10</v>
      </c>
      <c r="M453">
        <f t="shared" si="21"/>
        <v>1.893939393939394E-3</v>
      </c>
      <c r="N453">
        <v>12</v>
      </c>
      <c r="O453">
        <f t="shared" si="22"/>
        <v>2.2727272727272728E-2</v>
      </c>
      <c r="R453" s="7">
        <v>0.43654961149603611</v>
      </c>
      <c r="S453">
        <f t="shared" si="23"/>
        <v>9.9215820794553659E-3</v>
      </c>
    </row>
    <row r="454" spans="1:19" x14ac:dyDescent="0.25">
      <c r="A454">
        <v>68541</v>
      </c>
      <c r="B454">
        <v>6808</v>
      </c>
      <c r="C454" t="s">
        <v>1642</v>
      </c>
      <c r="D454" t="s">
        <v>1632</v>
      </c>
      <c r="E454" t="s">
        <v>94</v>
      </c>
      <c r="F454">
        <v>65.8</v>
      </c>
      <c r="G454">
        <v>-346.76</v>
      </c>
      <c r="H454">
        <v>346.76</v>
      </c>
      <c r="I454" t="s">
        <v>2278</v>
      </c>
      <c r="J454" t="s">
        <v>116</v>
      </c>
      <c r="K454" t="s">
        <v>121</v>
      </c>
      <c r="L454">
        <v>434</v>
      </c>
      <c r="M454">
        <f t="shared" si="21"/>
        <v>8.2196969696969699E-2</v>
      </c>
      <c r="N454">
        <v>12</v>
      </c>
      <c r="O454">
        <f t="shared" si="22"/>
        <v>0.98636363636363633</v>
      </c>
      <c r="R454" s="7">
        <v>0.43654026180643668</v>
      </c>
      <c r="S454">
        <f t="shared" si="23"/>
        <v>0.4305874400545307</v>
      </c>
    </row>
    <row r="455" spans="1:19" x14ac:dyDescent="0.25">
      <c r="A455">
        <v>5698</v>
      </c>
      <c r="B455">
        <v>4502</v>
      </c>
      <c r="C455" t="s">
        <v>283</v>
      </c>
      <c r="D455" t="s">
        <v>284</v>
      </c>
      <c r="E455" t="s">
        <v>94</v>
      </c>
      <c r="F455">
        <v>75</v>
      </c>
      <c r="G455" s="6">
        <v>-4792.7700000000004</v>
      </c>
      <c r="H455" s="6">
        <v>4792.7700000000004</v>
      </c>
      <c r="I455" t="s">
        <v>2277</v>
      </c>
      <c r="J455" t="s">
        <v>116</v>
      </c>
      <c r="K455" t="s">
        <v>121</v>
      </c>
      <c r="L455">
        <v>4</v>
      </c>
      <c r="M455">
        <f t="shared" si="21"/>
        <v>7.5757575757575758E-4</v>
      </c>
      <c r="N455">
        <v>24</v>
      </c>
      <c r="O455">
        <f t="shared" si="22"/>
        <v>1.8181818181818181E-2</v>
      </c>
      <c r="R455" s="7">
        <v>0.43614498415652414</v>
      </c>
      <c r="S455">
        <f t="shared" si="23"/>
        <v>7.9299088028458933E-3</v>
      </c>
    </row>
    <row r="456" spans="1:19" x14ac:dyDescent="0.25">
      <c r="A456">
        <v>38165</v>
      </c>
      <c r="B456">
        <v>22753</v>
      </c>
      <c r="C456" t="s">
        <v>1530</v>
      </c>
      <c r="D456" t="s">
        <v>1708</v>
      </c>
      <c r="E456" t="s">
        <v>94</v>
      </c>
      <c r="F456">
        <v>65.8</v>
      </c>
      <c r="G456">
        <v>-761.34</v>
      </c>
      <c r="H456">
        <v>761.34</v>
      </c>
      <c r="I456" t="s">
        <v>2278</v>
      </c>
      <c r="J456" t="s">
        <v>116</v>
      </c>
      <c r="K456" t="s">
        <v>121</v>
      </c>
      <c r="L456">
        <v>38</v>
      </c>
      <c r="M456">
        <f t="shared" si="21"/>
        <v>7.1969696969696973E-3</v>
      </c>
      <c r="N456">
        <v>12</v>
      </c>
      <c r="O456">
        <f t="shared" si="22"/>
        <v>8.6363636363636365E-2</v>
      </c>
      <c r="R456" s="7">
        <v>0.4361310321275646</v>
      </c>
      <c r="S456">
        <f t="shared" si="23"/>
        <v>3.7665861865562394E-2</v>
      </c>
    </row>
    <row r="457" spans="1:19" x14ac:dyDescent="0.25">
      <c r="A457">
        <v>57561</v>
      </c>
      <c r="B457">
        <v>14985</v>
      </c>
      <c r="C457" t="s">
        <v>1774</v>
      </c>
      <c r="D457" t="s">
        <v>1272</v>
      </c>
      <c r="E457" t="s">
        <v>836</v>
      </c>
      <c r="F457">
        <v>65.8</v>
      </c>
      <c r="G457">
        <v>763.78</v>
      </c>
      <c r="H457">
        <v>763.78</v>
      </c>
      <c r="I457" t="s">
        <v>2278</v>
      </c>
      <c r="J457" t="s">
        <v>116</v>
      </c>
      <c r="K457" t="s">
        <v>121</v>
      </c>
      <c r="L457">
        <v>188</v>
      </c>
      <c r="M457">
        <f t="shared" si="21"/>
        <v>3.5606060606060606E-2</v>
      </c>
      <c r="N457">
        <v>12</v>
      </c>
      <c r="O457">
        <f t="shared" si="22"/>
        <v>0.42727272727272725</v>
      </c>
      <c r="R457" s="7">
        <v>0.43473775170860723</v>
      </c>
      <c r="S457">
        <f t="shared" si="23"/>
        <v>0.18575158482095036</v>
      </c>
    </row>
    <row r="458" spans="1:19" x14ac:dyDescent="0.25">
      <c r="A458">
        <v>31045</v>
      </c>
      <c r="B458">
        <v>14174</v>
      </c>
      <c r="C458" t="s">
        <v>1632</v>
      </c>
      <c r="D458" t="s">
        <v>1406</v>
      </c>
      <c r="E458" t="s">
        <v>94</v>
      </c>
      <c r="F458">
        <v>65.8</v>
      </c>
      <c r="G458">
        <v>-348.94</v>
      </c>
      <c r="H458">
        <v>348.94</v>
      </c>
      <c r="I458" t="s">
        <v>2278</v>
      </c>
      <c r="J458" t="s">
        <v>116</v>
      </c>
      <c r="K458" t="s">
        <v>121</v>
      </c>
      <c r="L458">
        <v>26</v>
      </c>
      <c r="M458">
        <f t="shared" si="21"/>
        <v>4.9242424242424239E-3</v>
      </c>
      <c r="N458">
        <v>12</v>
      </c>
      <c r="O458">
        <f t="shared" si="22"/>
        <v>5.9090909090909083E-2</v>
      </c>
      <c r="R458" s="7">
        <v>0.43381297983607492</v>
      </c>
      <c r="S458">
        <f t="shared" si="23"/>
        <v>2.5634403353949876E-2</v>
      </c>
    </row>
    <row r="459" spans="1:19" x14ac:dyDescent="0.25">
      <c r="A459">
        <v>29256</v>
      </c>
      <c r="B459">
        <v>22326</v>
      </c>
      <c r="C459" t="s">
        <v>1406</v>
      </c>
      <c r="D459" t="s">
        <v>1597</v>
      </c>
      <c r="E459" t="s">
        <v>94</v>
      </c>
      <c r="F459">
        <v>65.8</v>
      </c>
      <c r="G459">
        <v>-349.08</v>
      </c>
      <c r="H459">
        <v>349.08</v>
      </c>
      <c r="I459" t="s">
        <v>2278</v>
      </c>
      <c r="J459" t="s">
        <v>116</v>
      </c>
      <c r="K459" t="s">
        <v>121</v>
      </c>
      <c r="L459">
        <v>23</v>
      </c>
      <c r="M459">
        <f t="shared" si="21"/>
        <v>4.3560606060606064E-3</v>
      </c>
      <c r="N459">
        <v>12</v>
      </c>
      <c r="O459">
        <f t="shared" si="22"/>
        <v>5.2272727272727276E-2</v>
      </c>
      <c r="R459" s="7">
        <v>0.43363899731866618</v>
      </c>
      <c r="S459">
        <f t="shared" si="23"/>
        <v>2.2667493041657553E-2</v>
      </c>
    </row>
    <row r="460" spans="1:19" x14ac:dyDescent="0.25">
      <c r="A460">
        <v>27036</v>
      </c>
      <c r="B460">
        <v>21327</v>
      </c>
      <c r="C460" t="s">
        <v>1564</v>
      </c>
      <c r="D460" t="s">
        <v>1447</v>
      </c>
      <c r="E460" t="s">
        <v>94</v>
      </c>
      <c r="F460">
        <v>100.5</v>
      </c>
      <c r="G460">
        <v>922.74</v>
      </c>
      <c r="H460">
        <v>922.74</v>
      </c>
      <c r="I460" t="s">
        <v>2275</v>
      </c>
      <c r="J460" t="s">
        <v>116</v>
      </c>
      <c r="K460" t="s">
        <v>121</v>
      </c>
      <c r="L460">
        <v>20</v>
      </c>
      <c r="M460">
        <f t="shared" si="21"/>
        <v>3.787878787878788E-3</v>
      </c>
      <c r="N460">
        <v>8</v>
      </c>
      <c r="O460">
        <f t="shared" si="22"/>
        <v>3.0303030303030304E-2</v>
      </c>
      <c r="R460" s="7">
        <v>0.433127062776202</v>
      </c>
      <c r="S460">
        <f t="shared" si="23"/>
        <v>1.3125062508369758E-2</v>
      </c>
    </row>
    <row r="461" spans="1:19" x14ac:dyDescent="0.25">
      <c r="A461">
        <v>46488</v>
      </c>
      <c r="B461">
        <v>13263</v>
      </c>
      <c r="C461" t="s">
        <v>1304</v>
      </c>
      <c r="D461" t="s">
        <v>1564</v>
      </c>
      <c r="E461" t="s">
        <v>94</v>
      </c>
      <c r="F461">
        <v>100.5</v>
      </c>
      <c r="G461">
        <v>922.87</v>
      </c>
      <c r="H461">
        <v>922.87</v>
      </c>
      <c r="I461" t="s">
        <v>2275</v>
      </c>
      <c r="J461" t="s">
        <v>116</v>
      </c>
      <c r="K461" t="s">
        <v>121</v>
      </c>
      <c r="L461">
        <v>81</v>
      </c>
      <c r="M461">
        <f t="shared" si="21"/>
        <v>1.5340909090909091E-2</v>
      </c>
      <c r="N461">
        <v>16</v>
      </c>
      <c r="O461">
        <f t="shared" si="22"/>
        <v>0.24545454545454545</v>
      </c>
      <c r="R461" s="7">
        <v>0.4330660503712469</v>
      </c>
      <c r="S461">
        <f t="shared" si="23"/>
        <v>0.10629803054566969</v>
      </c>
    </row>
    <row r="462" spans="1:19" x14ac:dyDescent="0.25">
      <c r="A462">
        <v>39653</v>
      </c>
      <c r="B462">
        <v>3971</v>
      </c>
      <c r="C462" t="s">
        <v>1483</v>
      </c>
      <c r="D462" t="s">
        <v>1774</v>
      </c>
      <c r="E462" t="s">
        <v>836</v>
      </c>
      <c r="F462">
        <v>65.8</v>
      </c>
      <c r="G462">
        <v>767.28</v>
      </c>
      <c r="H462">
        <v>767.28</v>
      </c>
      <c r="I462" t="s">
        <v>2278</v>
      </c>
      <c r="J462" t="s">
        <v>116</v>
      </c>
      <c r="K462" t="s">
        <v>121</v>
      </c>
      <c r="L462">
        <v>43</v>
      </c>
      <c r="M462">
        <f t="shared" si="21"/>
        <v>8.1439393939393943E-3</v>
      </c>
      <c r="N462">
        <v>12</v>
      </c>
      <c r="O462">
        <f t="shared" si="22"/>
        <v>9.7727272727272732E-2</v>
      </c>
      <c r="R462" s="7">
        <v>0.4327546658325514</v>
      </c>
      <c r="S462">
        <f t="shared" si="23"/>
        <v>4.2291933251817522E-2</v>
      </c>
    </row>
    <row r="463" spans="1:19" x14ac:dyDescent="0.25">
      <c r="A463">
        <v>66209</v>
      </c>
      <c r="B463">
        <v>17085</v>
      </c>
      <c r="C463" t="s">
        <v>1708</v>
      </c>
      <c r="D463" t="s">
        <v>1052</v>
      </c>
      <c r="E463" t="s">
        <v>94</v>
      </c>
      <c r="F463">
        <v>65.8</v>
      </c>
      <c r="G463">
        <v>-767.37</v>
      </c>
      <c r="H463">
        <v>767.37</v>
      </c>
      <c r="I463" t="s">
        <v>2278</v>
      </c>
      <c r="J463" t="s">
        <v>116</v>
      </c>
      <c r="K463" t="s">
        <v>121</v>
      </c>
      <c r="L463">
        <v>330</v>
      </c>
      <c r="M463">
        <f t="shared" si="21"/>
        <v>6.25E-2</v>
      </c>
      <c r="N463">
        <v>12</v>
      </c>
      <c r="O463">
        <f t="shared" si="22"/>
        <v>0.75</v>
      </c>
      <c r="R463" s="7">
        <v>0.43270391076012882</v>
      </c>
      <c r="S463">
        <f t="shared" si="23"/>
        <v>0.32452793307009664</v>
      </c>
    </row>
    <row r="464" spans="1:19" x14ac:dyDescent="0.25">
      <c r="A464">
        <v>70245</v>
      </c>
      <c r="B464">
        <v>5964</v>
      </c>
      <c r="C464" t="s">
        <v>284</v>
      </c>
      <c r="D464" t="s">
        <v>288</v>
      </c>
      <c r="E464" t="s">
        <v>94</v>
      </c>
      <c r="F464">
        <v>75</v>
      </c>
      <c r="G464" s="6">
        <v>-4847</v>
      </c>
      <c r="H464" s="6">
        <v>4847</v>
      </c>
      <c r="I464" t="s">
        <v>2277</v>
      </c>
      <c r="J464" t="s">
        <v>116</v>
      </c>
      <c r="K464" t="s">
        <v>121</v>
      </c>
      <c r="L464">
        <v>613</v>
      </c>
      <c r="M464">
        <f t="shared" si="21"/>
        <v>0.11609848484848485</v>
      </c>
      <c r="N464">
        <v>24</v>
      </c>
      <c r="O464">
        <f t="shared" si="22"/>
        <v>2.7863636363636366</v>
      </c>
      <c r="R464" s="7">
        <v>0.43126523534472133</v>
      </c>
      <c r="S464">
        <f t="shared" si="23"/>
        <v>1.2016617693923373</v>
      </c>
    </row>
    <row r="465" spans="1:19" x14ac:dyDescent="0.25">
      <c r="A465">
        <v>70249</v>
      </c>
      <c r="B465">
        <v>30544</v>
      </c>
      <c r="C465" t="s">
        <v>288</v>
      </c>
      <c r="D465" t="s">
        <v>325</v>
      </c>
      <c r="E465" t="s">
        <v>94</v>
      </c>
      <c r="F465">
        <v>75</v>
      </c>
      <c r="G465" s="6">
        <v>-4858.79</v>
      </c>
      <c r="H465" s="6">
        <v>4858.79</v>
      </c>
      <c r="I465" t="s">
        <v>2277</v>
      </c>
      <c r="J465" t="s">
        <v>116</v>
      </c>
      <c r="K465" t="s">
        <v>121</v>
      </c>
      <c r="L465">
        <v>614</v>
      </c>
      <c r="M465">
        <f t="shared" si="21"/>
        <v>0.11628787878787879</v>
      </c>
      <c r="N465">
        <v>24</v>
      </c>
      <c r="O465">
        <f t="shared" si="22"/>
        <v>2.790909090909091</v>
      </c>
      <c r="R465" s="7">
        <v>0.43021875728645698</v>
      </c>
      <c r="S465">
        <f t="shared" si="23"/>
        <v>1.2007014407903844</v>
      </c>
    </row>
    <row r="466" spans="1:19" x14ac:dyDescent="0.25">
      <c r="A466">
        <v>60283</v>
      </c>
      <c r="B466">
        <v>39567</v>
      </c>
      <c r="C466" t="s">
        <v>1597</v>
      </c>
      <c r="D466" t="s">
        <v>1071</v>
      </c>
      <c r="E466" t="s">
        <v>94</v>
      </c>
      <c r="F466">
        <v>65.8</v>
      </c>
      <c r="G466">
        <v>-354.55</v>
      </c>
      <c r="H466">
        <v>354.55</v>
      </c>
      <c r="I466" t="s">
        <v>2278</v>
      </c>
      <c r="J466" t="s">
        <v>116</v>
      </c>
      <c r="K466" t="s">
        <v>121</v>
      </c>
      <c r="L466">
        <v>217</v>
      </c>
      <c r="M466">
        <f t="shared" si="21"/>
        <v>4.1098484848484849E-2</v>
      </c>
      <c r="N466">
        <v>12</v>
      </c>
      <c r="O466">
        <f t="shared" si="22"/>
        <v>0.49318181818181817</v>
      </c>
      <c r="R466" s="7">
        <v>0.42694881168805521</v>
      </c>
      <c r="S466">
        <f t="shared" si="23"/>
        <v>0.21056339121888176</v>
      </c>
    </row>
    <row r="467" spans="1:19" x14ac:dyDescent="0.25">
      <c r="A467">
        <v>9120</v>
      </c>
      <c r="B467">
        <v>10235</v>
      </c>
      <c r="C467" t="s">
        <v>1071</v>
      </c>
      <c r="D467" t="s">
        <v>1072</v>
      </c>
      <c r="E467" t="s">
        <v>94</v>
      </c>
      <c r="F467">
        <v>65.8</v>
      </c>
      <c r="G467">
        <v>-354.69</v>
      </c>
      <c r="H467">
        <v>354.69</v>
      </c>
      <c r="I467" t="s">
        <v>2278</v>
      </c>
      <c r="J467" t="s">
        <v>116</v>
      </c>
      <c r="K467" t="s">
        <v>121</v>
      </c>
      <c r="L467">
        <v>5</v>
      </c>
      <c r="M467">
        <f t="shared" si="21"/>
        <v>9.46969696969697E-4</v>
      </c>
      <c r="N467">
        <v>12</v>
      </c>
      <c r="O467">
        <f t="shared" si="22"/>
        <v>1.1363636363636364E-2</v>
      </c>
      <c r="R467" s="7">
        <v>0.42678029034931908</v>
      </c>
      <c r="S467">
        <f t="shared" si="23"/>
        <v>4.849776026696808E-3</v>
      </c>
    </row>
    <row r="468" spans="1:19" x14ac:dyDescent="0.25">
      <c r="A468">
        <v>34077</v>
      </c>
      <c r="B468">
        <v>25231</v>
      </c>
      <c r="C468" t="s">
        <v>1692</v>
      </c>
      <c r="D468" t="s">
        <v>1299</v>
      </c>
      <c r="E468" t="s">
        <v>836</v>
      </c>
      <c r="F468">
        <v>65.8</v>
      </c>
      <c r="G468">
        <v>794.75</v>
      </c>
      <c r="H468">
        <v>794.75</v>
      </c>
      <c r="I468" t="s">
        <v>2278</v>
      </c>
      <c r="J468" t="s">
        <v>116</v>
      </c>
      <c r="K468" t="s">
        <v>121</v>
      </c>
      <c r="L468">
        <v>30</v>
      </c>
      <c r="M468">
        <f t="shared" si="21"/>
        <v>5.681818181818182E-3</v>
      </c>
      <c r="N468">
        <v>12</v>
      </c>
      <c r="O468">
        <f t="shared" si="22"/>
        <v>6.8181818181818177E-2</v>
      </c>
      <c r="R468" s="7">
        <v>0.41779679144385029</v>
      </c>
      <c r="S468">
        <f t="shared" si="23"/>
        <v>2.8486144871171609E-2</v>
      </c>
    </row>
    <row r="469" spans="1:19" x14ac:dyDescent="0.25">
      <c r="A469">
        <v>46365</v>
      </c>
      <c r="B469">
        <v>4829</v>
      </c>
      <c r="C469" t="s">
        <v>1365</v>
      </c>
      <c r="D469" t="s">
        <v>1881</v>
      </c>
      <c r="E469" t="s">
        <v>94</v>
      </c>
      <c r="F469">
        <v>100.5</v>
      </c>
      <c r="G469">
        <v>-206.26</v>
      </c>
      <c r="H469">
        <v>206.26</v>
      </c>
      <c r="I469" t="s">
        <v>2275</v>
      </c>
      <c r="J469" t="s">
        <v>116</v>
      </c>
      <c r="K469" t="s">
        <v>121</v>
      </c>
      <c r="L469">
        <v>81</v>
      </c>
      <c r="M469">
        <f t="shared" si="21"/>
        <v>1.5340909090909091E-2</v>
      </c>
      <c r="N469">
        <v>8</v>
      </c>
      <c r="O469">
        <f t="shared" si="22"/>
        <v>0.12272727272727273</v>
      </c>
      <c r="R469" s="7">
        <v>0.41764452368009919</v>
      </c>
      <c r="S469">
        <f t="shared" si="23"/>
        <v>5.1256373360739446E-2</v>
      </c>
    </row>
    <row r="470" spans="1:19" x14ac:dyDescent="0.25">
      <c r="A470">
        <v>52942</v>
      </c>
      <c r="B470">
        <v>42937</v>
      </c>
      <c r="C470" t="s">
        <v>1273</v>
      </c>
      <c r="D470" t="s">
        <v>1692</v>
      </c>
      <c r="E470" t="s">
        <v>836</v>
      </c>
      <c r="F470">
        <v>65.8</v>
      </c>
      <c r="G470">
        <v>795.85</v>
      </c>
      <c r="H470">
        <v>795.85</v>
      </c>
      <c r="I470" t="s">
        <v>2278</v>
      </c>
      <c r="J470" t="s">
        <v>116</v>
      </c>
      <c r="K470" t="s">
        <v>121</v>
      </c>
      <c r="L470">
        <v>137</v>
      </c>
      <c r="M470">
        <f t="shared" si="21"/>
        <v>2.5946969696969698E-2</v>
      </c>
      <c r="N470">
        <v>12</v>
      </c>
      <c r="O470">
        <f t="shared" si="22"/>
        <v>0.3113636363636364</v>
      </c>
      <c r="R470" s="7">
        <v>0.41721932524973304</v>
      </c>
      <c r="S470">
        <f t="shared" si="23"/>
        <v>0.12990692627093961</v>
      </c>
    </row>
    <row r="471" spans="1:19" x14ac:dyDescent="0.25">
      <c r="A471">
        <v>56275</v>
      </c>
      <c r="B471">
        <v>13677</v>
      </c>
      <c r="C471" t="s">
        <v>1881</v>
      </c>
      <c r="D471" t="s">
        <v>814</v>
      </c>
      <c r="E471" t="s">
        <v>94</v>
      </c>
      <c r="F471">
        <v>100.5</v>
      </c>
      <c r="G471">
        <v>-206.59</v>
      </c>
      <c r="H471">
        <v>206.59</v>
      </c>
      <c r="I471" t="s">
        <v>2275</v>
      </c>
      <c r="J471" t="s">
        <v>116</v>
      </c>
      <c r="K471" t="s">
        <v>121</v>
      </c>
      <c r="L471">
        <v>174</v>
      </c>
      <c r="M471">
        <f t="shared" si="21"/>
        <v>3.2954545454545452E-2</v>
      </c>
      <c r="N471">
        <v>8</v>
      </c>
      <c r="O471">
        <f t="shared" si="22"/>
        <v>0.26363636363636361</v>
      </c>
      <c r="R471" s="7">
        <v>0.41697739219835062</v>
      </c>
      <c r="S471">
        <f t="shared" si="23"/>
        <v>0.10993040339774697</v>
      </c>
    </row>
    <row r="472" spans="1:19" x14ac:dyDescent="0.25">
      <c r="A472">
        <v>47865</v>
      </c>
      <c r="B472">
        <v>34703</v>
      </c>
      <c r="C472" t="s">
        <v>1862</v>
      </c>
      <c r="D472" t="s">
        <v>1200</v>
      </c>
      <c r="E472" t="s">
        <v>70</v>
      </c>
      <c r="F472">
        <v>130</v>
      </c>
      <c r="G472">
        <v>799.08</v>
      </c>
      <c r="H472">
        <v>799.08</v>
      </c>
      <c r="I472" t="s">
        <v>2278</v>
      </c>
      <c r="J472" t="s">
        <v>116</v>
      </c>
      <c r="K472" t="s">
        <v>121</v>
      </c>
      <c r="L472">
        <v>91</v>
      </c>
      <c r="M472">
        <f t="shared" si="21"/>
        <v>1.7234848484848485E-2</v>
      </c>
      <c r="N472">
        <v>12</v>
      </c>
      <c r="O472">
        <f t="shared" si="22"/>
        <v>0.20681818181818182</v>
      </c>
      <c r="R472" s="7">
        <v>0.41553286279221108</v>
      </c>
      <c r="S472">
        <f t="shared" si="23"/>
        <v>8.5939751168389103E-2</v>
      </c>
    </row>
    <row r="473" spans="1:19" x14ac:dyDescent="0.25">
      <c r="A473">
        <v>44949</v>
      </c>
      <c r="B473">
        <v>43251</v>
      </c>
      <c r="C473" t="s">
        <v>1861</v>
      </c>
      <c r="D473" t="s">
        <v>1862</v>
      </c>
      <c r="E473" t="s">
        <v>70</v>
      </c>
      <c r="F473">
        <v>130</v>
      </c>
      <c r="G473">
        <v>799.48</v>
      </c>
      <c r="H473">
        <v>799.48</v>
      </c>
      <c r="I473" t="s">
        <v>2278</v>
      </c>
      <c r="J473" t="s">
        <v>116</v>
      </c>
      <c r="K473" t="s">
        <v>121</v>
      </c>
      <c r="L473">
        <v>71</v>
      </c>
      <c r="M473">
        <f t="shared" si="21"/>
        <v>1.3446969696969697E-2</v>
      </c>
      <c r="N473">
        <v>12</v>
      </c>
      <c r="O473">
        <f t="shared" si="22"/>
        <v>0.16136363636363638</v>
      </c>
      <c r="R473" s="7">
        <v>0.41532496122479617</v>
      </c>
      <c r="S473">
        <f t="shared" si="23"/>
        <v>6.7018346015819394E-2</v>
      </c>
    </row>
    <row r="474" spans="1:19" x14ac:dyDescent="0.25">
      <c r="A474">
        <v>47103</v>
      </c>
      <c r="B474">
        <v>3989</v>
      </c>
      <c r="C474" t="s">
        <v>1891</v>
      </c>
      <c r="D474" t="s">
        <v>849</v>
      </c>
      <c r="E474" t="s">
        <v>239</v>
      </c>
      <c r="F474">
        <v>140</v>
      </c>
      <c r="G474">
        <v>183.85</v>
      </c>
      <c r="H474">
        <v>183.85</v>
      </c>
      <c r="I474" t="s">
        <v>2275</v>
      </c>
      <c r="J474" t="s">
        <v>116</v>
      </c>
      <c r="K474" t="s">
        <v>121</v>
      </c>
      <c r="L474">
        <v>86</v>
      </c>
      <c r="M474">
        <f t="shared" si="21"/>
        <v>1.6287878787878789E-2</v>
      </c>
      <c r="N474">
        <v>8</v>
      </c>
      <c r="O474">
        <f t="shared" si="22"/>
        <v>0.13030303030303031</v>
      </c>
      <c r="R474" s="7">
        <v>0.41511436922727202</v>
      </c>
      <c r="S474">
        <f t="shared" si="23"/>
        <v>5.4090660232644541E-2</v>
      </c>
    </row>
    <row r="475" spans="1:19" x14ac:dyDescent="0.25">
      <c r="A475">
        <v>66686</v>
      </c>
      <c r="B475">
        <v>21091</v>
      </c>
      <c r="C475" t="s">
        <v>1861</v>
      </c>
      <c r="D475" t="s">
        <v>816</v>
      </c>
      <c r="E475" t="s">
        <v>70</v>
      </c>
      <c r="F475">
        <v>130</v>
      </c>
      <c r="G475">
        <v>-799.89</v>
      </c>
      <c r="H475">
        <v>799.89</v>
      </c>
      <c r="I475" t="s">
        <v>2278</v>
      </c>
      <c r="J475" t="s">
        <v>116</v>
      </c>
      <c r="K475" t="s">
        <v>121</v>
      </c>
      <c r="L475">
        <v>347</v>
      </c>
      <c r="M475">
        <f t="shared" si="21"/>
        <v>6.571969696969697E-2</v>
      </c>
      <c r="N475">
        <v>12</v>
      </c>
      <c r="O475">
        <f t="shared" si="22"/>
        <v>0.78863636363636358</v>
      </c>
      <c r="R475" s="7">
        <v>0.41511207791071281</v>
      </c>
      <c r="S475">
        <f t="shared" si="23"/>
        <v>0.3273724796250394</v>
      </c>
    </row>
    <row r="476" spans="1:19" x14ac:dyDescent="0.25">
      <c r="A476">
        <v>56132</v>
      </c>
      <c r="B476">
        <v>24783</v>
      </c>
      <c r="C476" t="s">
        <v>1595</v>
      </c>
      <c r="D476" t="s">
        <v>1891</v>
      </c>
      <c r="E476" t="s">
        <v>239</v>
      </c>
      <c r="F476">
        <v>140</v>
      </c>
      <c r="G476">
        <v>184.44</v>
      </c>
      <c r="H476">
        <v>184.44</v>
      </c>
      <c r="I476" t="s">
        <v>2275</v>
      </c>
      <c r="J476" t="s">
        <v>116</v>
      </c>
      <c r="K476" t="s">
        <v>121</v>
      </c>
      <c r="L476">
        <v>172</v>
      </c>
      <c r="M476">
        <f t="shared" si="21"/>
        <v>3.2575757575757577E-2</v>
      </c>
      <c r="N476">
        <v>8</v>
      </c>
      <c r="O476">
        <f t="shared" si="22"/>
        <v>0.26060606060606062</v>
      </c>
      <c r="R476" s="7">
        <v>0.41378647138600066</v>
      </c>
      <c r="S476">
        <f t="shared" si="23"/>
        <v>0.10783526223998806</v>
      </c>
    </row>
    <row r="477" spans="1:19" x14ac:dyDescent="0.25">
      <c r="A477">
        <v>29211</v>
      </c>
      <c r="B477">
        <v>3286</v>
      </c>
      <c r="C477" t="s">
        <v>875</v>
      </c>
      <c r="D477" t="s">
        <v>1595</v>
      </c>
      <c r="E477" t="s">
        <v>239</v>
      </c>
      <c r="F477">
        <v>140</v>
      </c>
      <c r="G477">
        <v>184.8</v>
      </c>
      <c r="H477">
        <v>184.8</v>
      </c>
      <c r="I477" t="s">
        <v>2275</v>
      </c>
      <c r="J477" t="s">
        <v>116</v>
      </c>
      <c r="K477" t="s">
        <v>121</v>
      </c>
      <c r="L477">
        <v>23</v>
      </c>
      <c r="M477">
        <f t="shared" si="21"/>
        <v>4.3560606060606064E-3</v>
      </c>
      <c r="N477">
        <v>8</v>
      </c>
      <c r="O477">
        <f t="shared" si="22"/>
        <v>3.4848484848484851E-2</v>
      </c>
      <c r="R477" s="7">
        <v>0.41298039384433954</v>
      </c>
      <c r="S477">
        <f t="shared" si="23"/>
        <v>1.4391740997605772E-2</v>
      </c>
    </row>
    <row r="478" spans="1:19" x14ac:dyDescent="0.25">
      <c r="A478">
        <v>8498</v>
      </c>
      <c r="B478">
        <v>37154</v>
      </c>
      <c r="C478" t="s">
        <v>1052</v>
      </c>
      <c r="D478" t="s">
        <v>1053</v>
      </c>
      <c r="E478" t="s">
        <v>94</v>
      </c>
      <c r="F478">
        <v>65.8</v>
      </c>
      <c r="G478">
        <v>-813.92</v>
      </c>
      <c r="H478">
        <v>813.92</v>
      </c>
      <c r="I478" t="s">
        <v>2278</v>
      </c>
      <c r="J478" t="s">
        <v>116</v>
      </c>
      <c r="K478" t="s">
        <v>121</v>
      </c>
      <c r="L478">
        <v>5</v>
      </c>
      <c r="M478">
        <f t="shared" si="21"/>
        <v>9.46969696969697E-4</v>
      </c>
      <c r="N478">
        <v>12</v>
      </c>
      <c r="O478">
        <f t="shared" si="22"/>
        <v>1.1363636363636364E-2</v>
      </c>
      <c r="R478" s="7">
        <v>0.40795655592687247</v>
      </c>
      <c r="S478">
        <f t="shared" si="23"/>
        <v>4.6358699537144598E-3</v>
      </c>
    </row>
    <row r="479" spans="1:19" x14ac:dyDescent="0.25">
      <c r="A479">
        <v>5894</v>
      </c>
      <c r="B479">
        <v>40852</v>
      </c>
      <c r="C479" t="s">
        <v>974</v>
      </c>
      <c r="D479" t="s">
        <v>975</v>
      </c>
      <c r="E479" t="s">
        <v>94</v>
      </c>
      <c r="F479">
        <v>32</v>
      </c>
      <c r="G479">
        <v>-99.79</v>
      </c>
      <c r="H479">
        <v>99.79</v>
      </c>
      <c r="I479" t="s">
        <v>2275</v>
      </c>
      <c r="J479" t="s">
        <v>116</v>
      </c>
      <c r="K479" t="s">
        <v>121</v>
      </c>
      <c r="L479">
        <v>4</v>
      </c>
      <c r="M479">
        <f t="shared" si="21"/>
        <v>7.5757575757575758E-4</v>
      </c>
      <c r="N479">
        <v>6</v>
      </c>
      <c r="O479">
        <f t="shared" si="22"/>
        <v>4.5454545454545452E-3</v>
      </c>
      <c r="R479" s="7">
        <v>0.39731567538643658</v>
      </c>
      <c r="S479">
        <f t="shared" si="23"/>
        <v>1.8059803426656207E-3</v>
      </c>
    </row>
    <row r="480" spans="1:19" x14ac:dyDescent="0.25">
      <c r="A480">
        <v>18511</v>
      </c>
      <c r="B480">
        <v>31422</v>
      </c>
      <c r="C480" t="s">
        <v>975</v>
      </c>
      <c r="D480" t="s">
        <v>1187</v>
      </c>
      <c r="E480" t="s">
        <v>94</v>
      </c>
      <c r="F480">
        <v>32</v>
      </c>
      <c r="G480">
        <v>-99.93</v>
      </c>
      <c r="H480">
        <v>99.93</v>
      </c>
      <c r="I480" t="s">
        <v>2275</v>
      </c>
      <c r="J480" t="s">
        <v>116</v>
      </c>
      <c r="K480" t="s">
        <v>121</v>
      </c>
      <c r="L480">
        <v>14</v>
      </c>
      <c r="M480">
        <f t="shared" si="21"/>
        <v>2.6515151515151517E-3</v>
      </c>
      <c r="N480">
        <v>6</v>
      </c>
      <c r="O480">
        <f t="shared" si="22"/>
        <v>1.5909090909090911E-2</v>
      </c>
      <c r="R480" s="7">
        <v>0.39675904379878424</v>
      </c>
      <c r="S480">
        <f t="shared" si="23"/>
        <v>6.3120756967988412E-3</v>
      </c>
    </row>
    <row r="481" spans="1:19" x14ac:dyDescent="0.25">
      <c r="A481">
        <v>34784</v>
      </c>
      <c r="B481">
        <v>28558</v>
      </c>
      <c r="C481" t="s">
        <v>1299</v>
      </c>
      <c r="D481" t="s">
        <v>1003</v>
      </c>
      <c r="E481" t="s">
        <v>836</v>
      </c>
      <c r="F481">
        <v>65.8</v>
      </c>
      <c r="G481">
        <v>842.49</v>
      </c>
      <c r="H481">
        <v>842.49</v>
      </c>
      <c r="I481" t="s">
        <v>2278</v>
      </c>
      <c r="J481" t="s">
        <v>116</v>
      </c>
      <c r="K481" t="s">
        <v>121</v>
      </c>
      <c r="L481">
        <v>32</v>
      </c>
      <c r="M481">
        <f t="shared" si="21"/>
        <v>6.0606060606060606E-3</v>
      </c>
      <c r="N481">
        <v>12</v>
      </c>
      <c r="O481">
        <f t="shared" si="22"/>
        <v>7.2727272727272724E-2</v>
      </c>
      <c r="R481" s="7">
        <v>0.39412218542653332</v>
      </c>
      <c r="S481">
        <f t="shared" si="23"/>
        <v>2.8663431667384241E-2</v>
      </c>
    </row>
    <row r="482" spans="1:19" x14ac:dyDescent="0.25">
      <c r="A482">
        <v>71194</v>
      </c>
      <c r="B482">
        <v>4743</v>
      </c>
      <c r="C482" t="s">
        <v>816</v>
      </c>
      <c r="D482" t="s">
        <v>2017</v>
      </c>
      <c r="E482" t="s">
        <v>70</v>
      </c>
      <c r="F482">
        <v>130</v>
      </c>
      <c r="G482">
        <v>-844.07</v>
      </c>
      <c r="H482">
        <v>844.07</v>
      </c>
      <c r="I482" t="s">
        <v>2278</v>
      </c>
      <c r="J482" t="s">
        <v>116</v>
      </c>
      <c r="K482" t="s">
        <v>121</v>
      </c>
      <c r="L482" s="8">
        <v>1819</v>
      </c>
      <c r="M482">
        <f t="shared" si="21"/>
        <v>0.34450757575757573</v>
      </c>
      <c r="N482">
        <v>12</v>
      </c>
      <c r="O482">
        <f t="shared" si="22"/>
        <v>4.1340909090909088</v>
      </c>
      <c r="R482" s="7">
        <v>0.39338443494023012</v>
      </c>
      <c r="S482">
        <f t="shared" si="23"/>
        <v>1.6262870162642695</v>
      </c>
    </row>
    <row r="483" spans="1:19" x14ac:dyDescent="0.25">
      <c r="A483">
        <v>62537</v>
      </c>
      <c r="B483">
        <v>28893</v>
      </c>
      <c r="C483" t="s">
        <v>2017</v>
      </c>
      <c r="D483" t="s">
        <v>958</v>
      </c>
      <c r="E483" t="s">
        <v>94</v>
      </c>
      <c r="F483">
        <v>65.8</v>
      </c>
      <c r="G483">
        <v>-844.21</v>
      </c>
      <c r="H483">
        <v>844.21</v>
      </c>
      <c r="I483" t="s">
        <v>2278</v>
      </c>
      <c r="J483" t="s">
        <v>116</v>
      </c>
      <c r="K483" t="s">
        <v>121</v>
      </c>
      <c r="L483">
        <v>244</v>
      </c>
      <c r="M483">
        <f t="shared" si="21"/>
        <v>4.6212121212121211E-2</v>
      </c>
      <c r="N483">
        <v>12</v>
      </c>
      <c r="O483">
        <f t="shared" si="22"/>
        <v>0.55454545454545456</v>
      </c>
      <c r="R483" s="7">
        <v>0.39331919782992386</v>
      </c>
      <c r="S483">
        <f t="shared" si="23"/>
        <v>0.21811337334204869</v>
      </c>
    </row>
    <row r="484" spans="1:19" x14ac:dyDescent="0.25">
      <c r="A484">
        <v>65615</v>
      </c>
      <c r="B484">
        <v>34560</v>
      </c>
      <c r="C484" t="s">
        <v>1053</v>
      </c>
      <c r="D484" t="s">
        <v>2012</v>
      </c>
      <c r="E484" t="s">
        <v>94</v>
      </c>
      <c r="F484">
        <v>65.8</v>
      </c>
      <c r="G484">
        <v>-844.63</v>
      </c>
      <c r="H484">
        <v>844.63</v>
      </c>
      <c r="I484" t="s">
        <v>2278</v>
      </c>
      <c r="J484" t="s">
        <v>116</v>
      </c>
      <c r="K484" t="s">
        <v>121</v>
      </c>
      <c r="L484">
        <v>310</v>
      </c>
      <c r="M484">
        <f t="shared" si="21"/>
        <v>5.8712121212121215E-2</v>
      </c>
      <c r="N484">
        <v>12</v>
      </c>
      <c r="O484">
        <f t="shared" si="22"/>
        <v>0.70454545454545459</v>
      </c>
      <c r="R484" s="7">
        <v>0.39312361625800651</v>
      </c>
      <c r="S484">
        <f t="shared" si="23"/>
        <v>0.27697345690905006</v>
      </c>
    </row>
    <row r="485" spans="1:19" x14ac:dyDescent="0.25">
      <c r="A485">
        <v>53848</v>
      </c>
      <c r="B485">
        <v>11221</v>
      </c>
      <c r="C485" t="s">
        <v>958</v>
      </c>
      <c r="D485" t="s">
        <v>1637</v>
      </c>
      <c r="E485" t="s">
        <v>94</v>
      </c>
      <c r="F485">
        <v>65.8</v>
      </c>
      <c r="G485">
        <v>-848.58</v>
      </c>
      <c r="H485">
        <v>848.58</v>
      </c>
      <c r="I485" t="s">
        <v>2278</v>
      </c>
      <c r="J485" t="s">
        <v>116</v>
      </c>
      <c r="K485" t="s">
        <v>121</v>
      </c>
      <c r="L485">
        <v>147</v>
      </c>
      <c r="M485">
        <f t="shared" si="21"/>
        <v>2.784090909090909E-2</v>
      </c>
      <c r="N485">
        <v>12</v>
      </c>
      <c r="O485">
        <f t="shared" si="22"/>
        <v>0.33409090909090911</v>
      </c>
      <c r="R485" s="7">
        <v>0.39129369063612157</v>
      </c>
      <c r="S485">
        <f t="shared" si="23"/>
        <v>0.1307276648261588</v>
      </c>
    </row>
    <row r="486" spans="1:19" x14ac:dyDescent="0.25">
      <c r="A486">
        <v>31308</v>
      </c>
      <c r="B486">
        <v>22431</v>
      </c>
      <c r="C486" t="s">
        <v>1637</v>
      </c>
      <c r="D486" t="s">
        <v>1210</v>
      </c>
      <c r="E486" t="s">
        <v>94</v>
      </c>
      <c r="F486">
        <v>65.8</v>
      </c>
      <c r="G486">
        <v>-848.71</v>
      </c>
      <c r="H486">
        <v>848.71</v>
      </c>
      <c r="I486" t="s">
        <v>2278</v>
      </c>
      <c r="J486" t="s">
        <v>116</v>
      </c>
      <c r="K486" t="s">
        <v>121</v>
      </c>
      <c r="L486">
        <v>26</v>
      </c>
      <c r="M486">
        <f t="shared" si="21"/>
        <v>4.9242424242424239E-3</v>
      </c>
      <c r="N486">
        <v>12</v>
      </c>
      <c r="O486">
        <f t="shared" si="22"/>
        <v>5.9090909090909083E-2</v>
      </c>
      <c r="R486" s="7">
        <v>0.39123375475721983</v>
      </c>
      <c r="S486">
        <f t="shared" si="23"/>
        <v>2.3118358235653894E-2</v>
      </c>
    </row>
    <row r="487" spans="1:19" x14ac:dyDescent="0.25">
      <c r="A487">
        <v>70943</v>
      </c>
      <c r="B487">
        <v>25710</v>
      </c>
      <c r="C487" t="s">
        <v>306</v>
      </c>
      <c r="D487" t="s">
        <v>325</v>
      </c>
      <c r="E487" t="s">
        <v>94</v>
      </c>
      <c r="F487">
        <v>75</v>
      </c>
      <c r="G487" s="6">
        <v>5351.68</v>
      </c>
      <c r="H487" s="6">
        <v>5351.68</v>
      </c>
      <c r="I487" t="s">
        <v>2277</v>
      </c>
      <c r="J487" t="s">
        <v>116</v>
      </c>
      <c r="K487" t="s">
        <v>121</v>
      </c>
      <c r="L487">
        <v>961</v>
      </c>
      <c r="M487">
        <f t="shared" si="21"/>
        <v>0.18200757575757576</v>
      </c>
      <c r="N487">
        <v>24</v>
      </c>
      <c r="O487">
        <f t="shared" si="22"/>
        <v>4.3681818181818182</v>
      </c>
      <c r="R487" s="7">
        <v>0.39059558787443649</v>
      </c>
      <c r="S487">
        <f t="shared" si="23"/>
        <v>1.7061925452151521</v>
      </c>
    </row>
    <row r="488" spans="1:19" x14ac:dyDescent="0.25">
      <c r="A488">
        <v>38413</v>
      </c>
      <c r="B488">
        <v>32452</v>
      </c>
      <c r="C488" t="s">
        <v>1751</v>
      </c>
      <c r="D488" t="s">
        <v>1423</v>
      </c>
      <c r="E488" t="s">
        <v>94</v>
      </c>
      <c r="F488">
        <v>100.5</v>
      </c>
      <c r="G488">
        <v>388.58</v>
      </c>
      <c r="H488">
        <v>388.58</v>
      </c>
      <c r="I488" t="s">
        <v>2278</v>
      </c>
      <c r="J488" t="s">
        <v>116</v>
      </c>
      <c r="K488" t="s">
        <v>121</v>
      </c>
      <c r="L488">
        <v>39</v>
      </c>
      <c r="M488">
        <f t="shared" si="21"/>
        <v>7.3863636363636362E-3</v>
      </c>
      <c r="N488">
        <v>8</v>
      </c>
      <c r="O488">
        <f t="shared" si="22"/>
        <v>5.909090909090909E-2</v>
      </c>
      <c r="R488" s="7">
        <v>0.38955865248854799</v>
      </c>
      <c r="S488">
        <f t="shared" si="23"/>
        <v>2.3019374919777836E-2</v>
      </c>
    </row>
    <row r="489" spans="1:19" x14ac:dyDescent="0.25">
      <c r="A489">
        <v>61463</v>
      </c>
      <c r="B489">
        <v>38068</v>
      </c>
      <c r="C489" t="s">
        <v>2012</v>
      </c>
      <c r="D489" t="s">
        <v>1502</v>
      </c>
      <c r="E489" t="s">
        <v>94</v>
      </c>
      <c r="F489">
        <v>65.8</v>
      </c>
      <c r="G489">
        <v>-854.95</v>
      </c>
      <c r="H489">
        <v>854.95</v>
      </c>
      <c r="I489" t="s">
        <v>2278</v>
      </c>
      <c r="J489" t="s">
        <v>116</v>
      </c>
      <c r="K489" t="s">
        <v>121</v>
      </c>
      <c r="L489">
        <v>231</v>
      </c>
      <c r="M489">
        <f t="shared" si="21"/>
        <v>4.3749999999999997E-2</v>
      </c>
      <c r="N489">
        <v>12</v>
      </c>
      <c r="O489">
        <f t="shared" si="22"/>
        <v>0.52499999999999991</v>
      </c>
      <c r="R489" s="7">
        <v>0.38837826773495526</v>
      </c>
      <c r="S489">
        <f t="shared" si="23"/>
        <v>0.20389859056085147</v>
      </c>
    </row>
    <row r="490" spans="1:19" x14ac:dyDescent="0.25">
      <c r="A490">
        <v>42982</v>
      </c>
      <c r="B490">
        <v>33840</v>
      </c>
      <c r="C490" t="s">
        <v>1688</v>
      </c>
      <c r="D490" t="s">
        <v>905</v>
      </c>
      <c r="E490" t="s">
        <v>94</v>
      </c>
      <c r="F490">
        <v>100.5</v>
      </c>
      <c r="G490">
        <v>-276.42</v>
      </c>
      <c r="H490">
        <v>276.42</v>
      </c>
      <c r="I490" t="s">
        <v>2275</v>
      </c>
      <c r="J490" t="s">
        <v>116</v>
      </c>
      <c r="K490" t="s">
        <v>121</v>
      </c>
      <c r="L490">
        <v>59</v>
      </c>
      <c r="M490">
        <f t="shared" si="21"/>
        <v>1.1174242424242425E-2</v>
      </c>
      <c r="N490">
        <v>8</v>
      </c>
      <c r="O490">
        <f t="shared" si="22"/>
        <v>8.9393939393939401E-2</v>
      </c>
      <c r="R490" s="7">
        <v>0.38789340180469661</v>
      </c>
      <c r="S490">
        <f t="shared" si="23"/>
        <v>3.4675319252238032E-2</v>
      </c>
    </row>
    <row r="491" spans="1:19" x14ac:dyDescent="0.25">
      <c r="A491">
        <v>64954</v>
      </c>
      <c r="B491">
        <v>30012</v>
      </c>
      <c r="C491" t="s">
        <v>1678</v>
      </c>
      <c r="D491" t="s">
        <v>1751</v>
      </c>
      <c r="E491" t="s">
        <v>94</v>
      </c>
      <c r="F491">
        <v>100.5</v>
      </c>
      <c r="G491">
        <v>390.25</v>
      </c>
      <c r="H491">
        <v>390.25</v>
      </c>
      <c r="I491" t="s">
        <v>2278</v>
      </c>
      <c r="J491" t="s">
        <v>116</v>
      </c>
      <c r="K491" t="s">
        <v>121</v>
      </c>
      <c r="L491">
        <v>290</v>
      </c>
      <c r="M491">
        <f t="shared" si="21"/>
        <v>5.4924242424242424E-2</v>
      </c>
      <c r="N491">
        <v>8</v>
      </c>
      <c r="O491">
        <f t="shared" si="22"/>
        <v>0.43939393939393939</v>
      </c>
      <c r="R491" s="7">
        <v>0.3878916109775784</v>
      </c>
      <c r="S491">
        <f t="shared" si="23"/>
        <v>0.17043722300529959</v>
      </c>
    </row>
    <row r="492" spans="1:19" x14ac:dyDescent="0.25">
      <c r="A492">
        <v>24214</v>
      </c>
      <c r="B492">
        <v>32384</v>
      </c>
      <c r="C492" t="s">
        <v>1502</v>
      </c>
      <c r="D492" t="s">
        <v>1202</v>
      </c>
      <c r="E492" t="s">
        <v>94</v>
      </c>
      <c r="F492">
        <v>65.8</v>
      </c>
      <c r="G492">
        <v>-858.14</v>
      </c>
      <c r="H492">
        <v>858.14</v>
      </c>
      <c r="I492" t="s">
        <v>2278</v>
      </c>
      <c r="J492" t="s">
        <v>116</v>
      </c>
      <c r="K492" t="s">
        <v>121</v>
      </c>
      <c r="L492">
        <v>17</v>
      </c>
      <c r="M492">
        <f t="shared" si="21"/>
        <v>3.2196969696969696E-3</v>
      </c>
      <c r="N492">
        <v>12</v>
      </c>
      <c r="O492">
        <f t="shared" si="22"/>
        <v>3.8636363636363635E-2</v>
      </c>
      <c r="R492" s="7">
        <v>0.38693453282681151</v>
      </c>
      <c r="S492">
        <f t="shared" si="23"/>
        <v>1.4949743313763171E-2</v>
      </c>
    </row>
    <row r="493" spans="1:19" x14ac:dyDescent="0.25">
      <c r="A493">
        <v>12619</v>
      </c>
      <c r="B493">
        <v>33583</v>
      </c>
      <c r="C493" t="s">
        <v>1202</v>
      </c>
      <c r="D493" t="s">
        <v>1203</v>
      </c>
      <c r="E493" t="s">
        <v>94</v>
      </c>
      <c r="F493">
        <v>65.8</v>
      </c>
      <c r="G493">
        <v>-858.28</v>
      </c>
      <c r="H493">
        <v>858.28</v>
      </c>
      <c r="I493" t="s">
        <v>2278</v>
      </c>
      <c r="J493" t="s">
        <v>116</v>
      </c>
      <c r="K493" t="s">
        <v>121</v>
      </c>
      <c r="L493">
        <v>8</v>
      </c>
      <c r="M493">
        <f t="shared" si="21"/>
        <v>1.5151515151515152E-3</v>
      </c>
      <c r="N493">
        <v>12</v>
      </c>
      <c r="O493">
        <f t="shared" si="22"/>
        <v>1.8181818181818181E-2</v>
      </c>
      <c r="R493" s="7">
        <v>0.38687141725311092</v>
      </c>
      <c r="S493">
        <f t="shared" si="23"/>
        <v>7.0340257682383802E-3</v>
      </c>
    </row>
    <row r="494" spans="1:19" x14ac:dyDescent="0.25">
      <c r="A494">
        <v>63093</v>
      </c>
      <c r="B494">
        <v>43591</v>
      </c>
      <c r="C494" t="s">
        <v>1203</v>
      </c>
      <c r="D494" t="s">
        <v>1278</v>
      </c>
      <c r="E494" t="s">
        <v>94</v>
      </c>
      <c r="F494">
        <v>65.8</v>
      </c>
      <c r="G494">
        <v>-858.41</v>
      </c>
      <c r="H494">
        <v>858.41</v>
      </c>
      <c r="I494" t="s">
        <v>2278</v>
      </c>
      <c r="J494" t="s">
        <v>116</v>
      </c>
      <c r="K494" t="s">
        <v>121</v>
      </c>
      <c r="L494">
        <v>251</v>
      </c>
      <c r="M494">
        <f t="shared" si="21"/>
        <v>4.7537878787878789E-2</v>
      </c>
      <c r="N494">
        <v>12</v>
      </c>
      <c r="O494">
        <f t="shared" si="22"/>
        <v>0.57045454545454544</v>
      </c>
      <c r="R494" s="7">
        <v>0.38681282836872827</v>
      </c>
      <c r="S494">
        <f t="shared" si="23"/>
        <v>0.22065913618306998</v>
      </c>
    </row>
    <row r="495" spans="1:19" x14ac:dyDescent="0.25">
      <c r="A495">
        <v>15173</v>
      </c>
      <c r="B495">
        <v>29040</v>
      </c>
      <c r="C495" t="s">
        <v>973</v>
      </c>
      <c r="D495" t="s">
        <v>1278</v>
      </c>
      <c r="E495" t="s">
        <v>94</v>
      </c>
      <c r="F495">
        <v>65.8</v>
      </c>
      <c r="G495">
        <v>858.55</v>
      </c>
      <c r="H495">
        <v>858.55</v>
      </c>
      <c r="I495" t="s">
        <v>2278</v>
      </c>
      <c r="J495" t="s">
        <v>116</v>
      </c>
      <c r="K495" t="s">
        <v>121</v>
      </c>
      <c r="L495">
        <v>10</v>
      </c>
      <c r="M495">
        <f t="shared" si="21"/>
        <v>1.893939393939394E-3</v>
      </c>
      <c r="N495">
        <v>12</v>
      </c>
      <c r="O495">
        <f t="shared" si="22"/>
        <v>2.2727272727272728E-2</v>
      </c>
      <c r="R495" s="7">
        <v>0.38674975248966287</v>
      </c>
      <c r="S495">
        <f t="shared" si="23"/>
        <v>8.7897671020377936E-3</v>
      </c>
    </row>
    <row r="496" spans="1:19" x14ac:dyDescent="0.25">
      <c r="A496">
        <v>33645</v>
      </c>
      <c r="B496">
        <v>28941</v>
      </c>
      <c r="C496" t="s">
        <v>1677</v>
      </c>
      <c r="D496" t="s">
        <v>1678</v>
      </c>
      <c r="E496" t="s">
        <v>94</v>
      </c>
      <c r="F496">
        <v>100.5</v>
      </c>
      <c r="G496">
        <v>392.94</v>
      </c>
      <c r="H496">
        <v>392.94</v>
      </c>
      <c r="I496" t="s">
        <v>2278</v>
      </c>
      <c r="J496" t="s">
        <v>116</v>
      </c>
      <c r="K496" t="s">
        <v>121</v>
      </c>
      <c r="L496">
        <v>30</v>
      </c>
      <c r="M496">
        <f t="shared" si="21"/>
        <v>5.681818181818182E-3</v>
      </c>
      <c r="N496">
        <v>8</v>
      </c>
      <c r="O496">
        <f t="shared" si="22"/>
        <v>4.5454545454545456E-2</v>
      </c>
      <c r="R496" s="7">
        <v>0.38543235011457955</v>
      </c>
      <c r="S496">
        <f t="shared" si="23"/>
        <v>1.7519652277935435E-2</v>
      </c>
    </row>
    <row r="497" spans="1:19" x14ac:dyDescent="0.25">
      <c r="A497">
        <v>62953</v>
      </c>
      <c r="B497">
        <v>13896</v>
      </c>
      <c r="C497" t="s">
        <v>1827</v>
      </c>
      <c r="D497" t="s">
        <v>1659</v>
      </c>
      <c r="E497" t="s">
        <v>94</v>
      </c>
      <c r="F497">
        <v>65.8</v>
      </c>
      <c r="G497">
        <v>-393.4</v>
      </c>
      <c r="H497">
        <v>393.4</v>
      </c>
      <c r="I497" t="s">
        <v>2275</v>
      </c>
      <c r="J497" t="s">
        <v>116</v>
      </c>
      <c r="K497" t="s">
        <v>121</v>
      </c>
      <c r="L497">
        <v>249</v>
      </c>
      <c r="M497">
        <f t="shared" si="21"/>
        <v>4.7159090909090907E-2</v>
      </c>
      <c r="N497">
        <v>12</v>
      </c>
      <c r="O497">
        <f t="shared" si="22"/>
        <v>0.56590909090909092</v>
      </c>
      <c r="R497" s="7">
        <v>0.38512211023029014</v>
      </c>
      <c r="S497">
        <f t="shared" si="23"/>
        <v>0.21794410328941419</v>
      </c>
    </row>
    <row r="498" spans="1:19" x14ac:dyDescent="0.25">
      <c r="A498">
        <v>59787</v>
      </c>
      <c r="B498">
        <v>37307</v>
      </c>
      <c r="C498" t="s">
        <v>1741</v>
      </c>
      <c r="D498" t="s">
        <v>1677</v>
      </c>
      <c r="E498" t="s">
        <v>94</v>
      </c>
      <c r="F498">
        <v>100.5</v>
      </c>
      <c r="G498">
        <v>395.62</v>
      </c>
      <c r="H498">
        <v>395.62</v>
      </c>
      <c r="I498" t="s">
        <v>2278</v>
      </c>
      <c r="J498" t="s">
        <v>116</v>
      </c>
      <c r="K498" t="s">
        <v>121</v>
      </c>
      <c r="L498">
        <v>212</v>
      </c>
      <c r="M498">
        <f t="shared" si="21"/>
        <v>4.0151515151515153E-2</v>
      </c>
      <c r="N498">
        <v>8</v>
      </c>
      <c r="O498">
        <f t="shared" si="22"/>
        <v>0.32121212121212123</v>
      </c>
      <c r="R498" s="7">
        <v>0.38262651328042052</v>
      </c>
      <c r="S498">
        <f t="shared" si="23"/>
        <v>0.12290427396280175</v>
      </c>
    </row>
    <row r="499" spans="1:19" x14ac:dyDescent="0.25">
      <c r="A499">
        <v>62117</v>
      </c>
      <c r="B499">
        <v>30742</v>
      </c>
      <c r="C499" t="s">
        <v>1414</v>
      </c>
      <c r="D499" t="s">
        <v>1741</v>
      </c>
      <c r="E499" t="s">
        <v>94</v>
      </c>
      <c r="F499">
        <v>100.5</v>
      </c>
      <c r="G499">
        <v>398.17</v>
      </c>
      <c r="H499">
        <v>398.17</v>
      </c>
      <c r="I499" t="s">
        <v>2278</v>
      </c>
      <c r="J499" t="s">
        <v>116</v>
      </c>
      <c r="K499" t="s">
        <v>121</v>
      </c>
      <c r="L499">
        <v>239</v>
      </c>
      <c r="M499">
        <f t="shared" si="21"/>
        <v>4.5265151515151515E-2</v>
      </c>
      <c r="N499">
        <v>8</v>
      </c>
      <c r="O499">
        <f t="shared" si="22"/>
        <v>0.36212121212121212</v>
      </c>
      <c r="R499" s="7">
        <v>0.38017605842730484</v>
      </c>
      <c r="S499">
        <f t="shared" si="23"/>
        <v>0.13766981509716039</v>
      </c>
    </row>
    <row r="500" spans="1:19" x14ac:dyDescent="0.25">
      <c r="A500">
        <v>30651</v>
      </c>
      <c r="B500">
        <v>19106</v>
      </c>
      <c r="C500" t="s">
        <v>1625</v>
      </c>
      <c r="D500" t="s">
        <v>1626</v>
      </c>
      <c r="E500" t="s">
        <v>94</v>
      </c>
      <c r="F500">
        <v>100.5</v>
      </c>
      <c r="G500">
        <v>-401.48</v>
      </c>
      <c r="H500">
        <v>401.48</v>
      </c>
      <c r="I500" t="s">
        <v>2278</v>
      </c>
      <c r="J500" t="s">
        <v>116</v>
      </c>
      <c r="K500" t="s">
        <v>121</v>
      </c>
      <c r="L500">
        <v>25</v>
      </c>
      <c r="M500">
        <f t="shared" si="21"/>
        <v>4.734848484848485E-3</v>
      </c>
      <c r="N500">
        <v>8</v>
      </c>
      <c r="O500">
        <f t="shared" si="22"/>
        <v>3.787878787878788E-2</v>
      </c>
      <c r="R500" s="7">
        <v>0.37704169867490278</v>
      </c>
      <c r="S500">
        <f t="shared" si="23"/>
        <v>1.4281882525564499E-2</v>
      </c>
    </row>
    <row r="501" spans="1:19" x14ac:dyDescent="0.25">
      <c r="A501">
        <v>59270</v>
      </c>
      <c r="B501">
        <v>41216</v>
      </c>
      <c r="C501" t="s">
        <v>1626</v>
      </c>
      <c r="D501" t="s">
        <v>1340</v>
      </c>
      <c r="E501" t="s">
        <v>94</v>
      </c>
      <c r="F501">
        <v>100.5</v>
      </c>
      <c r="G501">
        <v>-402.87</v>
      </c>
      <c r="H501">
        <v>402.87</v>
      </c>
      <c r="I501" t="s">
        <v>2278</v>
      </c>
      <c r="J501" t="s">
        <v>116</v>
      </c>
      <c r="K501" t="s">
        <v>121</v>
      </c>
      <c r="L501">
        <v>206</v>
      </c>
      <c r="M501">
        <f t="shared" si="21"/>
        <v>3.9015151515151517E-2</v>
      </c>
      <c r="N501">
        <v>8</v>
      </c>
      <c r="O501">
        <f t="shared" si="22"/>
        <v>0.31212121212121213</v>
      </c>
      <c r="R501" s="7">
        <v>0.37574081262938408</v>
      </c>
      <c r="S501">
        <f t="shared" si="23"/>
        <v>0.1172766778812926</v>
      </c>
    </row>
    <row r="502" spans="1:19" x14ac:dyDescent="0.25">
      <c r="A502">
        <v>32708</v>
      </c>
      <c r="B502">
        <v>22843</v>
      </c>
      <c r="C502" t="s">
        <v>1634</v>
      </c>
      <c r="D502" t="s">
        <v>1340</v>
      </c>
      <c r="E502" t="s">
        <v>94</v>
      </c>
      <c r="F502">
        <v>100.5</v>
      </c>
      <c r="G502">
        <v>403.63</v>
      </c>
      <c r="H502">
        <v>403.63</v>
      </c>
      <c r="I502" t="s">
        <v>2278</v>
      </c>
      <c r="J502" t="s">
        <v>116</v>
      </c>
      <c r="K502" t="s">
        <v>121</v>
      </c>
      <c r="L502">
        <v>28</v>
      </c>
      <c r="M502">
        <f t="shared" si="21"/>
        <v>5.3030303030303034E-3</v>
      </c>
      <c r="N502">
        <v>8</v>
      </c>
      <c r="O502">
        <f t="shared" si="22"/>
        <v>4.2424242424242427E-2</v>
      </c>
      <c r="R502" s="7">
        <v>0.37503332553080787</v>
      </c>
      <c r="S502">
        <f t="shared" si="23"/>
        <v>1.5910504719488818E-2</v>
      </c>
    </row>
    <row r="503" spans="1:19" x14ac:dyDescent="0.25">
      <c r="A503">
        <v>3896</v>
      </c>
      <c r="B503">
        <v>10231</v>
      </c>
      <c r="C503" t="s">
        <v>905</v>
      </c>
      <c r="D503" t="s">
        <v>902</v>
      </c>
      <c r="E503" t="s">
        <v>94</v>
      </c>
      <c r="F503">
        <v>100.5</v>
      </c>
      <c r="G503">
        <v>-285.97000000000003</v>
      </c>
      <c r="H503">
        <v>285.97000000000003</v>
      </c>
      <c r="I503" t="s">
        <v>2275</v>
      </c>
      <c r="J503" t="s">
        <v>116</v>
      </c>
      <c r="K503" t="s">
        <v>121</v>
      </c>
      <c r="L503">
        <v>3</v>
      </c>
      <c r="M503">
        <f t="shared" si="21"/>
        <v>5.6818181818181815E-4</v>
      </c>
      <c r="N503">
        <v>8</v>
      </c>
      <c r="O503">
        <f t="shared" si="22"/>
        <v>4.5454545454545452E-3</v>
      </c>
      <c r="R503" s="7">
        <v>0.37493965844967736</v>
      </c>
      <c r="S503">
        <f t="shared" si="23"/>
        <v>1.7042711747712607E-3</v>
      </c>
    </row>
    <row r="504" spans="1:19" x14ac:dyDescent="0.25">
      <c r="A504">
        <v>3700</v>
      </c>
      <c r="B504">
        <v>10230</v>
      </c>
      <c r="C504" t="s">
        <v>902</v>
      </c>
      <c r="D504" t="s">
        <v>903</v>
      </c>
      <c r="E504" t="s">
        <v>94</v>
      </c>
      <c r="F504">
        <v>100.5</v>
      </c>
      <c r="G504">
        <v>-286.11</v>
      </c>
      <c r="H504">
        <v>286.11</v>
      </c>
      <c r="I504" t="s">
        <v>2275</v>
      </c>
      <c r="J504" t="s">
        <v>116</v>
      </c>
      <c r="K504" t="s">
        <v>121</v>
      </c>
      <c r="L504">
        <v>3</v>
      </c>
      <c r="M504">
        <f t="shared" si="21"/>
        <v>5.6818181818181815E-4</v>
      </c>
      <c r="N504">
        <v>8</v>
      </c>
      <c r="O504">
        <f t="shared" si="22"/>
        <v>4.5454545454545452E-3</v>
      </c>
      <c r="R504" s="7">
        <v>0.37475619211790651</v>
      </c>
      <c r="S504">
        <f t="shared" si="23"/>
        <v>1.703437236899575E-3</v>
      </c>
    </row>
    <row r="505" spans="1:19" x14ac:dyDescent="0.25">
      <c r="A505">
        <v>54520</v>
      </c>
      <c r="B505">
        <v>25799</v>
      </c>
      <c r="C505" t="s">
        <v>903</v>
      </c>
      <c r="D505" t="s">
        <v>1866</v>
      </c>
      <c r="E505" t="s">
        <v>94</v>
      </c>
      <c r="F505">
        <v>100.5</v>
      </c>
      <c r="G505">
        <v>-288.12</v>
      </c>
      <c r="H505">
        <v>288.12</v>
      </c>
      <c r="I505" t="s">
        <v>2275</v>
      </c>
      <c r="J505" t="s">
        <v>116</v>
      </c>
      <c r="K505" t="s">
        <v>121</v>
      </c>
      <c r="L505">
        <v>154</v>
      </c>
      <c r="M505">
        <f t="shared" si="21"/>
        <v>2.9166666666666667E-2</v>
      </c>
      <c r="N505">
        <v>8</v>
      </c>
      <c r="O505">
        <f t="shared" si="22"/>
        <v>0.23333333333333334</v>
      </c>
      <c r="R505" s="7">
        <v>0.37214179552566373</v>
      </c>
      <c r="S505">
        <f t="shared" si="23"/>
        <v>8.6833085622654876E-2</v>
      </c>
    </row>
    <row r="506" spans="1:19" x14ac:dyDescent="0.25">
      <c r="A506">
        <v>45143</v>
      </c>
      <c r="B506">
        <v>43360</v>
      </c>
      <c r="C506" t="s">
        <v>1866</v>
      </c>
      <c r="D506" t="s">
        <v>1132</v>
      </c>
      <c r="E506" t="s">
        <v>94</v>
      </c>
      <c r="F506">
        <v>100.5</v>
      </c>
      <c r="G506">
        <v>-288.70999999999998</v>
      </c>
      <c r="H506">
        <v>288.70999999999998</v>
      </c>
      <c r="I506" t="s">
        <v>2275</v>
      </c>
      <c r="J506" t="s">
        <v>116</v>
      </c>
      <c r="K506" t="s">
        <v>121</v>
      </c>
      <c r="L506">
        <v>72</v>
      </c>
      <c r="M506">
        <f t="shared" si="21"/>
        <v>1.3636363636363636E-2</v>
      </c>
      <c r="N506">
        <v>8</v>
      </c>
      <c r="O506">
        <f t="shared" si="22"/>
        <v>0.10909090909090909</v>
      </c>
      <c r="R506" s="7">
        <v>0.37138129654966662</v>
      </c>
      <c r="S506">
        <f t="shared" si="23"/>
        <v>4.0514323259963632E-2</v>
      </c>
    </row>
    <row r="507" spans="1:19" x14ac:dyDescent="0.25">
      <c r="A507">
        <v>57009</v>
      </c>
      <c r="B507">
        <v>27094</v>
      </c>
      <c r="C507" t="s">
        <v>809</v>
      </c>
      <c r="D507" t="s">
        <v>1634</v>
      </c>
      <c r="E507" t="s">
        <v>94</v>
      </c>
      <c r="F507">
        <v>100.5</v>
      </c>
      <c r="G507">
        <v>408.13</v>
      </c>
      <c r="H507">
        <v>408.13</v>
      </c>
      <c r="I507" t="s">
        <v>2278</v>
      </c>
      <c r="J507" t="s">
        <v>116</v>
      </c>
      <c r="K507" t="s">
        <v>121</v>
      </c>
      <c r="L507">
        <v>182</v>
      </c>
      <c r="M507">
        <f t="shared" si="21"/>
        <v>3.446969696969697E-2</v>
      </c>
      <c r="N507">
        <v>8</v>
      </c>
      <c r="O507">
        <f t="shared" si="22"/>
        <v>0.27575757575757576</v>
      </c>
      <c r="R507" s="7">
        <v>0.37089824610785771</v>
      </c>
      <c r="S507">
        <f t="shared" si="23"/>
        <v>0.10227800119943956</v>
      </c>
    </row>
    <row r="508" spans="1:19" x14ac:dyDescent="0.25">
      <c r="A508">
        <v>31720</v>
      </c>
      <c r="B508">
        <v>17218</v>
      </c>
      <c r="C508" t="s">
        <v>1646</v>
      </c>
      <c r="D508" t="s">
        <v>809</v>
      </c>
      <c r="E508" t="s">
        <v>94</v>
      </c>
      <c r="F508">
        <v>100.5</v>
      </c>
      <c r="G508">
        <v>408.27</v>
      </c>
      <c r="H508">
        <v>408.27</v>
      </c>
      <c r="I508" t="s">
        <v>2278</v>
      </c>
      <c r="J508" t="s">
        <v>116</v>
      </c>
      <c r="K508" t="s">
        <v>121</v>
      </c>
      <c r="L508">
        <v>26</v>
      </c>
      <c r="M508">
        <f t="shared" si="21"/>
        <v>4.9242424242424239E-3</v>
      </c>
      <c r="N508">
        <v>8</v>
      </c>
      <c r="O508">
        <f t="shared" si="22"/>
        <v>3.9393939393939391E-2</v>
      </c>
      <c r="R508" s="7">
        <v>0.3707710612682783</v>
      </c>
      <c r="S508">
        <f t="shared" si="23"/>
        <v>1.4606132716629144E-2</v>
      </c>
    </row>
    <row r="509" spans="1:19" x14ac:dyDescent="0.25">
      <c r="A509">
        <v>40421</v>
      </c>
      <c r="B509">
        <v>10343</v>
      </c>
      <c r="C509" t="s">
        <v>1302</v>
      </c>
      <c r="D509" t="s">
        <v>1646</v>
      </c>
      <c r="E509" t="s">
        <v>94</v>
      </c>
      <c r="F509">
        <v>100.5</v>
      </c>
      <c r="G509">
        <v>408.61</v>
      </c>
      <c r="H509">
        <v>408.61</v>
      </c>
      <c r="I509" t="s">
        <v>2278</v>
      </c>
      <c r="J509" t="s">
        <v>116</v>
      </c>
      <c r="K509" t="s">
        <v>121</v>
      </c>
      <c r="L509">
        <v>46</v>
      </c>
      <c r="M509">
        <f t="shared" si="21"/>
        <v>8.7121212121212127E-3</v>
      </c>
      <c r="N509">
        <v>8</v>
      </c>
      <c r="O509">
        <f t="shared" si="22"/>
        <v>6.9696969696969702E-2</v>
      </c>
      <c r="R509" s="7">
        <v>0.37046254664349859</v>
      </c>
      <c r="S509">
        <f t="shared" si="23"/>
        <v>2.5820116887274147E-2</v>
      </c>
    </row>
    <row r="510" spans="1:19" x14ac:dyDescent="0.25">
      <c r="A510">
        <v>16037</v>
      </c>
      <c r="B510">
        <v>16001</v>
      </c>
      <c r="C510" t="s">
        <v>819</v>
      </c>
      <c r="D510" t="s">
        <v>1302</v>
      </c>
      <c r="E510" t="s">
        <v>94</v>
      </c>
      <c r="F510">
        <v>100.5</v>
      </c>
      <c r="G510">
        <v>409.14</v>
      </c>
      <c r="H510">
        <v>409.14</v>
      </c>
      <c r="I510" t="s">
        <v>2278</v>
      </c>
      <c r="J510" t="s">
        <v>116</v>
      </c>
      <c r="K510" t="s">
        <v>121</v>
      </c>
      <c r="L510">
        <v>11</v>
      </c>
      <c r="M510">
        <f t="shared" si="21"/>
        <v>2.0833333333333333E-3</v>
      </c>
      <c r="N510">
        <v>8</v>
      </c>
      <c r="O510">
        <f t="shared" si="22"/>
        <v>1.6666666666666666E-2</v>
      </c>
      <c r="R510" s="7">
        <v>0.36998264942073611</v>
      </c>
      <c r="S510">
        <f t="shared" si="23"/>
        <v>6.1663774903456016E-3</v>
      </c>
    </row>
    <row r="511" spans="1:19" x14ac:dyDescent="0.25">
      <c r="A511">
        <v>62036</v>
      </c>
      <c r="B511">
        <v>20691</v>
      </c>
      <c r="C511" t="s">
        <v>1978</v>
      </c>
      <c r="D511" t="s">
        <v>819</v>
      </c>
      <c r="E511" t="s">
        <v>94</v>
      </c>
      <c r="F511">
        <v>100.5</v>
      </c>
      <c r="G511">
        <v>413.45</v>
      </c>
      <c r="H511">
        <v>413.45</v>
      </c>
      <c r="I511" t="s">
        <v>2278</v>
      </c>
      <c r="J511" t="s">
        <v>116</v>
      </c>
      <c r="K511" t="s">
        <v>121</v>
      </c>
      <c r="L511">
        <v>238</v>
      </c>
      <c r="M511">
        <f t="shared" si="21"/>
        <v>4.5075757575757575E-2</v>
      </c>
      <c r="N511">
        <v>8</v>
      </c>
      <c r="O511">
        <f t="shared" si="22"/>
        <v>0.3606060606060606</v>
      </c>
      <c r="R511" s="7">
        <v>0.36612577381545525</v>
      </c>
      <c r="S511">
        <f t="shared" si="23"/>
        <v>0.13202717298193689</v>
      </c>
    </row>
    <row r="512" spans="1:19" x14ac:dyDescent="0.25">
      <c r="A512">
        <v>5891</v>
      </c>
      <c r="B512">
        <v>17646</v>
      </c>
      <c r="C512" t="s">
        <v>972</v>
      </c>
      <c r="D512" t="s">
        <v>973</v>
      </c>
      <c r="E512" t="s">
        <v>239</v>
      </c>
      <c r="F512">
        <v>140</v>
      </c>
      <c r="G512">
        <v>935.87</v>
      </c>
      <c r="H512">
        <v>935.87</v>
      </c>
      <c r="I512" t="s">
        <v>2278</v>
      </c>
      <c r="J512" t="s">
        <v>116</v>
      </c>
      <c r="K512" t="s">
        <v>121</v>
      </c>
      <c r="L512">
        <v>4</v>
      </c>
      <c r="M512">
        <f t="shared" si="21"/>
        <v>7.5757575757575758E-4</v>
      </c>
      <c r="N512">
        <v>12</v>
      </c>
      <c r="O512">
        <f t="shared" si="22"/>
        <v>9.0909090909090905E-3</v>
      </c>
      <c r="R512" s="7">
        <v>0.35479714062850615</v>
      </c>
      <c r="S512">
        <f t="shared" si="23"/>
        <v>3.2254285511682376E-3</v>
      </c>
    </row>
    <row r="513" spans="1:19" x14ac:dyDescent="0.25">
      <c r="A513">
        <v>55952</v>
      </c>
      <c r="B513">
        <v>39504</v>
      </c>
      <c r="C513" t="s">
        <v>1974</v>
      </c>
      <c r="D513" t="s">
        <v>972</v>
      </c>
      <c r="E513" t="s">
        <v>239</v>
      </c>
      <c r="F513">
        <v>140</v>
      </c>
      <c r="G513">
        <v>936.01</v>
      </c>
      <c r="H513">
        <v>936.01</v>
      </c>
      <c r="I513" t="s">
        <v>2278</v>
      </c>
      <c r="J513" t="s">
        <v>116</v>
      </c>
      <c r="K513" t="s">
        <v>121</v>
      </c>
      <c r="L513">
        <v>172</v>
      </c>
      <c r="M513">
        <f t="shared" si="21"/>
        <v>3.2575757575757577E-2</v>
      </c>
      <c r="N513">
        <v>12</v>
      </c>
      <c r="O513">
        <f t="shared" si="22"/>
        <v>0.39090909090909093</v>
      </c>
      <c r="R513" s="7">
        <v>0.35474407324708074</v>
      </c>
      <c r="S513">
        <f t="shared" si="23"/>
        <v>0.13867268317840428</v>
      </c>
    </row>
    <row r="514" spans="1:19" x14ac:dyDescent="0.25">
      <c r="A514">
        <v>31737</v>
      </c>
      <c r="B514">
        <v>22844</v>
      </c>
      <c r="C514" t="s">
        <v>867</v>
      </c>
      <c r="D514" t="s">
        <v>1414</v>
      </c>
      <c r="E514" t="s">
        <v>94</v>
      </c>
      <c r="F514">
        <v>100.5</v>
      </c>
      <c r="G514">
        <v>428.11</v>
      </c>
      <c r="H514">
        <v>428.11</v>
      </c>
      <c r="I514" t="s">
        <v>2278</v>
      </c>
      <c r="J514" t="s">
        <v>116</v>
      </c>
      <c r="K514" t="s">
        <v>121</v>
      </c>
      <c r="L514">
        <v>26</v>
      </c>
      <c r="M514">
        <f t="shared" ref="M514:M577" si="24">L514/5280</f>
        <v>4.9242424242424239E-3</v>
      </c>
      <c r="N514">
        <v>8</v>
      </c>
      <c r="O514">
        <f t="shared" ref="O514:O577" si="25">M514*N514</f>
        <v>3.9393939393939391E-2</v>
      </c>
      <c r="R514" s="7">
        <v>0.35358833286772084</v>
      </c>
      <c r="S514">
        <f t="shared" ref="S514:S577" si="26">R514*O514</f>
        <v>1.3929237355395063E-2</v>
      </c>
    </row>
    <row r="515" spans="1:19" x14ac:dyDescent="0.25">
      <c r="A515">
        <v>2634</v>
      </c>
      <c r="B515">
        <v>22287</v>
      </c>
      <c r="C515" t="s">
        <v>866</v>
      </c>
      <c r="D515" t="s">
        <v>867</v>
      </c>
      <c r="E515" t="s">
        <v>94</v>
      </c>
      <c r="F515">
        <v>34.5</v>
      </c>
      <c r="G515">
        <v>428.24</v>
      </c>
      <c r="H515">
        <v>428.24</v>
      </c>
      <c r="I515" t="s">
        <v>2278</v>
      </c>
      <c r="J515" t="s">
        <v>28</v>
      </c>
      <c r="K515" t="s">
        <v>121</v>
      </c>
      <c r="L515">
        <v>2</v>
      </c>
      <c r="M515">
        <f t="shared" si="24"/>
        <v>3.7878787878787879E-4</v>
      </c>
      <c r="N515">
        <v>8</v>
      </c>
      <c r="O515">
        <f t="shared" si="25"/>
        <v>3.0303030303030303E-3</v>
      </c>
      <c r="R515" s="7">
        <v>0.35348099473192596</v>
      </c>
      <c r="S515">
        <f t="shared" si="26"/>
        <v>1.0711545294906847E-3</v>
      </c>
    </row>
    <row r="516" spans="1:19" x14ac:dyDescent="0.25">
      <c r="A516">
        <v>60290</v>
      </c>
      <c r="B516">
        <v>43412</v>
      </c>
      <c r="C516" t="s">
        <v>1735</v>
      </c>
      <c r="D516" t="s">
        <v>866</v>
      </c>
      <c r="E516" t="s">
        <v>94</v>
      </c>
      <c r="F516">
        <v>100.5</v>
      </c>
      <c r="G516">
        <v>430.57</v>
      </c>
      <c r="H516">
        <v>430.57</v>
      </c>
      <c r="I516" t="s">
        <v>2278</v>
      </c>
      <c r="J516" t="s">
        <v>116</v>
      </c>
      <c r="K516" t="s">
        <v>121</v>
      </c>
      <c r="L516">
        <v>217</v>
      </c>
      <c r="M516">
        <f t="shared" si="24"/>
        <v>4.1098484848484849E-2</v>
      </c>
      <c r="N516">
        <v>8</v>
      </c>
      <c r="O516">
        <f t="shared" si="25"/>
        <v>0.3287878787878788</v>
      </c>
      <c r="R516" s="7">
        <v>0.35156815659242396</v>
      </c>
      <c r="S516">
        <f t="shared" si="26"/>
        <v>0.11559134845538788</v>
      </c>
    </row>
    <row r="517" spans="1:19" x14ac:dyDescent="0.25">
      <c r="A517">
        <v>64389</v>
      </c>
      <c r="B517">
        <v>13877</v>
      </c>
      <c r="C517" t="s">
        <v>1974</v>
      </c>
      <c r="D517" t="s">
        <v>1140</v>
      </c>
      <c r="E517" t="s">
        <v>239</v>
      </c>
      <c r="F517">
        <v>140</v>
      </c>
      <c r="G517">
        <v>-947.9</v>
      </c>
      <c r="H517">
        <v>947.9</v>
      </c>
      <c r="I517" t="s">
        <v>2278</v>
      </c>
      <c r="J517" t="s">
        <v>116</v>
      </c>
      <c r="K517" t="s">
        <v>121</v>
      </c>
      <c r="L517">
        <v>302</v>
      </c>
      <c r="M517">
        <f t="shared" si="24"/>
        <v>5.7196969696969698E-2</v>
      </c>
      <c r="N517">
        <v>12</v>
      </c>
      <c r="O517">
        <f t="shared" si="25"/>
        <v>0.6863636363636364</v>
      </c>
      <c r="R517" s="7">
        <v>0.35029433484544786</v>
      </c>
      <c r="S517">
        <f t="shared" si="26"/>
        <v>0.24042929346210287</v>
      </c>
    </row>
    <row r="518" spans="1:19" x14ac:dyDescent="0.25">
      <c r="A518">
        <v>11158</v>
      </c>
      <c r="B518">
        <v>10224</v>
      </c>
      <c r="C518" t="s">
        <v>1140</v>
      </c>
      <c r="D518" t="s">
        <v>1141</v>
      </c>
      <c r="E518" t="s">
        <v>239</v>
      </c>
      <c r="F518">
        <v>140</v>
      </c>
      <c r="G518">
        <v>-948.04</v>
      </c>
      <c r="H518">
        <v>948.04</v>
      </c>
      <c r="I518" t="s">
        <v>2278</v>
      </c>
      <c r="J518" t="s">
        <v>116</v>
      </c>
      <c r="K518" t="s">
        <v>121</v>
      </c>
      <c r="L518">
        <v>6</v>
      </c>
      <c r="M518">
        <f t="shared" si="24"/>
        <v>1.1363636363636363E-3</v>
      </c>
      <c r="N518">
        <v>12</v>
      </c>
      <c r="O518">
        <f t="shared" si="25"/>
        <v>1.3636363636363636E-2</v>
      </c>
      <c r="R518" s="7">
        <v>0.35024260579722383</v>
      </c>
      <c r="S518">
        <f t="shared" si="26"/>
        <v>4.7760355335985062E-3</v>
      </c>
    </row>
    <row r="519" spans="1:19" x14ac:dyDescent="0.25">
      <c r="A519">
        <v>62610</v>
      </c>
      <c r="B519">
        <v>7597</v>
      </c>
      <c r="C519" t="s">
        <v>1735</v>
      </c>
      <c r="D519" t="s">
        <v>1743</v>
      </c>
      <c r="E519" t="s">
        <v>94</v>
      </c>
      <c r="F519">
        <v>100.5</v>
      </c>
      <c r="G519">
        <v>-434.96</v>
      </c>
      <c r="H519">
        <v>434.96</v>
      </c>
      <c r="I519" t="s">
        <v>2278</v>
      </c>
      <c r="J519" t="s">
        <v>116</v>
      </c>
      <c r="K519" t="s">
        <v>121</v>
      </c>
      <c r="L519">
        <v>245</v>
      </c>
      <c r="M519">
        <f t="shared" si="24"/>
        <v>4.6401515151515152E-2</v>
      </c>
      <c r="N519">
        <v>8</v>
      </c>
      <c r="O519">
        <f t="shared" si="25"/>
        <v>0.37121212121212122</v>
      </c>
      <c r="R519" s="7">
        <v>0.34801982063638032</v>
      </c>
      <c r="S519">
        <f t="shared" si="26"/>
        <v>0.1291891758422927</v>
      </c>
    </row>
    <row r="520" spans="1:19" x14ac:dyDescent="0.25">
      <c r="A520">
        <v>69450</v>
      </c>
      <c r="B520">
        <v>11972</v>
      </c>
      <c r="C520" t="s">
        <v>1743</v>
      </c>
      <c r="D520" t="s">
        <v>938</v>
      </c>
      <c r="E520" t="s">
        <v>94</v>
      </c>
      <c r="F520">
        <v>100.5</v>
      </c>
      <c r="G520">
        <v>-437.86</v>
      </c>
      <c r="H520">
        <v>437.86</v>
      </c>
      <c r="I520" t="s">
        <v>2278</v>
      </c>
      <c r="J520" t="s">
        <v>116</v>
      </c>
      <c r="K520" t="s">
        <v>121</v>
      </c>
      <c r="L520">
        <v>503</v>
      </c>
      <c r="M520">
        <f t="shared" si="24"/>
        <v>9.5265151515151511E-2</v>
      </c>
      <c r="N520">
        <v>8</v>
      </c>
      <c r="O520">
        <f t="shared" si="25"/>
        <v>0.76212121212121209</v>
      </c>
      <c r="R520" s="7">
        <v>0.34571484306399297</v>
      </c>
      <c r="S520">
        <f t="shared" si="26"/>
        <v>0.26347661524422494</v>
      </c>
    </row>
    <row r="521" spans="1:19" x14ac:dyDescent="0.25">
      <c r="A521">
        <v>4678</v>
      </c>
      <c r="B521">
        <v>27984</v>
      </c>
      <c r="C521" t="s">
        <v>938</v>
      </c>
      <c r="D521" t="s">
        <v>939</v>
      </c>
      <c r="E521" t="s">
        <v>94</v>
      </c>
      <c r="F521">
        <v>100.5</v>
      </c>
      <c r="G521">
        <v>-441.66</v>
      </c>
      <c r="H521">
        <v>441.66</v>
      </c>
      <c r="I521" t="s">
        <v>2278</v>
      </c>
      <c r="J521" t="s">
        <v>116</v>
      </c>
      <c r="K521" t="s">
        <v>121</v>
      </c>
      <c r="L521">
        <v>3</v>
      </c>
      <c r="M521">
        <f t="shared" si="24"/>
        <v>5.6818181818181815E-4</v>
      </c>
      <c r="N521">
        <v>8</v>
      </c>
      <c r="O521">
        <f t="shared" si="25"/>
        <v>4.5454545454545452E-3</v>
      </c>
      <c r="R521" s="7">
        <v>0.34274034593125924</v>
      </c>
      <c r="S521">
        <f t="shared" si="26"/>
        <v>1.5579106633239056E-3</v>
      </c>
    </row>
    <row r="522" spans="1:19" x14ac:dyDescent="0.25">
      <c r="A522">
        <v>27642</v>
      </c>
      <c r="B522">
        <v>27983</v>
      </c>
      <c r="C522" t="s">
        <v>939</v>
      </c>
      <c r="D522" t="s">
        <v>306</v>
      </c>
      <c r="E522" t="s">
        <v>94</v>
      </c>
      <c r="F522">
        <v>100.5</v>
      </c>
      <c r="G522">
        <v>-441.8</v>
      </c>
      <c r="H522">
        <v>441.8</v>
      </c>
      <c r="I522" t="s">
        <v>2278</v>
      </c>
      <c r="J522" t="s">
        <v>116</v>
      </c>
      <c r="K522" t="s">
        <v>121</v>
      </c>
      <c r="L522">
        <v>21</v>
      </c>
      <c r="M522">
        <f t="shared" si="24"/>
        <v>3.9772727272727269E-3</v>
      </c>
      <c r="N522">
        <v>8</v>
      </c>
      <c r="O522">
        <f t="shared" si="25"/>
        <v>3.1818181818181815E-2</v>
      </c>
      <c r="R522" s="7">
        <v>0.34263173649615203</v>
      </c>
      <c r="S522">
        <f t="shared" si="26"/>
        <v>1.0901918888513927E-2</v>
      </c>
    </row>
    <row r="523" spans="1:19" x14ac:dyDescent="0.25">
      <c r="A523">
        <v>32720</v>
      </c>
      <c r="B523">
        <v>40151</v>
      </c>
      <c r="C523" t="s">
        <v>1659</v>
      </c>
      <c r="D523" t="s">
        <v>1660</v>
      </c>
      <c r="E523" t="s">
        <v>94</v>
      </c>
      <c r="F523">
        <v>65.8</v>
      </c>
      <c r="G523">
        <v>-446.09</v>
      </c>
      <c r="H523">
        <v>446.09</v>
      </c>
      <c r="I523" t="s">
        <v>2275</v>
      </c>
      <c r="J523" t="s">
        <v>116</v>
      </c>
      <c r="K523" t="s">
        <v>121</v>
      </c>
      <c r="L523">
        <v>28</v>
      </c>
      <c r="M523">
        <f t="shared" si="24"/>
        <v>5.3030303030303034E-3</v>
      </c>
      <c r="N523">
        <v>12</v>
      </c>
      <c r="O523">
        <f t="shared" si="25"/>
        <v>6.3636363636363644E-2</v>
      </c>
      <c r="R523" s="7">
        <v>0.33963334341634233</v>
      </c>
      <c r="S523">
        <f t="shared" si="26"/>
        <v>2.1613030944676332E-2</v>
      </c>
    </row>
    <row r="524" spans="1:19" x14ac:dyDescent="0.25">
      <c r="A524">
        <v>56715</v>
      </c>
      <c r="B524">
        <v>32554</v>
      </c>
      <c r="C524" t="s">
        <v>1594</v>
      </c>
      <c r="D524" t="s">
        <v>1978</v>
      </c>
      <c r="E524" t="s">
        <v>94</v>
      </c>
      <c r="F524">
        <v>100.5</v>
      </c>
      <c r="G524">
        <v>446.02</v>
      </c>
      <c r="H524">
        <v>446.02</v>
      </c>
      <c r="I524" t="s">
        <v>2278</v>
      </c>
      <c r="J524" t="s">
        <v>116</v>
      </c>
      <c r="K524" t="s">
        <v>121</v>
      </c>
      <c r="L524">
        <v>179</v>
      </c>
      <c r="M524">
        <f t="shared" si="24"/>
        <v>3.3901515151515155E-2</v>
      </c>
      <c r="N524">
        <v>8</v>
      </c>
      <c r="O524">
        <f t="shared" si="25"/>
        <v>0.27121212121212124</v>
      </c>
      <c r="R524" s="7">
        <v>0.33938994032554587</v>
      </c>
      <c r="S524">
        <f t="shared" si="26"/>
        <v>9.2046665633746541E-2</v>
      </c>
    </row>
    <row r="525" spans="1:19" x14ac:dyDescent="0.25">
      <c r="A525">
        <v>28952</v>
      </c>
      <c r="B525">
        <v>26256</v>
      </c>
      <c r="C525" t="s">
        <v>1347</v>
      </c>
      <c r="D525" t="s">
        <v>1594</v>
      </c>
      <c r="E525" t="s">
        <v>94</v>
      </c>
      <c r="F525">
        <v>100.5</v>
      </c>
      <c r="G525">
        <v>446.59</v>
      </c>
      <c r="H525">
        <v>446.59</v>
      </c>
      <c r="I525" t="s">
        <v>2278</v>
      </c>
      <c r="J525" t="s">
        <v>116</v>
      </c>
      <c r="K525" t="s">
        <v>121</v>
      </c>
      <c r="L525">
        <v>23</v>
      </c>
      <c r="M525">
        <f t="shared" si="24"/>
        <v>4.3560606060606064E-3</v>
      </c>
      <c r="N525">
        <v>8</v>
      </c>
      <c r="O525">
        <f t="shared" si="25"/>
        <v>3.4848484848484851E-2</v>
      </c>
      <c r="R525" s="7">
        <v>0.33895676388633866</v>
      </c>
      <c r="S525">
        <f t="shared" si="26"/>
        <v>1.181212965058453E-2</v>
      </c>
    </row>
    <row r="526" spans="1:19" x14ac:dyDescent="0.25">
      <c r="A526">
        <v>49857</v>
      </c>
      <c r="B526">
        <v>6896</v>
      </c>
      <c r="C526" t="s">
        <v>1660</v>
      </c>
      <c r="D526" t="s">
        <v>839</v>
      </c>
      <c r="E526" t="s">
        <v>94</v>
      </c>
      <c r="F526">
        <v>65.8</v>
      </c>
      <c r="G526">
        <v>-447.25</v>
      </c>
      <c r="H526">
        <v>447.25</v>
      </c>
      <c r="I526" t="s">
        <v>2275</v>
      </c>
      <c r="J526" t="s">
        <v>116</v>
      </c>
      <c r="K526" t="s">
        <v>121</v>
      </c>
      <c r="L526">
        <v>108</v>
      </c>
      <c r="M526">
        <f t="shared" si="24"/>
        <v>2.0454545454545454E-2</v>
      </c>
      <c r="N526">
        <v>12</v>
      </c>
      <c r="O526">
        <f t="shared" si="25"/>
        <v>0.24545454545454545</v>
      </c>
      <c r="R526" s="7">
        <v>0.33875246096052797</v>
      </c>
      <c r="S526">
        <f t="shared" si="26"/>
        <v>8.314833132667504E-2</v>
      </c>
    </row>
    <row r="527" spans="1:19" x14ac:dyDescent="0.25">
      <c r="A527">
        <v>65870</v>
      </c>
      <c r="B527">
        <v>34620</v>
      </c>
      <c r="C527" t="s">
        <v>839</v>
      </c>
      <c r="D527" t="s">
        <v>1409</v>
      </c>
      <c r="E527" t="s">
        <v>94</v>
      </c>
      <c r="F527">
        <v>65.8</v>
      </c>
      <c r="G527">
        <v>-447.52</v>
      </c>
      <c r="H527">
        <v>447.52</v>
      </c>
      <c r="I527" t="s">
        <v>2275</v>
      </c>
      <c r="J527" t="s">
        <v>116</v>
      </c>
      <c r="K527" t="s">
        <v>121</v>
      </c>
      <c r="L527">
        <v>318</v>
      </c>
      <c r="M527">
        <f t="shared" si="24"/>
        <v>6.0227272727272727E-2</v>
      </c>
      <c r="N527">
        <v>12</v>
      </c>
      <c r="O527">
        <f t="shared" si="25"/>
        <v>0.72272727272727266</v>
      </c>
      <c r="R527" s="7">
        <v>0.33854808313504681</v>
      </c>
      <c r="S527">
        <f t="shared" si="26"/>
        <v>0.24467793281123834</v>
      </c>
    </row>
    <row r="528" spans="1:19" x14ac:dyDescent="0.25">
      <c r="A528">
        <v>19924</v>
      </c>
      <c r="B528">
        <v>33951</v>
      </c>
      <c r="C528" t="s">
        <v>1409</v>
      </c>
      <c r="D528" t="s">
        <v>1410</v>
      </c>
      <c r="E528" t="s">
        <v>94</v>
      </c>
      <c r="F528">
        <v>65.8</v>
      </c>
      <c r="G528">
        <v>-447.66</v>
      </c>
      <c r="H528">
        <v>447.66</v>
      </c>
      <c r="I528" t="s">
        <v>2275</v>
      </c>
      <c r="J528" t="s">
        <v>116</v>
      </c>
      <c r="K528" t="s">
        <v>121</v>
      </c>
      <c r="L528">
        <v>14</v>
      </c>
      <c r="M528">
        <f t="shared" si="24"/>
        <v>2.6515151515151517E-3</v>
      </c>
      <c r="N528">
        <v>12</v>
      </c>
      <c r="O528">
        <f t="shared" si="25"/>
        <v>3.1818181818181822E-2</v>
      </c>
      <c r="R528" s="7">
        <v>0.33844220650626844</v>
      </c>
      <c r="S528">
        <f t="shared" si="26"/>
        <v>1.0768615661563088E-2</v>
      </c>
    </row>
    <row r="529" spans="1:19" x14ac:dyDescent="0.25">
      <c r="A529">
        <v>38320</v>
      </c>
      <c r="B529">
        <v>19147</v>
      </c>
      <c r="C529" t="s">
        <v>858</v>
      </c>
      <c r="D529" t="s">
        <v>1347</v>
      </c>
      <c r="E529" t="s">
        <v>94</v>
      </c>
      <c r="F529">
        <v>100.5</v>
      </c>
      <c r="G529">
        <v>448.09</v>
      </c>
      <c r="H529">
        <v>448.09</v>
      </c>
      <c r="I529" t="s">
        <v>2278</v>
      </c>
      <c r="J529" t="s">
        <v>116</v>
      </c>
      <c r="K529" t="s">
        <v>121</v>
      </c>
      <c r="L529">
        <v>38</v>
      </c>
      <c r="M529">
        <f t="shared" si="24"/>
        <v>7.1969696969696973E-3</v>
      </c>
      <c r="N529">
        <v>8</v>
      </c>
      <c r="O529">
        <f t="shared" si="25"/>
        <v>5.7575757575757579E-2</v>
      </c>
      <c r="R529" s="7">
        <v>0.33782209195474122</v>
      </c>
      <c r="S529">
        <f t="shared" si="26"/>
        <v>1.9450362870121467E-2</v>
      </c>
    </row>
    <row r="530" spans="1:19" x14ac:dyDescent="0.25">
      <c r="A530">
        <v>60577</v>
      </c>
      <c r="B530">
        <v>38105</v>
      </c>
      <c r="C530" t="s">
        <v>1700</v>
      </c>
      <c r="D530" t="s">
        <v>858</v>
      </c>
      <c r="E530" t="s">
        <v>94</v>
      </c>
      <c r="F530">
        <v>100.5</v>
      </c>
      <c r="G530">
        <v>452.94</v>
      </c>
      <c r="H530">
        <v>452.94</v>
      </c>
      <c r="I530" t="s">
        <v>2278</v>
      </c>
      <c r="J530" t="s">
        <v>116</v>
      </c>
      <c r="K530" t="s">
        <v>121</v>
      </c>
      <c r="L530">
        <v>221</v>
      </c>
      <c r="M530">
        <f t="shared" si="24"/>
        <v>4.1856060606060605E-2</v>
      </c>
      <c r="N530">
        <v>8</v>
      </c>
      <c r="O530">
        <f t="shared" si="25"/>
        <v>0.33484848484848484</v>
      </c>
      <c r="R530" s="7">
        <v>0.33420475379520459</v>
      </c>
      <c r="S530">
        <f t="shared" si="26"/>
        <v>0.11190795543748518</v>
      </c>
    </row>
    <row r="531" spans="1:19" x14ac:dyDescent="0.25">
      <c r="A531">
        <v>34773</v>
      </c>
      <c r="B531">
        <v>28297</v>
      </c>
      <c r="C531" t="s">
        <v>1700</v>
      </c>
      <c r="D531" t="s">
        <v>1135</v>
      </c>
      <c r="E531" t="s">
        <v>94</v>
      </c>
      <c r="F531">
        <v>100.5</v>
      </c>
      <c r="G531">
        <v>-453.07</v>
      </c>
      <c r="H531">
        <v>453.07</v>
      </c>
      <c r="I531" t="s">
        <v>2278</v>
      </c>
      <c r="J531" t="s">
        <v>116</v>
      </c>
      <c r="K531" t="s">
        <v>121</v>
      </c>
      <c r="L531">
        <v>32</v>
      </c>
      <c r="M531">
        <f t="shared" si="24"/>
        <v>6.0606060606060606E-3</v>
      </c>
      <c r="N531">
        <v>8</v>
      </c>
      <c r="O531">
        <f t="shared" si="25"/>
        <v>4.8484848484848485E-2</v>
      </c>
      <c r="R531" s="7">
        <v>0.33410885996424389</v>
      </c>
      <c r="S531">
        <f t="shared" si="26"/>
        <v>1.6199217452811825E-2</v>
      </c>
    </row>
    <row r="532" spans="1:19" x14ac:dyDescent="0.25">
      <c r="A532">
        <v>43660</v>
      </c>
      <c r="B532">
        <v>44854</v>
      </c>
      <c r="C532" t="s">
        <v>1685</v>
      </c>
      <c r="D532" t="s">
        <v>1135</v>
      </c>
      <c r="E532" t="s">
        <v>94</v>
      </c>
      <c r="F532">
        <v>100.5</v>
      </c>
      <c r="G532">
        <v>453.21</v>
      </c>
      <c r="H532">
        <v>453.21</v>
      </c>
      <c r="I532" t="s">
        <v>2278</v>
      </c>
      <c r="J532" t="s">
        <v>116</v>
      </c>
      <c r="K532" t="s">
        <v>121</v>
      </c>
      <c r="L532">
        <v>62</v>
      </c>
      <c r="M532">
        <f t="shared" si="24"/>
        <v>1.1742424242424242E-2</v>
      </c>
      <c r="N532">
        <v>8</v>
      </c>
      <c r="O532">
        <f t="shared" si="25"/>
        <v>9.3939393939393934E-2</v>
      </c>
      <c r="R532" s="7">
        <v>0.3340056512080492</v>
      </c>
      <c r="S532">
        <f t="shared" si="26"/>
        <v>3.1376288446816739E-2</v>
      </c>
    </row>
    <row r="533" spans="1:19" x14ac:dyDescent="0.25">
      <c r="A533">
        <v>33923</v>
      </c>
      <c r="B533">
        <v>34037</v>
      </c>
      <c r="C533" t="s">
        <v>1684</v>
      </c>
      <c r="D533" t="s">
        <v>1685</v>
      </c>
      <c r="E533" t="s">
        <v>94</v>
      </c>
      <c r="F533">
        <v>100.5</v>
      </c>
      <c r="G533">
        <v>453.34</v>
      </c>
      <c r="H533">
        <v>453.34</v>
      </c>
      <c r="I533" t="s">
        <v>2278</v>
      </c>
      <c r="J533" t="s">
        <v>116</v>
      </c>
      <c r="K533" t="s">
        <v>121</v>
      </c>
      <c r="L533">
        <v>30</v>
      </c>
      <c r="M533">
        <f t="shared" si="24"/>
        <v>5.681818181818182E-3</v>
      </c>
      <c r="N533">
        <v>8</v>
      </c>
      <c r="O533">
        <f t="shared" si="25"/>
        <v>4.5454545454545456E-2</v>
      </c>
      <c r="R533" s="7">
        <v>0.33390987158424135</v>
      </c>
      <c r="S533">
        <f t="shared" si="26"/>
        <v>1.5177721435647334E-2</v>
      </c>
    </row>
    <row r="534" spans="1:19" x14ac:dyDescent="0.25">
      <c r="A534">
        <v>32186</v>
      </c>
      <c r="B534">
        <v>26655</v>
      </c>
      <c r="C534" t="s">
        <v>1210</v>
      </c>
      <c r="D534" t="s">
        <v>1653</v>
      </c>
      <c r="E534" t="s">
        <v>94</v>
      </c>
      <c r="F534">
        <v>65.8</v>
      </c>
      <c r="G534">
        <v>-996.57</v>
      </c>
      <c r="H534">
        <v>996.57</v>
      </c>
      <c r="I534" t="s">
        <v>2278</v>
      </c>
      <c r="J534" t="s">
        <v>116</v>
      </c>
      <c r="K534" t="s">
        <v>121</v>
      </c>
      <c r="L534">
        <v>27</v>
      </c>
      <c r="M534">
        <f t="shared" si="24"/>
        <v>5.1136363636363636E-3</v>
      </c>
      <c r="N534">
        <v>12</v>
      </c>
      <c r="O534">
        <f t="shared" si="25"/>
        <v>6.1363636363636363E-2</v>
      </c>
      <c r="R534" s="7">
        <v>0.33318683082974604</v>
      </c>
      <c r="S534">
        <f t="shared" si="26"/>
        <v>2.0445555528188962E-2</v>
      </c>
    </row>
    <row r="535" spans="1:19" x14ac:dyDescent="0.25">
      <c r="A535">
        <v>61848</v>
      </c>
      <c r="B535">
        <v>9306</v>
      </c>
      <c r="C535" t="s">
        <v>1423</v>
      </c>
      <c r="D535" t="s">
        <v>1684</v>
      </c>
      <c r="E535" t="s">
        <v>94</v>
      </c>
      <c r="F535">
        <v>100.5</v>
      </c>
      <c r="G535">
        <v>454.99</v>
      </c>
      <c r="H535">
        <v>454.99</v>
      </c>
      <c r="I535" t="s">
        <v>2278</v>
      </c>
      <c r="J535" t="s">
        <v>116</v>
      </c>
      <c r="K535" t="s">
        <v>121</v>
      </c>
      <c r="L535">
        <v>236</v>
      </c>
      <c r="M535">
        <f t="shared" si="24"/>
        <v>4.46969696969697E-2</v>
      </c>
      <c r="N535">
        <v>8</v>
      </c>
      <c r="O535">
        <f t="shared" si="25"/>
        <v>0.3575757575757576</v>
      </c>
      <c r="R535" s="7">
        <v>0.3326989630189674</v>
      </c>
      <c r="S535">
        <f t="shared" si="26"/>
        <v>0.11896508374617623</v>
      </c>
    </row>
    <row r="536" spans="1:19" x14ac:dyDescent="0.25">
      <c r="A536">
        <v>59335</v>
      </c>
      <c r="B536">
        <v>32127</v>
      </c>
      <c r="C536" t="s">
        <v>1653</v>
      </c>
      <c r="D536" t="s">
        <v>1994</v>
      </c>
      <c r="E536" t="s">
        <v>94</v>
      </c>
      <c r="F536">
        <v>65.8</v>
      </c>
      <c r="G536">
        <v>-999.08</v>
      </c>
      <c r="H536">
        <v>999.08</v>
      </c>
      <c r="I536" t="s">
        <v>2278</v>
      </c>
      <c r="J536" t="s">
        <v>116</v>
      </c>
      <c r="K536" t="s">
        <v>121</v>
      </c>
      <c r="L536">
        <v>206</v>
      </c>
      <c r="M536">
        <f t="shared" si="24"/>
        <v>3.9015151515151517E-2</v>
      </c>
      <c r="N536">
        <v>12</v>
      </c>
      <c r="O536">
        <f t="shared" si="25"/>
        <v>0.4681818181818182</v>
      </c>
      <c r="R536" s="7">
        <v>0.33234976178083842</v>
      </c>
      <c r="S536">
        <f t="shared" si="26"/>
        <v>0.15560011574284707</v>
      </c>
    </row>
    <row r="537" spans="1:19" x14ac:dyDescent="0.25">
      <c r="A537">
        <v>54085</v>
      </c>
      <c r="B537">
        <v>35434</v>
      </c>
      <c r="C537" t="s">
        <v>910</v>
      </c>
      <c r="D537" t="s">
        <v>1827</v>
      </c>
      <c r="E537" t="s">
        <v>94</v>
      </c>
      <c r="F537">
        <v>65.8</v>
      </c>
      <c r="G537">
        <v>-457.01</v>
      </c>
      <c r="H537">
        <v>457.01</v>
      </c>
      <c r="I537" t="s">
        <v>2275</v>
      </c>
      <c r="J537" t="s">
        <v>116</v>
      </c>
      <c r="K537" t="s">
        <v>121</v>
      </c>
      <c r="L537">
        <v>150</v>
      </c>
      <c r="M537">
        <f t="shared" si="24"/>
        <v>2.8409090909090908E-2</v>
      </c>
      <c r="N537">
        <v>12</v>
      </c>
      <c r="O537">
        <f t="shared" si="25"/>
        <v>0.34090909090909088</v>
      </c>
      <c r="R537" s="7">
        <v>0.33151799340188648</v>
      </c>
      <c r="S537">
        <f t="shared" si="26"/>
        <v>0.11301749775064311</v>
      </c>
    </row>
    <row r="538" spans="1:19" x14ac:dyDescent="0.25">
      <c r="A538">
        <v>62046</v>
      </c>
      <c r="B538">
        <v>30970</v>
      </c>
      <c r="C538" t="s">
        <v>1994</v>
      </c>
      <c r="D538" t="s">
        <v>1964</v>
      </c>
      <c r="E538" t="s">
        <v>94</v>
      </c>
      <c r="F538">
        <v>65.8</v>
      </c>
      <c r="G538" s="6">
        <v>-1003.24</v>
      </c>
      <c r="H538" s="6">
        <v>1003.24</v>
      </c>
      <c r="I538" t="s">
        <v>2278</v>
      </c>
      <c r="J538" t="s">
        <v>116</v>
      </c>
      <c r="K538" t="s">
        <v>121</v>
      </c>
      <c r="L538">
        <v>238</v>
      </c>
      <c r="M538">
        <f t="shared" si="24"/>
        <v>4.5075757575757575E-2</v>
      </c>
      <c r="N538">
        <v>12</v>
      </c>
      <c r="O538">
        <f t="shared" si="25"/>
        <v>0.54090909090909089</v>
      </c>
      <c r="R538" s="7">
        <v>0.33097165184801247</v>
      </c>
      <c r="S538">
        <f t="shared" si="26"/>
        <v>0.17902557531778857</v>
      </c>
    </row>
    <row r="539" spans="1:19" x14ac:dyDescent="0.25">
      <c r="A539">
        <v>54791</v>
      </c>
      <c r="B539">
        <v>27398</v>
      </c>
      <c r="C539" t="s">
        <v>1964</v>
      </c>
      <c r="D539" t="s">
        <v>1737</v>
      </c>
      <c r="E539" t="s">
        <v>94</v>
      </c>
      <c r="F539">
        <v>65.8</v>
      </c>
      <c r="G539" s="6">
        <v>-1003.92</v>
      </c>
      <c r="H539" s="6">
        <v>1003.92</v>
      </c>
      <c r="I539" t="s">
        <v>2278</v>
      </c>
      <c r="J539" t="s">
        <v>116</v>
      </c>
      <c r="K539" t="s">
        <v>121</v>
      </c>
      <c r="L539">
        <v>159</v>
      </c>
      <c r="M539">
        <f t="shared" si="24"/>
        <v>3.0113636363636363E-2</v>
      </c>
      <c r="N539">
        <v>12</v>
      </c>
      <c r="O539">
        <f t="shared" si="25"/>
        <v>0.36136363636363633</v>
      </c>
      <c r="R539" s="7">
        <v>0.33074746991792181</v>
      </c>
      <c r="S539">
        <f t="shared" si="26"/>
        <v>0.11952010844761264</v>
      </c>
    </row>
    <row r="540" spans="1:19" x14ac:dyDescent="0.25">
      <c r="A540">
        <v>37240</v>
      </c>
      <c r="B540">
        <v>34514</v>
      </c>
      <c r="C540" t="s">
        <v>1737</v>
      </c>
      <c r="D540" t="s">
        <v>1738</v>
      </c>
      <c r="E540" t="s">
        <v>94</v>
      </c>
      <c r="F540">
        <v>65.8</v>
      </c>
      <c r="G540" s="6">
        <v>-1004.27</v>
      </c>
      <c r="H540" s="6">
        <v>1004.27</v>
      </c>
      <c r="I540" t="s">
        <v>2278</v>
      </c>
      <c r="J540" t="s">
        <v>116</v>
      </c>
      <c r="K540" t="s">
        <v>121</v>
      </c>
      <c r="L540">
        <v>36</v>
      </c>
      <c r="M540">
        <f t="shared" si="24"/>
        <v>6.8181818181818179E-3</v>
      </c>
      <c r="N540">
        <v>12</v>
      </c>
      <c r="O540">
        <f t="shared" si="25"/>
        <v>8.1818181818181818E-2</v>
      </c>
      <c r="R540" s="7">
        <v>0.33063220050384862</v>
      </c>
      <c r="S540">
        <f t="shared" si="26"/>
        <v>2.7051725495769431E-2</v>
      </c>
    </row>
    <row r="541" spans="1:19" x14ac:dyDescent="0.25">
      <c r="A541">
        <v>59593</v>
      </c>
      <c r="B541">
        <v>24426</v>
      </c>
      <c r="C541" t="s">
        <v>1968</v>
      </c>
      <c r="D541" t="s">
        <v>1738</v>
      </c>
      <c r="E541" t="s">
        <v>94</v>
      </c>
      <c r="F541">
        <v>65.8</v>
      </c>
      <c r="G541" s="6">
        <v>1005.07</v>
      </c>
      <c r="H541" s="6">
        <v>1005.07</v>
      </c>
      <c r="I541" t="s">
        <v>2278</v>
      </c>
      <c r="J541" t="s">
        <v>116</v>
      </c>
      <c r="K541" t="s">
        <v>121</v>
      </c>
      <c r="L541">
        <v>211</v>
      </c>
      <c r="M541">
        <f t="shared" si="24"/>
        <v>3.9962121212121213E-2</v>
      </c>
      <c r="N541">
        <v>12</v>
      </c>
      <c r="O541">
        <f t="shared" si="25"/>
        <v>0.47954545454545455</v>
      </c>
      <c r="R541" s="7">
        <v>0.33036902902285414</v>
      </c>
      <c r="S541">
        <f t="shared" si="26"/>
        <v>0.15842696619050506</v>
      </c>
    </row>
    <row r="542" spans="1:19" x14ac:dyDescent="0.25">
      <c r="A542">
        <v>55094</v>
      </c>
      <c r="B542">
        <v>22545</v>
      </c>
      <c r="C542" t="s">
        <v>1745</v>
      </c>
      <c r="D542" t="s">
        <v>1968</v>
      </c>
      <c r="E542" t="s">
        <v>94</v>
      </c>
      <c r="F542">
        <v>65.8</v>
      </c>
      <c r="G542" s="6">
        <v>1005.21</v>
      </c>
      <c r="H542" s="6">
        <v>1005.21</v>
      </c>
      <c r="I542" t="s">
        <v>2278</v>
      </c>
      <c r="J542" t="s">
        <v>116</v>
      </c>
      <c r="K542" t="s">
        <v>121</v>
      </c>
      <c r="L542">
        <v>160</v>
      </c>
      <c r="M542">
        <f t="shared" si="24"/>
        <v>3.0303030303030304E-2</v>
      </c>
      <c r="N542">
        <v>12</v>
      </c>
      <c r="O542">
        <f t="shared" si="25"/>
        <v>0.36363636363636365</v>
      </c>
      <c r="R542" s="7">
        <v>0.33032301708100797</v>
      </c>
      <c r="S542">
        <f t="shared" si="26"/>
        <v>0.12011746075673017</v>
      </c>
    </row>
    <row r="543" spans="1:19" x14ac:dyDescent="0.25">
      <c r="A543">
        <v>37675</v>
      </c>
      <c r="B543">
        <v>33251</v>
      </c>
      <c r="C543" t="s">
        <v>1745</v>
      </c>
      <c r="D543" t="s">
        <v>1667</v>
      </c>
      <c r="E543" t="s">
        <v>94</v>
      </c>
      <c r="F543">
        <v>65.8</v>
      </c>
      <c r="G543" s="6">
        <v>-1006.56</v>
      </c>
      <c r="H543" s="6">
        <v>1006.56</v>
      </c>
      <c r="I543" t="s">
        <v>2278</v>
      </c>
      <c r="J543" t="s">
        <v>116</v>
      </c>
      <c r="K543" t="s">
        <v>121</v>
      </c>
      <c r="L543">
        <v>38</v>
      </c>
      <c r="M543">
        <f t="shared" si="24"/>
        <v>7.1969696969696973E-3</v>
      </c>
      <c r="N543">
        <v>12</v>
      </c>
      <c r="O543">
        <f t="shared" si="25"/>
        <v>8.6363636363636365E-2</v>
      </c>
      <c r="R543" s="7">
        <v>0.32987998728342083</v>
      </c>
      <c r="S543">
        <f t="shared" si="26"/>
        <v>2.8489635265386344E-2</v>
      </c>
    </row>
    <row r="544" spans="1:19" x14ac:dyDescent="0.25">
      <c r="A544">
        <v>67486</v>
      </c>
      <c r="B544">
        <v>38054</v>
      </c>
      <c r="C544" t="s">
        <v>2019</v>
      </c>
      <c r="D544" t="s">
        <v>1304</v>
      </c>
      <c r="E544" t="s">
        <v>94</v>
      </c>
      <c r="F544">
        <v>100.5</v>
      </c>
      <c r="G544" s="6">
        <v>1216.1199999999999</v>
      </c>
      <c r="H544" s="6">
        <v>1216.1199999999999</v>
      </c>
      <c r="I544" t="s">
        <v>2275</v>
      </c>
      <c r="J544" t="s">
        <v>116</v>
      </c>
      <c r="K544" t="s">
        <v>121</v>
      </c>
      <c r="L544">
        <v>379</v>
      </c>
      <c r="M544">
        <f t="shared" si="24"/>
        <v>7.1780303030303028E-2</v>
      </c>
      <c r="N544">
        <v>16</v>
      </c>
      <c r="O544">
        <f t="shared" si="25"/>
        <v>1.1484848484848484</v>
      </c>
      <c r="R544" s="7">
        <v>0.32863834646754647</v>
      </c>
      <c r="S544">
        <f t="shared" si="26"/>
        <v>0.37743616154909121</v>
      </c>
    </row>
    <row r="545" spans="1:19" x14ac:dyDescent="0.25">
      <c r="A545">
        <v>62616</v>
      </c>
      <c r="B545">
        <v>29061</v>
      </c>
      <c r="C545" t="s">
        <v>1602</v>
      </c>
      <c r="D545" t="s">
        <v>2019</v>
      </c>
      <c r="E545" t="s">
        <v>94</v>
      </c>
      <c r="F545">
        <v>100.5</v>
      </c>
      <c r="G545" s="6">
        <v>1220.48</v>
      </c>
      <c r="H545" s="6">
        <v>1220.48</v>
      </c>
      <c r="I545" t="s">
        <v>2275</v>
      </c>
      <c r="J545" t="s">
        <v>116</v>
      </c>
      <c r="K545" t="s">
        <v>121</v>
      </c>
      <c r="L545">
        <v>245</v>
      </c>
      <c r="M545">
        <f t="shared" si="24"/>
        <v>4.6401515151515152E-2</v>
      </c>
      <c r="N545">
        <v>16</v>
      </c>
      <c r="O545">
        <f t="shared" si="25"/>
        <v>0.74242424242424243</v>
      </c>
      <c r="R545" s="7">
        <v>0.3274643303504462</v>
      </c>
      <c r="S545">
        <f t="shared" si="26"/>
        <v>0.24311745738139187</v>
      </c>
    </row>
    <row r="546" spans="1:19" x14ac:dyDescent="0.25">
      <c r="A546">
        <v>51312</v>
      </c>
      <c r="B546">
        <v>29962</v>
      </c>
      <c r="C546" t="s">
        <v>1040</v>
      </c>
      <c r="D546" t="s">
        <v>1799</v>
      </c>
      <c r="E546" t="s">
        <v>94</v>
      </c>
      <c r="F546">
        <v>100.5</v>
      </c>
      <c r="G546">
        <v>-337.22</v>
      </c>
      <c r="H546">
        <v>337.22</v>
      </c>
      <c r="I546" t="s">
        <v>2275</v>
      </c>
      <c r="J546" t="s">
        <v>116</v>
      </c>
      <c r="K546" t="s">
        <v>121</v>
      </c>
      <c r="L546">
        <v>121</v>
      </c>
      <c r="M546">
        <f t="shared" si="24"/>
        <v>2.2916666666666665E-2</v>
      </c>
      <c r="N546">
        <v>8</v>
      </c>
      <c r="O546">
        <f t="shared" si="25"/>
        <v>0.18333333333333332</v>
      </c>
      <c r="R546" s="7">
        <v>0.31795710256465876</v>
      </c>
      <c r="S546">
        <f t="shared" si="26"/>
        <v>5.8292135470187433E-2</v>
      </c>
    </row>
    <row r="547" spans="1:19" x14ac:dyDescent="0.25">
      <c r="A547">
        <v>11298</v>
      </c>
      <c r="B547">
        <v>12732</v>
      </c>
      <c r="C547" t="s">
        <v>306</v>
      </c>
      <c r="D547" t="s">
        <v>307</v>
      </c>
      <c r="E547" t="s">
        <v>94</v>
      </c>
      <c r="F547">
        <v>70</v>
      </c>
      <c r="G547" s="6">
        <v>-5793.61</v>
      </c>
      <c r="H547" s="6">
        <v>5793.61</v>
      </c>
      <c r="I547" t="s">
        <v>2277</v>
      </c>
      <c r="J547" t="s">
        <v>116</v>
      </c>
      <c r="K547" t="s">
        <v>121</v>
      </c>
      <c r="L547">
        <v>7</v>
      </c>
      <c r="M547">
        <f t="shared" si="24"/>
        <v>1.3257575757575758E-3</v>
      </c>
      <c r="N547">
        <v>24</v>
      </c>
      <c r="O547">
        <f t="shared" si="25"/>
        <v>3.1818181818181822E-2</v>
      </c>
      <c r="R547" s="7">
        <v>0.31794574211825644</v>
      </c>
      <c r="S547">
        <f t="shared" si="26"/>
        <v>1.0116455431035433E-2</v>
      </c>
    </row>
    <row r="548" spans="1:19" x14ac:dyDescent="0.25">
      <c r="A548">
        <v>35465</v>
      </c>
      <c r="B548">
        <v>35879</v>
      </c>
      <c r="C548" t="s">
        <v>307</v>
      </c>
      <c r="D548" t="s">
        <v>334</v>
      </c>
      <c r="E548" t="s">
        <v>94</v>
      </c>
      <c r="F548">
        <v>75</v>
      </c>
      <c r="G548" s="6">
        <v>-5793.75</v>
      </c>
      <c r="H548" s="6">
        <v>5793.75</v>
      </c>
      <c r="I548" t="s">
        <v>2277</v>
      </c>
      <c r="J548" t="s">
        <v>116</v>
      </c>
      <c r="K548" t="s">
        <v>121</v>
      </c>
      <c r="L548">
        <v>33</v>
      </c>
      <c r="M548">
        <f t="shared" si="24"/>
        <v>6.2500000000000003E-3</v>
      </c>
      <c r="N548">
        <v>24</v>
      </c>
      <c r="O548">
        <f t="shared" si="25"/>
        <v>0.15000000000000002</v>
      </c>
      <c r="R548" s="7">
        <v>0.31793805928694741</v>
      </c>
      <c r="S548">
        <f t="shared" si="26"/>
        <v>4.7690708893042118E-2</v>
      </c>
    </row>
    <row r="549" spans="1:19" x14ac:dyDescent="0.25">
      <c r="A549">
        <v>71013</v>
      </c>
      <c r="B549">
        <v>38952</v>
      </c>
      <c r="C549" t="s">
        <v>334</v>
      </c>
      <c r="D549" t="s">
        <v>313</v>
      </c>
      <c r="E549" t="s">
        <v>94</v>
      </c>
      <c r="F549">
        <v>75</v>
      </c>
      <c r="G549" s="6">
        <v>-5793.88</v>
      </c>
      <c r="H549" s="6">
        <v>5793.88</v>
      </c>
      <c r="I549" t="s">
        <v>2277</v>
      </c>
      <c r="J549" t="s">
        <v>116</v>
      </c>
      <c r="K549" t="s">
        <v>121</v>
      </c>
      <c r="L549" s="8">
        <v>1111</v>
      </c>
      <c r="M549">
        <f t="shared" si="24"/>
        <v>0.21041666666666667</v>
      </c>
      <c r="N549">
        <v>24</v>
      </c>
      <c r="O549">
        <f t="shared" si="25"/>
        <v>5.05</v>
      </c>
      <c r="R549" s="7">
        <v>0.31793092556175678</v>
      </c>
      <c r="S549">
        <f t="shared" si="26"/>
        <v>1.6055511740868718</v>
      </c>
    </row>
    <row r="550" spans="1:19" x14ac:dyDescent="0.25">
      <c r="A550">
        <v>55720</v>
      </c>
      <c r="B550">
        <v>16003</v>
      </c>
      <c r="C550" t="s">
        <v>313</v>
      </c>
      <c r="D550" t="s">
        <v>299</v>
      </c>
      <c r="E550" t="s">
        <v>94</v>
      </c>
      <c r="F550">
        <v>75</v>
      </c>
      <c r="G550" s="6">
        <v>-5794.02</v>
      </c>
      <c r="H550" s="6">
        <v>5794.02</v>
      </c>
      <c r="I550" t="s">
        <v>2277</v>
      </c>
      <c r="J550" t="s">
        <v>116</v>
      </c>
      <c r="K550" t="s">
        <v>121</v>
      </c>
      <c r="L550">
        <v>167</v>
      </c>
      <c r="M550">
        <f t="shared" si="24"/>
        <v>3.1628787878787881E-2</v>
      </c>
      <c r="N550">
        <v>24</v>
      </c>
      <c r="O550">
        <f t="shared" si="25"/>
        <v>0.75909090909090915</v>
      </c>
      <c r="R550" s="7">
        <v>0.3179232434464761</v>
      </c>
      <c r="S550">
        <f t="shared" si="26"/>
        <v>0.24133264388891595</v>
      </c>
    </row>
    <row r="551" spans="1:19" x14ac:dyDescent="0.25">
      <c r="A551">
        <v>39879</v>
      </c>
      <c r="B551">
        <v>10346</v>
      </c>
      <c r="C551" t="s">
        <v>299</v>
      </c>
      <c r="D551" t="s">
        <v>300</v>
      </c>
      <c r="E551" t="s">
        <v>94</v>
      </c>
      <c r="F551">
        <v>75</v>
      </c>
      <c r="G551" s="6">
        <v>-5794.78</v>
      </c>
      <c r="H551" s="6">
        <v>5794.78</v>
      </c>
      <c r="I551" t="s">
        <v>2277</v>
      </c>
      <c r="J551" t="s">
        <v>116</v>
      </c>
      <c r="K551" t="s">
        <v>121</v>
      </c>
      <c r="L551">
        <v>44</v>
      </c>
      <c r="M551">
        <f t="shared" si="24"/>
        <v>8.3333333333333332E-3</v>
      </c>
      <c r="N551">
        <v>24</v>
      </c>
      <c r="O551">
        <f t="shared" si="25"/>
        <v>0.2</v>
      </c>
      <c r="R551" s="7">
        <v>0.31788154701192306</v>
      </c>
      <c r="S551">
        <f t="shared" si="26"/>
        <v>6.3576309402384609E-2</v>
      </c>
    </row>
    <row r="552" spans="1:19" x14ac:dyDescent="0.25">
      <c r="A552">
        <v>17241</v>
      </c>
      <c r="B552">
        <v>38108</v>
      </c>
      <c r="C552" t="s">
        <v>300</v>
      </c>
      <c r="D552" t="s">
        <v>312</v>
      </c>
      <c r="E552" t="s">
        <v>94</v>
      </c>
      <c r="F552">
        <v>75</v>
      </c>
      <c r="G552" s="6">
        <v>-5794.91</v>
      </c>
      <c r="H552" s="6">
        <v>5794.91</v>
      </c>
      <c r="I552" t="s">
        <v>2277</v>
      </c>
      <c r="J552" t="s">
        <v>116</v>
      </c>
      <c r="K552" t="s">
        <v>121</v>
      </c>
      <c r="L552">
        <v>12</v>
      </c>
      <c r="M552">
        <f t="shared" si="24"/>
        <v>2.2727272727272726E-3</v>
      </c>
      <c r="N552">
        <v>24</v>
      </c>
      <c r="O552">
        <f t="shared" si="25"/>
        <v>5.4545454545454543E-2</v>
      </c>
      <c r="R552" s="7">
        <v>0.31787441582246345</v>
      </c>
      <c r="S552">
        <f t="shared" si="26"/>
        <v>1.7338604499407096E-2</v>
      </c>
    </row>
    <row r="553" spans="1:19" x14ac:dyDescent="0.25">
      <c r="A553">
        <v>60971</v>
      </c>
      <c r="B553">
        <v>37079</v>
      </c>
      <c r="C553" t="s">
        <v>1721</v>
      </c>
      <c r="D553" t="s">
        <v>875</v>
      </c>
      <c r="E553" t="s">
        <v>239</v>
      </c>
      <c r="F553">
        <v>140</v>
      </c>
      <c r="G553">
        <v>241.31</v>
      </c>
      <c r="H553">
        <v>241.31</v>
      </c>
      <c r="I553" t="s">
        <v>2275</v>
      </c>
      <c r="J553" t="s">
        <v>116</v>
      </c>
      <c r="K553" t="s">
        <v>121</v>
      </c>
      <c r="L553">
        <v>226</v>
      </c>
      <c r="M553">
        <f t="shared" si="24"/>
        <v>4.2803030303030301E-2</v>
      </c>
      <c r="N553">
        <v>8</v>
      </c>
      <c r="O553">
        <f t="shared" si="25"/>
        <v>0.34242424242424241</v>
      </c>
      <c r="R553" s="7">
        <v>0.31626860379774546</v>
      </c>
      <c r="S553">
        <f t="shared" si="26"/>
        <v>0.10829803705801587</v>
      </c>
    </row>
    <row r="554" spans="1:19" x14ac:dyDescent="0.25">
      <c r="A554">
        <v>36461</v>
      </c>
      <c r="B554">
        <v>41927</v>
      </c>
      <c r="C554" t="s">
        <v>1487</v>
      </c>
      <c r="D554" t="s">
        <v>1721</v>
      </c>
      <c r="E554" t="s">
        <v>94</v>
      </c>
      <c r="F554">
        <v>140</v>
      </c>
      <c r="G554">
        <v>242.01</v>
      </c>
      <c r="H554">
        <v>242.01</v>
      </c>
      <c r="I554" t="s">
        <v>2275</v>
      </c>
      <c r="J554" t="s">
        <v>116</v>
      </c>
      <c r="K554" t="s">
        <v>121</v>
      </c>
      <c r="L554">
        <v>34</v>
      </c>
      <c r="M554">
        <f t="shared" si="24"/>
        <v>6.4393939393939392E-3</v>
      </c>
      <c r="N554">
        <v>8</v>
      </c>
      <c r="O554">
        <f t="shared" si="25"/>
        <v>5.1515151515151514E-2</v>
      </c>
      <c r="R554" s="7">
        <v>0.31535381505902221</v>
      </c>
      <c r="S554">
        <f t="shared" si="26"/>
        <v>1.6245499563646598E-2</v>
      </c>
    </row>
    <row r="555" spans="1:19" x14ac:dyDescent="0.25">
      <c r="A555">
        <v>38465</v>
      </c>
      <c r="B555">
        <v>43405</v>
      </c>
      <c r="C555" t="s">
        <v>1753</v>
      </c>
      <c r="D555" t="s">
        <v>1487</v>
      </c>
      <c r="E555" t="s">
        <v>94</v>
      </c>
      <c r="F555">
        <v>100.5</v>
      </c>
      <c r="G555">
        <v>186.7</v>
      </c>
      <c r="H555">
        <v>186.7</v>
      </c>
      <c r="I555" t="s">
        <v>2278</v>
      </c>
      <c r="J555" t="s">
        <v>116</v>
      </c>
      <c r="K555" t="s">
        <v>121</v>
      </c>
      <c r="L555">
        <v>39</v>
      </c>
      <c r="M555">
        <f t="shared" si="24"/>
        <v>7.3863636363636362E-3</v>
      </c>
      <c r="N555">
        <v>8</v>
      </c>
      <c r="O555">
        <f t="shared" si="25"/>
        <v>5.909090909090909E-2</v>
      </c>
      <c r="R555" s="7">
        <v>0.31475874730837788</v>
      </c>
      <c r="S555">
        <f t="shared" si="26"/>
        <v>1.8599380522767783E-2</v>
      </c>
    </row>
    <row r="556" spans="1:19" x14ac:dyDescent="0.25">
      <c r="A556">
        <v>56584</v>
      </c>
      <c r="B556">
        <v>41454</v>
      </c>
      <c r="C556" t="s">
        <v>1298</v>
      </c>
      <c r="D556" t="s">
        <v>1753</v>
      </c>
      <c r="E556" t="s">
        <v>94</v>
      </c>
      <c r="F556">
        <v>100.5</v>
      </c>
      <c r="G556">
        <v>187.16</v>
      </c>
      <c r="H556">
        <v>187.16</v>
      </c>
      <c r="I556" t="s">
        <v>2278</v>
      </c>
      <c r="J556" t="s">
        <v>116</v>
      </c>
      <c r="K556" t="s">
        <v>121</v>
      </c>
      <c r="L556">
        <v>177</v>
      </c>
      <c r="M556">
        <f t="shared" si="24"/>
        <v>3.3522727272727273E-2</v>
      </c>
      <c r="N556">
        <v>8</v>
      </c>
      <c r="O556">
        <f t="shared" si="25"/>
        <v>0.26818181818181819</v>
      </c>
      <c r="R556" s="7">
        <v>0.3139851363671412</v>
      </c>
      <c r="S556">
        <f t="shared" si="26"/>
        <v>8.4205104753006049E-2</v>
      </c>
    </row>
    <row r="557" spans="1:19" x14ac:dyDescent="0.25">
      <c r="A557">
        <v>15839</v>
      </c>
      <c r="B557">
        <v>9965</v>
      </c>
      <c r="C557" t="s">
        <v>1297</v>
      </c>
      <c r="D557" t="s">
        <v>1298</v>
      </c>
      <c r="E557" t="s">
        <v>94</v>
      </c>
      <c r="F557">
        <v>100.5</v>
      </c>
      <c r="G557">
        <v>187.7</v>
      </c>
      <c r="H557">
        <v>187.7</v>
      </c>
      <c r="I557" t="s">
        <v>2278</v>
      </c>
      <c r="J557" t="s">
        <v>116</v>
      </c>
      <c r="K557" t="s">
        <v>121</v>
      </c>
      <c r="L557">
        <v>10</v>
      </c>
      <c r="M557">
        <f t="shared" si="24"/>
        <v>1.893939393939394E-3</v>
      </c>
      <c r="N557">
        <v>8</v>
      </c>
      <c r="O557">
        <f t="shared" si="25"/>
        <v>1.5151515151515152E-2</v>
      </c>
      <c r="R557" s="7">
        <v>0.31308182270897256</v>
      </c>
      <c r="S557">
        <f t="shared" si="26"/>
        <v>4.7436639804389787E-3</v>
      </c>
    </row>
    <row r="558" spans="1:19" x14ac:dyDescent="0.25">
      <c r="A558">
        <v>48785</v>
      </c>
      <c r="B558">
        <v>35404</v>
      </c>
      <c r="C558" t="s">
        <v>1736</v>
      </c>
      <c r="D558" t="s">
        <v>1551</v>
      </c>
      <c r="E558" t="s">
        <v>94</v>
      </c>
      <c r="F558">
        <v>100.5</v>
      </c>
      <c r="G558">
        <v>-356.57</v>
      </c>
      <c r="H558">
        <v>356.57</v>
      </c>
      <c r="I558" t="s">
        <v>2275</v>
      </c>
      <c r="J558" t="s">
        <v>116</v>
      </c>
      <c r="K558" t="s">
        <v>121</v>
      </c>
      <c r="L558">
        <v>99</v>
      </c>
      <c r="M558">
        <f t="shared" si="24"/>
        <v>1.8749999999999999E-2</v>
      </c>
      <c r="N558">
        <v>8</v>
      </c>
      <c r="O558">
        <f t="shared" si="25"/>
        <v>0.15</v>
      </c>
      <c r="R558" s="7">
        <v>0.30070251038184437</v>
      </c>
      <c r="S558">
        <f t="shared" si="26"/>
        <v>4.5105376557276651E-2</v>
      </c>
    </row>
    <row r="559" spans="1:19" x14ac:dyDescent="0.25">
      <c r="A559">
        <v>45281</v>
      </c>
      <c r="B559">
        <v>9696</v>
      </c>
      <c r="C559" t="s">
        <v>1410</v>
      </c>
      <c r="D559" t="s">
        <v>911</v>
      </c>
      <c r="E559" t="s">
        <v>94</v>
      </c>
      <c r="F559">
        <v>65.8</v>
      </c>
      <c r="G559">
        <v>-504.75</v>
      </c>
      <c r="H559">
        <v>504.75</v>
      </c>
      <c r="I559" t="s">
        <v>2275</v>
      </c>
      <c r="J559" t="s">
        <v>116</v>
      </c>
      <c r="K559" t="s">
        <v>121</v>
      </c>
      <c r="L559">
        <v>73</v>
      </c>
      <c r="M559">
        <f t="shared" si="24"/>
        <v>1.3825757575757576E-2</v>
      </c>
      <c r="N559">
        <v>12</v>
      </c>
      <c r="O559">
        <f t="shared" si="25"/>
        <v>0.16590909090909092</v>
      </c>
      <c r="R559" s="7">
        <v>0.30016253227260253</v>
      </c>
      <c r="S559">
        <f t="shared" si="26"/>
        <v>4.9799692854318151E-2</v>
      </c>
    </row>
    <row r="560" spans="1:19" x14ac:dyDescent="0.25">
      <c r="A560">
        <v>58477</v>
      </c>
      <c r="B560">
        <v>16497</v>
      </c>
      <c r="C560" t="s">
        <v>1712</v>
      </c>
      <c r="D560" t="s">
        <v>1383</v>
      </c>
      <c r="E560" t="s">
        <v>94</v>
      </c>
      <c r="F560">
        <v>100.5</v>
      </c>
      <c r="G560">
        <v>-358.72</v>
      </c>
      <c r="H560">
        <v>358.72</v>
      </c>
      <c r="I560" t="s">
        <v>2275</v>
      </c>
      <c r="J560" t="s">
        <v>116</v>
      </c>
      <c r="K560" t="s">
        <v>121</v>
      </c>
      <c r="L560">
        <v>198</v>
      </c>
      <c r="M560">
        <f t="shared" si="24"/>
        <v>3.7499999999999999E-2</v>
      </c>
      <c r="N560">
        <v>8</v>
      </c>
      <c r="O560">
        <f t="shared" si="25"/>
        <v>0.3</v>
      </c>
      <c r="R560" s="7">
        <v>0.2989002400949326</v>
      </c>
      <c r="S560">
        <f t="shared" si="26"/>
        <v>8.9670072028479778E-2</v>
      </c>
    </row>
    <row r="561" spans="1:19" x14ac:dyDescent="0.25">
      <c r="A561">
        <v>68951</v>
      </c>
      <c r="B561">
        <v>21592</v>
      </c>
      <c r="C561" t="s">
        <v>1007</v>
      </c>
      <c r="D561" t="s">
        <v>2060</v>
      </c>
      <c r="E561" t="s">
        <v>94</v>
      </c>
      <c r="F561">
        <v>100.5</v>
      </c>
      <c r="G561" s="6">
        <v>-1337.66</v>
      </c>
      <c r="H561" s="6">
        <v>1337.66</v>
      </c>
      <c r="I561" t="s">
        <v>2275</v>
      </c>
      <c r="J561" t="s">
        <v>116</v>
      </c>
      <c r="K561" t="s">
        <v>121</v>
      </c>
      <c r="L561">
        <v>460</v>
      </c>
      <c r="M561">
        <f t="shared" si="24"/>
        <v>8.7121212121212127E-2</v>
      </c>
      <c r="N561">
        <v>16</v>
      </c>
      <c r="O561">
        <f t="shared" si="25"/>
        <v>1.393939393939394</v>
      </c>
      <c r="R561" s="7">
        <v>0.29877821412474964</v>
      </c>
      <c r="S561">
        <f t="shared" si="26"/>
        <v>0.41647872271934799</v>
      </c>
    </row>
    <row r="562" spans="1:19" x14ac:dyDescent="0.25">
      <c r="A562">
        <v>57354</v>
      </c>
      <c r="B562">
        <v>11830</v>
      </c>
      <c r="C562" t="s">
        <v>911</v>
      </c>
      <c r="D562" t="s">
        <v>1076</v>
      </c>
      <c r="E562" t="s">
        <v>94</v>
      </c>
      <c r="F562">
        <v>65.8</v>
      </c>
      <c r="G562">
        <v>-507.75</v>
      </c>
      <c r="H562">
        <v>507.75</v>
      </c>
      <c r="I562" t="s">
        <v>2275</v>
      </c>
      <c r="J562" t="s">
        <v>116</v>
      </c>
      <c r="K562" t="s">
        <v>121</v>
      </c>
      <c r="L562">
        <v>186</v>
      </c>
      <c r="M562">
        <f t="shared" si="24"/>
        <v>3.5227272727272725E-2</v>
      </c>
      <c r="N562">
        <v>12</v>
      </c>
      <c r="O562">
        <f t="shared" si="25"/>
        <v>0.42272727272727273</v>
      </c>
      <c r="R562" s="7">
        <v>0.2983890461144188</v>
      </c>
      <c r="S562">
        <f t="shared" si="26"/>
        <v>0.12613718767564067</v>
      </c>
    </row>
    <row r="563" spans="1:19" x14ac:dyDescent="0.25">
      <c r="A563">
        <v>68361</v>
      </c>
      <c r="B563">
        <v>15998</v>
      </c>
      <c r="C563" t="s">
        <v>2060</v>
      </c>
      <c r="D563" t="s">
        <v>1126</v>
      </c>
      <c r="E563" t="s">
        <v>94</v>
      </c>
      <c r="F563">
        <v>100.5</v>
      </c>
      <c r="G563" s="6">
        <v>-1340.28</v>
      </c>
      <c r="H563" s="6">
        <v>1340.28</v>
      </c>
      <c r="I563" t="s">
        <v>2275</v>
      </c>
      <c r="J563" t="s">
        <v>116</v>
      </c>
      <c r="K563" t="s">
        <v>121</v>
      </c>
      <c r="L563">
        <v>426</v>
      </c>
      <c r="M563">
        <f t="shared" si="24"/>
        <v>8.0681818181818188E-2</v>
      </c>
      <c r="N563">
        <v>16</v>
      </c>
      <c r="O563">
        <f t="shared" si="25"/>
        <v>1.290909090909091</v>
      </c>
      <c r="R563" s="7">
        <v>0.29819415786709691</v>
      </c>
      <c r="S563">
        <f t="shared" si="26"/>
        <v>0.38494154924661605</v>
      </c>
    </row>
    <row r="564" spans="1:19" x14ac:dyDescent="0.25">
      <c r="A564">
        <v>14987</v>
      </c>
      <c r="B564">
        <v>18293</v>
      </c>
      <c r="C564" t="s">
        <v>1076</v>
      </c>
      <c r="D564" t="s">
        <v>1277</v>
      </c>
      <c r="E564" t="s">
        <v>70</v>
      </c>
      <c r="F564">
        <v>65.8</v>
      </c>
      <c r="G564">
        <v>-508.18</v>
      </c>
      <c r="H564">
        <v>508.18</v>
      </c>
      <c r="I564" t="s">
        <v>2275</v>
      </c>
      <c r="J564" t="s">
        <v>116</v>
      </c>
      <c r="K564" t="s">
        <v>121</v>
      </c>
      <c r="L564">
        <v>10</v>
      </c>
      <c r="M564">
        <f t="shared" si="24"/>
        <v>1.893939393939394E-3</v>
      </c>
      <c r="N564">
        <v>12</v>
      </c>
      <c r="O564">
        <f t="shared" si="25"/>
        <v>2.2727272727272728E-2</v>
      </c>
      <c r="R564" s="7">
        <v>0.29813656217205742</v>
      </c>
      <c r="S564">
        <f t="shared" si="26"/>
        <v>6.7758309584558503E-3</v>
      </c>
    </row>
    <row r="565" spans="1:19" x14ac:dyDescent="0.25">
      <c r="A565">
        <v>10648</v>
      </c>
      <c r="B565">
        <v>28952</v>
      </c>
      <c r="C565" t="s">
        <v>1126</v>
      </c>
      <c r="D565" t="s">
        <v>277</v>
      </c>
      <c r="E565" t="s">
        <v>94</v>
      </c>
      <c r="F565">
        <v>100.5</v>
      </c>
      <c r="G565" s="6">
        <v>-1340.69</v>
      </c>
      <c r="H565" s="6">
        <v>1340.69</v>
      </c>
      <c r="I565" t="s">
        <v>2275</v>
      </c>
      <c r="J565" t="s">
        <v>116</v>
      </c>
      <c r="K565" t="s">
        <v>121</v>
      </c>
      <c r="L565">
        <v>6</v>
      </c>
      <c r="M565">
        <f t="shared" si="24"/>
        <v>1.1363636363636363E-3</v>
      </c>
      <c r="N565">
        <v>16</v>
      </c>
      <c r="O565">
        <f t="shared" si="25"/>
        <v>1.8181818181818181E-2</v>
      </c>
      <c r="R565" s="7">
        <v>0.29810296631295274</v>
      </c>
      <c r="S565">
        <f t="shared" si="26"/>
        <v>5.4200539329627767E-3</v>
      </c>
    </row>
    <row r="566" spans="1:19" x14ac:dyDescent="0.25">
      <c r="A566">
        <v>47831</v>
      </c>
      <c r="B566">
        <v>43358</v>
      </c>
      <c r="C566" t="s">
        <v>1742</v>
      </c>
      <c r="D566" t="s">
        <v>1612</v>
      </c>
      <c r="E566" t="s">
        <v>94</v>
      </c>
      <c r="F566">
        <v>100.5</v>
      </c>
      <c r="G566">
        <v>-372.47</v>
      </c>
      <c r="H566">
        <v>372.47</v>
      </c>
      <c r="I566" t="s">
        <v>2275</v>
      </c>
      <c r="J566" t="s">
        <v>116</v>
      </c>
      <c r="K566" t="s">
        <v>121</v>
      </c>
      <c r="L566">
        <v>91</v>
      </c>
      <c r="M566">
        <f t="shared" si="24"/>
        <v>1.7234848484848485E-2</v>
      </c>
      <c r="N566">
        <v>8</v>
      </c>
      <c r="O566">
        <f t="shared" si="25"/>
        <v>0.13787878787878788</v>
      </c>
      <c r="R566" s="7">
        <v>0.28786612110197929</v>
      </c>
      <c r="S566">
        <f t="shared" si="26"/>
        <v>3.9690631848909266E-2</v>
      </c>
    </row>
    <row r="567" spans="1:19" x14ac:dyDescent="0.25">
      <c r="A567">
        <v>29916</v>
      </c>
      <c r="B567">
        <v>36484</v>
      </c>
      <c r="C567" t="s">
        <v>1612</v>
      </c>
      <c r="D567" t="s">
        <v>1447</v>
      </c>
      <c r="E567" t="s">
        <v>94</v>
      </c>
      <c r="F567">
        <v>100.5</v>
      </c>
      <c r="G567">
        <v>-373.58</v>
      </c>
      <c r="H567">
        <v>373.58</v>
      </c>
      <c r="I567" t="s">
        <v>2275</v>
      </c>
      <c r="J567" t="s">
        <v>116</v>
      </c>
      <c r="K567" t="s">
        <v>121</v>
      </c>
      <c r="L567">
        <v>24</v>
      </c>
      <c r="M567">
        <f t="shared" si="24"/>
        <v>4.5454545454545452E-3</v>
      </c>
      <c r="N567">
        <v>8</v>
      </c>
      <c r="O567">
        <f t="shared" si="25"/>
        <v>3.6363636363636362E-2</v>
      </c>
      <c r="R567" s="7">
        <v>0.28701079856216671</v>
      </c>
      <c r="S567">
        <f t="shared" si="26"/>
        <v>1.0436756311351516E-2</v>
      </c>
    </row>
    <row r="568" spans="1:19" x14ac:dyDescent="0.25">
      <c r="A568">
        <v>61990</v>
      </c>
      <c r="B568">
        <v>36443</v>
      </c>
      <c r="C568" t="s">
        <v>1132</v>
      </c>
      <c r="D568" t="s">
        <v>1390</v>
      </c>
      <c r="E568" t="s">
        <v>94</v>
      </c>
      <c r="F568">
        <v>100.5</v>
      </c>
      <c r="G568">
        <v>-374.37</v>
      </c>
      <c r="H568">
        <v>374.37</v>
      </c>
      <c r="I568" t="s">
        <v>2275</v>
      </c>
      <c r="J568" t="s">
        <v>116</v>
      </c>
      <c r="K568" t="s">
        <v>121</v>
      </c>
      <c r="L568">
        <v>237</v>
      </c>
      <c r="M568">
        <f t="shared" si="24"/>
        <v>4.4886363636363634E-2</v>
      </c>
      <c r="N568">
        <v>8</v>
      </c>
      <c r="O568">
        <f t="shared" si="25"/>
        <v>0.35909090909090907</v>
      </c>
      <c r="R568" s="7">
        <v>0.28640514498184749</v>
      </c>
      <c r="S568">
        <f t="shared" si="26"/>
        <v>0.10284548387984523</v>
      </c>
    </row>
    <row r="569" spans="1:19" x14ac:dyDescent="0.25">
      <c r="A569">
        <v>42272</v>
      </c>
      <c r="B569">
        <v>4587</v>
      </c>
      <c r="C569" t="s">
        <v>1297</v>
      </c>
      <c r="D569" t="s">
        <v>1815</v>
      </c>
      <c r="E569" t="s">
        <v>94</v>
      </c>
      <c r="F569">
        <v>100.5</v>
      </c>
      <c r="G569">
        <v>-211.42</v>
      </c>
      <c r="H569">
        <v>211.42</v>
      </c>
      <c r="I569" t="s">
        <v>2278</v>
      </c>
      <c r="J569" t="s">
        <v>116</v>
      </c>
      <c r="K569" t="s">
        <v>121</v>
      </c>
      <c r="L569">
        <v>54</v>
      </c>
      <c r="M569">
        <f t="shared" si="24"/>
        <v>1.0227272727272727E-2</v>
      </c>
      <c r="N569">
        <v>8</v>
      </c>
      <c r="O569">
        <f t="shared" si="25"/>
        <v>8.1818181818181818E-2</v>
      </c>
      <c r="R569" s="7">
        <v>0.27795600284965544</v>
      </c>
      <c r="S569">
        <f t="shared" si="26"/>
        <v>2.2741854778608173E-2</v>
      </c>
    </row>
    <row r="570" spans="1:19" x14ac:dyDescent="0.25">
      <c r="A570">
        <v>53878</v>
      </c>
      <c r="B570">
        <v>40093</v>
      </c>
      <c r="C570" t="s">
        <v>1799</v>
      </c>
      <c r="D570" t="s">
        <v>1937</v>
      </c>
      <c r="E570" t="s">
        <v>94</v>
      </c>
      <c r="F570">
        <v>100.5</v>
      </c>
      <c r="G570">
        <v>-386.51</v>
      </c>
      <c r="H570">
        <v>386.51</v>
      </c>
      <c r="I570" t="s">
        <v>2275</v>
      </c>
      <c r="J570" t="s">
        <v>116</v>
      </c>
      <c r="K570" t="s">
        <v>121</v>
      </c>
      <c r="L570">
        <v>147</v>
      </c>
      <c r="M570">
        <f t="shared" si="24"/>
        <v>2.784090909090909E-2</v>
      </c>
      <c r="N570">
        <v>8</v>
      </c>
      <c r="O570">
        <f t="shared" si="25"/>
        <v>0.22272727272727272</v>
      </c>
      <c r="R570" s="7">
        <v>0.27740936619195944</v>
      </c>
      <c r="S570">
        <f t="shared" si="26"/>
        <v>6.1786631560936417E-2</v>
      </c>
    </row>
    <row r="571" spans="1:19" x14ac:dyDescent="0.25">
      <c r="A571">
        <v>5882</v>
      </c>
      <c r="B571">
        <v>347652</v>
      </c>
      <c r="C571" t="s">
        <v>970</v>
      </c>
      <c r="D571" t="s">
        <v>971</v>
      </c>
      <c r="E571" t="s">
        <v>70</v>
      </c>
      <c r="F571">
        <v>100.5</v>
      </c>
      <c r="G571" s="6">
        <v>1197.0999999999999</v>
      </c>
      <c r="H571" s="6">
        <v>1197.0999999999999</v>
      </c>
      <c r="I571" t="s">
        <v>2278</v>
      </c>
      <c r="J571" t="s">
        <v>116</v>
      </c>
      <c r="K571" t="s">
        <v>121</v>
      </c>
      <c r="L571">
        <v>4</v>
      </c>
      <c r="M571">
        <f t="shared" si="24"/>
        <v>7.5757575757575758E-4</v>
      </c>
      <c r="N571">
        <v>16</v>
      </c>
      <c r="O571">
        <f t="shared" si="25"/>
        <v>1.2121212121212121E-2</v>
      </c>
      <c r="R571" s="7">
        <v>0.27737365299473732</v>
      </c>
      <c r="S571">
        <f t="shared" si="26"/>
        <v>3.3621048847846946E-3</v>
      </c>
    </row>
    <row r="572" spans="1:19" x14ac:dyDescent="0.25">
      <c r="A572">
        <v>9354</v>
      </c>
      <c r="B572">
        <v>25301</v>
      </c>
      <c r="C572" t="s">
        <v>1082</v>
      </c>
      <c r="D572" t="s">
        <v>970</v>
      </c>
      <c r="E572" t="s">
        <v>94</v>
      </c>
      <c r="F572">
        <v>100.5</v>
      </c>
      <c r="G572" s="6">
        <v>1197.24</v>
      </c>
      <c r="H572" s="6">
        <v>1197.24</v>
      </c>
      <c r="I572" t="s">
        <v>2278</v>
      </c>
      <c r="J572" t="s">
        <v>116</v>
      </c>
      <c r="K572" t="s">
        <v>121</v>
      </c>
      <c r="L572">
        <v>5</v>
      </c>
      <c r="M572">
        <f t="shared" si="24"/>
        <v>9.46969696969697E-4</v>
      </c>
      <c r="N572">
        <v>16</v>
      </c>
      <c r="O572">
        <f t="shared" si="25"/>
        <v>1.5151515151515152E-2</v>
      </c>
      <c r="R572" s="7">
        <v>0.27734121813504398</v>
      </c>
      <c r="S572">
        <f t="shared" si="26"/>
        <v>4.202139668712788E-3</v>
      </c>
    </row>
    <row r="573" spans="1:19" x14ac:dyDescent="0.25">
      <c r="A573">
        <v>47830</v>
      </c>
      <c r="B573">
        <v>32364</v>
      </c>
      <c r="C573" t="s">
        <v>1815</v>
      </c>
      <c r="D573" t="s">
        <v>1704</v>
      </c>
      <c r="E573" t="s">
        <v>94</v>
      </c>
      <c r="F573">
        <v>100.5</v>
      </c>
      <c r="G573">
        <v>-211.94</v>
      </c>
      <c r="H573">
        <v>211.94</v>
      </c>
      <c r="I573" t="s">
        <v>2278</v>
      </c>
      <c r="J573" t="s">
        <v>116</v>
      </c>
      <c r="K573" t="s">
        <v>121</v>
      </c>
      <c r="L573">
        <v>91</v>
      </c>
      <c r="M573">
        <f t="shared" si="24"/>
        <v>1.7234848484848485E-2</v>
      </c>
      <c r="N573">
        <v>8</v>
      </c>
      <c r="O573">
        <f t="shared" si="25"/>
        <v>0.13787878787878788</v>
      </c>
      <c r="R573" s="7">
        <v>0.27727403096383008</v>
      </c>
      <c r="S573">
        <f t="shared" si="26"/>
        <v>3.8230207299558387E-2</v>
      </c>
    </row>
    <row r="574" spans="1:19" x14ac:dyDescent="0.25">
      <c r="A574">
        <v>51436</v>
      </c>
      <c r="B574">
        <v>10074</v>
      </c>
      <c r="C574" t="s">
        <v>1937</v>
      </c>
      <c r="D574" t="s">
        <v>1688</v>
      </c>
      <c r="E574" t="s">
        <v>94</v>
      </c>
      <c r="F574">
        <v>100.5</v>
      </c>
      <c r="G574">
        <v>-386.71</v>
      </c>
      <c r="H574">
        <v>386.71</v>
      </c>
      <c r="I574" t="s">
        <v>2275</v>
      </c>
      <c r="J574" t="s">
        <v>116</v>
      </c>
      <c r="K574" t="s">
        <v>121</v>
      </c>
      <c r="L574">
        <v>123</v>
      </c>
      <c r="M574">
        <f t="shared" si="24"/>
        <v>2.3295454545454546E-2</v>
      </c>
      <c r="N574">
        <v>8</v>
      </c>
      <c r="O574">
        <f t="shared" si="25"/>
        <v>0.18636363636363637</v>
      </c>
      <c r="R574" s="7">
        <v>0.27726589466746204</v>
      </c>
      <c r="S574">
        <f t="shared" si="26"/>
        <v>5.1672280369845204E-2</v>
      </c>
    </row>
    <row r="575" spans="1:19" x14ac:dyDescent="0.25">
      <c r="A575">
        <v>35106</v>
      </c>
      <c r="B575">
        <v>25428</v>
      </c>
      <c r="C575" t="s">
        <v>1704</v>
      </c>
      <c r="D575" t="s">
        <v>1585</v>
      </c>
      <c r="E575" t="s">
        <v>94</v>
      </c>
      <c r="F575">
        <v>32</v>
      </c>
      <c r="G575">
        <v>-212.61</v>
      </c>
      <c r="H575">
        <v>212.61</v>
      </c>
      <c r="I575" t="s">
        <v>2278</v>
      </c>
      <c r="J575" t="s">
        <v>116</v>
      </c>
      <c r="K575" t="s">
        <v>121</v>
      </c>
      <c r="L575">
        <v>32</v>
      </c>
      <c r="M575">
        <f t="shared" si="24"/>
        <v>6.0606060606060606E-3</v>
      </c>
      <c r="N575">
        <v>8</v>
      </c>
      <c r="O575">
        <f t="shared" si="25"/>
        <v>4.8484848484848485E-2</v>
      </c>
      <c r="R575" s="7">
        <v>0.27640025456222261</v>
      </c>
      <c r="S575">
        <f t="shared" si="26"/>
        <v>1.3401224463622914E-2</v>
      </c>
    </row>
    <row r="576" spans="1:19" x14ac:dyDescent="0.25">
      <c r="A576">
        <v>66036</v>
      </c>
      <c r="B576">
        <v>28057</v>
      </c>
      <c r="C576" t="s">
        <v>1667</v>
      </c>
      <c r="D576" t="s">
        <v>1918</v>
      </c>
      <c r="E576" t="s">
        <v>94</v>
      </c>
      <c r="F576">
        <v>100.5</v>
      </c>
      <c r="G576" s="6">
        <v>-1208.68</v>
      </c>
      <c r="H576" s="6">
        <v>1208.68</v>
      </c>
      <c r="I576" t="s">
        <v>2278</v>
      </c>
      <c r="J576" t="s">
        <v>116</v>
      </c>
      <c r="K576" t="s">
        <v>121</v>
      </c>
      <c r="L576">
        <v>323</v>
      </c>
      <c r="M576">
        <f t="shared" si="24"/>
        <v>6.1174242424242423E-2</v>
      </c>
      <c r="N576">
        <v>16</v>
      </c>
      <c r="O576">
        <f t="shared" si="25"/>
        <v>0.97878787878787876</v>
      </c>
      <c r="R576" s="7">
        <v>0.27471621934672535</v>
      </c>
      <c r="S576">
        <f t="shared" si="26"/>
        <v>0.26888890560300693</v>
      </c>
    </row>
    <row r="577" spans="1:19" x14ac:dyDescent="0.25">
      <c r="A577">
        <v>49720</v>
      </c>
      <c r="B577">
        <v>16486</v>
      </c>
      <c r="C577" t="s">
        <v>1918</v>
      </c>
      <c r="D577" t="s">
        <v>1819</v>
      </c>
      <c r="E577" t="s">
        <v>94</v>
      </c>
      <c r="F577">
        <v>100.5</v>
      </c>
      <c r="G577" s="6">
        <v>-1210.25</v>
      </c>
      <c r="H577" s="6">
        <v>1210.25</v>
      </c>
      <c r="I577" t="s">
        <v>2278</v>
      </c>
      <c r="J577" t="s">
        <v>116</v>
      </c>
      <c r="K577" t="s">
        <v>121</v>
      </c>
      <c r="L577">
        <v>107</v>
      </c>
      <c r="M577">
        <f t="shared" si="24"/>
        <v>2.0265151515151514E-2</v>
      </c>
      <c r="N577">
        <v>16</v>
      </c>
      <c r="O577">
        <f t="shared" si="25"/>
        <v>0.32424242424242422</v>
      </c>
      <c r="R577" s="7">
        <v>0.2743598430076431</v>
      </c>
      <c r="S577">
        <f t="shared" si="26"/>
        <v>8.8959100611569114E-2</v>
      </c>
    </row>
    <row r="578" spans="1:19" x14ac:dyDescent="0.25">
      <c r="A578">
        <v>42518</v>
      </c>
      <c r="B578">
        <v>39061</v>
      </c>
      <c r="C578" t="s">
        <v>1819</v>
      </c>
      <c r="D578" t="s">
        <v>1820</v>
      </c>
      <c r="E578" t="s">
        <v>94</v>
      </c>
      <c r="F578">
        <v>100.5</v>
      </c>
      <c r="G578" s="6">
        <v>-1210.3800000000001</v>
      </c>
      <c r="H578" s="6">
        <v>1210.3800000000001</v>
      </c>
      <c r="I578" t="s">
        <v>2278</v>
      </c>
      <c r="J578" t="s">
        <v>116</v>
      </c>
      <c r="K578" t="s">
        <v>121</v>
      </c>
      <c r="L578">
        <v>55</v>
      </c>
      <c r="M578">
        <f t="shared" ref="M578:M641" si="27">L578/5280</f>
        <v>1.0416666666666666E-2</v>
      </c>
      <c r="N578">
        <v>16</v>
      </c>
      <c r="O578">
        <f t="shared" ref="O578:O641" si="28">M578*N578</f>
        <v>0.16666666666666666</v>
      </c>
      <c r="R578" s="7">
        <v>0.27433037558452716</v>
      </c>
      <c r="S578">
        <f t="shared" ref="S578:S641" si="29">R578*O578</f>
        <v>4.5721729264087858E-2</v>
      </c>
    </row>
    <row r="579" spans="1:19" x14ac:dyDescent="0.25">
      <c r="A579">
        <v>69461</v>
      </c>
      <c r="B579">
        <v>30766</v>
      </c>
      <c r="C579" t="s">
        <v>1820</v>
      </c>
      <c r="D579" t="s">
        <v>1984</v>
      </c>
      <c r="E579" t="s">
        <v>94</v>
      </c>
      <c r="F579">
        <v>100.5</v>
      </c>
      <c r="G579" s="6">
        <v>-1210.6500000000001</v>
      </c>
      <c r="H579" s="6">
        <v>1210.6500000000001</v>
      </c>
      <c r="I579" t="s">
        <v>2278</v>
      </c>
      <c r="J579" t="s">
        <v>116</v>
      </c>
      <c r="K579" t="s">
        <v>121</v>
      </c>
      <c r="L579">
        <v>504</v>
      </c>
      <c r="M579">
        <f t="shared" si="27"/>
        <v>9.5454545454545459E-2</v>
      </c>
      <c r="N579">
        <v>16</v>
      </c>
      <c r="O579">
        <f t="shared" si="28"/>
        <v>1.5272727272727273</v>
      </c>
      <c r="R579" s="7">
        <v>0.27426919423450213</v>
      </c>
      <c r="S579">
        <f t="shared" si="29"/>
        <v>0.41888386028542146</v>
      </c>
    </row>
    <row r="580" spans="1:19" x14ac:dyDescent="0.25">
      <c r="A580">
        <v>57233</v>
      </c>
      <c r="B580">
        <v>22058</v>
      </c>
      <c r="C580" t="s">
        <v>1984</v>
      </c>
      <c r="D580" t="s">
        <v>1985</v>
      </c>
      <c r="E580" t="s">
        <v>94</v>
      </c>
      <c r="F580">
        <v>100.5</v>
      </c>
      <c r="G580" s="6">
        <v>-1211.3</v>
      </c>
      <c r="H580" s="6">
        <v>1211.3</v>
      </c>
      <c r="I580" t="s">
        <v>2278</v>
      </c>
      <c r="J580" t="s">
        <v>116</v>
      </c>
      <c r="K580" t="s">
        <v>121</v>
      </c>
      <c r="L580">
        <v>185</v>
      </c>
      <c r="M580">
        <f t="shared" si="27"/>
        <v>3.5037878787878785E-2</v>
      </c>
      <c r="N580">
        <v>16</v>
      </c>
      <c r="O580">
        <f t="shared" si="28"/>
        <v>0.56060606060606055</v>
      </c>
      <c r="R580" s="7">
        <v>0.27412201766696942</v>
      </c>
      <c r="S580">
        <f t="shared" si="29"/>
        <v>0.15367446444966465</v>
      </c>
    </row>
    <row r="581" spans="1:19" x14ac:dyDescent="0.25">
      <c r="A581">
        <v>67507</v>
      </c>
      <c r="B581">
        <v>20765</v>
      </c>
      <c r="C581" t="s">
        <v>1985</v>
      </c>
      <c r="D581" t="s">
        <v>1971</v>
      </c>
      <c r="E581" t="s">
        <v>94</v>
      </c>
      <c r="F581">
        <v>100.5</v>
      </c>
      <c r="G581" s="6">
        <v>-1214.6199999999999</v>
      </c>
      <c r="H581" s="6">
        <v>1214.6199999999999</v>
      </c>
      <c r="I581" t="s">
        <v>2278</v>
      </c>
      <c r="J581" t="s">
        <v>116</v>
      </c>
      <c r="K581" t="s">
        <v>121</v>
      </c>
      <c r="L581">
        <v>381</v>
      </c>
      <c r="M581">
        <f t="shared" si="27"/>
        <v>7.2159090909090909E-2</v>
      </c>
      <c r="N581">
        <v>16</v>
      </c>
      <c r="O581">
        <f t="shared" si="28"/>
        <v>1.1545454545454545</v>
      </c>
      <c r="R581" s="7">
        <v>0.27337274209217705</v>
      </c>
      <c r="S581">
        <f t="shared" si="29"/>
        <v>0.31562125677914987</v>
      </c>
    </row>
    <row r="582" spans="1:19" x14ac:dyDescent="0.25">
      <c r="A582">
        <v>55659</v>
      </c>
      <c r="B582">
        <v>25960</v>
      </c>
      <c r="C582" t="s">
        <v>1971</v>
      </c>
      <c r="D582" t="s">
        <v>1598</v>
      </c>
      <c r="E582" t="s">
        <v>94</v>
      </c>
      <c r="F582">
        <v>100.5</v>
      </c>
      <c r="G582" s="6">
        <v>-1215.21</v>
      </c>
      <c r="H582" s="6">
        <v>1215.21</v>
      </c>
      <c r="I582" t="s">
        <v>2278</v>
      </c>
      <c r="J582" t="s">
        <v>116</v>
      </c>
      <c r="K582" t="s">
        <v>121</v>
      </c>
      <c r="L582">
        <v>167</v>
      </c>
      <c r="M582">
        <f t="shared" si="27"/>
        <v>3.1628787878787881E-2</v>
      </c>
      <c r="N582">
        <v>16</v>
      </c>
      <c r="O582">
        <f t="shared" si="28"/>
        <v>0.5060606060606061</v>
      </c>
      <c r="R582" s="7">
        <v>0.27324001612889953</v>
      </c>
      <c r="S582">
        <f t="shared" si="29"/>
        <v>0.13827600816220068</v>
      </c>
    </row>
    <row r="583" spans="1:19" x14ac:dyDescent="0.25">
      <c r="A583">
        <v>29504</v>
      </c>
      <c r="B583">
        <v>5038</v>
      </c>
      <c r="C583" t="s">
        <v>1598</v>
      </c>
      <c r="D583" t="s">
        <v>1599</v>
      </c>
      <c r="E583" t="s">
        <v>64</v>
      </c>
      <c r="F583">
        <v>100.5</v>
      </c>
      <c r="G583" s="6">
        <v>-1215.3499999999999</v>
      </c>
      <c r="H583" s="6">
        <v>1215.3499999999999</v>
      </c>
      <c r="I583" t="s">
        <v>2278</v>
      </c>
      <c r="J583" t="s">
        <v>116</v>
      </c>
      <c r="K583" t="s">
        <v>121</v>
      </c>
      <c r="L583">
        <v>25</v>
      </c>
      <c r="M583">
        <f t="shared" si="27"/>
        <v>4.734848484848485E-3</v>
      </c>
      <c r="N583">
        <v>16</v>
      </c>
      <c r="O583">
        <f t="shared" si="28"/>
        <v>7.575757575757576E-2</v>
      </c>
      <c r="R583" s="7">
        <v>0.27320854074957834</v>
      </c>
      <c r="S583">
        <f t="shared" si="29"/>
        <v>2.0697616723452904E-2</v>
      </c>
    </row>
    <row r="584" spans="1:19" x14ac:dyDescent="0.25">
      <c r="A584">
        <v>70598</v>
      </c>
      <c r="B584">
        <v>11161</v>
      </c>
      <c r="C584" t="s">
        <v>2071</v>
      </c>
      <c r="D584" t="s">
        <v>1599</v>
      </c>
      <c r="E584" t="s">
        <v>64</v>
      </c>
      <c r="F584">
        <v>100.5</v>
      </c>
      <c r="G584" s="6">
        <v>1215.79</v>
      </c>
      <c r="H584" s="6">
        <v>1215.79</v>
      </c>
      <c r="I584" t="s">
        <v>2278</v>
      </c>
      <c r="J584" t="s">
        <v>116</v>
      </c>
      <c r="K584" t="s">
        <v>121</v>
      </c>
      <c r="L584">
        <v>775</v>
      </c>
      <c r="M584">
        <f t="shared" si="27"/>
        <v>0.14678030303030304</v>
      </c>
      <c r="N584">
        <v>16</v>
      </c>
      <c r="O584">
        <f t="shared" si="28"/>
        <v>2.3484848484848486</v>
      </c>
      <c r="R584" s="7">
        <v>0.27310966532049125</v>
      </c>
      <c r="S584">
        <f t="shared" si="29"/>
        <v>0.64139391097994158</v>
      </c>
    </row>
    <row r="585" spans="1:19" x14ac:dyDescent="0.25">
      <c r="A585">
        <v>70945</v>
      </c>
      <c r="B585">
        <v>22421</v>
      </c>
      <c r="C585" t="s">
        <v>2067</v>
      </c>
      <c r="D585" t="s">
        <v>2071</v>
      </c>
      <c r="E585" t="s">
        <v>64</v>
      </c>
      <c r="F585">
        <v>100.5</v>
      </c>
      <c r="G585" s="6">
        <v>1216.17</v>
      </c>
      <c r="H585" s="6">
        <v>1216.17</v>
      </c>
      <c r="I585" t="s">
        <v>2278</v>
      </c>
      <c r="J585" t="s">
        <v>116</v>
      </c>
      <c r="K585" t="s">
        <v>121</v>
      </c>
      <c r="L585" s="8">
        <v>1039</v>
      </c>
      <c r="M585">
        <f t="shared" si="27"/>
        <v>0.19678030303030303</v>
      </c>
      <c r="N585">
        <v>16</v>
      </c>
      <c r="O585">
        <f t="shared" si="28"/>
        <v>3.1484848484848484</v>
      </c>
      <c r="R585" s="7">
        <v>0.27302433048011382</v>
      </c>
      <c r="S585">
        <f t="shared" si="29"/>
        <v>0.85961296778435836</v>
      </c>
    </row>
    <row r="586" spans="1:19" x14ac:dyDescent="0.25">
      <c r="A586">
        <v>70172</v>
      </c>
      <c r="B586">
        <v>33599</v>
      </c>
      <c r="C586" t="s">
        <v>2039</v>
      </c>
      <c r="D586" t="s">
        <v>2067</v>
      </c>
      <c r="E586" t="s">
        <v>64</v>
      </c>
      <c r="F586">
        <v>100.5</v>
      </c>
      <c r="G586" s="6">
        <v>1216.31</v>
      </c>
      <c r="H586" s="6">
        <v>1216.31</v>
      </c>
      <c r="I586" t="s">
        <v>2278</v>
      </c>
      <c r="J586" t="s">
        <v>116</v>
      </c>
      <c r="K586" t="s">
        <v>121</v>
      </c>
      <c r="L586">
        <v>605</v>
      </c>
      <c r="M586">
        <f t="shared" si="27"/>
        <v>0.11458333333333333</v>
      </c>
      <c r="N586">
        <v>16</v>
      </c>
      <c r="O586">
        <f t="shared" si="28"/>
        <v>1.8333333333333333</v>
      </c>
      <c r="R586" s="7">
        <v>0.2729929047693434</v>
      </c>
      <c r="S586">
        <f t="shared" si="29"/>
        <v>0.50048699207712954</v>
      </c>
    </row>
    <row r="587" spans="1:19" x14ac:dyDescent="0.25">
      <c r="A587">
        <v>64859</v>
      </c>
      <c r="B587">
        <v>33420</v>
      </c>
      <c r="C587" t="s">
        <v>2038</v>
      </c>
      <c r="D587" t="s">
        <v>2039</v>
      </c>
      <c r="E587" t="s">
        <v>94</v>
      </c>
      <c r="F587">
        <v>100.5</v>
      </c>
      <c r="G587" s="6">
        <v>1216.45</v>
      </c>
      <c r="H587" s="6">
        <v>1216.45</v>
      </c>
      <c r="I587" t="s">
        <v>2278</v>
      </c>
      <c r="J587" t="s">
        <v>116</v>
      </c>
      <c r="K587" t="s">
        <v>121</v>
      </c>
      <c r="L587">
        <v>294</v>
      </c>
      <c r="M587">
        <f t="shared" si="27"/>
        <v>5.568181818181818E-2</v>
      </c>
      <c r="N587">
        <v>16</v>
      </c>
      <c r="O587">
        <f t="shared" si="28"/>
        <v>0.89090909090909087</v>
      </c>
      <c r="R587" s="7">
        <v>0.27296148629207945</v>
      </c>
      <c r="S587">
        <f t="shared" si="29"/>
        <v>0.24318386960567076</v>
      </c>
    </row>
    <row r="588" spans="1:19" x14ac:dyDescent="0.25">
      <c r="A588">
        <v>65190</v>
      </c>
      <c r="B588">
        <v>19125</v>
      </c>
      <c r="C588" t="s">
        <v>2041</v>
      </c>
      <c r="D588" t="s">
        <v>2038</v>
      </c>
      <c r="E588" t="s">
        <v>94</v>
      </c>
      <c r="F588">
        <v>100.5</v>
      </c>
      <c r="G588" s="6">
        <v>1216.58</v>
      </c>
      <c r="H588" s="6">
        <v>1216.58</v>
      </c>
      <c r="I588" t="s">
        <v>2278</v>
      </c>
      <c r="J588" t="s">
        <v>116</v>
      </c>
      <c r="K588" t="s">
        <v>121</v>
      </c>
      <c r="L588">
        <v>318</v>
      </c>
      <c r="M588">
        <f t="shared" si="27"/>
        <v>6.0227272727272727E-2</v>
      </c>
      <c r="N588">
        <v>16</v>
      </c>
      <c r="O588">
        <f t="shared" si="28"/>
        <v>0.96363636363636362</v>
      </c>
      <c r="R588" s="7">
        <v>0.27293231846652094</v>
      </c>
      <c r="S588">
        <f t="shared" si="29"/>
        <v>0.26300750688592017</v>
      </c>
    </row>
    <row r="589" spans="1:19" x14ac:dyDescent="0.25">
      <c r="A589">
        <v>70706</v>
      </c>
      <c r="B589">
        <v>42026</v>
      </c>
      <c r="C589" t="s">
        <v>1008</v>
      </c>
      <c r="D589" t="s">
        <v>2041</v>
      </c>
      <c r="E589" t="s">
        <v>94</v>
      </c>
      <c r="F589">
        <v>100.5</v>
      </c>
      <c r="G589" s="6">
        <v>1216.81</v>
      </c>
      <c r="H589" s="6">
        <v>1216.81</v>
      </c>
      <c r="I589" t="s">
        <v>2278</v>
      </c>
      <c r="J589" t="s">
        <v>116</v>
      </c>
      <c r="K589" t="s">
        <v>121</v>
      </c>
      <c r="L589">
        <v>801</v>
      </c>
      <c r="M589">
        <f t="shared" si="27"/>
        <v>0.15170454545454545</v>
      </c>
      <c r="N589">
        <v>16</v>
      </c>
      <c r="O589">
        <f t="shared" si="28"/>
        <v>2.4272727272727272</v>
      </c>
      <c r="R589" s="7">
        <v>0.27288072911958322</v>
      </c>
      <c r="S589">
        <f t="shared" si="29"/>
        <v>0.66235595159026106</v>
      </c>
    </row>
    <row r="590" spans="1:19" x14ac:dyDescent="0.25">
      <c r="A590">
        <v>7347</v>
      </c>
      <c r="B590">
        <v>23426</v>
      </c>
      <c r="C590" t="s">
        <v>971</v>
      </c>
      <c r="D590" t="s">
        <v>1008</v>
      </c>
      <c r="E590" t="s">
        <v>70</v>
      </c>
      <c r="F590">
        <v>100.5</v>
      </c>
      <c r="G590" s="6">
        <v>1216.95</v>
      </c>
      <c r="H590" s="6">
        <v>1216.95</v>
      </c>
      <c r="I590" t="s">
        <v>2278</v>
      </c>
      <c r="J590" t="s">
        <v>116</v>
      </c>
      <c r="K590" t="s">
        <v>121</v>
      </c>
      <c r="L590">
        <v>4</v>
      </c>
      <c r="M590">
        <f t="shared" si="27"/>
        <v>7.5757575757575758E-4</v>
      </c>
      <c r="N590">
        <v>16</v>
      </c>
      <c r="O590">
        <f t="shared" si="28"/>
        <v>1.2121212121212121E-2</v>
      </c>
      <c r="R590" s="7">
        <v>0.27284933645589388</v>
      </c>
      <c r="S590">
        <f t="shared" si="29"/>
        <v>3.307264684313865E-3</v>
      </c>
    </row>
    <row r="591" spans="1:19" x14ac:dyDescent="0.25">
      <c r="A591">
        <v>70444</v>
      </c>
      <c r="B591">
        <v>28985</v>
      </c>
      <c r="C591" t="s">
        <v>1496</v>
      </c>
      <c r="D591" t="s">
        <v>1082</v>
      </c>
      <c r="E591" t="s">
        <v>94</v>
      </c>
      <c r="F591">
        <v>100.5</v>
      </c>
      <c r="G591" s="6">
        <v>1217.3599999999999</v>
      </c>
      <c r="H591" s="6">
        <v>1217.3599999999999</v>
      </c>
      <c r="I591" t="s">
        <v>2278</v>
      </c>
      <c r="J591" t="s">
        <v>116</v>
      </c>
      <c r="K591" t="s">
        <v>121</v>
      </c>
      <c r="L591">
        <v>747</v>
      </c>
      <c r="M591">
        <f t="shared" si="27"/>
        <v>0.14147727272727273</v>
      </c>
      <c r="N591">
        <v>16</v>
      </c>
      <c r="O591">
        <f t="shared" si="28"/>
        <v>2.2636363636363637</v>
      </c>
      <c r="R591" s="7">
        <v>0.27275744233423149</v>
      </c>
      <c r="S591">
        <f t="shared" si="29"/>
        <v>0.61742366492021494</v>
      </c>
    </row>
    <row r="592" spans="1:19" x14ac:dyDescent="0.25">
      <c r="A592">
        <v>23831</v>
      </c>
      <c r="B592">
        <v>34520</v>
      </c>
      <c r="C592" t="s">
        <v>1496</v>
      </c>
      <c r="D592" t="s">
        <v>1497</v>
      </c>
      <c r="E592" t="s">
        <v>94</v>
      </c>
      <c r="F592">
        <v>100.5</v>
      </c>
      <c r="G592" s="6">
        <v>-1217.49</v>
      </c>
      <c r="H592" s="6">
        <v>1217.49</v>
      </c>
      <c r="I592" t="s">
        <v>2278</v>
      </c>
      <c r="J592" t="s">
        <v>116</v>
      </c>
      <c r="K592" t="s">
        <v>121</v>
      </c>
      <c r="L592">
        <v>16</v>
      </c>
      <c r="M592">
        <f t="shared" si="27"/>
        <v>3.0303030303030303E-3</v>
      </c>
      <c r="N592">
        <v>16</v>
      </c>
      <c r="O592">
        <f t="shared" si="28"/>
        <v>4.8484848484848485E-2</v>
      </c>
      <c r="R592" s="7">
        <v>0.2727283180970686</v>
      </c>
      <c r="S592">
        <f t="shared" si="29"/>
        <v>1.3223191180463932E-2</v>
      </c>
    </row>
    <row r="593" spans="1:19" x14ac:dyDescent="0.25">
      <c r="A593">
        <v>71110</v>
      </c>
      <c r="B593">
        <v>12013</v>
      </c>
      <c r="C593" t="s">
        <v>1003</v>
      </c>
      <c r="D593" t="s">
        <v>1497</v>
      </c>
      <c r="E593" t="s">
        <v>94</v>
      </c>
      <c r="F593">
        <v>100.5</v>
      </c>
      <c r="G593" s="6">
        <v>1217.6300000000001</v>
      </c>
      <c r="H593" s="6">
        <v>1217.6300000000001</v>
      </c>
      <c r="I593" t="s">
        <v>2278</v>
      </c>
      <c r="J593" t="s">
        <v>116</v>
      </c>
      <c r="K593" t="s">
        <v>121</v>
      </c>
      <c r="L593" s="8">
        <v>1302</v>
      </c>
      <c r="M593">
        <f t="shared" si="27"/>
        <v>0.24659090909090908</v>
      </c>
      <c r="N593">
        <v>16</v>
      </c>
      <c r="O593">
        <f t="shared" si="28"/>
        <v>3.9454545454545453</v>
      </c>
      <c r="R593" s="7">
        <v>0.27269696048881847</v>
      </c>
      <c r="S593">
        <f t="shared" si="29"/>
        <v>1.0759134622922475</v>
      </c>
    </row>
    <row r="594" spans="1:19" x14ac:dyDescent="0.25">
      <c r="A594">
        <v>51876</v>
      </c>
      <c r="B594">
        <v>27016</v>
      </c>
      <c r="C594" t="s">
        <v>1383</v>
      </c>
      <c r="D594" t="s">
        <v>1736</v>
      </c>
      <c r="E594" t="s">
        <v>94</v>
      </c>
      <c r="F594">
        <v>100.5</v>
      </c>
      <c r="G594">
        <v>-400.7</v>
      </c>
      <c r="H594">
        <v>400.7</v>
      </c>
      <c r="I594" t="s">
        <v>2275</v>
      </c>
      <c r="J594" t="s">
        <v>116</v>
      </c>
      <c r="K594" t="s">
        <v>121</v>
      </c>
      <c r="L594">
        <v>126</v>
      </c>
      <c r="M594">
        <f t="shared" si="27"/>
        <v>2.3863636363636365E-2</v>
      </c>
      <c r="N594">
        <v>8</v>
      </c>
      <c r="O594">
        <f t="shared" si="28"/>
        <v>0.19090909090909092</v>
      </c>
      <c r="R594" s="7">
        <v>0.26758546076080419</v>
      </c>
      <c r="S594">
        <f t="shared" si="29"/>
        <v>5.1084497054335348E-2</v>
      </c>
    </row>
    <row r="595" spans="1:19" x14ac:dyDescent="0.25">
      <c r="A595">
        <v>57156</v>
      </c>
      <c r="B595">
        <v>34678</v>
      </c>
      <c r="C595" t="s">
        <v>1602</v>
      </c>
      <c r="D595" t="s">
        <v>1029</v>
      </c>
      <c r="E595" t="s">
        <v>94</v>
      </c>
      <c r="F595">
        <v>100.5</v>
      </c>
      <c r="G595" s="6">
        <v>-1500.47</v>
      </c>
      <c r="H595" s="6">
        <v>1500.47</v>
      </c>
      <c r="I595" t="s">
        <v>2275</v>
      </c>
      <c r="J595" t="s">
        <v>116</v>
      </c>
      <c r="K595" t="s">
        <v>121</v>
      </c>
      <c r="L595">
        <v>184</v>
      </c>
      <c r="M595">
        <f t="shared" si="27"/>
        <v>3.4848484848484851E-2</v>
      </c>
      <c r="N595">
        <v>16</v>
      </c>
      <c r="O595">
        <f t="shared" si="28"/>
        <v>0.55757575757575761</v>
      </c>
      <c r="R595" s="7">
        <v>0.26635898478884124</v>
      </c>
      <c r="S595">
        <f t="shared" si="29"/>
        <v>0.14851531273074786</v>
      </c>
    </row>
    <row r="596" spans="1:19" x14ac:dyDescent="0.25">
      <c r="A596">
        <v>7778</v>
      </c>
      <c r="B596">
        <v>23037</v>
      </c>
      <c r="C596" t="s">
        <v>1029</v>
      </c>
      <c r="D596" t="s">
        <v>890</v>
      </c>
      <c r="E596" t="s">
        <v>94</v>
      </c>
      <c r="F596">
        <v>100.5</v>
      </c>
      <c r="G596" s="6">
        <v>-1500.78</v>
      </c>
      <c r="H596" s="6">
        <v>1500.78</v>
      </c>
      <c r="I596" t="s">
        <v>2275</v>
      </c>
      <c r="J596" t="s">
        <v>116</v>
      </c>
      <c r="K596" t="s">
        <v>121</v>
      </c>
      <c r="L596">
        <v>5</v>
      </c>
      <c r="M596">
        <f t="shared" si="27"/>
        <v>9.46969696969697E-4</v>
      </c>
      <c r="N596">
        <v>16</v>
      </c>
      <c r="O596">
        <f t="shared" si="28"/>
        <v>1.5151515151515152E-2</v>
      </c>
      <c r="R596" s="7">
        <v>0.26630396587515331</v>
      </c>
      <c r="S596">
        <f t="shared" si="29"/>
        <v>4.0349085738659593E-3</v>
      </c>
    </row>
    <row r="597" spans="1:19" x14ac:dyDescent="0.25">
      <c r="A597">
        <v>26656</v>
      </c>
      <c r="B597">
        <v>37857</v>
      </c>
      <c r="C597" t="s">
        <v>1551</v>
      </c>
      <c r="D597" t="s">
        <v>1552</v>
      </c>
      <c r="E597" t="s">
        <v>94</v>
      </c>
      <c r="F597">
        <v>100.5</v>
      </c>
      <c r="G597">
        <v>-408.39</v>
      </c>
      <c r="H597">
        <v>408.39</v>
      </c>
      <c r="I597" t="s">
        <v>2275</v>
      </c>
      <c r="J597" t="s">
        <v>116</v>
      </c>
      <c r="K597" t="s">
        <v>121</v>
      </c>
      <c r="L597">
        <v>20</v>
      </c>
      <c r="M597">
        <f t="shared" si="27"/>
        <v>3.787878787878788E-3</v>
      </c>
      <c r="N597">
        <v>8</v>
      </c>
      <c r="O597">
        <f t="shared" si="28"/>
        <v>3.0303030303030304E-2</v>
      </c>
      <c r="R597" s="7">
        <v>0.26254681585458567</v>
      </c>
      <c r="S597">
        <f t="shared" si="29"/>
        <v>7.9559641168056271E-3</v>
      </c>
    </row>
    <row r="598" spans="1:19" x14ac:dyDescent="0.25">
      <c r="A598">
        <v>35188</v>
      </c>
      <c r="B598">
        <v>43359</v>
      </c>
      <c r="C598" t="s">
        <v>1552</v>
      </c>
      <c r="D598" t="s">
        <v>1705</v>
      </c>
      <c r="E598" t="s">
        <v>94</v>
      </c>
      <c r="F598">
        <v>100.5</v>
      </c>
      <c r="G598">
        <v>-409.09</v>
      </c>
      <c r="H598">
        <v>409.09</v>
      </c>
      <c r="I598" t="s">
        <v>2275</v>
      </c>
      <c r="J598" t="s">
        <v>116</v>
      </c>
      <c r="K598" t="s">
        <v>121</v>
      </c>
      <c r="L598">
        <v>32</v>
      </c>
      <c r="M598">
        <f t="shared" si="27"/>
        <v>6.0606060606060606E-3</v>
      </c>
      <c r="N598">
        <v>8</v>
      </c>
      <c r="O598">
        <f t="shared" si="28"/>
        <v>4.8484848484848485E-2</v>
      </c>
      <c r="R598" s="7">
        <v>0.26209756808246165</v>
      </c>
      <c r="S598">
        <f t="shared" si="29"/>
        <v>1.2707760876725413E-2</v>
      </c>
    </row>
    <row r="599" spans="1:19" x14ac:dyDescent="0.25">
      <c r="A599">
        <v>42460</v>
      </c>
      <c r="B599">
        <v>24410</v>
      </c>
      <c r="C599" t="s">
        <v>1705</v>
      </c>
      <c r="D599" t="s">
        <v>1742</v>
      </c>
      <c r="E599" t="s">
        <v>94</v>
      </c>
      <c r="F599">
        <v>100.5</v>
      </c>
      <c r="G599">
        <v>-409.22</v>
      </c>
      <c r="H599">
        <v>409.22</v>
      </c>
      <c r="I599" t="s">
        <v>2275</v>
      </c>
      <c r="J599" t="s">
        <v>116</v>
      </c>
      <c r="K599" t="s">
        <v>121</v>
      </c>
      <c r="L599">
        <v>55</v>
      </c>
      <c r="M599">
        <f t="shared" si="27"/>
        <v>1.0416666666666666E-2</v>
      </c>
      <c r="N599">
        <v>8</v>
      </c>
      <c r="O599">
        <f t="shared" si="28"/>
        <v>8.3333333333333329E-2</v>
      </c>
      <c r="R599" s="7">
        <v>0.26201430557366268</v>
      </c>
      <c r="S599">
        <f t="shared" si="29"/>
        <v>2.1834525464471888E-2</v>
      </c>
    </row>
    <row r="600" spans="1:19" x14ac:dyDescent="0.25">
      <c r="A600">
        <v>8438</v>
      </c>
      <c r="B600">
        <v>24433</v>
      </c>
      <c r="C600" t="s">
        <v>890</v>
      </c>
      <c r="D600" t="s">
        <v>1051</v>
      </c>
      <c r="E600" t="s">
        <v>94</v>
      </c>
      <c r="F600">
        <v>100.5</v>
      </c>
      <c r="G600" s="6">
        <v>-1532.44</v>
      </c>
      <c r="H600" s="6">
        <v>1532.44</v>
      </c>
      <c r="I600" t="s">
        <v>2275</v>
      </c>
      <c r="J600" t="s">
        <v>116</v>
      </c>
      <c r="K600" t="s">
        <v>121</v>
      </c>
      <c r="L600">
        <v>5</v>
      </c>
      <c r="M600">
        <f t="shared" si="27"/>
        <v>9.46969696969697E-4</v>
      </c>
      <c r="N600">
        <v>16</v>
      </c>
      <c r="O600">
        <f t="shared" si="28"/>
        <v>1.5151515151515152E-2</v>
      </c>
      <c r="R600" s="7">
        <v>0.26080216250300997</v>
      </c>
      <c r="S600">
        <f t="shared" si="29"/>
        <v>3.9515479167122726E-3</v>
      </c>
    </row>
    <row r="601" spans="1:19" x14ac:dyDescent="0.25">
      <c r="A601">
        <v>23598</v>
      </c>
      <c r="B601">
        <v>36483</v>
      </c>
      <c r="C601" t="s">
        <v>1390</v>
      </c>
      <c r="D601" t="s">
        <v>966</v>
      </c>
      <c r="E601" t="s">
        <v>94</v>
      </c>
      <c r="F601">
        <v>100.5</v>
      </c>
      <c r="G601">
        <v>-413.25</v>
      </c>
      <c r="H601">
        <v>413.25</v>
      </c>
      <c r="I601" t="s">
        <v>2275</v>
      </c>
      <c r="J601" t="s">
        <v>116</v>
      </c>
      <c r="K601" t="s">
        <v>121</v>
      </c>
      <c r="L601">
        <v>16</v>
      </c>
      <c r="M601">
        <f t="shared" si="27"/>
        <v>3.0303030303030303E-3</v>
      </c>
      <c r="N601">
        <v>8</v>
      </c>
      <c r="O601">
        <f t="shared" si="28"/>
        <v>2.4242424242424242E-2</v>
      </c>
      <c r="R601" s="7">
        <v>0.25945915094217603</v>
      </c>
      <c r="S601">
        <f t="shared" si="29"/>
        <v>6.2899188107194189E-3</v>
      </c>
    </row>
    <row r="602" spans="1:19" x14ac:dyDescent="0.25">
      <c r="A602">
        <v>5788</v>
      </c>
      <c r="B602">
        <v>35673</v>
      </c>
      <c r="C602" t="s">
        <v>966</v>
      </c>
      <c r="D602" t="s">
        <v>967</v>
      </c>
      <c r="E602" t="s">
        <v>94</v>
      </c>
      <c r="F602">
        <v>100.5</v>
      </c>
      <c r="G602">
        <v>-413.39</v>
      </c>
      <c r="H602">
        <v>413.39</v>
      </c>
      <c r="I602" t="s">
        <v>2275</v>
      </c>
      <c r="J602" t="s">
        <v>116</v>
      </c>
      <c r="K602" t="s">
        <v>121</v>
      </c>
      <c r="L602">
        <v>4</v>
      </c>
      <c r="M602">
        <f t="shared" si="27"/>
        <v>7.5757575757575758E-4</v>
      </c>
      <c r="N602">
        <v>8</v>
      </c>
      <c r="O602">
        <f t="shared" si="28"/>
        <v>6.0606060606060606E-3</v>
      </c>
      <c r="R602" s="7">
        <v>0.25937128166345158</v>
      </c>
      <c r="S602">
        <f t="shared" si="29"/>
        <v>1.5719471615966763E-3</v>
      </c>
    </row>
    <row r="603" spans="1:19" x14ac:dyDescent="0.25">
      <c r="A603">
        <v>60203</v>
      </c>
      <c r="B603">
        <v>7692</v>
      </c>
      <c r="C603" t="s">
        <v>1051</v>
      </c>
      <c r="D603" t="s">
        <v>1279</v>
      </c>
      <c r="E603" t="s">
        <v>94</v>
      </c>
      <c r="F603">
        <v>100.5</v>
      </c>
      <c r="G603" s="6">
        <v>-1541.36</v>
      </c>
      <c r="H603" s="6">
        <v>1541.36</v>
      </c>
      <c r="I603" t="s">
        <v>2275</v>
      </c>
      <c r="J603" t="s">
        <v>116</v>
      </c>
      <c r="K603" t="s">
        <v>121</v>
      </c>
      <c r="L603">
        <v>216</v>
      </c>
      <c r="M603">
        <f t="shared" si="27"/>
        <v>4.0909090909090909E-2</v>
      </c>
      <c r="N603">
        <v>16</v>
      </c>
      <c r="O603">
        <f t="shared" si="28"/>
        <v>0.65454545454545454</v>
      </c>
      <c r="R603" s="7">
        <v>0.25929287506235571</v>
      </c>
      <c r="S603">
        <f t="shared" si="29"/>
        <v>0.16971897276808737</v>
      </c>
    </row>
    <row r="604" spans="1:19" x14ac:dyDescent="0.25">
      <c r="A604">
        <v>35751</v>
      </c>
      <c r="B604">
        <v>24411</v>
      </c>
      <c r="C604" t="s">
        <v>967</v>
      </c>
      <c r="D604" t="s">
        <v>1712</v>
      </c>
      <c r="E604" t="s">
        <v>94</v>
      </c>
      <c r="F604">
        <v>100.5</v>
      </c>
      <c r="G604">
        <v>-413.7</v>
      </c>
      <c r="H604">
        <v>413.7</v>
      </c>
      <c r="I604" t="s">
        <v>2275</v>
      </c>
      <c r="J604" t="s">
        <v>116</v>
      </c>
      <c r="K604" t="s">
        <v>121</v>
      </c>
      <c r="L604">
        <v>33</v>
      </c>
      <c r="M604">
        <f t="shared" si="27"/>
        <v>6.2500000000000003E-3</v>
      </c>
      <c r="N604">
        <v>8</v>
      </c>
      <c r="O604">
        <f t="shared" si="28"/>
        <v>0.05</v>
      </c>
      <c r="R604" s="7">
        <v>0.25917692561482775</v>
      </c>
      <c r="S604">
        <f t="shared" si="29"/>
        <v>1.2958846280741388E-2</v>
      </c>
    </row>
    <row r="605" spans="1:19" x14ac:dyDescent="0.25">
      <c r="A605">
        <v>15666</v>
      </c>
      <c r="B605">
        <v>19096</v>
      </c>
      <c r="C605" t="s">
        <v>1279</v>
      </c>
      <c r="D605" t="s">
        <v>1288</v>
      </c>
      <c r="E605" t="s">
        <v>94</v>
      </c>
      <c r="F605">
        <v>100.5</v>
      </c>
      <c r="G605" s="6">
        <v>-1558.22</v>
      </c>
      <c r="H605" s="6">
        <v>1558.22</v>
      </c>
      <c r="I605" t="s">
        <v>2275</v>
      </c>
      <c r="J605" t="s">
        <v>116</v>
      </c>
      <c r="K605" t="s">
        <v>121</v>
      </c>
      <c r="L605">
        <v>10</v>
      </c>
      <c r="M605">
        <f t="shared" si="27"/>
        <v>1.893939393939394E-3</v>
      </c>
      <c r="N605">
        <v>16</v>
      </c>
      <c r="O605">
        <f t="shared" si="28"/>
        <v>3.0303030303030304E-2</v>
      </c>
      <c r="R605" s="7">
        <v>0.25648731623654719</v>
      </c>
      <c r="S605">
        <f t="shared" si="29"/>
        <v>7.772342916259006E-3</v>
      </c>
    </row>
    <row r="606" spans="1:19" x14ac:dyDescent="0.25">
      <c r="A606">
        <v>41109</v>
      </c>
      <c r="B606">
        <v>29873</v>
      </c>
      <c r="C606" t="s">
        <v>1288</v>
      </c>
      <c r="D606" t="s">
        <v>1796</v>
      </c>
      <c r="E606" t="s">
        <v>94</v>
      </c>
      <c r="F606">
        <v>100.5</v>
      </c>
      <c r="G606" s="6">
        <v>-1558.59</v>
      </c>
      <c r="H606" s="6">
        <v>1558.59</v>
      </c>
      <c r="I606" t="s">
        <v>2275</v>
      </c>
      <c r="J606" t="s">
        <v>116</v>
      </c>
      <c r="K606" t="s">
        <v>121</v>
      </c>
      <c r="L606">
        <v>49</v>
      </c>
      <c r="M606">
        <f t="shared" si="27"/>
        <v>9.2803030303030311E-3</v>
      </c>
      <c r="N606">
        <v>16</v>
      </c>
      <c r="O606">
        <f t="shared" si="28"/>
        <v>0.1484848484848485</v>
      </c>
      <c r="R606" s="7">
        <v>0.25642642767251977</v>
      </c>
      <c r="S606">
        <f t="shared" si="29"/>
        <v>3.8075439260465062E-2</v>
      </c>
    </row>
    <row r="607" spans="1:19" x14ac:dyDescent="0.25">
      <c r="A607">
        <v>56863</v>
      </c>
      <c r="B607">
        <v>29875</v>
      </c>
      <c r="C607" t="s">
        <v>1796</v>
      </c>
      <c r="D607" t="s">
        <v>855</v>
      </c>
      <c r="E607" t="s">
        <v>94</v>
      </c>
      <c r="F607">
        <v>100.5</v>
      </c>
      <c r="G607" s="6">
        <v>-1559.13</v>
      </c>
      <c r="H607" s="6">
        <v>1559.13</v>
      </c>
      <c r="I607" t="s">
        <v>2275</v>
      </c>
      <c r="J607" t="s">
        <v>116</v>
      </c>
      <c r="K607" t="s">
        <v>121</v>
      </c>
      <c r="L607">
        <v>180</v>
      </c>
      <c r="M607">
        <f t="shared" si="27"/>
        <v>3.4090909090909088E-2</v>
      </c>
      <c r="N607">
        <v>16</v>
      </c>
      <c r="O607">
        <f t="shared" si="28"/>
        <v>0.54545454545454541</v>
      </c>
      <c r="R607" s="7">
        <v>0.25633761514826381</v>
      </c>
      <c r="S607">
        <f t="shared" si="29"/>
        <v>0.13982051735359843</v>
      </c>
    </row>
    <row r="608" spans="1:19" x14ac:dyDescent="0.25">
      <c r="A608">
        <v>10998</v>
      </c>
      <c r="B608">
        <v>12524</v>
      </c>
      <c r="C608" t="s">
        <v>855</v>
      </c>
      <c r="D608" t="s">
        <v>1025</v>
      </c>
      <c r="E608" t="s">
        <v>94</v>
      </c>
      <c r="F608">
        <v>100.5</v>
      </c>
      <c r="G608" s="6">
        <v>-1590.97</v>
      </c>
      <c r="H608" s="6">
        <v>1590.97</v>
      </c>
      <c r="I608" t="s">
        <v>2275</v>
      </c>
      <c r="J608" t="s">
        <v>116</v>
      </c>
      <c r="K608" t="s">
        <v>121</v>
      </c>
      <c r="L608">
        <v>6</v>
      </c>
      <c r="M608">
        <f t="shared" si="27"/>
        <v>1.1363636363636363E-3</v>
      </c>
      <c r="N608">
        <v>16</v>
      </c>
      <c r="O608">
        <f t="shared" si="28"/>
        <v>1.8181818181818181E-2</v>
      </c>
      <c r="R608" s="7">
        <v>0.25120754376645227</v>
      </c>
      <c r="S608">
        <f t="shared" si="29"/>
        <v>4.5674098866627681E-3</v>
      </c>
    </row>
    <row r="609" spans="1:19" x14ac:dyDescent="0.25">
      <c r="A609">
        <v>10015</v>
      </c>
      <c r="B609">
        <v>23729</v>
      </c>
      <c r="C609" t="s">
        <v>1025</v>
      </c>
      <c r="D609" t="s">
        <v>851</v>
      </c>
      <c r="E609" t="s">
        <v>94</v>
      </c>
      <c r="F609">
        <v>100.5</v>
      </c>
      <c r="G609" s="6">
        <v>-1595.89</v>
      </c>
      <c r="H609" s="6">
        <v>1595.89</v>
      </c>
      <c r="I609" t="s">
        <v>2275</v>
      </c>
      <c r="J609" t="s">
        <v>116</v>
      </c>
      <c r="K609" t="s">
        <v>121</v>
      </c>
      <c r="L609">
        <v>6</v>
      </c>
      <c r="M609">
        <f t="shared" si="27"/>
        <v>1.1363636363636363E-3</v>
      </c>
      <c r="N609">
        <v>16</v>
      </c>
      <c r="O609">
        <f t="shared" si="28"/>
        <v>1.8181818181818181E-2</v>
      </c>
      <c r="R609" s="7">
        <v>0.25043309119432577</v>
      </c>
      <c r="S609">
        <f t="shared" si="29"/>
        <v>4.5533289308059234E-3</v>
      </c>
    </row>
    <row r="610" spans="1:19" x14ac:dyDescent="0.25">
      <c r="A610">
        <v>9720</v>
      </c>
      <c r="B610">
        <v>12849</v>
      </c>
      <c r="C610" t="s">
        <v>1045</v>
      </c>
      <c r="D610" t="s">
        <v>1099</v>
      </c>
      <c r="E610" t="s">
        <v>239</v>
      </c>
      <c r="F610">
        <v>140</v>
      </c>
      <c r="G610">
        <v>-212.03</v>
      </c>
      <c r="H610">
        <v>212.03</v>
      </c>
      <c r="I610" t="s">
        <v>2275</v>
      </c>
      <c r="J610" t="s">
        <v>116</v>
      </c>
      <c r="K610" t="s">
        <v>121</v>
      </c>
      <c r="L610">
        <v>5</v>
      </c>
      <c r="M610">
        <f t="shared" si="27"/>
        <v>9.46969696969697E-4</v>
      </c>
      <c r="N610">
        <v>6</v>
      </c>
      <c r="O610">
        <f t="shared" si="28"/>
        <v>5.681818181818182E-3</v>
      </c>
      <c r="R610" s="7">
        <v>0.24436466850342856</v>
      </c>
      <c r="S610">
        <f t="shared" si="29"/>
        <v>1.3884356164967531E-3</v>
      </c>
    </row>
    <row r="611" spans="1:19" x14ac:dyDescent="0.25">
      <c r="A611">
        <v>30041</v>
      </c>
      <c r="B611">
        <v>20276</v>
      </c>
      <c r="C611" t="s">
        <v>793</v>
      </c>
      <c r="D611" t="s">
        <v>319</v>
      </c>
      <c r="E611" t="s">
        <v>70</v>
      </c>
      <c r="F611">
        <v>130</v>
      </c>
      <c r="G611" s="6">
        <v>6455.39</v>
      </c>
      <c r="H611" s="6">
        <v>6455.39</v>
      </c>
      <c r="I611" t="s">
        <v>2276</v>
      </c>
      <c r="J611" t="s">
        <v>116</v>
      </c>
      <c r="K611" t="s">
        <v>121</v>
      </c>
      <c r="L611">
        <v>24</v>
      </c>
      <c r="M611">
        <f t="shared" si="27"/>
        <v>4.5454545454545452E-3</v>
      </c>
      <c r="N611">
        <v>30</v>
      </c>
      <c r="O611">
        <f t="shared" si="28"/>
        <v>0.13636363636363635</v>
      </c>
      <c r="R611" s="7">
        <v>0.24383448325189894</v>
      </c>
      <c r="S611">
        <f t="shared" si="29"/>
        <v>3.3250156807077123E-2</v>
      </c>
    </row>
    <row r="612" spans="1:19" x14ac:dyDescent="0.25">
      <c r="A612">
        <v>40588</v>
      </c>
      <c r="B612">
        <v>15872</v>
      </c>
      <c r="C612" t="s">
        <v>311</v>
      </c>
      <c r="D612" t="s">
        <v>312</v>
      </c>
      <c r="E612" t="s">
        <v>64</v>
      </c>
      <c r="F612">
        <v>75</v>
      </c>
      <c r="G612" s="6">
        <v>8917.5400000000009</v>
      </c>
      <c r="H612" s="6">
        <v>8917.5400000000009</v>
      </c>
      <c r="I612" t="s">
        <v>2277</v>
      </c>
      <c r="J612" t="s">
        <v>116</v>
      </c>
      <c r="K612" t="s">
        <v>121</v>
      </c>
      <c r="L612">
        <v>46</v>
      </c>
      <c r="M612">
        <f t="shared" si="27"/>
        <v>8.7121212121212127E-3</v>
      </c>
      <c r="N612">
        <v>36</v>
      </c>
      <c r="O612">
        <f t="shared" si="28"/>
        <v>0.31363636363636366</v>
      </c>
      <c r="R612" s="7">
        <v>0.24380015463835891</v>
      </c>
      <c r="S612">
        <f t="shared" si="29"/>
        <v>7.6464593954758034E-2</v>
      </c>
    </row>
    <row r="613" spans="1:19" x14ac:dyDescent="0.25">
      <c r="A613">
        <v>67877</v>
      </c>
      <c r="B613">
        <v>19091</v>
      </c>
      <c r="C613" t="s">
        <v>319</v>
      </c>
      <c r="D613" t="s">
        <v>311</v>
      </c>
      <c r="E613" t="s">
        <v>64</v>
      </c>
      <c r="F613">
        <v>120</v>
      </c>
      <c r="G613" s="6">
        <v>8917.67</v>
      </c>
      <c r="H613" s="6">
        <v>8917.67</v>
      </c>
      <c r="I613" t="s">
        <v>2277</v>
      </c>
      <c r="J613" t="s">
        <v>116</v>
      </c>
      <c r="K613" t="s">
        <v>121</v>
      </c>
      <c r="L613">
        <v>398</v>
      </c>
      <c r="M613">
        <f t="shared" si="27"/>
        <v>7.5378787878787878E-2</v>
      </c>
      <c r="N613">
        <v>36</v>
      </c>
      <c r="O613">
        <f t="shared" si="28"/>
        <v>2.7136363636363638</v>
      </c>
      <c r="R613" s="7">
        <v>0.24379660056873056</v>
      </c>
      <c r="S613">
        <f t="shared" si="29"/>
        <v>0.66157532063423707</v>
      </c>
    </row>
    <row r="614" spans="1:19" x14ac:dyDescent="0.25">
      <c r="A614">
        <v>7532</v>
      </c>
      <c r="B614">
        <v>347715</v>
      </c>
      <c r="C614" t="s">
        <v>1020</v>
      </c>
      <c r="D614" t="s">
        <v>1021</v>
      </c>
      <c r="E614" t="s">
        <v>70</v>
      </c>
      <c r="F614">
        <v>130</v>
      </c>
      <c r="G614" s="6">
        <v>-3264.12</v>
      </c>
      <c r="H614" s="6">
        <v>3264.12</v>
      </c>
      <c r="I614" t="s">
        <v>2276</v>
      </c>
      <c r="J614" t="s">
        <v>28</v>
      </c>
      <c r="K614" t="s">
        <v>121</v>
      </c>
      <c r="L614">
        <v>4</v>
      </c>
      <c r="M614">
        <f t="shared" si="27"/>
        <v>7.5757575757575758E-4</v>
      </c>
      <c r="N614">
        <v>24</v>
      </c>
      <c r="O614">
        <f t="shared" si="28"/>
        <v>1.8181818181818181E-2</v>
      </c>
      <c r="R614" s="7">
        <v>0.24377772047097318</v>
      </c>
      <c r="S614">
        <f t="shared" si="29"/>
        <v>4.4323221903813303E-3</v>
      </c>
    </row>
    <row r="615" spans="1:19" x14ac:dyDescent="0.25">
      <c r="A615">
        <v>42430</v>
      </c>
      <c r="B615">
        <v>39662</v>
      </c>
      <c r="C615" t="s">
        <v>1021</v>
      </c>
      <c r="D615" t="s">
        <v>1379</v>
      </c>
      <c r="E615" t="s">
        <v>70</v>
      </c>
      <c r="F615">
        <v>130</v>
      </c>
      <c r="G615" s="6">
        <v>-3264.25</v>
      </c>
      <c r="H615" s="6">
        <v>3264.25</v>
      </c>
      <c r="I615" t="s">
        <v>2276</v>
      </c>
      <c r="J615" t="s">
        <v>28</v>
      </c>
      <c r="K615" t="s">
        <v>121</v>
      </c>
      <c r="L615">
        <v>55</v>
      </c>
      <c r="M615">
        <f t="shared" si="27"/>
        <v>1.0416666666666666E-2</v>
      </c>
      <c r="N615">
        <v>24</v>
      </c>
      <c r="O615">
        <f t="shared" si="28"/>
        <v>0.25</v>
      </c>
      <c r="R615" s="7">
        <v>0.24376801193037084</v>
      </c>
      <c r="S615">
        <f t="shared" si="29"/>
        <v>6.0942002982592711E-2</v>
      </c>
    </row>
    <row r="616" spans="1:19" x14ac:dyDescent="0.25">
      <c r="A616">
        <v>350</v>
      </c>
      <c r="B616">
        <v>42435</v>
      </c>
      <c r="C616" t="s">
        <v>792</v>
      </c>
      <c r="D616" t="s">
        <v>793</v>
      </c>
      <c r="E616" t="s">
        <v>70</v>
      </c>
      <c r="F616">
        <v>130</v>
      </c>
      <c r="G616" s="6">
        <v>6457.22</v>
      </c>
      <c r="H616" s="6">
        <v>6457.22</v>
      </c>
      <c r="I616" t="s">
        <v>2276</v>
      </c>
      <c r="J616" t="s">
        <v>116</v>
      </c>
      <c r="K616" t="s">
        <v>121</v>
      </c>
      <c r="L616">
        <v>1</v>
      </c>
      <c r="M616">
        <f t="shared" si="27"/>
        <v>1.8939393939393939E-4</v>
      </c>
      <c r="N616">
        <v>30</v>
      </c>
      <c r="O616">
        <f t="shared" si="28"/>
        <v>5.681818181818182E-3</v>
      </c>
      <c r="R616" s="7">
        <v>0.24376537965865744</v>
      </c>
      <c r="S616">
        <f t="shared" si="29"/>
        <v>1.3850305662423718E-3</v>
      </c>
    </row>
    <row r="617" spans="1:19" x14ac:dyDescent="0.25">
      <c r="A617">
        <v>31815</v>
      </c>
      <c r="B617">
        <v>14819</v>
      </c>
      <c r="C617" t="s">
        <v>1607</v>
      </c>
      <c r="D617" t="s">
        <v>792</v>
      </c>
      <c r="E617" t="s">
        <v>70</v>
      </c>
      <c r="F617">
        <v>130</v>
      </c>
      <c r="G617" s="6">
        <v>6457.35</v>
      </c>
      <c r="H617" s="6">
        <v>6457.35</v>
      </c>
      <c r="I617" t="s">
        <v>2276</v>
      </c>
      <c r="J617" t="s">
        <v>116</v>
      </c>
      <c r="K617" t="s">
        <v>121</v>
      </c>
      <c r="L617">
        <v>26</v>
      </c>
      <c r="M617">
        <f t="shared" si="27"/>
        <v>4.9242424242424239E-3</v>
      </c>
      <c r="N617">
        <v>30</v>
      </c>
      <c r="O617">
        <f t="shared" si="28"/>
        <v>0.14772727272727271</v>
      </c>
      <c r="R617" s="7">
        <v>0.24376047215025914</v>
      </c>
      <c r="S617">
        <f t="shared" si="29"/>
        <v>3.6010069749470096E-2</v>
      </c>
    </row>
    <row r="618" spans="1:19" x14ac:dyDescent="0.25">
      <c r="A618">
        <v>18666</v>
      </c>
      <c r="B618">
        <v>17879</v>
      </c>
      <c r="C618" t="s">
        <v>1379</v>
      </c>
      <c r="D618" t="s">
        <v>1380</v>
      </c>
      <c r="E618" t="s">
        <v>70</v>
      </c>
      <c r="F618">
        <v>130</v>
      </c>
      <c r="G618" s="6">
        <v>-3264.39</v>
      </c>
      <c r="H618" s="6">
        <v>3264.39</v>
      </c>
      <c r="I618" t="s">
        <v>2276</v>
      </c>
      <c r="J618" t="s">
        <v>28</v>
      </c>
      <c r="K618" t="s">
        <v>121</v>
      </c>
      <c r="L618">
        <v>19</v>
      </c>
      <c r="M618">
        <f t="shared" si="27"/>
        <v>3.5984848484848487E-3</v>
      </c>
      <c r="N618">
        <v>24</v>
      </c>
      <c r="O618">
        <f t="shared" si="28"/>
        <v>8.6363636363636365E-2</v>
      </c>
      <c r="R618" s="7">
        <v>0.24375755744372241</v>
      </c>
      <c r="S618">
        <f t="shared" si="29"/>
        <v>2.1051789051957846E-2</v>
      </c>
    </row>
    <row r="619" spans="1:19" x14ac:dyDescent="0.25">
      <c r="A619">
        <v>29729</v>
      </c>
      <c r="B619">
        <v>27049</v>
      </c>
      <c r="C619" t="s">
        <v>1548</v>
      </c>
      <c r="D619" t="s">
        <v>1607</v>
      </c>
      <c r="E619" t="s">
        <v>70</v>
      </c>
      <c r="F619">
        <v>130</v>
      </c>
      <c r="G619" s="6">
        <v>6457.49</v>
      </c>
      <c r="H619" s="6">
        <v>6457.49</v>
      </c>
      <c r="I619" t="s">
        <v>2276</v>
      </c>
      <c r="J619" t="s">
        <v>116</v>
      </c>
      <c r="K619" t="s">
        <v>121</v>
      </c>
      <c r="L619">
        <v>24</v>
      </c>
      <c r="M619">
        <f t="shared" si="27"/>
        <v>4.5454545454545452E-3</v>
      </c>
      <c r="N619">
        <v>24</v>
      </c>
      <c r="O619">
        <f t="shared" si="28"/>
        <v>0.10909090909090909</v>
      </c>
      <c r="R619" s="7">
        <v>0.24375518736219121</v>
      </c>
      <c r="S619">
        <f t="shared" si="29"/>
        <v>2.6591474984966314E-2</v>
      </c>
    </row>
    <row r="620" spans="1:19" x14ac:dyDescent="0.25">
      <c r="A620">
        <v>26628</v>
      </c>
      <c r="B620">
        <v>31304</v>
      </c>
      <c r="C620" t="s">
        <v>1547</v>
      </c>
      <c r="D620" t="s">
        <v>1548</v>
      </c>
      <c r="E620" t="s">
        <v>70</v>
      </c>
      <c r="F620">
        <v>130</v>
      </c>
      <c r="G620" s="6">
        <v>6457.63</v>
      </c>
      <c r="H620" s="6">
        <v>6457.63</v>
      </c>
      <c r="I620" t="s">
        <v>2276</v>
      </c>
      <c r="J620" t="s">
        <v>116</v>
      </c>
      <c r="K620" t="s">
        <v>121</v>
      </c>
      <c r="L620">
        <v>82</v>
      </c>
      <c r="M620">
        <f t="shared" si="27"/>
        <v>1.553030303030303E-2</v>
      </c>
      <c r="N620">
        <v>30</v>
      </c>
      <c r="O620">
        <f t="shared" si="28"/>
        <v>0.46590909090909088</v>
      </c>
      <c r="R620" s="7">
        <v>0.2437499028032693</v>
      </c>
      <c r="S620">
        <f t="shared" si="29"/>
        <v>0.11356529562425047</v>
      </c>
    </row>
    <row r="621" spans="1:19" x14ac:dyDescent="0.25">
      <c r="A621">
        <v>37641</v>
      </c>
      <c r="B621">
        <v>23823</v>
      </c>
      <c r="C621" t="s">
        <v>1520</v>
      </c>
      <c r="D621" t="s">
        <v>1380</v>
      </c>
      <c r="E621" t="s">
        <v>64</v>
      </c>
      <c r="F621">
        <v>120</v>
      </c>
      <c r="G621" s="6">
        <v>3264.53</v>
      </c>
      <c r="H621" s="6">
        <v>3264.53</v>
      </c>
      <c r="I621" t="s">
        <v>2276</v>
      </c>
      <c r="J621" t="s">
        <v>28</v>
      </c>
      <c r="K621" t="s">
        <v>121</v>
      </c>
      <c r="L621">
        <v>37</v>
      </c>
      <c r="M621">
        <f t="shared" si="27"/>
        <v>7.0075757575757576E-3</v>
      </c>
      <c r="N621">
        <v>36</v>
      </c>
      <c r="O621">
        <f t="shared" si="28"/>
        <v>0.25227272727272726</v>
      </c>
      <c r="R621" s="7">
        <v>0.24374710385375933</v>
      </c>
      <c r="S621">
        <f t="shared" si="29"/>
        <v>6.1490746654016555E-2</v>
      </c>
    </row>
    <row r="622" spans="1:19" x14ac:dyDescent="0.25">
      <c r="A622">
        <v>71555</v>
      </c>
      <c r="B622" t="s">
        <v>2075</v>
      </c>
      <c r="C622" t="s">
        <v>2073</v>
      </c>
      <c r="D622" t="s">
        <v>1547</v>
      </c>
      <c r="E622" t="s">
        <v>70</v>
      </c>
      <c r="F622">
        <v>130</v>
      </c>
      <c r="G622" s="6">
        <v>6457.76</v>
      </c>
      <c r="H622" s="6">
        <v>6457.76</v>
      </c>
      <c r="I622" t="s">
        <v>2276</v>
      </c>
      <c r="J622" t="s">
        <v>116</v>
      </c>
      <c r="K622" t="s">
        <v>121</v>
      </c>
      <c r="L622">
        <v>6</v>
      </c>
      <c r="M622">
        <f t="shared" si="27"/>
        <v>1.1363636363636363E-3</v>
      </c>
      <c r="N622">
        <v>24</v>
      </c>
      <c r="O622">
        <f t="shared" si="28"/>
        <v>2.7272727272727271E-2</v>
      </c>
      <c r="R622" s="7">
        <v>0.24374499591800811</v>
      </c>
      <c r="S622">
        <f t="shared" si="29"/>
        <v>6.6475907977638568E-3</v>
      </c>
    </row>
    <row r="623" spans="1:19" x14ac:dyDescent="0.25">
      <c r="A623">
        <v>71558</v>
      </c>
      <c r="B623" t="s">
        <v>2077</v>
      </c>
      <c r="C623" t="s">
        <v>1020</v>
      </c>
      <c r="D623" t="s">
        <v>2076</v>
      </c>
      <c r="E623" t="s">
        <v>791</v>
      </c>
      <c r="F623">
        <v>130</v>
      </c>
      <c r="G623" s="6">
        <v>8921.3799999999992</v>
      </c>
      <c r="H623" s="6">
        <v>8921.3799999999992</v>
      </c>
      <c r="I623" t="s">
        <v>2276</v>
      </c>
      <c r="J623" t="s">
        <v>28</v>
      </c>
      <c r="K623" t="s">
        <v>121</v>
      </c>
      <c r="L623">
        <v>6</v>
      </c>
      <c r="M623">
        <f t="shared" si="27"/>
        <v>1.1363636363636363E-3</v>
      </c>
      <c r="N623">
        <v>20</v>
      </c>
      <c r="O623">
        <f t="shared" si="28"/>
        <v>2.2727272727272728E-2</v>
      </c>
      <c r="R623" s="7">
        <v>0.24369521654651541</v>
      </c>
      <c r="S623">
        <f t="shared" si="29"/>
        <v>5.5385276487844417E-3</v>
      </c>
    </row>
    <row r="624" spans="1:19" x14ac:dyDescent="0.25">
      <c r="A624">
        <v>71559</v>
      </c>
      <c r="B624" t="s">
        <v>2078</v>
      </c>
      <c r="C624" t="s">
        <v>2076</v>
      </c>
      <c r="D624" t="s">
        <v>2073</v>
      </c>
      <c r="E624" t="s">
        <v>791</v>
      </c>
      <c r="F624">
        <v>130</v>
      </c>
      <c r="G624" s="6">
        <v>8921.3799999999992</v>
      </c>
      <c r="H624" s="6">
        <v>8921.3799999999992</v>
      </c>
      <c r="I624" t="s">
        <v>2276</v>
      </c>
      <c r="J624" t="s">
        <v>116</v>
      </c>
      <c r="K624" t="s">
        <v>121</v>
      </c>
      <c r="L624">
        <v>5</v>
      </c>
      <c r="M624">
        <f t="shared" si="27"/>
        <v>9.46969696969697E-4</v>
      </c>
      <c r="N624">
        <v>16</v>
      </c>
      <c r="O624">
        <f t="shared" si="28"/>
        <v>1.5151515151515152E-2</v>
      </c>
      <c r="R624" s="7">
        <v>0.24369521654651541</v>
      </c>
      <c r="S624">
        <f t="shared" si="29"/>
        <v>3.6923517658562941E-3</v>
      </c>
    </row>
    <row r="625" spans="1:19" x14ac:dyDescent="0.25">
      <c r="A625">
        <v>61602</v>
      </c>
      <c r="B625">
        <v>13852</v>
      </c>
      <c r="C625" t="s">
        <v>1707</v>
      </c>
      <c r="D625" t="s">
        <v>1520</v>
      </c>
      <c r="E625" t="s">
        <v>64</v>
      </c>
      <c r="F625">
        <v>120</v>
      </c>
      <c r="G625" s="6">
        <v>8922.84</v>
      </c>
      <c r="H625" s="6">
        <v>8922.84</v>
      </c>
      <c r="I625" t="s">
        <v>2276</v>
      </c>
      <c r="J625" t="s">
        <v>28</v>
      </c>
      <c r="K625" t="s">
        <v>121</v>
      </c>
      <c r="L625">
        <v>233</v>
      </c>
      <c r="M625">
        <f t="shared" si="27"/>
        <v>4.4128787878787878E-2</v>
      </c>
      <c r="N625">
        <v>36</v>
      </c>
      <c r="O625">
        <f t="shared" si="28"/>
        <v>1.5886363636363636</v>
      </c>
      <c r="R625" s="7">
        <v>0.24365534190837798</v>
      </c>
      <c r="S625">
        <f t="shared" si="29"/>
        <v>0.38707973634990045</v>
      </c>
    </row>
    <row r="626" spans="1:19" x14ac:dyDescent="0.25">
      <c r="A626">
        <v>30448</v>
      </c>
      <c r="B626">
        <v>6172</v>
      </c>
      <c r="C626" t="s">
        <v>1621</v>
      </c>
      <c r="D626" t="s">
        <v>1020</v>
      </c>
      <c r="E626" t="s">
        <v>70</v>
      </c>
      <c r="F626">
        <v>130</v>
      </c>
      <c r="G626" s="6">
        <v>5657.4</v>
      </c>
      <c r="H626" s="6">
        <v>5657.4</v>
      </c>
      <c r="I626" t="s">
        <v>2276</v>
      </c>
      <c r="J626" t="s">
        <v>28</v>
      </c>
      <c r="K626" t="s">
        <v>121</v>
      </c>
      <c r="L626">
        <v>25</v>
      </c>
      <c r="M626">
        <f t="shared" si="27"/>
        <v>4.734848484848485E-3</v>
      </c>
      <c r="N626">
        <v>30</v>
      </c>
      <c r="O626">
        <f t="shared" si="28"/>
        <v>0.14204545454545456</v>
      </c>
      <c r="R626" s="7">
        <v>0.2436415841287585</v>
      </c>
      <c r="S626">
        <f t="shared" si="29"/>
        <v>3.460817956374411E-2</v>
      </c>
    </row>
    <row r="627" spans="1:19" x14ac:dyDescent="0.25">
      <c r="A627">
        <v>47349</v>
      </c>
      <c r="B627">
        <v>23543</v>
      </c>
      <c r="C627" t="s">
        <v>841</v>
      </c>
      <c r="D627" t="s">
        <v>1621</v>
      </c>
      <c r="E627" t="s">
        <v>70</v>
      </c>
      <c r="F627">
        <v>130</v>
      </c>
      <c r="G627" s="6">
        <v>5657.54</v>
      </c>
      <c r="H627" s="6">
        <v>5657.54</v>
      </c>
      <c r="I627" t="s">
        <v>2276</v>
      </c>
      <c r="J627" t="s">
        <v>28</v>
      </c>
      <c r="K627" t="s">
        <v>121</v>
      </c>
      <c r="L627">
        <v>138</v>
      </c>
      <c r="M627">
        <f t="shared" si="27"/>
        <v>2.6136363636363635E-2</v>
      </c>
      <c r="N627">
        <v>36</v>
      </c>
      <c r="O627">
        <f t="shared" si="28"/>
        <v>0.94090909090909081</v>
      </c>
      <c r="R627" s="7">
        <v>0.2436355550380622</v>
      </c>
      <c r="S627">
        <f t="shared" si="29"/>
        <v>0.22923890860399487</v>
      </c>
    </row>
    <row r="628" spans="1:19" x14ac:dyDescent="0.25">
      <c r="A628">
        <v>1779</v>
      </c>
      <c r="B628">
        <v>39597</v>
      </c>
      <c r="C628" t="s">
        <v>840</v>
      </c>
      <c r="D628" t="s">
        <v>841</v>
      </c>
      <c r="E628" t="s">
        <v>70</v>
      </c>
      <c r="F628">
        <v>130</v>
      </c>
      <c r="G628" s="6">
        <v>5657.67</v>
      </c>
      <c r="H628" s="6">
        <v>5657.67</v>
      </c>
      <c r="I628" t="s">
        <v>2276</v>
      </c>
      <c r="J628" t="s">
        <v>28</v>
      </c>
      <c r="K628" t="s">
        <v>121</v>
      </c>
      <c r="L628">
        <v>2</v>
      </c>
      <c r="M628">
        <f t="shared" si="27"/>
        <v>3.7878787878787879E-4</v>
      </c>
      <c r="N628">
        <v>36</v>
      </c>
      <c r="O628">
        <f t="shared" si="28"/>
        <v>1.3636363636363636E-2</v>
      </c>
      <c r="R628" s="7">
        <v>0.24362995686387476</v>
      </c>
      <c r="S628">
        <f t="shared" si="29"/>
        <v>3.3222266845073828E-3</v>
      </c>
    </row>
    <row r="629" spans="1:19" x14ac:dyDescent="0.25">
      <c r="A629">
        <v>25322</v>
      </c>
      <c r="B629">
        <v>17878</v>
      </c>
      <c r="C629" t="s">
        <v>1520</v>
      </c>
      <c r="D629" t="s">
        <v>840</v>
      </c>
      <c r="E629" t="s">
        <v>70</v>
      </c>
      <c r="F629">
        <v>130</v>
      </c>
      <c r="G629" s="6">
        <v>5657.81</v>
      </c>
      <c r="H629" s="6">
        <v>5657.81</v>
      </c>
      <c r="I629" t="s">
        <v>2276</v>
      </c>
      <c r="J629" t="s">
        <v>28</v>
      </c>
      <c r="K629" t="s">
        <v>121</v>
      </c>
      <c r="L629">
        <v>18</v>
      </c>
      <c r="M629">
        <f t="shared" si="27"/>
        <v>3.4090909090909089E-3</v>
      </c>
      <c r="N629">
        <v>36</v>
      </c>
      <c r="O629">
        <f t="shared" si="28"/>
        <v>0.12272727272727273</v>
      </c>
      <c r="R629" s="7">
        <v>0.24362392834860808</v>
      </c>
      <c r="S629">
        <f t="shared" si="29"/>
        <v>2.9899300297329172E-2</v>
      </c>
    </row>
    <row r="630" spans="1:19" x14ac:dyDescent="0.25">
      <c r="A630">
        <v>20251</v>
      </c>
      <c r="B630">
        <v>19148</v>
      </c>
      <c r="C630" t="s">
        <v>1415</v>
      </c>
      <c r="D630" t="s">
        <v>319</v>
      </c>
      <c r="E630" t="s">
        <v>64</v>
      </c>
      <c r="F630">
        <v>120</v>
      </c>
      <c r="G630" s="6">
        <v>2463.08</v>
      </c>
      <c r="H630" s="6">
        <v>2463.08</v>
      </c>
      <c r="I630" t="s">
        <v>2276</v>
      </c>
      <c r="J630" t="s">
        <v>116</v>
      </c>
      <c r="K630" t="s">
        <v>121</v>
      </c>
      <c r="L630">
        <v>15</v>
      </c>
      <c r="M630">
        <f t="shared" si="27"/>
        <v>2.840909090909091E-3</v>
      </c>
      <c r="N630">
        <v>36</v>
      </c>
      <c r="O630">
        <f t="shared" si="28"/>
        <v>0.10227272727272728</v>
      </c>
      <c r="R630" s="7">
        <v>0.24361813102062277</v>
      </c>
      <c r="S630">
        <f t="shared" si="29"/>
        <v>2.4915490672563694E-2</v>
      </c>
    </row>
    <row r="631" spans="1:19" x14ac:dyDescent="0.25">
      <c r="A631">
        <v>20657</v>
      </c>
      <c r="B631">
        <v>31326</v>
      </c>
      <c r="C631" t="s">
        <v>1415</v>
      </c>
      <c r="D631" t="s">
        <v>1426</v>
      </c>
      <c r="E631" t="s">
        <v>70</v>
      </c>
      <c r="F631">
        <v>130</v>
      </c>
      <c r="G631" s="6">
        <v>-2463.21</v>
      </c>
      <c r="H631" s="6">
        <v>2463.21</v>
      </c>
      <c r="I631" t="s">
        <v>2276</v>
      </c>
      <c r="J631" t="s">
        <v>116</v>
      </c>
      <c r="K631" t="s">
        <v>121</v>
      </c>
      <c r="L631">
        <v>14</v>
      </c>
      <c r="M631">
        <f t="shared" si="27"/>
        <v>2.6515151515151517E-3</v>
      </c>
      <c r="N631">
        <v>16</v>
      </c>
      <c r="O631">
        <f t="shared" si="28"/>
        <v>4.2424242424242427E-2</v>
      </c>
      <c r="R631" s="7">
        <v>0.24360527366902354</v>
      </c>
      <c r="S631">
        <f t="shared" si="29"/>
        <v>1.0334769185958576E-2</v>
      </c>
    </row>
    <row r="632" spans="1:19" x14ac:dyDescent="0.25">
      <c r="A632">
        <v>35275</v>
      </c>
      <c r="B632">
        <v>32969</v>
      </c>
      <c r="C632" t="s">
        <v>1707</v>
      </c>
      <c r="D632" t="s">
        <v>1330</v>
      </c>
      <c r="E632" t="s">
        <v>27</v>
      </c>
      <c r="F632">
        <v>84</v>
      </c>
      <c r="G632" s="6">
        <v>-8924.9599999999991</v>
      </c>
      <c r="H632" s="6">
        <v>8924.9599999999991</v>
      </c>
      <c r="I632" t="s">
        <v>2276</v>
      </c>
      <c r="J632" t="s">
        <v>28</v>
      </c>
      <c r="K632" t="s">
        <v>121</v>
      </c>
      <c r="L632">
        <v>33</v>
      </c>
      <c r="M632">
        <f t="shared" si="27"/>
        <v>6.2500000000000003E-3</v>
      </c>
      <c r="N632">
        <v>36</v>
      </c>
      <c r="O632">
        <f t="shared" si="28"/>
        <v>0.22500000000000001</v>
      </c>
      <c r="R632" s="7">
        <v>0.24359746497393284</v>
      </c>
      <c r="S632">
        <f t="shared" si="29"/>
        <v>5.4809429619134889E-2</v>
      </c>
    </row>
    <row r="633" spans="1:19" x14ac:dyDescent="0.25">
      <c r="A633">
        <v>39028</v>
      </c>
      <c r="B633">
        <v>3800</v>
      </c>
      <c r="C633" t="s">
        <v>1426</v>
      </c>
      <c r="D633" t="s">
        <v>1300</v>
      </c>
      <c r="E633" t="s">
        <v>70</v>
      </c>
      <c r="F633">
        <v>130</v>
      </c>
      <c r="G633" s="6">
        <v>-2463.35</v>
      </c>
      <c r="H633" s="6">
        <v>2463.35</v>
      </c>
      <c r="I633" t="s">
        <v>2276</v>
      </c>
      <c r="J633" t="s">
        <v>116</v>
      </c>
      <c r="K633" t="s">
        <v>121</v>
      </c>
      <c r="L633">
        <v>45</v>
      </c>
      <c r="M633">
        <f t="shared" si="27"/>
        <v>8.5227272727272721E-3</v>
      </c>
      <c r="N633">
        <v>16</v>
      </c>
      <c r="O633">
        <f t="shared" si="28"/>
        <v>0.13636363636363635</v>
      </c>
      <c r="R633" s="7">
        <v>0.24359142880803603</v>
      </c>
      <c r="S633">
        <f t="shared" si="29"/>
        <v>3.3217013019277639E-2</v>
      </c>
    </row>
    <row r="634" spans="1:19" x14ac:dyDescent="0.25">
      <c r="A634">
        <v>16003</v>
      </c>
      <c r="B634">
        <v>347714</v>
      </c>
      <c r="C634" t="s">
        <v>1300</v>
      </c>
      <c r="D634" t="s">
        <v>1093</v>
      </c>
      <c r="E634" t="s">
        <v>70</v>
      </c>
      <c r="F634">
        <v>130</v>
      </c>
      <c r="G634" s="6">
        <v>-2463.4899999999998</v>
      </c>
      <c r="H634" s="6">
        <v>2463.4899999999998</v>
      </c>
      <c r="I634" t="s">
        <v>2276</v>
      </c>
      <c r="J634" t="s">
        <v>116</v>
      </c>
      <c r="K634" t="s">
        <v>121</v>
      </c>
      <c r="L634">
        <v>11</v>
      </c>
      <c r="M634">
        <f t="shared" si="27"/>
        <v>2.0833333333333333E-3</v>
      </c>
      <c r="N634">
        <v>24</v>
      </c>
      <c r="O634">
        <f t="shared" si="28"/>
        <v>0.05</v>
      </c>
      <c r="R634" s="7">
        <v>0.24357758552065384</v>
      </c>
      <c r="S634">
        <f t="shared" si="29"/>
        <v>1.2178879276032693E-2</v>
      </c>
    </row>
    <row r="635" spans="1:19" x14ac:dyDescent="0.25">
      <c r="A635">
        <v>71554</v>
      </c>
      <c r="B635" t="s">
        <v>2074</v>
      </c>
      <c r="C635" t="s">
        <v>1093</v>
      </c>
      <c r="D635" t="s">
        <v>2073</v>
      </c>
      <c r="E635" t="s">
        <v>70</v>
      </c>
      <c r="F635">
        <v>130</v>
      </c>
      <c r="G635" s="6">
        <v>-2463.62</v>
      </c>
      <c r="H635" s="6">
        <v>2463.62</v>
      </c>
      <c r="I635" t="s">
        <v>2276</v>
      </c>
      <c r="J635" t="s">
        <v>116</v>
      </c>
      <c r="K635" t="s">
        <v>121</v>
      </c>
      <c r="L635">
        <v>5</v>
      </c>
      <c r="M635">
        <f t="shared" si="27"/>
        <v>9.46969696969697E-4</v>
      </c>
      <c r="N635">
        <v>24</v>
      </c>
      <c r="O635">
        <f t="shared" si="28"/>
        <v>2.2727272727272728E-2</v>
      </c>
      <c r="R635" s="7">
        <v>0.24356473244829785</v>
      </c>
      <c r="S635">
        <f t="shared" si="29"/>
        <v>5.5355621010976788E-3</v>
      </c>
    </row>
    <row r="636" spans="1:19" x14ac:dyDescent="0.25">
      <c r="A636">
        <v>62150</v>
      </c>
      <c r="B636">
        <v>8798</v>
      </c>
      <c r="C636" t="s">
        <v>1099</v>
      </c>
      <c r="D636" t="s">
        <v>846</v>
      </c>
      <c r="E636" t="s">
        <v>239</v>
      </c>
      <c r="F636">
        <v>140</v>
      </c>
      <c r="G636">
        <v>-213.75</v>
      </c>
      <c r="H636">
        <v>213.75</v>
      </c>
      <c r="I636" t="s">
        <v>2275</v>
      </c>
      <c r="J636" t="s">
        <v>116</v>
      </c>
      <c r="K636" t="s">
        <v>121</v>
      </c>
      <c r="L636">
        <v>239</v>
      </c>
      <c r="M636">
        <f t="shared" si="27"/>
        <v>4.5265151515151515E-2</v>
      </c>
      <c r="N636">
        <v>6</v>
      </c>
      <c r="O636">
        <f t="shared" si="28"/>
        <v>0.27159090909090911</v>
      </c>
      <c r="R636" s="7">
        <v>0.24239831889020799</v>
      </c>
      <c r="S636">
        <f t="shared" si="29"/>
        <v>6.583317978949968E-2</v>
      </c>
    </row>
    <row r="637" spans="1:19" x14ac:dyDescent="0.25">
      <c r="A637">
        <v>2056</v>
      </c>
      <c r="B637">
        <v>1374</v>
      </c>
      <c r="C637" t="s">
        <v>845</v>
      </c>
      <c r="D637" t="s">
        <v>846</v>
      </c>
      <c r="E637" t="s">
        <v>239</v>
      </c>
      <c r="F637">
        <v>140</v>
      </c>
      <c r="G637">
        <v>213.89</v>
      </c>
      <c r="H637">
        <v>213.89</v>
      </c>
      <c r="I637" t="s">
        <v>2275</v>
      </c>
      <c r="J637" t="s">
        <v>116</v>
      </c>
      <c r="K637" t="s">
        <v>121</v>
      </c>
      <c r="L637">
        <v>2</v>
      </c>
      <c r="M637">
        <f t="shared" si="27"/>
        <v>3.7878787878787879E-4</v>
      </c>
      <c r="N637">
        <v>6</v>
      </c>
      <c r="O637">
        <f t="shared" si="28"/>
        <v>2.2727272727272726E-3</v>
      </c>
      <c r="R637" s="7">
        <v>0.24223965899659622</v>
      </c>
      <c r="S637">
        <f t="shared" si="29"/>
        <v>5.5054467953771866E-4</v>
      </c>
    </row>
    <row r="638" spans="1:19" x14ac:dyDescent="0.25">
      <c r="A638">
        <v>61307</v>
      </c>
      <c r="B638">
        <v>28837</v>
      </c>
      <c r="C638" t="s">
        <v>851</v>
      </c>
      <c r="D638" t="s">
        <v>1015</v>
      </c>
      <c r="E638" t="s">
        <v>94</v>
      </c>
      <c r="F638">
        <v>100.5</v>
      </c>
      <c r="G638" s="6">
        <v>-1658.11</v>
      </c>
      <c r="H638" s="6">
        <v>1658.11</v>
      </c>
      <c r="I638" t="s">
        <v>2275</v>
      </c>
      <c r="J638" t="s">
        <v>116</v>
      </c>
      <c r="K638" t="s">
        <v>121</v>
      </c>
      <c r="L638">
        <v>229</v>
      </c>
      <c r="M638">
        <f t="shared" si="27"/>
        <v>4.3371212121212123E-2</v>
      </c>
      <c r="N638">
        <v>16</v>
      </c>
      <c r="O638">
        <f t="shared" si="28"/>
        <v>0.69393939393939397</v>
      </c>
      <c r="R638" s="7">
        <v>0.24103567670788587</v>
      </c>
      <c r="S638">
        <f t="shared" si="29"/>
        <v>0.16726415141244202</v>
      </c>
    </row>
    <row r="639" spans="1:19" x14ac:dyDescent="0.25">
      <c r="A639">
        <v>62936</v>
      </c>
      <c r="B639">
        <v>29191</v>
      </c>
      <c r="C639" t="s">
        <v>1015</v>
      </c>
      <c r="D639" t="s">
        <v>1030</v>
      </c>
      <c r="E639" t="s">
        <v>94</v>
      </c>
      <c r="F639">
        <v>100.5</v>
      </c>
      <c r="G639" s="6">
        <v>-1663.76</v>
      </c>
      <c r="H639" s="6">
        <v>1663.76</v>
      </c>
      <c r="I639" t="s">
        <v>2275</v>
      </c>
      <c r="J639" t="s">
        <v>116</v>
      </c>
      <c r="K639" t="s">
        <v>121</v>
      </c>
      <c r="L639">
        <v>249</v>
      </c>
      <c r="M639">
        <f t="shared" si="27"/>
        <v>4.7159090909090907E-2</v>
      </c>
      <c r="N639">
        <v>16</v>
      </c>
      <c r="O639">
        <f t="shared" si="28"/>
        <v>0.75454545454545452</v>
      </c>
      <c r="R639" s="7">
        <v>0.24021713823274549</v>
      </c>
      <c r="S639">
        <f t="shared" si="29"/>
        <v>0.18125474975743522</v>
      </c>
    </row>
    <row r="640" spans="1:19" x14ac:dyDescent="0.25">
      <c r="A640">
        <v>7795</v>
      </c>
      <c r="B640">
        <v>12525</v>
      </c>
      <c r="C640" t="s">
        <v>1030</v>
      </c>
      <c r="D640" t="s">
        <v>1031</v>
      </c>
      <c r="E640" t="s">
        <v>94</v>
      </c>
      <c r="F640">
        <v>100.5</v>
      </c>
      <c r="G640" s="6">
        <v>-1664.41</v>
      </c>
      <c r="H640" s="6">
        <v>1664.41</v>
      </c>
      <c r="I640" t="s">
        <v>2275</v>
      </c>
      <c r="J640" t="s">
        <v>116</v>
      </c>
      <c r="K640" t="s">
        <v>121</v>
      </c>
      <c r="L640">
        <v>5</v>
      </c>
      <c r="M640">
        <f t="shared" si="27"/>
        <v>9.46969696969697E-4</v>
      </c>
      <c r="N640">
        <v>16</v>
      </c>
      <c r="O640">
        <f t="shared" si="28"/>
        <v>1.5151515151515152E-2</v>
      </c>
      <c r="R640" s="7">
        <v>0.24012332652778617</v>
      </c>
      <c r="S640">
        <f t="shared" si="29"/>
        <v>3.6382322201179724E-3</v>
      </c>
    </row>
    <row r="641" spans="1:19" x14ac:dyDescent="0.25">
      <c r="A641">
        <v>7324</v>
      </c>
      <c r="B641">
        <v>7375</v>
      </c>
      <c r="C641" t="s">
        <v>1006</v>
      </c>
      <c r="D641" t="s">
        <v>1007</v>
      </c>
      <c r="E641" t="s">
        <v>94</v>
      </c>
      <c r="F641">
        <v>100.5</v>
      </c>
      <c r="G641" s="6">
        <v>-1665.47</v>
      </c>
      <c r="H641" s="6">
        <v>1665.47</v>
      </c>
      <c r="I641" t="s">
        <v>2275</v>
      </c>
      <c r="J641" t="s">
        <v>116</v>
      </c>
      <c r="K641" t="s">
        <v>121</v>
      </c>
      <c r="L641">
        <v>4</v>
      </c>
      <c r="M641">
        <f t="shared" si="27"/>
        <v>7.5757575757575758E-4</v>
      </c>
      <c r="N641">
        <v>16</v>
      </c>
      <c r="O641">
        <f t="shared" si="28"/>
        <v>1.2121212121212121E-2</v>
      </c>
      <c r="R641" s="7">
        <v>0.23997049836149112</v>
      </c>
      <c r="S641">
        <f t="shared" si="29"/>
        <v>2.9087333134726195E-3</v>
      </c>
    </row>
    <row r="642" spans="1:19" x14ac:dyDescent="0.25">
      <c r="A642">
        <v>63286</v>
      </c>
      <c r="B642">
        <v>34385</v>
      </c>
      <c r="C642" t="s">
        <v>1031</v>
      </c>
      <c r="D642" t="s">
        <v>1058</v>
      </c>
      <c r="E642" t="s">
        <v>94</v>
      </c>
      <c r="F642">
        <v>100.5</v>
      </c>
      <c r="G642" s="6">
        <v>-1672.68</v>
      </c>
      <c r="H642" s="6">
        <v>1672.68</v>
      </c>
      <c r="I642" t="s">
        <v>2275</v>
      </c>
      <c r="J642" t="s">
        <v>116</v>
      </c>
      <c r="K642" t="s">
        <v>121</v>
      </c>
      <c r="L642">
        <v>254</v>
      </c>
      <c r="M642">
        <f t="shared" ref="M642:M705" si="30">L642/5280</f>
        <v>4.8106060606060604E-2</v>
      </c>
      <c r="N642">
        <v>16</v>
      </c>
      <c r="O642">
        <f t="shared" ref="O642:O705" si="31">M642*N642</f>
        <v>0.76969696969696966</v>
      </c>
      <c r="R642" s="7">
        <v>0.23893611802981599</v>
      </c>
      <c r="S642">
        <f t="shared" ref="S642:S705" si="32">R642*O642</f>
        <v>0.18390840599870684</v>
      </c>
    </row>
    <row r="643" spans="1:19" x14ac:dyDescent="0.25">
      <c r="A643">
        <v>58831</v>
      </c>
      <c r="B643">
        <v>32122</v>
      </c>
      <c r="C643" t="s">
        <v>1058</v>
      </c>
      <c r="D643" t="s">
        <v>1120</v>
      </c>
      <c r="E643" t="s">
        <v>94</v>
      </c>
      <c r="F643">
        <v>100.5</v>
      </c>
      <c r="G643" s="6">
        <v>-1678.93</v>
      </c>
      <c r="H643" s="6">
        <v>1678.93</v>
      </c>
      <c r="I643" t="s">
        <v>2275</v>
      </c>
      <c r="J643" t="s">
        <v>116</v>
      </c>
      <c r="K643" t="s">
        <v>121</v>
      </c>
      <c r="L643">
        <v>201</v>
      </c>
      <c r="M643">
        <f t="shared" si="30"/>
        <v>3.806818181818182E-2</v>
      </c>
      <c r="N643">
        <v>16</v>
      </c>
      <c r="O643">
        <f t="shared" si="31"/>
        <v>0.60909090909090913</v>
      </c>
      <c r="R643" s="7">
        <v>0.23804665227621913</v>
      </c>
      <c r="S643">
        <f t="shared" si="32"/>
        <v>0.14499205184096983</v>
      </c>
    </row>
    <row r="644" spans="1:19" x14ac:dyDescent="0.25">
      <c r="A644">
        <v>23735</v>
      </c>
      <c r="B644">
        <v>12911</v>
      </c>
      <c r="C644" t="s">
        <v>1120</v>
      </c>
      <c r="D644" t="s">
        <v>1494</v>
      </c>
      <c r="E644" t="s">
        <v>94</v>
      </c>
      <c r="F644">
        <v>100.5</v>
      </c>
      <c r="G644" s="6">
        <v>-1679.2</v>
      </c>
      <c r="H644" s="6">
        <v>1679.2</v>
      </c>
      <c r="I644" t="s">
        <v>2275</v>
      </c>
      <c r="J644" t="s">
        <v>116</v>
      </c>
      <c r="K644" t="s">
        <v>121</v>
      </c>
      <c r="L644">
        <v>16</v>
      </c>
      <c r="M644">
        <f t="shared" si="30"/>
        <v>3.0303030303030303E-3</v>
      </c>
      <c r="N644">
        <v>16</v>
      </c>
      <c r="O644">
        <f t="shared" si="31"/>
        <v>4.8484848484848485E-2</v>
      </c>
      <c r="R644" s="7">
        <v>0.23800837655199655</v>
      </c>
      <c r="S644">
        <f t="shared" si="32"/>
        <v>1.1539800075248317E-2</v>
      </c>
    </row>
    <row r="645" spans="1:19" x14ac:dyDescent="0.25">
      <c r="A645">
        <v>24163</v>
      </c>
      <c r="B645">
        <v>12295</v>
      </c>
      <c r="C645" t="s">
        <v>1494</v>
      </c>
      <c r="D645" t="s">
        <v>1006</v>
      </c>
      <c r="E645" t="s">
        <v>94</v>
      </c>
      <c r="F645">
        <v>100.5</v>
      </c>
      <c r="G645" s="6">
        <v>-1679.34</v>
      </c>
      <c r="H645" s="6">
        <v>1679.34</v>
      </c>
      <c r="I645" t="s">
        <v>2275</v>
      </c>
      <c r="J645" t="s">
        <v>116</v>
      </c>
      <c r="K645" t="s">
        <v>121</v>
      </c>
      <c r="L645">
        <v>17</v>
      </c>
      <c r="M645">
        <f t="shared" si="30"/>
        <v>3.2196969696969696E-3</v>
      </c>
      <c r="N645">
        <v>16</v>
      </c>
      <c r="O645">
        <f t="shared" si="31"/>
        <v>5.1515151515151514E-2</v>
      </c>
      <c r="R645" s="7">
        <v>0.23798853472561401</v>
      </c>
      <c r="S645">
        <f t="shared" si="32"/>
        <v>1.2260015425258904E-2</v>
      </c>
    </row>
    <row r="646" spans="1:19" x14ac:dyDescent="0.25">
      <c r="A646">
        <v>27799</v>
      </c>
      <c r="B646">
        <v>19314</v>
      </c>
      <c r="C646" t="s">
        <v>923</v>
      </c>
      <c r="D646" t="s">
        <v>1578</v>
      </c>
      <c r="E646" t="s">
        <v>64</v>
      </c>
      <c r="F646">
        <v>76</v>
      </c>
      <c r="G646" s="6">
        <v>-9299.1</v>
      </c>
      <c r="H646" s="6">
        <v>9299.1</v>
      </c>
      <c r="I646" t="s">
        <v>2276</v>
      </c>
      <c r="J646" t="s">
        <v>28</v>
      </c>
      <c r="K646" t="s">
        <v>121</v>
      </c>
      <c r="L646">
        <v>21</v>
      </c>
      <c r="M646">
        <f t="shared" si="30"/>
        <v>3.9772727272727269E-3</v>
      </c>
      <c r="N646">
        <v>48</v>
      </c>
      <c r="O646">
        <f t="shared" si="31"/>
        <v>0.19090909090909089</v>
      </c>
      <c r="R646" s="7">
        <v>0.233796564290496</v>
      </c>
      <c r="S646">
        <f t="shared" si="32"/>
        <v>4.4633889546367413E-2</v>
      </c>
    </row>
    <row r="647" spans="1:19" x14ac:dyDescent="0.25">
      <c r="A647">
        <v>45851</v>
      </c>
      <c r="B647">
        <v>35903</v>
      </c>
      <c r="C647" t="s">
        <v>1578</v>
      </c>
      <c r="D647" t="s">
        <v>1728</v>
      </c>
      <c r="E647" t="s">
        <v>64</v>
      </c>
      <c r="F647">
        <v>76</v>
      </c>
      <c r="G647" s="6">
        <v>-9299.23</v>
      </c>
      <c r="H647" s="6">
        <v>9299.23</v>
      </c>
      <c r="I647" t="s">
        <v>2276</v>
      </c>
      <c r="J647" t="s">
        <v>28</v>
      </c>
      <c r="K647" t="s">
        <v>121</v>
      </c>
      <c r="L647">
        <v>80</v>
      </c>
      <c r="M647">
        <f t="shared" si="30"/>
        <v>1.5151515151515152E-2</v>
      </c>
      <c r="N647">
        <v>48</v>
      </c>
      <c r="O647">
        <f t="shared" si="31"/>
        <v>0.72727272727272729</v>
      </c>
      <c r="R647" s="7">
        <v>0.23379329589587003</v>
      </c>
      <c r="S647">
        <f t="shared" si="32"/>
        <v>0.17003148792426911</v>
      </c>
    </row>
    <row r="648" spans="1:19" x14ac:dyDescent="0.25">
      <c r="A648">
        <v>43035</v>
      </c>
      <c r="B648">
        <v>11625</v>
      </c>
      <c r="C648" t="s">
        <v>1728</v>
      </c>
      <c r="D648" t="s">
        <v>955</v>
      </c>
      <c r="E648" t="s">
        <v>64</v>
      </c>
      <c r="F648">
        <v>76</v>
      </c>
      <c r="G648" s="6">
        <v>-9299.51</v>
      </c>
      <c r="H648" s="6">
        <v>9299.51</v>
      </c>
      <c r="I648" t="s">
        <v>2276</v>
      </c>
      <c r="J648" t="s">
        <v>28</v>
      </c>
      <c r="K648" t="s">
        <v>121</v>
      </c>
      <c r="L648">
        <v>58</v>
      </c>
      <c r="M648">
        <f t="shared" si="30"/>
        <v>1.0984848484848484E-2</v>
      </c>
      <c r="N648">
        <v>48</v>
      </c>
      <c r="O648">
        <f t="shared" si="31"/>
        <v>0.52727272727272723</v>
      </c>
      <c r="R648" s="7">
        <v>0.23378625658704075</v>
      </c>
      <c r="S648">
        <f t="shared" si="32"/>
        <v>0.12326911710953056</v>
      </c>
    </row>
    <row r="649" spans="1:19" x14ac:dyDescent="0.25">
      <c r="A649">
        <v>5281</v>
      </c>
      <c r="B649">
        <v>10566</v>
      </c>
      <c r="C649" t="s">
        <v>954</v>
      </c>
      <c r="D649" t="s">
        <v>955</v>
      </c>
      <c r="E649" t="s">
        <v>64</v>
      </c>
      <c r="F649">
        <v>76</v>
      </c>
      <c r="G649" s="6">
        <v>9300.17</v>
      </c>
      <c r="H649" s="6">
        <v>9300.17</v>
      </c>
      <c r="I649" t="s">
        <v>2276</v>
      </c>
      <c r="J649" t="s">
        <v>28</v>
      </c>
      <c r="K649" t="s">
        <v>121</v>
      </c>
      <c r="L649">
        <v>3</v>
      </c>
      <c r="M649">
        <f t="shared" si="30"/>
        <v>5.6818181818181815E-4</v>
      </c>
      <c r="N649">
        <v>48</v>
      </c>
      <c r="O649">
        <f t="shared" si="31"/>
        <v>2.7272727272727271E-2</v>
      </c>
      <c r="R649" s="7">
        <v>0.23376966560759119</v>
      </c>
      <c r="S649">
        <f t="shared" si="32"/>
        <v>6.3755363347524864E-3</v>
      </c>
    </row>
    <row r="650" spans="1:19" x14ac:dyDescent="0.25">
      <c r="A650">
        <v>71137</v>
      </c>
      <c r="B650">
        <v>22820</v>
      </c>
      <c r="C650" t="s">
        <v>1108</v>
      </c>
      <c r="D650" t="s">
        <v>954</v>
      </c>
      <c r="E650" t="s">
        <v>64</v>
      </c>
      <c r="F650">
        <v>76</v>
      </c>
      <c r="G650" s="6">
        <v>9300.44</v>
      </c>
      <c r="H650" s="6">
        <v>9300.44</v>
      </c>
      <c r="I650" t="s">
        <v>2276</v>
      </c>
      <c r="J650" t="s">
        <v>28</v>
      </c>
      <c r="K650" t="s">
        <v>121</v>
      </c>
      <c r="L650" s="8">
        <v>1433</v>
      </c>
      <c r="M650">
        <f t="shared" si="30"/>
        <v>0.27140151515151517</v>
      </c>
      <c r="N650">
        <v>48</v>
      </c>
      <c r="O650">
        <f t="shared" si="31"/>
        <v>13.027272727272727</v>
      </c>
      <c r="R650" s="7">
        <v>0.23376287906741522</v>
      </c>
      <c r="S650">
        <f t="shared" si="32"/>
        <v>3.0452927791236908</v>
      </c>
    </row>
    <row r="651" spans="1:19" x14ac:dyDescent="0.25">
      <c r="A651">
        <v>71134</v>
      </c>
      <c r="B651">
        <v>27274</v>
      </c>
      <c r="C651" t="s">
        <v>1108</v>
      </c>
      <c r="D651" t="s">
        <v>1048</v>
      </c>
      <c r="E651" t="s">
        <v>64</v>
      </c>
      <c r="F651">
        <v>120</v>
      </c>
      <c r="G651" s="6">
        <v>-9533.5300000000007</v>
      </c>
      <c r="H651" s="6">
        <v>9533.5300000000007</v>
      </c>
      <c r="I651" t="s">
        <v>2276</v>
      </c>
      <c r="J651" t="s">
        <v>28</v>
      </c>
      <c r="K651" t="s">
        <v>121</v>
      </c>
      <c r="L651" s="8">
        <v>1411</v>
      </c>
      <c r="M651">
        <f t="shared" si="30"/>
        <v>0.26723484848484846</v>
      </c>
      <c r="N651">
        <v>48</v>
      </c>
      <c r="O651">
        <f t="shared" si="31"/>
        <v>12.827272727272726</v>
      </c>
      <c r="R651" s="7">
        <v>0.22804749457900184</v>
      </c>
      <c r="S651">
        <f t="shared" si="32"/>
        <v>2.9252274077361053</v>
      </c>
    </row>
    <row r="652" spans="1:19" x14ac:dyDescent="0.25">
      <c r="A652">
        <v>67799</v>
      </c>
      <c r="B652">
        <v>23597</v>
      </c>
      <c r="C652" t="s">
        <v>1048</v>
      </c>
      <c r="D652" t="s">
        <v>1259</v>
      </c>
      <c r="E652" t="s">
        <v>64</v>
      </c>
      <c r="F652">
        <v>70</v>
      </c>
      <c r="G652" s="6">
        <v>-9893.58</v>
      </c>
      <c r="H652" s="6">
        <v>9893.58</v>
      </c>
      <c r="I652" t="s">
        <v>2276</v>
      </c>
      <c r="J652" t="s">
        <v>28</v>
      </c>
      <c r="K652" t="s">
        <v>121</v>
      </c>
      <c r="L652">
        <v>410</v>
      </c>
      <c r="M652">
        <f t="shared" si="30"/>
        <v>7.7651515151515152E-2</v>
      </c>
      <c r="N652">
        <v>48</v>
      </c>
      <c r="O652">
        <f t="shared" si="31"/>
        <v>3.7272727272727275</v>
      </c>
      <c r="R652" s="7">
        <v>0.21974832477159445</v>
      </c>
      <c r="S652">
        <f t="shared" si="32"/>
        <v>0.81906193778503389</v>
      </c>
    </row>
    <row r="653" spans="1:19" x14ac:dyDescent="0.25">
      <c r="A653">
        <v>14524</v>
      </c>
      <c r="B653">
        <v>36263</v>
      </c>
      <c r="C653" t="s">
        <v>1259</v>
      </c>
      <c r="D653" t="s">
        <v>1077</v>
      </c>
      <c r="E653" t="s">
        <v>64</v>
      </c>
      <c r="F653">
        <v>70</v>
      </c>
      <c r="G653" s="6">
        <v>-9893.7099999999991</v>
      </c>
      <c r="H653" s="6">
        <v>9893.7099999999991</v>
      </c>
      <c r="I653" t="s">
        <v>2276</v>
      </c>
      <c r="J653" t="s">
        <v>28</v>
      </c>
      <c r="K653" t="s">
        <v>121</v>
      </c>
      <c r="L653">
        <v>10</v>
      </c>
      <c r="M653">
        <f t="shared" si="30"/>
        <v>1.893939393939394E-3</v>
      </c>
      <c r="N653">
        <v>48</v>
      </c>
      <c r="O653">
        <f t="shared" si="31"/>
        <v>9.0909090909090912E-2</v>
      </c>
      <c r="R653" s="7">
        <v>0.2197454373530002</v>
      </c>
      <c r="S653">
        <f t="shared" si="32"/>
        <v>1.9976857941181838E-2</v>
      </c>
    </row>
    <row r="654" spans="1:19" x14ac:dyDescent="0.25">
      <c r="A654">
        <v>63670</v>
      </c>
      <c r="B654">
        <v>6150</v>
      </c>
      <c r="C654" t="s">
        <v>864</v>
      </c>
      <c r="D654" t="s">
        <v>2028</v>
      </c>
      <c r="E654" t="s">
        <v>64</v>
      </c>
      <c r="F654">
        <v>76</v>
      </c>
      <c r="G654" s="6">
        <v>-10205.66</v>
      </c>
      <c r="H654" s="6">
        <v>10205.66</v>
      </c>
      <c r="I654" t="s">
        <v>2276</v>
      </c>
      <c r="J654" t="s">
        <v>28</v>
      </c>
      <c r="K654" t="s">
        <v>121</v>
      </c>
      <c r="L654">
        <v>261</v>
      </c>
      <c r="M654">
        <f t="shared" si="30"/>
        <v>4.9431818181818181E-2</v>
      </c>
      <c r="N654">
        <v>48</v>
      </c>
      <c r="O654">
        <f t="shared" si="31"/>
        <v>2.3727272727272726</v>
      </c>
      <c r="R654" s="7">
        <v>0.21302861657097644</v>
      </c>
      <c r="S654">
        <f t="shared" si="32"/>
        <v>0.50545880840931678</v>
      </c>
    </row>
    <row r="655" spans="1:19" x14ac:dyDescent="0.25">
      <c r="A655">
        <v>69607</v>
      </c>
      <c r="B655">
        <v>39346</v>
      </c>
      <c r="C655" t="s">
        <v>1388</v>
      </c>
      <c r="D655" t="s">
        <v>2028</v>
      </c>
      <c r="E655" t="s">
        <v>64</v>
      </c>
      <c r="F655">
        <v>76</v>
      </c>
      <c r="G655" s="6">
        <v>10205.799999999999</v>
      </c>
      <c r="H655" s="6">
        <v>10205.799999999999</v>
      </c>
      <c r="I655" t="s">
        <v>2276</v>
      </c>
      <c r="J655" t="s">
        <v>28</v>
      </c>
      <c r="K655" t="s">
        <v>121</v>
      </c>
      <c r="L655">
        <v>519</v>
      </c>
      <c r="M655">
        <f t="shared" si="30"/>
        <v>9.8295454545454547E-2</v>
      </c>
      <c r="N655">
        <v>48</v>
      </c>
      <c r="O655">
        <f t="shared" si="31"/>
        <v>4.7181818181818187</v>
      </c>
      <c r="R655" s="7">
        <v>0.21302569431046578</v>
      </c>
      <c r="S655">
        <f t="shared" si="32"/>
        <v>1.0050939577011977</v>
      </c>
    </row>
    <row r="656" spans="1:19" x14ac:dyDescent="0.25">
      <c r="A656">
        <v>19341</v>
      </c>
      <c r="B656">
        <v>12584</v>
      </c>
      <c r="C656" t="s">
        <v>1387</v>
      </c>
      <c r="D656" t="s">
        <v>1388</v>
      </c>
      <c r="E656" t="s">
        <v>64</v>
      </c>
      <c r="F656">
        <v>76</v>
      </c>
      <c r="G656" s="6">
        <v>10206.44</v>
      </c>
      <c r="H656" s="6">
        <v>10206.44</v>
      </c>
      <c r="I656" t="s">
        <v>2276</v>
      </c>
      <c r="J656" t="s">
        <v>28</v>
      </c>
      <c r="K656" t="s">
        <v>121</v>
      </c>
      <c r="L656">
        <v>14</v>
      </c>
      <c r="M656">
        <f t="shared" si="30"/>
        <v>2.6515151515151517E-3</v>
      </c>
      <c r="N656">
        <v>48</v>
      </c>
      <c r="O656">
        <f t="shared" si="31"/>
        <v>0.12727272727272729</v>
      </c>
      <c r="R656" s="7">
        <v>0.2130123364261928</v>
      </c>
      <c r="S656">
        <f t="shared" si="32"/>
        <v>2.7110660999697268E-2</v>
      </c>
    </row>
    <row r="657" spans="1:19" x14ac:dyDescent="0.25">
      <c r="A657">
        <v>45276</v>
      </c>
      <c r="B657">
        <v>33803</v>
      </c>
      <c r="C657" t="s">
        <v>1387</v>
      </c>
      <c r="D657" t="s">
        <v>923</v>
      </c>
      <c r="E657" t="s">
        <v>64</v>
      </c>
      <c r="F657">
        <v>76</v>
      </c>
      <c r="G657" s="6">
        <v>-10206.879999999999</v>
      </c>
      <c r="H657" s="6">
        <v>10206.879999999999</v>
      </c>
      <c r="I657" t="s">
        <v>2276</v>
      </c>
      <c r="J657" t="s">
        <v>28</v>
      </c>
      <c r="K657" t="s">
        <v>121</v>
      </c>
      <c r="L657">
        <v>73</v>
      </c>
      <c r="M657">
        <f t="shared" si="30"/>
        <v>1.3825757575757576E-2</v>
      </c>
      <c r="N657">
        <v>48</v>
      </c>
      <c r="O657">
        <f t="shared" si="31"/>
        <v>0.66363636363636369</v>
      </c>
      <c r="R657" s="7">
        <v>0.21300315385247515</v>
      </c>
      <c r="S657">
        <f t="shared" si="32"/>
        <v>0.14135663846573351</v>
      </c>
    </row>
    <row r="658" spans="1:19" x14ac:dyDescent="0.25">
      <c r="A658">
        <v>33389</v>
      </c>
      <c r="B658">
        <v>21687</v>
      </c>
      <c r="C658" t="s">
        <v>964</v>
      </c>
      <c r="D658" t="s">
        <v>1670</v>
      </c>
      <c r="E658" t="s">
        <v>64</v>
      </c>
      <c r="F658">
        <v>120</v>
      </c>
      <c r="G658" s="6">
        <v>-10267.700000000001</v>
      </c>
      <c r="H658" s="6">
        <v>10267.700000000001</v>
      </c>
      <c r="I658" t="s">
        <v>2276</v>
      </c>
      <c r="J658" t="s">
        <v>28</v>
      </c>
      <c r="K658" t="s">
        <v>121</v>
      </c>
      <c r="L658">
        <v>29</v>
      </c>
      <c r="M658">
        <f t="shared" si="30"/>
        <v>5.4924242424242422E-3</v>
      </c>
      <c r="N658">
        <v>48</v>
      </c>
      <c r="O658">
        <f t="shared" si="31"/>
        <v>0.26363636363636361</v>
      </c>
      <c r="R658" s="7">
        <v>0.2117414446267179</v>
      </c>
      <c r="S658">
        <f t="shared" si="32"/>
        <v>5.5822744492498348E-2</v>
      </c>
    </row>
    <row r="659" spans="1:19" x14ac:dyDescent="0.25">
      <c r="A659">
        <v>70712</v>
      </c>
      <c r="B659">
        <v>18703</v>
      </c>
      <c r="C659" t="s">
        <v>1670</v>
      </c>
      <c r="D659" t="s">
        <v>1103</v>
      </c>
      <c r="E659" t="s">
        <v>64</v>
      </c>
      <c r="F659">
        <v>76</v>
      </c>
      <c r="G659" s="6">
        <v>-10267.84</v>
      </c>
      <c r="H659" s="6">
        <v>10267.84</v>
      </c>
      <c r="I659" t="s">
        <v>2276</v>
      </c>
      <c r="J659" t="s">
        <v>28</v>
      </c>
      <c r="K659" t="s">
        <v>121</v>
      </c>
      <c r="L659">
        <v>777</v>
      </c>
      <c r="M659">
        <f t="shared" si="30"/>
        <v>0.14715909090909091</v>
      </c>
      <c r="N659">
        <v>48</v>
      </c>
      <c r="O659">
        <f t="shared" si="31"/>
        <v>7.0636363636363635</v>
      </c>
      <c r="R659" s="7">
        <v>0.21173855757333104</v>
      </c>
      <c r="S659">
        <f t="shared" si="32"/>
        <v>1.4956441748588929</v>
      </c>
    </row>
    <row r="660" spans="1:19" x14ac:dyDescent="0.25">
      <c r="A660">
        <v>27755</v>
      </c>
      <c r="B660">
        <v>22819</v>
      </c>
      <c r="C660" t="s">
        <v>1103</v>
      </c>
      <c r="D660" t="s">
        <v>1102</v>
      </c>
      <c r="E660" t="s">
        <v>64</v>
      </c>
      <c r="F660">
        <v>76</v>
      </c>
      <c r="G660" s="6">
        <v>-10295.950000000001</v>
      </c>
      <c r="H660" s="6">
        <v>10295.950000000001</v>
      </c>
      <c r="I660" t="s">
        <v>2276</v>
      </c>
      <c r="J660" t="s">
        <v>28</v>
      </c>
      <c r="K660" t="s">
        <v>121</v>
      </c>
      <c r="L660">
        <v>21</v>
      </c>
      <c r="M660">
        <f t="shared" si="30"/>
        <v>3.9772727272727269E-3</v>
      </c>
      <c r="N660">
        <v>48</v>
      </c>
      <c r="O660">
        <f t="shared" si="31"/>
        <v>0.19090909090909089</v>
      </c>
      <c r="R660" s="7">
        <v>0.21116046901876478</v>
      </c>
      <c r="S660">
        <f t="shared" si="32"/>
        <v>4.0312453176309639E-2</v>
      </c>
    </row>
    <row r="661" spans="1:19" x14ac:dyDescent="0.25">
      <c r="A661">
        <v>71106</v>
      </c>
      <c r="B661">
        <v>28269</v>
      </c>
      <c r="C661" t="s">
        <v>1102</v>
      </c>
      <c r="D661" t="s">
        <v>864</v>
      </c>
      <c r="E661" t="s">
        <v>64</v>
      </c>
      <c r="F661">
        <v>76</v>
      </c>
      <c r="G661" s="6">
        <v>-10296.36</v>
      </c>
      <c r="H661" s="6">
        <v>10296.36</v>
      </c>
      <c r="I661" t="s">
        <v>2276</v>
      </c>
      <c r="J661" t="s">
        <v>28</v>
      </c>
      <c r="K661" t="s">
        <v>121</v>
      </c>
      <c r="L661" s="8">
        <v>1282</v>
      </c>
      <c r="M661">
        <f t="shared" si="30"/>
        <v>0.2428030303030303</v>
      </c>
      <c r="N661">
        <v>48</v>
      </c>
      <c r="O661">
        <f t="shared" si="31"/>
        <v>11.654545454545454</v>
      </c>
      <c r="R661" s="7">
        <v>0.21115206063052877</v>
      </c>
      <c r="S661">
        <f t="shared" si="32"/>
        <v>2.4608812884394351</v>
      </c>
    </row>
    <row r="662" spans="1:19" x14ac:dyDescent="0.25">
      <c r="A662">
        <v>22918</v>
      </c>
      <c r="B662">
        <v>38538</v>
      </c>
      <c r="C662" t="s">
        <v>1330</v>
      </c>
      <c r="D662" t="s">
        <v>1480</v>
      </c>
      <c r="E662" t="s">
        <v>64</v>
      </c>
      <c r="F662">
        <v>84</v>
      </c>
      <c r="G662" s="6">
        <v>-10336.75</v>
      </c>
      <c r="H662" s="6">
        <v>10336.75</v>
      </c>
      <c r="I662" t="s">
        <v>2276</v>
      </c>
      <c r="J662" t="s">
        <v>28</v>
      </c>
      <c r="K662" t="s">
        <v>121</v>
      </c>
      <c r="L662">
        <v>16</v>
      </c>
      <c r="M662">
        <f t="shared" si="30"/>
        <v>3.0303030303030303E-3</v>
      </c>
      <c r="N662">
        <v>48</v>
      </c>
      <c r="O662">
        <f t="shared" si="31"/>
        <v>0.14545454545454545</v>
      </c>
      <c r="R662" s="7">
        <v>0.21032700132960083</v>
      </c>
      <c r="S662">
        <f t="shared" si="32"/>
        <v>3.0593018375214664E-2</v>
      </c>
    </row>
    <row r="663" spans="1:19" x14ac:dyDescent="0.25">
      <c r="A663">
        <v>70531</v>
      </c>
      <c r="B663">
        <v>18778</v>
      </c>
      <c r="C663" t="s">
        <v>2070</v>
      </c>
      <c r="D663" t="s">
        <v>1480</v>
      </c>
      <c r="E663" t="s">
        <v>94</v>
      </c>
      <c r="F663">
        <v>120</v>
      </c>
      <c r="G663" s="6">
        <v>10336.89</v>
      </c>
      <c r="H663" s="6">
        <v>10336.89</v>
      </c>
      <c r="I663" t="s">
        <v>2276</v>
      </c>
      <c r="J663" t="s">
        <v>28</v>
      </c>
      <c r="K663" t="s">
        <v>121</v>
      </c>
      <c r="L663">
        <v>703</v>
      </c>
      <c r="M663">
        <f t="shared" si="30"/>
        <v>0.1331439393939394</v>
      </c>
      <c r="N663">
        <v>48</v>
      </c>
      <c r="O663">
        <f t="shared" si="31"/>
        <v>6.3909090909090907</v>
      </c>
      <c r="R663" s="7">
        <v>0.21032415271844351</v>
      </c>
      <c r="S663">
        <f t="shared" si="32"/>
        <v>1.3441625396460526</v>
      </c>
    </row>
    <row r="664" spans="1:19" x14ac:dyDescent="0.25">
      <c r="A664">
        <v>70682</v>
      </c>
      <c r="B664">
        <v>8758</v>
      </c>
      <c r="C664" t="s">
        <v>1924</v>
      </c>
      <c r="D664" t="s">
        <v>2070</v>
      </c>
      <c r="E664" t="s">
        <v>94</v>
      </c>
      <c r="F664">
        <v>120</v>
      </c>
      <c r="G664" s="6">
        <v>10337.02</v>
      </c>
      <c r="H664" s="6">
        <v>10337.02</v>
      </c>
      <c r="I664" t="s">
        <v>2276</v>
      </c>
      <c r="J664" t="s">
        <v>28</v>
      </c>
      <c r="K664" t="s">
        <v>121</v>
      </c>
      <c r="L664">
        <v>783</v>
      </c>
      <c r="M664">
        <f t="shared" si="30"/>
        <v>0.14829545454545454</v>
      </c>
      <c r="N664">
        <v>48</v>
      </c>
      <c r="O664">
        <f t="shared" si="31"/>
        <v>7.1181818181818173</v>
      </c>
      <c r="R664" s="7">
        <v>0.21032150764860194</v>
      </c>
      <c r="S664">
        <f t="shared" si="32"/>
        <v>1.4971067317168663</v>
      </c>
    </row>
    <row r="665" spans="1:19" x14ac:dyDescent="0.25">
      <c r="A665">
        <v>49925</v>
      </c>
      <c r="B665">
        <v>346353</v>
      </c>
      <c r="C665" t="s">
        <v>1892</v>
      </c>
      <c r="D665" t="s">
        <v>1924</v>
      </c>
      <c r="E665" t="s">
        <v>70</v>
      </c>
      <c r="F665">
        <v>120</v>
      </c>
      <c r="G665" s="6">
        <v>10337.16</v>
      </c>
      <c r="H665" s="6">
        <v>10337.16</v>
      </c>
      <c r="I665" t="s">
        <v>2276</v>
      </c>
      <c r="J665" t="s">
        <v>28</v>
      </c>
      <c r="K665" t="s">
        <v>121</v>
      </c>
      <c r="L665">
        <v>109</v>
      </c>
      <c r="M665">
        <f t="shared" si="30"/>
        <v>2.0643939393939395E-2</v>
      </c>
      <c r="N665">
        <v>48</v>
      </c>
      <c r="O665">
        <f t="shared" si="31"/>
        <v>0.99090909090909096</v>
      </c>
      <c r="R665" s="7">
        <v>0.21031865918625148</v>
      </c>
      <c r="S665">
        <f t="shared" si="32"/>
        <v>0.20840667137546739</v>
      </c>
    </row>
    <row r="666" spans="1:19" x14ac:dyDescent="0.25">
      <c r="A666">
        <v>47124</v>
      </c>
      <c r="B666">
        <v>38969</v>
      </c>
      <c r="C666" t="s">
        <v>1266</v>
      </c>
      <c r="D666" t="s">
        <v>1892</v>
      </c>
      <c r="E666" t="s">
        <v>70</v>
      </c>
      <c r="F666">
        <v>120</v>
      </c>
      <c r="G666" s="6">
        <v>10337.299999999999</v>
      </c>
      <c r="H666" s="6">
        <v>10337.299999999999</v>
      </c>
      <c r="I666" t="s">
        <v>2276</v>
      </c>
      <c r="J666" t="s">
        <v>28</v>
      </c>
      <c r="K666" t="s">
        <v>121</v>
      </c>
      <c r="L666">
        <v>86</v>
      </c>
      <c r="M666">
        <f t="shared" si="30"/>
        <v>1.6287878787878789E-2</v>
      </c>
      <c r="N666">
        <v>48</v>
      </c>
      <c r="O666">
        <f t="shared" si="31"/>
        <v>0.78181818181818186</v>
      </c>
      <c r="R666" s="7">
        <v>0.21031581080105555</v>
      </c>
      <c r="S666">
        <f t="shared" si="32"/>
        <v>0.16442872480809798</v>
      </c>
    </row>
    <row r="667" spans="1:19" x14ac:dyDescent="0.25">
      <c r="A667">
        <v>14695</v>
      </c>
      <c r="B667">
        <v>26319</v>
      </c>
      <c r="C667" t="s">
        <v>1265</v>
      </c>
      <c r="D667" t="s">
        <v>1266</v>
      </c>
      <c r="E667" t="s">
        <v>94</v>
      </c>
      <c r="F667">
        <v>120</v>
      </c>
      <c r="G667" s="6">
        <v>10337.43</v>
      </c>
      <c r="H667" s="6">
        <v>10337.43</v>
      </c>
      <c r="I667" t="s">
        <v>2276</v>
      </c>
      <c r="J667" t="s">
        <v>28</v>
      </c>
      <c r="K667" t="s">
        <v>121</v>
      </c>
      <c r="L667">
        <v>10</v>
      </c>
      <c r="M667">
        <f t="shared" si="30"/>
        <v>1.893939393939394E-3</v>
      </c>
      <c r="N667">
        <v>48</v>
      </c>
      <c r="O667">
        <f t="shared" si="31"/>
        <v>9.0909090909090912E-2</v>
      </c>
      <c r="R667" s="7">
        <v>0.21031316594102706</v>
      </c>
      <c r="S667">
        <f t="shared" si="32"/>
        <v>1.9119378721911551E-2</v>
      </c>
    </row>
    <row r="668" spans="1:19" x14ac:dyDescent="0.25">
      <c r="A668">
        <v>32987</v>
      </c>
      <c r="B668">
        <v>39143</v>
      </c>
      <c r="C668" t="s">
        <v>1265</v>
      </c>
      <c r="D668" t="s">
        <v>1663</v>
      </c>
      <c r="E668" t="s">
        <v>64</v>
      </c>
      <c r="F668">
        <v>120</v>
      </c>
      <c r="G668" s="6">
        <v>-10337.57</v>
      </c>
      <c r="H668" s="6">
        <v>10337.57</v>
      </c>
      <c r="I668" t="s">
        <v>2276</v>
      </c>
      <c r="J668" t="s">
        <v>28</v>
      </c>
      <c r="K668" t="s">
        <v>121</v>
      </c>
      <c r="L668">
        <v>40</v>
      </c>
      <c r="M668">
        <f t="shared" si="30"/>
        <v>7.575757575757576E-3</v>
      </c>
      <c r="N668">
        <v>48</v>
      </c>
      <c r="O668">
        <f t="shared" si="31"/>
        <v>0.36363636363636365</v>
      </c>
      <c r="R668" s="7">
        <v>0.21031031770462028</v>
      </c>
      <c r="S668">
        <f t="shared" si="32"/>
        <v>7.6476479165316469E-2</v>
      </c>
    </row>
    <row r="669" spans="1:19" x14ac:dyDescent="0.25">
      <c r="A669">
        <v>71091</v>
      </c>
      <c r="B669">
        <v>10328</v>
      </c>
      <c r="C669" t="s">
        <v>1663</v>
      </c>
      <c r="D669" t="s">
        <v>1349</v>
      </c>
      <c r="E669" t="s">
        <v>64</v>
      </c>
      <c r="F669">
        <v>120</v>
      </c>
      <c r="G669" s="6">
        <v>-10365.32</v>
      </c>
      <c r="H669" s="6">
        <v>10365.32</v>
      </c>
      <c r="I669" t="s">
        <v>2276</v>
      </c>
      <c r="J669" t="s">
        <v>28</v>
      </c>
      <c r="K669" t="s">
        <v>121</v>
      </c>
      <c r="L669" s="8">
        <v>1279</v>
      </c>
      <c r="M669">
        <f t="shared" si="30"/>
        <v>0.2422348484848485</v>
      </c>
      <c r="N669">
        <v>48</v>
      </c>
      <c r="O669">
        <f t="shared" si="31"/>
        <v>11.627272727272729</v>
      </c>
      <c r="R669" s="7">
        <v>0.20974727562619885</v>
      </c>
      <c r="S669">
        <f t="shared" si="32"/>
        <v>2.438788777508258</v>
      </c>
    </row>
    <row r="670" spans="1:19" x14ac:dyDescent="0.25">
      <c r="A670">
        <v>17546</v>
      </c>
      <c r="B670">
        <v>21576</v>
      </c>
      <c r="C670" t="s">
        <v>1349</v>
      </c>
      <c r="D670" t="s">
        <v>964</v>
      </c>
      <c r="E670" t="s">
        <v>64</v>
      </c>
      <c r="F670">
        <v>120</v>
      </c>
      <c r="G670" s="6">
        <v>-10365.459999999999</v>
      </c>
      <c r="H670" s="6">
        <v>10365.459999999999</v>
      </c>
      <c r="I670" t="s">
        <v>2276</v>
      </c>
      <c r="J670" t="s">
        <v>28</v>
      </c>
      <c r="K670" t="s">
        <v>121</v>
      </c>
      <c r="L670">
        <v>12</v>
      </c>
      <c r="M670">
        <f t="shared" si="30"/>
        <v>2.2727272727272726E-3</v>
      </c>
      <c r="N670">
        <v>48</v>
      </c>
      <c r="O670">
        <f t="shared" si="31"/>
        <v>0.10909090909090909</v>
      </c>
      <c r="R670" s="7">
        <v>0.20974444269658574</v>
      </c>
      <c r="S670">
        <f t="shared" si="32"/>
        <v>2.2881211930536625E-2</v>
      </c>
    </row>
    <row r="671" spans="1:19" x14ac:dyDescent="0.25">
      <c r="A671">
        <v>69101</v>
      </c>
      <c r="B671">
        <v>35345</v>
      </c>
      <c r="C671" t="s">
        <v>1077</v>
      </c>
      <c r="D671" t="s">
        <v>2063</v>
      </c>
      <c r="E671" t="s">
        <v>64</v>
      </c>
      <c r="F671">
        <v>116</v>
      </c>
      <c r="G671" s="6">
        <v>-10405.18</v>
      </c>
      <c r="H671" s="6">
        <v>10405.18</v>
      </c>
      <c r="I671" t="s">
        <v>2276</v>
      </c>
      <c r="J671" t="s">
        <v>28</v>
      </c>
      <c r="K671" t="s">
        <v>121</v>
      </c>
      <c r="L671">
        <v>474</v>
      </c>
      <c r="M671">
        <f t="shared" si="30"/>
        <v>8.9772727272727268E-2</v>
      </c>
      <c r="N671">
        <v>48</v>
      </c>
      <c r="O671">
        <f t="shared" si="31"/>
        <v>4.3090909090909086</v>
      </c>
      <c r="R671" s="7">
        <v>0.20894377905944456</v>
      </c>
      <c r="S671">
        <f t="shared" si="32"/>
        <v>0.90035773885615189</v>
      </c>
    </row>
    <row r="672" spans="1:19" x14ac:dyDescent="0.25">
      <c r="A672">
        <v>69142</v>
      </c>
      <c r="B672">
        <v>8573</v>
      </c>
      <c r="C672" t="s">
        <v>2063</v>
      </c>
      <c r="D672" t="s">
        <v>2015</v>
      </c>
      <c r="E672" t="s">
        <v>64</v>
      </c>
      <c r="F672">
        <v>120</v>
      </c>
      <c r="G672" s="6">
        <v>-10405.34</v>
      </c>
      <c r="H672" s="6">
        <v>10405.34</v>
      </c>
      <c r="I672" t="s">
        <v>2276</v>
      </c>
      <c r="J672" t="s">
        <v>28</v>
      </c>
      <c r="K672" t="s">
        <v>121</v>
      </c>
      <c r="L672">
        <v>662</v>
      </c>
      <c r="M672">
        <f t="shared" si="30"/>
        <v>0.12537878787878787</v>
      </c>
      <c r="N672">
        <v>48</v>
      </c>
      <c r="O672">
        <f t="shared" si="31"/>
        <v>6.0181818181818176</v>
      </c>
      <c r="R672" s="7">
        <v>0.20894056618945189</v>
      </c>
      <c r="S672">
        <f t="shared" si="32"/>
        <v>1.2574423165219739</v>
      </c>
    </row>
    <row r="673" spans="1:19" x14ac:dyDescent="0.25">
      <c r="A673">
        <v>62193</v>
      </c>
      <c r="B673">
        <v>34493</v>
      </c>
      <c r="C673" t="s">
        <v>2015</v>
      </c>
      <c r="D673" t="s">
        <v>2016</v>
      </c>
      <c r="E673" t="s">
        <v>64</v>
      </c>
      <c r="F673">
        <v>120</v>
      </c>
      <c r="G673" s="6">
        <v>-10405.48</v>
      </c>
      <c r="H673" s="6">
        <v>10405.48</v>
      </c>
      <c r="I673" t="s">
        <v>2276</v>
      </c>
      <c r="J673" t="s">
        <v>28</v>
      </c>
      <c r="K673" t="s">
        <v>121</v>
      </c>
      <c r="L673">
        <v>244</v>
      </c>
      <c r="M673">
        <f t="shared" si="30"/>
        <v>4.6212121212121211E-2</v>
      </c>
      <c r="N673">
        <v>48</v>
      </c>
      <c r="O673">
        <f t="shared" si="31"/>
        <v>2.2181818181818183</v>
      </c>
      <c r="R673" s="7">
        <v>0.20893775500925968</v>
      </c>
      <c r="S673">
        <f t="shared" si="32"/>
        <v>0.46346192929326696</v>
      </c>
    </row>
    <row r="674" spans="1:19" x14ac:dyDescent="0.25">
      <c r="A674">
        <v>71093</v>
      </c>
      <c r="B674">
        <v>42057</v>
      </c>
      <c r="C674" t="s">
        <v>2016</v>
      </c>
      <c r="D674" t="s">
        <v>1047</v>
      </c>
      <c r="E674" t="s">
        <v>64</v>
      </c>
      <c r="F674">
        <v>120</v>
      </c>
      <c r="G674" s="6">
        <v>-10405.620000000001</v>
      </c>
      <c r="H674" s="6">
        <v>10405.620000000001</v>
      </c>
      <c r="I674" t="s">
        <v>2276</v>
      </c>
      <c r="J674" t="s">
        <v>28</v>
      </c>
      <c r="K674" t="s">
        <v>121</v>
      </c>
      <c r="L674" s="8">
        <v>1518</v>
      </c>
      <c r="M674">
        <f t="shared" si="30"/>
        <v>0.28749999999999998</v>
      </c>
      <c r="N674">
        <v>48</v>
      </c>
      <c r="O674">
        <f t="shared" si="31"/>
        <v>13.799999999999999</v>
      </c>
      <c r="R674" s="7">
        <v>0.20893494390471218</v>
      </c>
      <c r="S674">
        <f t="shared" si="32"/>
        <v>2.883302225885028</v>
      </c>
    </row>
    <row r="675" spans="1:19" x14ac:dyDescent="0.25">
      <c r="A675">
        <v>67765</v>
      </c>
      <c r="B675">
        <v>4108</v>
      </c>
      <c r="C675" t="s">
        <v>1047</v>
      </c>
      <c r="D675" t="s">
        <v>2055</v>
      </c>
      <c r="E675" t="s">
        <v>64</v>
      </c>
      <c r="F675">
        <v>120</v>
      </c>
      <c r="G675" s="6">
        <v>-10456.67</v>
      </c>
      <c r="H675" s="6">
        <v>10456.67</v>
      </c>
      <c r="I675" t="s">
        <v>2276</v>
      </c>
      <c r="J675" t="s">
        <v>28</v>
      </c>
      <c r="K675" t="s">
        <v>121</v>
      </c>
      <c r="L675">
        <v>393</v>
      </c>
      <c r="M675">
        <f t="shared" si="30"/>
        <v>7.4431818181818182E-2</v>
      </c>
      <c r="N675">
        <v>48</v>
      </c>
      <c r="O675">
        <f t="shared" si="31"/>
        <v>3.5727272727272728</v>
      </c>
      <c r="R675" s="7">
        <v>0.20791491277756222</v>
      </c>
      <c r="S675">
        <f t="shared" si="32"/>
        <v>0.74282327928710867</v>
      </c>
    </row>
    <row r="676" spans="1:19" x14ac:dyDescent="0.25">
      <c r="A676">
        <v>68540</v>
      </c>
      <c r="B676">
        <v>29196</v>
      </c>
      <c r="C676" t="s">
        <v>2055</v>
      </c>
      <c r="D676" t="s">
        <v>1758</v>
      </c>
      <c r="E676" t="s">
        <v>64</v>
      </c>
      <c r="F676">
        <v>120</v>
      </c>
      <c r="G676" s="6">
        <v>-10457.25</v>
      </c>
      <c r="H676" s="6">
        <v>10457.25</v>
      </c>
      <c r="I676" t="s">
        <v>2276</v>
      </c>
      <c r="J676" t="s">
        <v>28</v>
      </c>
      <c r="K676" t="s">
        <v>121</v>
      </c>
      <c r="L676">
        <v>434</v>
      </c>
      <c r="M676">
        <f t="shared" si="30"/>
        <v>8.2196969696969699E-2</v>
      </c>
      <c r="N676">
        <v>48</v>
      </c>
      <c r="O676">
        <f t="shared" si="31"/>
        <v>3.9454545454545453</v>
      </c>
      <c r="R676" s="7">
        <v>0.20790338100301239</v>
      </c>
      <c r="S676">
        <f t="shared" si="32"/>
        <v>0.82027333959370341</v>
      </c>
    </row>
    <row r="677" spans="1:19" x14ac:dyDescent="0.25">
      <c r="A677">
        <v>38818</v>
      </c>
      <c r="B677">
        <v>23746</v>
      </c>
      <c r="C677" t="s">
        <v>1758</v>
      </c>
      <c r="D677" t="s">
        <v>1754</v>
      </c>
      <c r="E677" t="s">
        <v>64</v>
      </c>
      <c r="F677">
        <v>120</v>
      </c>
      <c r="G677" s="6">
        <v>-10460.76</v>
      </c>
      <c r="H677" s="6">
        <v>10460.76</v>
      </c>
      <c r="I677" t="s">
        <v>2276</v>
      </c>
      <c r="J677" t="s">
        <v>28</v>
      </c>
      <c r="K677" t="s">
        <v>121</v>
      </c>
      <c r="L677">
        <v>40</v>
      </c>
      <c r="M677">
        <f t="shared" si="30"/>
        <v>7.575757575757576E-3</v>
      </c>
      <c r="N677">
        <v>48</v>
      </c>
      <c r="O677">
        <f t="shared" si="31"/>
        <v>0.36363636363636365</v>
      </c>
      <c r="R677" s="7">
        <v>0.20783362117033097</v>
      </c>
      <c r="S677">
        <f t="shared" si="32"/>
        <v>7.5575862243756717E-2</v>
      </c>
    </row>
    <row r="678" spans="1:19" x14ac:dyDescent="0.25">
      <c r="A678">
        <v>38470</v>
      </c>
      <c r="B678">
        <v>7025</v>
      </c>
      <c r="C678" t="s">
        <v>1754</v>
      </c>
      <c r="D678" t="s">
        <v>1469</v>
      </c>
      <c r="E678" t="s">
        <v>64</v>
      </c>
      <c r="F678">
        <v>49</v>
      </c>
      <c r="G678" s="6">
        <v>-10460.89</v>
      </c>
      <c r="H678" s="6">
        <v>10460.89</v>
      </c>
      <c r="I678" t="s">
        <v>2276</v>
      </c>
      <c r="J678" t="s">
        <v>28</v>
      </c>
      <c r="K678" t="s">
        <v>121</v>
      </c>
      <c r="L678">
        <v>39</v>
      </c>
      <c r="M678">
        <f t="shared" si="30"/>
        <v>7.3863636363636362E-3</v>
      </c>
      <c r="N678">
        <v>48</v>
      </c>
      <c r="O678">
        <f t="shared" si="31"/>
        <v>0.35454545454545455</v>
      </c>
      <c r="R678" s="7">
        <v>0.20783103837185474</v>
      </c>
      <c r="S678">
        <f t="shared" si="32"/>
        <v>7.3685549968203048E-2</v>
      </c>
    </row>
    <row r="679" spans="1:19" x14ac:dyDescent="0.25">
      <c r="A679">
        <v>22419</v>
      </c>
      <c r="B679">
        <v>31445</v>
      </c>
      <c r="C679" t="s">
        <v>1469</v>
      </c>
      <c r="D679" t="s">
        <v>1281</v>
      </c>
      <c r="E679" t="s">
        <v>64</v>
      </c>
      <c r="F679">
        <v>98</v>
      </c>
      <c r="G679" s="6">
        <v>-10998.43</v>
      </c>
      <c r="H679" s="6">
        <v>10998.43</v>
      </c>
      <c r="I679" t="s">
        <v>2276</v>
      </c>
      <c r="J679" t="s">
        <v>28</v>
      </c>
      <c r="K679" t="s">
        <v>121</v>
      </c>
      <c r="L679">
        <v>16</v>
      </c>
      <c r="M679">
        <f t="shared" si="30"/>
        <v>3.0303030303030303E-3</v>
      </c>
      <c r="N679">
        <v>48</v>
      </c>
      <c r="O679">
        <f t="shared" si="31"/>
        <v>0.14545454545454545</v>
      </c>
      <c r="R679" s="7">
        <v>0.1976734525740266</v>
      </c>
      <c r="S679">
        <f t="shared" si="32"/>
        <v>2.8752502192585686E-2</v>
      </c>
    </row>
    <row r="680" spans="1:19" x14ac:dyDescent="0.25">
      <c r="A680">
        <v>15291</v>
      </c>
      <c r="B680">
        <v>27801</v>
      </c>
      <c r="C680" t="s">
        <v>1281</v>
      </c>
      <c r="D680" t="s">
        <v>1282</v>
      </c>
      <c r="E680" t="s">
        <v>64</v>
      </c>
      <c r="F680">
        <v>120</v>
      </c>
      <c r="G680" s="6">
        <v>-10998.57</v>
      </c>
      <c r="H680" s="6">
        <v>10998.57</v>
      </c>
      <c r="I680" t="s">
        <v>2276</v>
      </c>
      <c r="J680" t="s">
        <v>28</v>
      </c>
      <c r="K680" t="s">
        <v>121</v>
      </c>
      <c r="L680">
        <v>10</v>
      </c>
      <c r="M680">
        <f t="shared" si="30"/>
        <v>1.893939393939394E-3</v>
      </c>
      <c r="N680">
        <v>48</v>
      </c>
      <c r="O680">
        <f t="shared" si="31"/>
        <v>9.0909090909090912E-2</v>
      </c>
      <c r="R680" s="7">
        <v>0.19767093640298253</v>
      </c>
      <c r="S680">
        <f t="shared" si="32"/>
        <v>1.7970085127543868E-2</v>
      </c>
    </row>
    <row r="681" spans="1:19" x14ac:dyDescent="0.25">
      <c r="A681">
        <v>21621</v>
      </c>
      <c r="B681">
        <v>22387</v>
      </c>
      <c r="C681" t="s">
        <v>1282</v>
      </c>
      <c r="D681" t="s">
        <v>1055</v>
      </c>
      <c r="E681" t="s">
        <v>64</v>
      </c>
      <c r="F681">
        <v>120</v>
      </c>
      <c r="G681" s="6">
        <v>-10998.71</v>
      </c>
      <c r="H681" s="6">
        <v>10998.71</v>
      </c>
      <c r="I681" t="s">
        <v>2276</v>
      </c>
      <c r="J681" t="s">
        <v>28</v>
      </c>
      <c r="K681" t="s">
        <v>121</v>
      </c>
      <c r="L681">
        <v>15</v>
      </c>
      <c r="M681">
        <f t="shared" si="30"/>
        <v>2.840909090909091E-3</v>
      </c>
      <c r="N681">
        <v>48</v>
      </c>
      <c r="O681">
        <f t="shared" si="31"/>
        <v>0.13636363636363635</v>
      </c>
      <c r="R681" s="7">
        <v>0.19766842029599394</v>
      </c>
      <c r="S681">
        <f t="shared" si="32"/>
        <v>2.6954784585817352E-2</v>
      </c>
    </row>
    <row r="682" spans="1:19" x14ac:dyDescent="0.25">
      <c r="A682">
        <v>8541</v>
      </c>
      <c r="B682">
        <v>1306</v>
      </c>
      <c r="C682" t="s">
        <v>1055</v>
      </c>
      <c r="D682" t="s">
        <v>1056</v>
      </c>
      <c r="E682" t="s">
        <v>64</v>
      </c>
      <c r="F682">
        <v>120</v>
      </c>
      <c r="G682" s="6">
        <v>-10998.84</v>
      </c>
      <c r="H682" s="6">
        <v>10998.84</v>
      </c>
      <c r="I682" t="s">
        <v>2276</v>
      </c>
      <c r="J682" t="s">
        <v>28</v>
      </c>
      <c r="K682" t="s">
        <v>121</v>
      </c>
      <c r="L682">
        <v>5</v>
      </c>
      <c r="M682">
        <f t="shared" si="30"/>
        <v>9.46969696969697E-4</v>
      </c>
      <c r="N682">
        <v>60</v>
      </c>
      <c r="O682">
        <f t="shared" si="31"/>
        <v>5.6818181818181823E-2</v>
      </c>
      <c r="R682" s="7">
        <v>0.19766608396828678</v>
      </c>
      <c r="S682">
        <f t="shared" si="32"/>
        <v>1.1231027498198114E-2</v>
      </c>
    </row>
    <row r="683" spans="1:19" x14ac:dyDescent="0.25">
      <c r="A683">
        <v>30509</v>
      </c>
      <c r="B683">
        <v>4113</v>
      </c>
      <c r="C683" t="s">
        <v>1056</v>
      </c>
      <c r="D683" t="s">
        <v>1622</v>
      </c>
      <c r="E683" t="s">
        <v>64</v>
      </c>
      <c r="F683">
        <v>120</v>
      </c>
      <c r="G683" s="6">
        <v>-10999.71</v>
      </c>
      <c r="H683" s="6">
        <v>10999.71</v>
      </c>
      <c r="I683" t="s">
        <v>2276</v>
      </c>
      <c r="J683" t="s">
        <v>28</v>
      </c>
      <c r="K683" t="s">
        <v>121</v>
      </c>
      <c r="L683">
        <v>25</v>
      </c>
      <c r="M683">
        <f t="shared" si="30"/>
        <v>4.734848484848485E-3</v>
      </c>
      <c r="N683">
        <v>60</v>
      </c>
      <c r="O683">
        <f t="shared" si="31"/>
        <v>0.28409090909090912</v>
      </c>
      <c r="R683" s="7">
        <v>0.19765044996584016</v>
      </c>
      <c r="S683">
        <f t="shared" si="32"/>
        <v>5.6150696013022777E-2</v>
      </c>
    </row>
    <row r="684" spans="1:19" x14ac:dyDescent="0.25">
      <c r="A684">
        <v>71031</v>
      </c>
      <c r="B684">
        <v>41095</v>
      </c>
      <c r="C684" t="s">
        <v>1088</v>
      </c>
      <c r="D684" t="s">
        <v>1622</v>
      </c>
      <c r="E684" t="s">
        <v>64</v>
      </c>
      <c r="F684">
        <v>30</v>
      </c>
      <c r="G684" s="6">
        <v>11000.43</v>
      </c>
      <c r="H684" s="6">
        <v>11000.43</v>
      </c>
      <c r="I684" t="s">
        <v>2276</v>
      </c>
      <c r="J684" t="s">
        <v>28</v>
      </c>
      <c r="K684" t="s">
        <v>121</v>
      </c>
      <c r="L684" s="8">
        <v>1175</v>
      </c>
      <c r="M684">
        <f t="shared" si="30"/>
        <v>0.22253787878787878</v>
      </c>
      <c r="N684">
        <v>60</v>
      </c>
      <c r="O684">
        <f t="shared" si="31"/>
        <v>13.352272727272727</v>
      </c>
      <c r="R684" s="7">
        <v>0.19763751335118276</v>
      </c>
      <c r="S684">
        <f t="shared" si="32"/>
        <v>2.6389099794049971</v>
      </c>
    </row>
    <row r="685" spans="1:19" x14ac:dyDescent="0.25">
      <c r="A685">
        <v>71036</v>
      </c>
      <c r="B685">
        <v>8268</v>
      </c>
      <c r="C685" t="s">
        <v>1264</v>
      </c>
      <c r="D685" t="s">
        <v>1088</v>
      </c>
      <c r="E685" t="s">
        <v>64</v>
      </c>
      <c r="F685">
        <v>65</v>
      </c>
      <c r="G685" s="6">
        <v>11104.17</v>
      </c>
      <c r="H685" s="6">
        <v>11104.17</v>
      </c>
      <c r="I685" t="s">
        <v>2276</v>
      </c>
      <c r="J685" t="s">
        <v>28</v>
      </c>
      <c r="K685" t="s">
        <v>121</v>
      </c>
      <c r="L685" s="8">
        <v>1265</v>
      </c>
      <c r="M685">
        <f t="shared" si="30"/>
        <v>0.23958333333333334</v>
      </c>
      <c r="N685">
        <v>60</v>
      </c>
      <c r="O685">
        <f t="shared" si="31"/>
        <v>14.375</v>
      </c>
      <c r="R685" s="7">
        <v>0.19579109748803841</v>
      </c>
      <c r="S685">
        <f t="shared" si="32"/>
        <v>2.8144970263905522</v>
      </c>
    </row>
    <row r="686" spans="1:19" x14ac:dyDescent="0.25">
      <c r="A686">
        <v>70231</v>
      </c>
      <c r="B686">
        <v>7330</v>
      </c>
      <c r="C686" t="s">
        <v>2052</v>
      </c>
      <c r="D686" t="s">
        <v>1264</v>
      </c>
      <c r="E686" t="s">
        <v>64</v>
      </c>
      <c r="F686">
        <v>120</v>
      </c>
      <c r="G686" s="6">
        <v>11229.08</v>
      </c>
      <c r="H686" s="6">
        <v>11229.08</v>
      </c>
      <c r="I686" t="s">
        <v>2276</v>
      </c>
      <c r="J686" t="s">
        <v>28</v>
      </c>
      <c r="K686" t="s">
        <v>121</v>
      </c>
      <c r="L686">
        <v>671</v>
      </c>
      <c r="M686">
        <f t="shared" si="30"/>
        <v>0.12708333333333333</v>
      </c>
      <c r="N686">
        <v>60</v>
      </c>
      <c r="O686">
        <f t="shared" si="31"/>
        <v>7.625</v>
      </c>
      <c r="R686" s="7">
        <v>0.19361315717705738</v>
      </c>
      <c r="S686">
        <f t="shared" si="32"/>
        <v>1.4763003234750625</v>
      </c>
    </row>
    <row r="687" spans="1:19" x14ac:dyDescent="0.25">
      <c r="A687">
        <v>66892</v>
      </c>
      <c r="B687">
        <v>34052</v>
      </c>
      <c r="C687" t="s">
        <v>1553</v>
      </c>
      <c r="D687" t="s">
        <v>2052</v>
      </c>
      <c r="E687" t="s">
        <v>64</v>
      </c>
      <c r="F687">
        <v>120</v>
      </c>
      <c r="G687" s="6">
        <v>11229.72</v>
      </c>
      <c r="H687" s="6">
        <v>11229.72</v>
      </c>
      <c r="I687" t="s">
        <v>2276</v>
      </c>
      <c r="J687" t="s">
        <v>28</v>
      </c>
      <c r="K687" t="s">
        <v>121</v>
      </c>
      <c r="L687">
        <v>355</v>
      </c>
      <c r="M687">
        <f t="shared" si="30"/>
        <v>6.7234848484848481E-2</v>
      </c>
      <c r="N687">
        <v>60</v>
      </c>
      <c r="O687">
        <f t="shared" si="31"/>
        <v>4.0340909090909092</v>
      </c>
      <c r="R687" s="7">
        <v>0.19360212284845496</v>
      </c>
      <c r="S687">
        <f t="shared" si="32"/>
        <v>0.78100856376365357</v>
      </c>
    </row>
    <row r="688" spans="1:19" x14ac:dyDescent="0.25">
      <c r="A688">
        <v>64998</v>
      </c>
      <c r="B688">
        <v>19560</v>
      </c>
      <c r="C688" t="s">
        <v>1250</v>
      </c>
      <c r="D688" t="s">
        <v>1141</v>
      </c>
      <c r="E688" t="s">
        <v>94</v>
      </c>
      <c r="F688">
        <v>45</v>
      </c>
      <c r="G688" s="6">
        <v>1736.17</v>
      </c>
      <c r="H688" s="6">
        <v>1736.17</v>
      </c>
      <c r="I688" t="s">
        <v>2278</v>
      </c>
      <c r="J688" t="s">
        <v>116</v>
      </c>
      <c r="K688" t="s">
        <v>121</v>
      </c>
      <c r="L688">
        <v>291</v>
      </c>
      <c r="M688">
        <f t="shared" si="30"/>
        <v>5.5113636363636365E-2</v>
      </c>
      <c r="N688">
        <v>24</v>
      </c>
      <c r="O688">
        <f t="shared" si="31"/>
        <v>1.3227272727272728</v>
      </c>
      <c r="R688" s="7">
        <v>0.19125085677093834</v>
      </c>
      <c r="S688">
        <f t="shared" si="32"/>
        <v>0.25297272418337752</v>
      </c>
    </row>
    <row r="689" spans="1:19" x14ac:dyDescent="0.25">
      <c r="A689">
        <v>70996</v>
      </c>
      <c r="B689">
        <v>905</v>
      </c>
      <c r="C689" t="s">
        <v>1553</v>
      </c>
      <c r="D689" t="s">
        <v>1042</v>
      </c>
      <c r="E689" t="s">
        <v>64</v>
      </c>
      <c r="F689">
        <v>120</v>
      </c>
      <c r="G689" s="6">
        <v>-11387.65</v>
      </c>
      <c r="H689" s="6">
        <v>11387.65</v>
      </c>
      <c r="I689" t="s">
        <v>2276</v>
      </c>
      <c r="J689" t="s">
        <v>28</v>
      </c>
      <c r="K689" t="s">
        <v>121</v>
      </c>
      <c r="L689" s="8">
        <v>1134</v>
      </c>
      <c r="M689">
        <f t="shared" si="30"/>
        <v>0.21477272727272728</v>
      </c>
      <c r="N689">
        <v>60</v>
      </c>
      <c r="O689">
        <f t="shared" si="31"/>
        <v>12.886363636363637</v>
      </c>
      <c r="R689" s="7">
        <v>0.19091714541575755</v>
      </c>
      <c r="S689">
        <f t="shared" si="32"/>
        <v>2.4602277602439666</v>
      </c>
    </row>
    <row r="690" spans="1:19" x14ac:dyDescent="0.25">
      <c r="A690">
        <v>8137</v>
      </c>
      <c r="B690">
        <v>15303</v>
      </c>
      <c r="C690" t="s">
        <v>1042</v>
      </c>
      <c r="D690" t="s">
        <v>813</v>
      </c>
      <c r="E690" t="s">
        <v>27</v>
      </c>
      <c r="F690">
        <v>34.5</v>
      </c>
      <c r="G690" s="6">
        <v>-11388.07</v>
      </c>
      <c r="H690" s="6">
        <v>11388.07</v>
      </c>
      <c r="I690" t="s">
        <v>2276</v>
      </c>
      <c r="J690" t="s">
        <v>28</v>
      </c>
      <c r="K690" t="s">
        <v>121</v>
      </c>
      <c r="L690">
        <v>5</v>
      </c>
      <c r="M690">
        <f t="shared" si="30"/>
        <v>9.46969696969697E-4</v>
      </c>
      <c r="N690">
        <v>60</v>
      </c>
      <c r="O690">
        <f t="shared" si="31"/>
        <v>5.6818181818181823E-2</v>
      </c>
      <c r="R690" s="7">
        <v>0.19091010425767943</v>
      </c>
      <c r="S690">
        <f t="shared" si="32"/>
        <v>1.0847165014640878E-2</v>
      </c>
    </row>
    <row r="691" spans="1:19" x14ac:dyDescent="0.25">
      <c r="A691">
        <v>66760</v>
      </c>
      <c r="B691">
        <v>2911</v>
      </c>
      <c r="C691" t="s">
        <v>813</v>
      </c>
      <c r="D691" t="s">
        <v>1201</v>
      </c>
      <c r="E691" t="s">
        <v>64</v>
      </c>
      <c r="F691">
        <v>120</v>
      </c>
      <c r="G691" s="6">
        <v>-11550.28</v>
      </c>
      <c r="H691" s="6">
        <v>11550.28</v>
      </c>
      <c r="I691" t="s">
        <v>2276</v>
      </c>
      <c r="J691" t="s">
        <v>28</v>
      </c>
      <c r="K691" t="s">
        <v>121</v>
      </c>
      <c r="L691">
        <v>374</v>
      </c>
      <c r="M691">
        <f t="shared" si="30"/>
        <v>7.0833333333333331E-2</v>
      </c>
      <c r="N691">
        <v>60</v>
      </c>
      <c r="O691">
        <f t="shared" si="31"/>
        <v>4.25</v>
      </c>
      <c r="R691" s="7">
        <v>0.18822899799777593</v>
      </c>
      <c r="S691">
        <f t="shared" si="32"/>
        <v>0.79997324149054772</v>
      </c>
    </row>
    <row r="692" spans="1:19" x14ac:dyDescent="0.25">
      <c r="A692">
        <v>12602</v>
      </c>
      <c r="B692">
        <v>4420</v>
      </c>
      <c r="C692" t="s">
        <v>1201</v>
      </c>
      <c r="D692" t="s">
        <v>133</v>
      </c>
      <c r="E692" t="s">
        <v>64</v>
      </c>
      <c r="F692">
        <v>120</v>
      </c>
      <c r="G692" s="6">
        <v>-11550.42</v>
      </c>
      <c r="H692" s="6">
        <v>11550.42</v>
      </c>
      <c r="I692" t="s">
        <v>2276</v>
      </c>
      <c r="J692" t="s">
        <v>28</v>
      </c>
      <c r="K692" t="s">
        <v>121</v>
      </c>
      <c r="L692">
        <v>8</v>
      </c>
      <c r="M692">
        <f t="shared" si="30"/>
        <v>1.5151515151515152E-3</v>
      </c>
      <c r="N692">
        <v>60</v>
      </c>
      <c r="O692">
        <f t="shared" si="31"/>
        <v>9.0909090909090912E-2</v>
      </c>
      <c r="R692" s="7">
        <v>0.18822671651712677</v>
      </c>
      <c r="S692">
        <f t="shared" si="32"/>
        <v>1.7111519683375161E-2</v>
      </c>
    </row>
    <row r="693" spans="1:19" x14ac:dyDescent="0.25">
      <c r="A693">
        <v>66045</v>
      </c>
      <c r="B693">
        <v>14878</v>
      </c>
      <c r="C693" t="s">
        <v>2046</v>
      </c>
      <c r="D693" t="s">
        <v>1250</v>
      </c>
      <c r="E693" t="s">
        <v>94</v>
      </c>
      <c r="F693">
        <v>70</v>
      </c>
      <c r="G693" s="6">
        <v>1849.58</v>
      </c>
      <c r="H693" s="6">
        <v>1849.58</v>
      </c>
      <c r="I693" t="s">
        <v>2278</v>
      </c>
      <c r="J693" t="s">
        <v>116</v>
      </c>
      <c r="K693" t="s">
        <v>121</v>
      </c>
      <c r="L693">
        <v>324</v>
      </c>
      <c r="M693">
        <f t="shared" si="30"/>
        <v>6.1363636363636363E-2</v>
      </c>
      <c r="N693">
        <v>24</v>
      </c>
      <c r="O693">
        <f t="shared" si="31"/>
        <v>1.4727272727272727</v>
      </c>
      <c r="R693" s="7">
        <v>0.17952400004325308</v>
      </c>
      <c r="S693">
        <f t="shared" si="32"/>
        <v>0.26438989097279092</v>
      </c>
    </row>
    <row r="694" spans="1:19" x14ac:dyDescent="0.25">
      <c r="A694">
        <v>70183</v>
      </c>
      <c r="B694">
        <v>37991</v>
      </c>
      <c r="C694" t="s">
        <v>881</v>
      </c>
      <c r="D694" t="s">
        <v>2046</v>
      </c>
      <c r="E694" t="s">
        <v>94</v>
      </c>
      <c r="F694">
        <v>70</v>
      </c>
      <c r="G694" s="6">
        <v>1850.46</v>
      </c>
      <c r="H694" s="6">
        <v>1850.46</v>
      </c>
      <c r="I694" t="s">
        <v>2278</v>
      </c>
      <c r="J694" t="s">
        <v>116</v>
      </c>
      <c r="K694" t="s">
        <v>121</v>
      </c>
      <c r="L694">
        <v>743</v>
      </c>
      <c r="M694">
        <f t="shared" si="30"/>
        <v>0.14071969696969697</v>
      </c>
      <c r="N694">
        <v>24</v>
      </c>
      <c r="O694">
        <f t="shared" si="31"/>
        <v>3.377272727272727</v>
      </c>
      <c r="R694" s="7">
        <v>0.17943862607135525</v>
      </c>
      <c r="S694">
        <f t="shared" si="32"/>
        <v>0.60601317805007693</v>
      </c>
    </row>
    <row r="695" spans="1:19" x14ac:dyDescent="0.25">
      <c r="A695">
        <v>3020</v>
      </c>
      <c r="B695">
        <v>5600</v>
      </c>
      <c r="C695" t="s">
        <v>880</v>
      </c>
      <c r="D695" t="s">
        <v>881</v>
      </c>
      <c r="E695" t="s">
        <v>70</v>
      </c>
      <c r="F695">
        <v>130</v>
      </c>
      <c r="G695" s="6">
        <v>1850.6</v>
      </c>
      <c r="H695" s="6">
        <v>1850.6</v>
      </c>
      <c r="I695" t="s">
        <v>2278</v>
      </c>
      <c r="J695" t="s">
        <v>28</v>
      </c>
      <c r="K695" t="s">
        <v>121</v>
      </c>
      <c r="L695">
        <v>2</v>
      </c>
      <c r="M695">
        <f t="shared" si="30"/>
        <v>3.7878787878787879E-4</v>
      </c>
      <c r="N695">
        <v>24</v>
      </c>
      <c r="O695">
        <f t="shared" si="31"/>
        <v>9.0909090909090905E-3</v>
      </c>
      <c r="R695" s="7">
        <v>0.1794250513347023</v>
      </c>
      <c r="S695">
        <f t="shared" si="32"/>
        <v>1.6311368303154753E-3</v>
      </c>
    </row>
    <row r="696" spans="1:19" x14ac:dyDescent="0.25">
      <c r="A696">
        <v>49836</v>
      </c>
      <c r="B696">
        <v>17885</v>
      </c>
      <c r="C696" t="s">
        <v>1920</v>
      </c>
      <c r="D696" t="s">
        <v>880</v>
      </c>
      <c r="F696">
        <v>130</v>
      </c>
      <c r="G696" s="6">
        <v>1850.73</v>
      </c>
      <c r="H696" s="6">
        <v>1850.73</v>
      </c>
      <c r="I696" t="s">
        <v>2278</v>
      </c>
      <c r="J696" t="s">
        <v>116</v>
      </c>
      <c r="K696" t="s">
        <v>121</v>
      </c>
      <c r="L696">
        <v>156</v>
      </c>
      <c r="M696">
        <f t="shared" si="30"/>
        <v>2.9545454545454545E-2</v>
      </c>
      <c r="N696">
        <v>24</v>
      </c>
      <c r="O696">
        <f t="shared" si="31"/>
        <v>0.70909090909090911</v>
      </c>
      <c r="R696" s="7">
        <v>0.1794124480610354</v>
      </c>
      <c r="S696">
        <f t="shared" si="32"/>
        <v>0.12721973589782509</v>
      </c>
    </row>
    <row r="697" spans="1:19" x14ac:dyDescent="0.25">
      <c r="A697">
        <v>57006</v>
      </c>
      <c r="B697">
        <v>10629</v>
      </c>
      <c r="C697" t="s">
        <v>1966</v>
      </c>
      <c r="D697" t="s">
        <v>1920</v>
      </c>
      <c r="E697" t="s">
        <v>94</v>
      </c>
      <c r="F697">
        <v>70</v>
      </c>
      <c r="G697" s="6">
        <v>1850.87</v>
      </c>
      <c r="H697" s="6">
        <v>1850.87</v>
      </c>
      <c r="I697" t="s">
        <v>2278</v>
      </c>
      <c r="J697" t="s">
        <v>116</v>
      </c>
      <c r="K697" t="s">
        <v>121</v>
      </c>
      <c r="L697">
        <v>182</v>
      </c>
      <c r="M697">
        <f t="shared" si="30"/>
        <v>3.446969696969697E-2</v>
      </c>
      <c r="N697">
        <v>24</v>
      </c>
      <c r="O697">
        <f t="shared" si="31"/>
        <v>0.82727272727272727</v>
      </c>
      <c r="R697" s="7">
        <v>0.17939887728473639</v>
      </c>
      <c r="S697">
        <f t="shared" si="32"/>
        <v>0.14841179848100919</v>
      </c>
    </row>
    <row r="698" spans="1:19" x14ac:dyDescent="0.25">
      <c r="A698">
        <v>54843</v>
      </c>
      <c r="B698">
        <v>41667</v>
      </c>
      <c r="C698" t="s">
        <v>1965</v>
      </c>
      <c r="D698" t="s">
        <v>1966</v>
      </c>
      <c r="E698" t="s">
        <v>94</v>
      </c>
      <c r="F698">
        <v>70</v>
      </c>
      <c r="G698" s="6">
        <v>1851.01</v>
      </c>
      <c r="H698" s="6">
        <v>1851.01</v>
      </c>
      <c r="I698" t="s">
        <v>2278</v>
      </c>
      <c r="J698" t="s">
        <v>116</v>
      </c>
      <c r="K698" t="s">
        <v>121</v>
      </c>
      <c r="L698">
        <v>157</v>
      </c>
      <c r="M698">
        <f t="shared" si="30"/>
        <v>2.9734848484848486E-2</v>
      </c>
      <c r="N698">
        <v>24</v>
      </c>
      <c r="O698">
        <f t="shared" si="31"/>
        <v>0.71363636363636362</v>
      </c>
      <c r="R698" s="7">
        <v>0.17938530856127197</v>
      </c>
      <c r="S698">
        <f t="shared" si="32"/>
        <v>0.12801587929145317</v>
      </c>
    </row>
    <row r="699" spans="1:19" x14ac:dyDescent="0.25">
      <c r="A699">
        <v>55259</v>
      </c>
      <c r="B699">
        <v>16259</v>
      </c>
      <c r="C699" t="s">
        <v>1036</v>
      </c>
      <c r="D699" t="s">
        <v>1965</v>
      </c>
      <c r="E699" t="s">
        <v>94</v>
      </c>
      <c r="F699">
        <v>70</v>
      </c>
      <c r="G699" s="6">
        <v>1851.14</v>
      </c>
      <c r="H699" s="6">
        <v>1851.14</v>
      </c>
      <c r="I699" t="s">
        <v>2278</v>
      </c>
      <c r="J699" t="s">
        <v>116</v>
      </c>
      <c r="K699" t="s">
        <v>121</v>
      </c>
      <c r="L699">
        <v>164</v>
      </c>
      <c r="M699">
        <f t="shared" si="30"/>
        <v>3.1060606060606059E-2</v>
      </c>
      <c r="N699">
        <v>24</v>
      </c>
      <c r="O699">
        <f t="shared" si="31"/>
        <v>0.74545454545454537</v>
      </c>
      <c r="R699" s="7">
        <v>0.17937271087005846</v>
      </c>
      <c r="S699">
        <f t="shared" si="32"/>
        <v>0.13371420264858902</v>
      </c>
    </row>
    <row r="700" spans="1:19" x14ac:dyDescent="0.25">
      <c r="A700">
        <v>52499</v>
      </c>
      <c r="B700">
        <v>30497</v>
      </c>
      <c r="C700" t="s">
        <v>1899</v>
      </c>
      <c r="D700" t="s">
        <v>1036</v>
      </c>
      <c r="E700" t="s">
        <v>94</v>
      </c>
      <c r="F700">
        <v>75</v>
      </c>
      <c r="G700" s="6">
        <v>2299.56</v>
      </c>
      <c r="H700" s="6">
        <v>2299.56</v>
      </c>
      <c r="I700" t="s">
        <v>2278</v>
      </c>
      <c r="J700" t="s">
        <v>116</v>
      </c>
      <c r="K700" t="s">
        <v>121</v>
      </c>
      <c r="L700">
        <v>132</v>
      </c>
      <c r="M700">
        <f t="shared" si="30"/>
        <v>2.5000000000000001E-2</v>
      </c>
      <c r="N700">
        <v>24</v>
      </c>
      <c r="O700">
        <f t="shared" si="31"/>
        <v>0.60000000000000009</v>
      </c>
      <c r="R700" s="7">
        <v>0.14439457983266366</v>
      </c>
      <c r="S700">
        <f t="shared" si="32"/>
        <v>8.6636747899598202E-2</v>
      </c>
    </row>
    <row r="701" spans="1:19" x14ac:dyDescent="0.25">
      <c r="A701">
        <v>47672</v>
      </c>
      <c r="B701">
        <v>4985</v>
      </c>
      <c r="C701" t="s">
        <v>1895</v>
      </c>
      <c r="D701" t="s">
        <v>1899</v>
      </c>
      <c r="E701" t="s">
        <v>94</v>
      </c>
      <c r="F701">
        <v>75</v>
      </c>
      <c r="G701" s="6">
        <v>2299.6999999999998</v>
      </c>
      <c r="H701" s="6">
        <v>2299.6999999999998</v>
      </c>
      <c r="I701" t="s">
        <v>2278</v>
      </c>
      <c r="J701" t="s">
        <v>116</v>
      </c>
      <c r="K701" t="s">
        <v>121</v>
      </c>
      <c r="L701">
        <v>97</v>
      </c>
      <c r="M701">
        <f t="shared" si="30"/>
        <v>1.8371212121212122E-2</v>
      </c>
      <c r="N701">
        <v>24</v>
      </c>
      <c r="O701">
        <f t="shared" si="31"/>
        <v>0.44090909090909092</v>
      </c>
      <c r="R701" s="7">
        <v>0.14438578945079797</v>
      </c>
      <c r="S701">
        <f t="shared" si="32"/>
        <v>6.3661007166942743E-2</v>
      </c>
    </row>
    <row r="702" spans="1:19" x14ac:dyDescent="0.25">
      <c r="A702">
        <v>47474</v>
      </c>
      <c r="B702">
        <v>11815</v>
      </c>
      <c r="C702" t="s">
        <v>1894</v>
      </c>
      <c r="D702" t="s">
        <v>1895</v>
      </c>
      <c r="E702" t="s">
        <v>70</v>
      </c>
      <c r="F702">
        <v>130</v>
      </c>
      <c r="G702" s="6">
        <v>2299.83</v>
      </c>
      <c r="H702" s="6">
        <v>2299.83</v>
      </c>
      <c r="I702" t="s">
        <v>2278</v>
      </c>
      <c r="J702" t="s">
        <v>116</v>
      </c>
      <c r="K702" t="s">
        <v>121</v>
      </c>
      <c r="L702">
        <v>101</v>
      </c>
      <c r="M702">
        <f t="shared" si="30"/>
        <v>1.9128787878787877E-2</v>
      </c>
      <c r="N702">
        <v>24</v>
      </c>
      <c r="O702">
        <f t="shared" si="31"/>
        <v>0.45909090909090905</v>
      </c>
      <c r="R702" s="7">
        <v>0.14437762791162828</v>
      </c>
      <c r="S702">
        <f t="shared" si="32"/>
        <v>6.6282456450338437E-2</v>
      </c>
    </row>
    <row r="703" spans="1:19" x14ac:dyDescent="0.25">
      <c r="A703">
        <v>70083</v>
      </c>
      <c r="B703">
        <v>40728</v>
      </c>
      <c r="C703" t="s">
        <v>1033</v>
      </c>
      <c r="D703" t="s">
        <v>1894</v>
      </c>
      <c r="E703" t="s">
        <v>94</v>
      </c>
      <c r="F703">
        <v>75</v>
      </c>
      <c r="G703" s="6">
        <v>2299.9699999999998</v>
      </c>
      <c r="H703" s="6">
        <v>2299.9699999999998</v>
      </c>
      <c r="I703" t="s">
        <v>2278</v>
      </c>
      <c r="J703" t="s">
        <v>116</v>
      </c>
      <c r="K703" t="s">
        <v>121</v>
      </c>
      <c r="L703">
        <v>620</v>
      </c>
      <c r="M703">
        <f t="shared" si="30"/>
        <v>0.11742424242424243</v>
      </c>
      <c r="N703">
        <v>24</v>
      </c>
      <c r="O703">
        <f t="shared" si="31"/>
        <v>2.8181818181818183</v>
      </c>
      <c r="R703" s="7">
        <v>0.14436883959355995</v>
      </c>
      <c r="S703">
        <f t="shared" si="32"/>
        <v>0.40685763885457804</v>
      </c>
    </row>
    <row r="704" spans="1:19" x14ac:dyDescent="0.25">
      <c r="A704">
        <v>45232</v>
      </c>
      <c r="B704">
        <v>22364</v>
      </c>
      <c r="C704" t="s">
        <v>1868</v>
      </c>
      <c r="D704" t="s">
        <v>1033</v>
      </c>
      <c r="E704" t="s">
        <v>94</v>
      </c>
      <c r="F704">
        <v>75</v>
      </c>
      <c r="G704" s="6">
        <v>2300.6</v>
      </c>
      <c r="H704" s="6">
        <v>2300.6</v>
      </c>
      <c r="I704" t="s">
        <v>2278</v>
      </c>
      <c r="J704" t="s">
        <v>116</v>
      </c>
      <c r="K704" t="s">
        <v>121</v>
      </c>
      <c r="L704">
        <v>90</v>
      </c>
      <c r="M704">
        <f t="shared" si="30"/>
        <v>1.7045454545454544E-2</v>
      </c>
      <c r="N704">
        <v>24</v>
      </c>
      <c r="O704">
        <f t="shared" si="31"/>
        <v>0.40909090909090906</v>
      </c>
      <c r="R704" s="7">
        <v>0.14432930539859171</v>
      </c>
      <c r="S704">
        <f t="shared" si="32"/>
        <v>5.9043806753969329E-2</v>
      </c>
    </row>
    <row r="705" spans="1:19" x14ac:dyDescent="0.25">
      <c r="A705">
        <v>55835</v>
      </c>
      <c r="B705">
        <v>44378</v>
      </c>
      <c r="C705" t="s">
        <v>1972</v>
      </c>
      <c r="D705" t="s">
        <v>1868</v>
      </c>
      <c r="E705" t="s">
        <v>70</v>
      </c>
      <c r="F705">
        <v>75</v>
      </c>
      <c r="G705" s="6">
        <v>2300.7399999999998</v>
      </c>
      <c r="H705" s="6">
        <v>2300.7399999999998</v>
      </c>
      <c r="I705" t="s">
        <v>2278</v>
      </c>
      <c r="J705" t="s">
        <v>116</v>
      </c>
      <c r="K705" t="s">
        <v>121</v>
      </c>
      <c r="L705">
        <v>240</v>
      </c>
      <c r="M705">
        <f t="shared" si="30"/>
        <v>4.5454545454545456E-2</v>
      </c>
      <c r="N705">
        <v>24</v>
      </c>
      <c r="O705">
        <f t="shared" si="31"/>
        <v>1.0909090909090908</v>
      </c>
      <c r="R705" s="7">
        <v>0.14432052296217743</v>
      </c>
      <c r="S705">
        <f t="shared" si="32"/>
        <v>0.15744057050419355</v>
      </c>
    </row>
    <row r="706" spans="1:19" x14ac:dyDescent="0.25">
      <c r="A706">
        <v>60677</v>
      </c>
      <c r="B706">
        <v>25965</v>
      </c>
      <c r="C706" t="s">
        <v>2004</v>
      </c>
      <c r="D706" t="s">
        <v>1972</v>
      </c>
      <c r="E706" t="s">
        <v>94</v>
      </c>
      <c r="F706">
        <v>75</v>
      </c>
      <c r="G706" s="6">
        <v>2300.87</v>
      </c>
      <c r="H706" s="6">
        <v>2300.87</v>
      </c>
      <c r="I706" t="s">
        <v>2278</v>
      </c>
      <c r="J706" t="s">
        <v>116</v>
      </c>
      <c r="K706" t="s">
        <v>121</v>
      </c>
      <c r="L706">
        <v>222</v>
      </c>
      <c r="M706">
        <f t="shared" ref="M706:M752" si="33">L706/5280</f>
        <v>4.2045454545454546E-2</v>
      </c>
      <c r="N706">
        <v>24</v>
      </c>
      <c r="O706">
        <f t="shared" ref="O706:O752" si="34">M706*N706</f>
        <v>1.009090909090909</v>
      </c>
      <c r="R706" s="7">
        <v>0.144312368799628</v>
      </c>
      <c r="S706">
        <f t="shared" ref="S706:S752" si="35">R706*O706</f>
        <v>0.14562429942507915</v>
      </c>
    </row>
    <row r="707" spans="1:19" x14ac:dyDescent="0.25">
      <c r="A707">
        <v>71041</v>
      </c>
      <c r="B707">
        <v>2638</v>
      </c>
      <c r="C707" t="s">
        <v>2068</v>
      </c>
      <c r="D707" t="s">
        <v>2004</v>
      </c>
      <c r="E707" t="s">
        <v>94</v>
      </c>
      <c r="F707">
        <v>75</v>
      </c>
      <c r="G707" s="6">
        <v>2301.0100000000002</v>
      </c>
      <c r="H707" s="6">
        <v>2301.0100000000002</v>
      </c>
      <c r="I707" t="s">
        <v>2278</v>
      </c>
      <c r="J707" t="s">
        <v>116</v>
      </c>
      <c r="K707" t="s">
        <v>121</v>
      </c>
      <c r="L707" s="8">
        <v>1273</v>
      </c>
      <c r="M707">
        <f t="shared" si="33"/>
        <v>0.24109848484848484</v>
      </c>
      <c r="N707">
        <v>24</v>
      </c>
      <c r="O707">
        <f t="shared" si="34"/>
        <v>5.7863636363636362</v>
      </c>
      <c r="R707" s="7">
        <v>0.14430358842421373</v>
      </c>
      <c r="S707">
        <f t="shared" si="35"/>
        <v>0.83499303665465485</v>
      </c>
    </row>
    <row r="708" spans="1:19" x14ac:dyDescent="0.25">
      <c r="A708">
        <v>70214</v>
      </c>
      <c r="B708">
        <v>36000</v>
      </c>
      <c r="C708" t="s">
        <v>1451</v>
      </c>
      <c r="D708" t="s">
        <v>2068</v>
      </c>
      <c r="E708" t="s">
        <v>94</v>
      </c>
      <c r="F708">
        <v>76</v>
      </c>
      <c r="G708" s="6">
        <v>2301.81</v>
      </c>
      <c r="H708" s="6">
        <v>2301.81</v>
      </c>
      <c r="I708" t="s">
        <v>2278</v>
      </c>
      <c r="J708" t="s">
        <v>116</v>
      </c>
      <c r="K708" t="s">
        <v>121</v>
      </c>
      <c r="L708">
        <v>608</v>
      </c>
      <c r="M708">
        <f t="shared" si="33"/>
        <v>0.11515151515151516</v>
      </c>
      <c r="N708">
        <v>24</v>
      </c>
      <c r="O708">
        <f t="shared" si="34"/>
        <v>2.7636363636363637</v>
      </c>
      <c r="R708" s="7">
        <v>0.14425343534001506</v>
      </c>
      <c r="S708">
        <f t="shared" si="35"/>
        <v>0.39866403948513252</v>
      </c>
    </row>
    <row r="709" spans="1:19" x14ac:dyDescent="0.25">
      <c r="A709">
        <v>45173</v>
      </c>
      <c r="B709">
        <v>44093</v>
      </c>
      <c r="C709" t="s">
        <v>337</v>
      </c>
      <c r="D709" t="s">
        <v>335</v>
      </c>
      <c r="E709" t="s">
        <v>64</v>
      </c>
      <c r="F709">
        <v>75</v>
      </c>
      <c r="G709" s="6">
        <v>1500.17</v>
      </c>
      <c r="H709" s="6">
        <v>1500.17</v>
      </c>
      <c r="I709" t="s">
        <v>2286</v>
      </c>
      <c r="J709" t="s">
        <v>116</v>
      </c>
      <c r="K709" t="s">
        <v>121</v>
      </c>
      <c r="L709">
        <v>74</v>
      </c>
      <c r="M709">
        <f t="shared" si="33"/>
        <v>1.4015151515151515E-2</v>
      </c>
      <c r="N709">
        <v>24</v>
      </c>
      <c r="O709">
        <f t="shared" si="34"/>
        <v>0.33636363636363636</v>
      </c>
      <c r="R709" s="7">
        <v>0.12940928736393478</v>
      </c>
      <c r="S709">
        <f t="shared" si="35"/>
        <v>4.352857847695988E-2</v>
      </c>
    </row>
    <row r="710" spans="1:19" x14ac:dyDescent="0.25">
      <c r="A710">
        <v>7099</v>
      </c>
      <c r="B710">
        <v>43927</v>
      </c>
      <c r="C710" t="s">
        <v>316</v>
      </c>
      <c r="D710" t="s">
        <v>337</v>
      </c>
      <c r="E710" t="s">
        <v>64</v>
      </c>
      <c r="F710">
        <v>75</v>
      </c>
      <c r="G710" s="6">
        <v>1500.31</v>
      </c>
      <c r="H710" s="6">
        <v>1500.31</v>
      </c>
      <c r="I710" t="s">
        <v>2290</v>
      </c>
      <c r="J710" t="s">
        <v>116</v>
      </c>
      <c r="K710" t="s">
        <v>121</v>
      </c>
      <c r="L710">
        <v>4</v>
      </c>
      <c r="M710">
        <f t="shared" si="33"/>
        <v>7.5757575757575758E-4</v>
      </c>
      <c r="N710">
        <v>24</v>
      </c>
      <c r="O710">
        <f t="shared" si="34"/>
        <v>1.8181818181818181E-2</v>
      </c>
      <c r="R710" s="7">
        <v>0.12939721165942641</v>
      </c>
      <c r="S710">
        <f t="shared" si="35"/>
        <v>2.3526765756259347E-3</v>
      </c>
    </row>
    <row r="711" spans="1:19" x14ac:dyDescent="0.25">
      <c r="A711">
        <v>44092</v>
      </c>
      <c r="B711">
        <v>17521</v>
      </c>
      <c r="C711" t="s">
        <v>316</v>
      </c>
      <c r="D711" t="s">
        <v>317</v>
      </c>
      <c r="E711" t="s">
        <v>94</v>
      </c>
      <c r="F711">
        <v>75</v>
      </c>
      <c r="G711" s="6">
        <v>-1299.6300000000001</v>
      </c>
      <c r="H711" s="6">
        <v>1299.6300000000001</v>
      </c>
      <c r="I711" t="s">
        <v>2286</v>
      </c>
      <c r="J711" t="s">
        <v>116</v>
      </c>
      <c r="K711" t="s">
        <v>121</v>
      </c>
      <c r="L711">
        <v>65</v>
      </c>
      <c r="M711">
        <f t="shared" si="33"/>
        <v>1.231060606060606E-2</v>
      </c>
      <c r="N711">
        <v>36</v>
      </c>
      <c r="O711">
        <f t="shared" si="34"/>
        <v>0.44318181818181818</v>
      </c>
      <c r="R711" s="7">
        <v>0.12936121505431314</v>
      </c>
      <c r="S711">
        <f t="shared" si="35"/>
        <v>5.7330538489979689E-2</v>
      </c>
    </row>
    <row r="712" spans="1:19" x14ac:dyDescent="0.25">
      <c r="A712">
        <v>70854</v>
      </c>
      <c r="B712">
        <v>21079</v>
      </c>
      <c r="C712" t="s">
        <v>1451</v>
      </c>
      <c r="D712" t="s">
        <v>1771</v>
      </c>
      <c r="E712" t="s">
        <v>94</v>
      </c>
      <c r="F712">
        <v>75</v>
      </c>
      <c r="G712" s="6">
        <v>-3122.35</v>
      </c>
      <c r="H712" s="6">
        <v>3122.35</v>
      </c>
      <c r="I712" t="s">
        <v>2284</v>
      </c>
      <c r="J712" t="s">
        <v>116</v>
      </c>
      <c r="K712" t="s">
        <v>121</v>
      </c>
      <c r="L712">
        <v>872</v>
      </c>
      <c r="M712">
        <f t="shared" si="33"/>
        <v>0.16515151515151516</v>
      </c>
      <c r="N712">
        <v>24</v>
      </c>
      <c r="O712">
        <f t="shared" si="34"/>
        <v>3.9636363636363638</v>
      </c>
      <c r="R712" s="7">
        <v>0.10634425993242271</v>
      </c>
      <c r="S712">
        <f t="shared" si="35"/>
        <v>0.42150997573214821</v>
      </c>
    </row>
    <row r="713" spans="1:19" x14ac:dyDescent="0.25">
      <c r="A713">
        <v>39589</v>
      </c>
      <c r="B713">
        <v>15209</v>
      </c>
      <c r="C713" t="s">
        <v>312</v>
      </c>
      <c r="D713" t="s">
        <v>1771</v>
      </c>
      <c r="E713" t="s">
        <v>94</v>
      </c>
      <c r="F713">
        <v>120</v>
      </c>
      <c r="G713" s="6">
        <v>3122.49</v>
      </c>
      <c r="H713" s="6">
        <v>3122.49</v>
      </c>
      <c r="I713" t="s">
        <v>2284</v>
      </c>
      <c r="J713" t="s">
        <v>116</v>
      </c>
      <c r="K713" t="s">
        <v>121</v>
      </c>
      <c r="L713">
        <v>43</v>
      </c>
      <c r="M713">
        <f t="shared" si="33"/>
        <v>8.1439393939393943E-3</v>
      </c>
      <c r="N713">
        <v>24</v>
      </c>
      <c r="O713">
        <f t="shared" si="34"/>
        <v>0.19545454545454546</v>
      </c>
      <c r="R713" s="7">
        <v>0.10633949187987794</v>
      </c>
      <c r="S713">
        <f t="shared" si="35"/>
        <v>2.0784537049248871E-2</v>
      </c>
    </row>
    <row r="714" spans="1:19" x14ac:dyDescent="0.25">
      <c r="A714">
        <v>16485</v>
      </c>
      <c r="B714">
        <v>7848</v>
      </c>
      <c r="C714" t="s">
        <v>133</v>
      </c>
      <c r="D714" t="s">
        <v>167</v>
      </c>
      <c r="E714" t="s">
        <v>27</v>
      </c>
      <c r="F714">
        <v>120</v>
      </c>
      <c r="G714" s="6">
        <v>-21541.94</v>
      </c>
      <c r="H714" s="6">
        <v>21541.94</v>
      </c>
      <c r="I714" t="s">
        <v>2281</v>
      </c>
      <c r="J714" t="s">
        <v>28</v>
      </c>
      <c r="K714" t="s">
        <v>121</v>
      </c>
      <c r="L714">
        <v>11</v>
      </c>
      <c r="M714">
        <f t="shared" si="33"/>
        <v>2.0833333333333333E-3</v>
      </c>
      <c r="N714">
        <v>60</v>
      </c>
      <c r="O714">
        <f t="shared" si="34"/>
        <v>0.125</v>
      </c>
      <c r="R714" s="7">
        <v>0.10092394793568971</v>
      </c>
      <c r="S714">
        <f t="shared" si="35"/>
        <v>1.2615493491961213E-2</v>
      </c>
    </row>
    <row r="715" spans="1:19" x14ac:dyDescent="0.25">
      <c r="A715">
        <v>68100</v>
      </c>
      <c r="B715">
        <v>18990</v>
      </c>
      <c r="C715" t="s">
        <v>167</v>
      </c>
      <c r="D715" t="s">
        <v>209</v>
      </c>
      <c r="E715" t="s">
        <v>27</v>
      </c>
      <c r="F715">
        <v>120</v>
      </c>
      <c r="G715" s="6">
        <v>-21542.080000000002</v>
      </c>
      <c r="H715" s="6">
        <v>21542.080000000002</v>
      </c>
      <c r="I715" t="s">
        <v>2281</v>
      </c>
      <c r="J715" t="s">
        <v>28</v>
      </c>
      <c r="K715" t="s">
        <v>121</v>
      </c>
      <c r="L715">
        <v>415</v>
      </c>
      <c r="M715">
        <f t="shared" si="33"/>
        <v>7.8598484848484848E-2</v>
      </c>
      <c r="N715">
        <v>60</v>
      </c>
      <c r="O715">
        <f t="shared" si="34"/>
        <v>4.7159090909090908</v>
      </c>
      <c r="R715" s="7">
        <v>0.10092329204021855</v>
      </c>
      <c r="S715">
        <f t="shared" si="35"/>
        <v>0.47594507041693973</v>
      </c>
    </row>
    <row r="716" spans="1:19" x14ac:dyDescent="0.25">
      <c r="A716">
        <v>57991</v>
      </c>
      <c r="B716">
        <v>15561</v>
      </c>
      <c r="C716" t="s">
        <v>155</v>
      </c>
      <c r="D716" t="s">
        <v>209</v>
      </c>
      <c r="E716" t="s">
        <v>27</v>
      </c>
      <c r="F716">
        <v>120</v>
      </c>
      <c r="G716" s="6">
        <v>21542.21</v>
      </c>
      <c r="H716" s="6">
        <v>21542.21</v>
      </c>
      <c r="I716" t="s">
        <v>2281</v>
      </c>
      <c r="J716" t="s">
        <v>28</v>
      </c>
      <c r="K716" t="s">
        <v>121</v>
      </c>
      <c r="L716">
        <v>205</v>
      </c>
      <c r="M716">
        <f t="shared" si="33"/>
        <v>3.8825757575757576E-2</v>
      </c>
      <c r="N716">
        <v>60</v>
      </c>
      <c r="O716">
        <f t="shared" si="34"/>
        <v>2.3295454545454546</v>
      </c>
      <c r="R716" s="7">
        <v>0.10092268300205742</v>
      </c>
      <c r="S716">
        <f t="shared" si="35"/>
        <v>0.23510397744797468</v>
      </c>
    </row>
    <row r="717" spans="1:19" x14ac:dyDescent="0.25">
      <c r="A717">
        <v>69968</v>
      </c>
      <c r="B717">
        <v>4564</v>
      </c>
      <c r="C717" t="s">
        <v>154</v>
      </c>
      <c r="D717" t="s">
        <v>155</v>
      </c>
      <c r="E717" t="s">
        <v>64</v>
      </c>
      <c r="F717">
        <v>120</v>
      </c>
      <c r="G717" s="6">
        <v>21542.35</v>
      </c>
      <c r="H717" s="6">
        <v>21542.35</v>
      </c>
      <c r="I717" t="s">
        <v>2274</v>
      </c>
      <c r="J717" t="s">
        <v>28</v>
      </c>
      <c r="K717" t="s">
        <v>121</v>
      </c>
      <c r="L717">
        <v>623</v>
      </c>
      <c r="M717">
        <f t="shared" si="33"/>
        <v>0.11799242424242425</v>
      </c>
      <c r="N717">
        <v>60</v>
      </c>
      <c r="O717">
        <f t="shared" si="34"/>
        <v>7.079545454545455</v>
      </c>
      <c r="R717" s="7">
        <v>0.1009220271230275</v>
      </c>
      <c r="S717">
        <f t="shared" si="35"/>
        <v>0.71448207838234246</v>
      </c>
    </row>
    <row r="718" spans="1:19" x14ac:dyDescent="0.25">
      <c r="A718">
        <v>71129</v>
      </c>
      <c r="B718">
        <v>24190</v>
      </c>
      <c r="C718" t="s">
        <v>196</v>
      </c>
      <c r="D718" t="s">
        <v>154</v>
      </c>
      <c r="E718" t="s">
        <v>64</v>
      </c>
      <c r="F718">
        <v>120</v>
      </c>
      <c r="G718" s="6">
        <v>21542.48</v>
      </c>
      <c r="H718" s="6">
        <v>21542.48</v>
      </c>
      <c r="I718" t="s">
        <v>2274</v>
      </c>
      <c r="J718" t="s">
        <v>28</v>
      </c>
      <c r="K718" t="s">
        <v>121</v>
      </c>
      <c r="L718" s="8">
        <v>1448</v>
      </c>
      <c r="M718">
        <f t="shared" si="33"/>
        <v>0.27424242424242423</v>
      </c>
      <c r="N718">
        <v>60</v>
      </c>
      <c r="O718">
        <f t="shared" si="34"/>
        <v>16.454545454545453</v>
      </c>
      <c r="R718" s="7">
        <v>0.10092141810013291</v>
      </c>
      <c r="S718">
        <f t="shared" si="35"/>
        <v>1.6606160614658232</v>
      </c>
    </row>
    <row r="719" spans="1:19" x14ac:dyDescent="0.25">
      <c r="A719">
        <v>71094</v>
      </c>
      <c r="B719">
        <v>13022</v>
      </c>
      <c r="C719" t="s">
        <v>165</v>
      </c>
      <c r="D719" t="s">
        <v>196</v>
      </c>
      <c r="E719" t="s">
        <v>64</v>
      </c>
      <c r="F719">
        <v>120</v>
      </c>
      <c r="G719" s="6">
        <v>21542.62</v>
      </c>
      <c r="H719" s="6">
        <v>21542.62</v>
      </c>
      <c r="I719" t="s">
        <v>2274</v>
      </c>
      <c r="J719" t="s">
        <v>28</v>
      </c>
      <c r="K719" t="s">
        <v>121</v>
      </c>
      <c r="L719" s="8">
        <v>1281</v>
      </c>
      <c r="M719">
        <f t="shared" si="33"/>
        <v>0.24261363636363636</v>
      </c>
      <c r="N719">
        <v>60</v>
      </c>
      <c r="O719">
        <f t="shared" si="34"/>
        <v>14.556818181818182</v>
      </c>
      <c r="R719" s="7">
        <v>0.10092076223754361</v>
      </c>
      <c r="S719">
        <f t="shared" si="35"/>
        <v>1.4690851866624246</v>
      </c>
    </row>
    <row r="720" spans="1:19" x14ac:dyDescent="0.25">
      <c r="A720">
        <v>70242</v>
      </c>
      <c r="B720">
        <v>6950</v>
      </c>
      <c r="C720" t="s">
        <v>164</v>
      </c>
      <c r="D720" t="s">
        <v>165</v>
      </c>
      <c r="E720" t="s">
        <v>64</v>
      </c>
      <c r="F720">
        <v>120</v>
      </c>
      <c r="G720" s="6">
        <v>21542.76</v>
      </c>
      <c r="H720" s="6">
        <v>21542.76</v>
      </c>
      <c r="I720" t="s">
        <v>2274</v>
      </c>
      <c r="J720" t="s">
        <v>28</v>
      </c>
      <c r="K720" t="s">
        <v>121</v>
      </c>
      <c r="L720">
        <v>612</v>
      </c>
      <c r="M720">
        <f t="shared" si="33"/>
        <v>0.11590909090909091</v>
      </c>
      <c r="N720">
        <v>60</v>
      </c>
      <c r="O720">
        <f t="shared" si="34"/>
        <v>6.9545454545454541</v>
      </c>
      <c r="R720" s="7">
        <v>0.10092010638347879</v>
      </c>
      <c r="S720">
        <f t="shared" si="35"/>
        <v>0.70185346712146601</v>
      </c>
    </row>
    <row r="721" spans="1:19" x14ac:dyDescent="0.25">
      <c r="A721">
        <v>52679</v>
      </c>
      <c r="B721">
        <v>20981</v>
      </c>
      <c r="C721" t="s">
        <v>207</v>
      </c>
      <c r="D721" t="s">
        <v>164</v>
      </c>
      <c r="E721" t="s">
        <v>64</v>
      </c>
      <c r="F721">
        <v>97</v>
      </c>
      <c r="G721" s="6">
        <v>21633.87</v>
      </c>
      <c r="H721" s="6">
        <v>21633.87</v>
      </c>
      <c r="I721" t="s">
        <v>2274</v>
      </c>
      <c r="J721" t="s">
        <v>28</v>
      </c>
      <c r="K721" t="s">
        <v>121</v>
      </c>
      <c r="L721">
        <v>134</v>
      </c>
      <c r="M721">
        <f t="shared" si="33"/>
        <v>2.5378787878787879E-2</v>
      </c>
      <c r="N721">
        <v>60</v>
      </c>
      <c r="O721">
        <f t="shared" si="34"/>
        <v>1.5227272727272727</v>
      </c>
      <c r="R721" s="7">
        <v>0.10049508622330408</v>
      </c>
      <c r="S721">
        <f t="shared" si="35"/>
        <v>0.15302660856730393</v>
      </c>
    </row>
    <row r="722" spans="1:19" x14ac:dyDescent="0.25">
      <c r="A722">
        <v>70868</v>
      </c>
      <c r="B722">
        <v>15421</v>
      </c>
      <c r="C722" t="s">
        <v>207</v>
      </c>
      <c r="D722" t="s">
        <v>208</v>
      </c>
      <c r="E722" t="s">
        <v>64</v>
      </c>
      <c r="F722">
        <v>120</v>
      </c>
      <c r="G722" s="6">
        <v>-21634.14</v>
      </c>
      <c r="H722" s="6">
        <v>21634.14</v>
      </c>
      <c r="I722" t="s">
        <v>2274</v>
      </c>
      <c r="J722" t="s">
        <v>28</v>
      </c>
      <c r="K722" t="s">
        <v>121</v>
      </c>
      <c r="L722">
        <v>879</v>
      </c>
      <c r="M722">
        <f t="shared" si="33"/>
        <v>0.16647727272727272</v>
      </c>
      <c r="N722">
        <v>60</v>
      </c>
      <c r="O722">
        <f t="shared" si="34"/>
        <v>9.9886363636363633</v>
      </c>
      <c r="R722" s="7">
        <v>0.10049383201706892</v>
      </c>
      <c r="S722">
        <f t="shared" si="35"/>
        <v>1.0037963448068588</v>
      </c>
    </row>
    <row r="723" spans="1:19" x14ac:dyDescent="0.25">
      <c r="A723">
        <v>70944</v>
      </c>
      <c r="B723">
        <v>41526</v>
      </c>
      <c r="C723" t="s">
        <v>260</v>
      </c>
      <c r="D723" t="s">
        <v>230</v>
      </c>
      <c r="E723" t="s">
        <v>64</v>
      </c>
      <c r="F723">
        <v>120</v>
      </c>
      <c r="G723" s="6">
        <v>-21766.1</v>
      </c>
      <c r="H723" s="6">
        <v>21766.1</v>
      </c>
      <c r="I723" t="s">
        <v>2274</v>
      </c>
      <c r="J723" t="s">
        <v>28</v>
      </c>
      <c r="K723" t="s">
        <v>121</v>
      </c>
      <c r="L723">
        <v>964</v>
      </c>
      <c r="M723">
        <f t="shared" si="33"/>
        <v>0.18257575757575759</v>
      </c>
      <c r="N723">
        <v>60</v>
      </c>
      <c r="O723">
        <f t="shared" si="34"/>
        <v>10.954545454545455</v>
      </c>
      <c r="R723" s="7">
        <v>9.9884574222931607E-2</v>
      </c>
      <c r="S723">
        <f t="shared" si="35"/>
        <v>1.0941901085330237</v>
      </c>
    </row>
    <row r="724" spans="1:19" x14ac:dyDescent="0.25">
      <c r="A724">
        <v>35402</v>
      </c>
      <c r="B724">
        <v>22964</v>
      </c>
      <c r="C724" t="s">
        <v>230</v>
      </c>
      <c r="D724" t="s">
        <v>128</v>
      </c>
      <c r="E724" t="s">
        <v>64</v>
      </c>
      <c r="F724">
        <v>120</v>
      </c>
      <c r="G724" s="6">
        <v>-21767.08</v>
      </c>
      <c r="H724" s="6">
        <v>21767.08</v>
      </c>
      <c r="I724" t="s">
        <v>2274</v>
      </c>
      <c r="J724" t="s">
        <v>28</v>
      </c>
      <c r="K724" t="s">
        <v>121</v>
      </c>
      <c r="L724">
        <v>33</v>
      </c>
      <c r="M724">
        <f t="shared" si="33"/>
        <v>6.2500000000000003E-3</v>
      </c>
      <c r="N724">
        <v>60</v>
      </c>
      <c r="O724">
        <f t="shared" si="34"/>
        <v>0.375</v>
      </c>
      <c r="R724" s="7">
        <v>9.9880077208047716E-2</v>
      </c>
      <c r="S724">
        <f t="shared" si="35"/>
        <v>3.7455028953017895E-2</v>
      </c>
    </row>
    <row r="725" spans="1:19" x14ac:dyDescent="0.25">
      <c r="A725">
        <v>71165</v>
      </c>
      <c r="B725">
        <v>799</v>
      </c>
      <c r="C725" t="s">
        <v>128</v>
      </c>
      <c r="D725" t="s">
        <v>129</v>
      </c>
      <c r="E725" t="s">
        <v>64</v>
      </c>
      <c r="F725">
        <v>120</v>
      </c>
      <c r="G725" s="6">
        <v>-21767.22</v>
      </c>
      <c r="H725" s="6">
        <v>21767.22</v>
      </c>
      <c r="I725" t="s">
        <v>2274</v>
      </c>
      <c r="J725" t="s">
        <v>28</v>
      </c>
      <c r="K725" t="s">
        <v>121</v>
      </c>
      <c r="L725" s="8">
        <v>1572</v>
      </c>
      <c r="M725">
        <f t="shared" si="33"/>
        <v>0.29772727272727273</v>
      </c>
      <c r="N725">
        <v>60</v>
      </c>
      <c r="O725">
        <f t="shared" si="34"/>
        <v>17.863636363636363</v>
      </c>
      <c r="R725" s="7">
        <v>9.9879434810405343E-2</v>
      </c>
      <c r="S725">
        <f t="shared" si="35"/>
        <v>1.7842099036586045</v>
      </c>
    </row>
    <row r="726" spans="1:19" x14ac:dyDescent="0.25">
      <c r="A726">
        <v>31141</v>
      </c>
      <c r="B726">
        <v>34605</v>
      </c>
      <c r="C726" t="s">
        <v>208</v>
      </c>
      <c r="D726" t="s">
        <v>257</v>
      </c>
      <c r="E726" t="s">
        <v>64</v>
      </c>
      <c r="F726">
        <v>120</v>
      </c>
      <c r="G726" s="6">
        <v>-21804.91</v>
      </c>
      <c r="H726" s="6">
        <v>21804.91</v>
      </c>
      <c r="I726" t="s">
        <v>2274</v>
      </c>
      <c r="J726" t="s">
        <v>28</v>
      </c>
      <c r="K726" t="s">
        <v>121</v>
      </c>
      <c r="L726">
        <v>26</v>
      </c>
      <c r="M726">
        <f t="shared" si="33"/>
        <v>4.9242424242424239E-3</v>
      </c>
      <c r="N726">
        <v>60</v>
      </c>
      <c r="O726">
        <f t="shared" si="34"/>
        <v>0.29545454545454541</v>
      </c>
      <c r="R726" s="7">
        <v>9.9706792231371355E-2</v>
      </c>
      <c r="S726">
        <f t="shared" si="35"/>
        <v>2.9458824977450622E-2</v>
      </c>
    </row>
    <row r="727" spans="1:19" x14ac:dyDescent="0.25">
      <c r="A727">
        <v>37513</v>
      </c>
      <c r="B727">
        <v>43202</v>
      </c>
      <c r="C727" t="s">
        <v>257</v>
      </c>
      <c r="D727" t="s">
        <v>267</v>
      </c>
      <c r="E727" t="s">
        <v>64</v>
      </c>
      <c r="F727">
        <v>120</v>
      </c>
      <c r="G727" s="6">
        <v>-21805.040000000001</v>
      </c>
      <c r="H727" s="6">
        <v>21805.040000000001</v>
      </c>
      <c r="I727" t="s">
        <v>2274</v>
      </c>
      <c r="J727" t="s">
        <v>28</v>
      </c>
      <c r="K727" t="s">
        <v>121</v>
      </c>
      <c r="L727">
        <v>37</v>
      </c>
      <c r="M727">
        <f t="shared" si="33"/>
        <v>7.0075757575757576E-3</v>
      </c>
      <c r="N727">
        <v>60</v>
      </c>
      <c r="O727">
        <f t="shared" si="34"/>
        <v>0.42045454545454547</v>
      </c>
      <c r="R727" s="7">
        <v>9.9706197787013978E-2</v>
      </c>
      <c r="S727">
        <f t="shared" si="35"/>
        <v>4.192192406953997E-2</v>
      </c>
    </row>
    <row r="728" spans="1:19" x14ac:dyDescent="0.25">
      <c r="A728">
        <v>26860</v>
      </c>
      <c r="B728">
        <v>43093</v>
      </c>
      <c r="C728" t="s">
        <v>267</v>
      </c>
      <c r="D728" t="s">
        <v>265</v>
      </c>
      <c r="E728" t="s">
        <v>64</v>
      </c>
      <c r="F728">
        <v>120</v>
      </c>
      <c r="G728" s="6">
        <v>-21805.18</v>
      </c>
      <c r="H728" s="6">
        <v>21805.18</v>
      </c>
      <c r="I728" t="s">
        <v>2274</v>
      </c>
      <c r="J728" t="s">
        <v>28</v>
      </c>
      <c r="K728" t="s">
        <v>121</v>
      </c>
      <c r="L728">
        <v>20</v>
      </c>
      <c r="M728">
        <f t="shared" si="33"/>
        <v>3.787878787878788E-3</v>
      </c>
      <c r="N728">
        <v>60</v>
      </c>
      <c r="O728">
        <f t="shared" si="34"/>
        <v>0.22727272727272729</v>
      </c>
      <c r="R728" s="7">
        <v>9.9705557624094429E-2</v>
      </c>
      <c r="S728">
        <f t="shared" si="35"/>
        <v>2.2660354005476009E-2</v>
      </c>
    </row>
    <row r="729" spans="1:19" x14ac:dyDescent="0.25">
      <c r="A729">
        <v>70658</v>
      </c>
      <c r="B729">
        <v>43086</v>
      </c>
      <c r="C729" t="s">
        <v>265</v>
      </c>
      <c r="D729" t="s">
        <v>266</v>
      </c>
      <c r="E729" t="s">
        <v>64</v>
      </c>
      <c r="F729">
        <v>120</v>
      </c>
      <c r="G729" s="6">
        <v>-21805.32</v>
      </c>
      <c r="H729" s="6">
        <v>21805.32</v>
      </c>
      <c r="I729" t="s">
        <v>2274</v>
      </c>
      <c r="J729" t="s">
        <v>28</v>
      </c>
      <c r="K729" t="s">
        <v>121</v>
      </c>
      <c r="L729">
        <v>750</v>
      </c>
      <c r="M729">
        <f t="shared" si="33"/>
        <v>0.14204545454545456</v>
      </c>
      <c r="N729">
        <v>60</v>
      </c>
      <c r="O729">
        <f t="shared" si="34"/>
        <v>8.5227272727272734</v>
      </c>
      <c r="R729" s="7">
        <v>9.9704917469395152E-2</v>
      </c>
      <c r="S729">
        <f t="shared" si="35"/>
        <v>0.84975781934143602</v>
      </c>
    </row>
    <row r="730" spans="1:19" x14ac:dyDescent="0.25">
      <c r="A730">
        <v>22284</v>
      </c>
      <c r="B730">
        <v>43210</v>
      </c>
      <c r="C730" t="s">
        <v>266</v>
      </c>
      <c r="D730" t="s">
        <v>135</v>
      </c>
      <c r="E730" t="s">
        <v>64</v>
      </c>
      <c r="F730">
        <v>120</v>
      </c>
      <c r="G730" s="6">
        <v>-21805.89</v>
      </c>
      <c r="H730" s="6">
        <v>21805.89</v>
      </c>
      <c r="I730" t="s">
        <v>2274</v>
      </c>
      <c r="J730" t="s">
        <v>28</v>
      </c>
      <c r="K730" t="s">
        <v>121</v>
      </c>
      <c r="L730">
        <v>15</v>
      </c>
      <c r="M730">
        <f t="shared" si="33"/>
        <v>2.840909090909091E-3</v>
      </c>
      <c r="N730">
        <v>60</v>
      </c>
      <c r="O730">
        <f t="shared" si="34"/>
        <v>0.17045454545454547</v>
      </c>
      <c r="R730" s="7">
        <v>9.9702311210124947E-2</v>
      </c>
      <c r="S730">
        <f t="shared" si="35"/>
        <v>1.6994712138089479E-2</v>
      </c>
    </row>
    <row r="731" spans="1:19" x14ac:dyDescent="0.25">
      <c r="A731">
        <v>71136</v>
      </c>
      <c r="B731">
        <v>1485</v>
      </c>
      <c r="C731" t="s">
        <v>135</v>
      </c>
      <c r="D731" t="s">
        <v>136</v>
      </c>
      <c r="E731" t="s">
        <v>64</v>
      </c>
      <c r="F731">
        <v>120</v>
      </c>
      <c r="G731" s="6">
        <v>-21845.51</v>
      </c>
      <c r="H731" s="6">
        <v>21845.51</v>
      </c>
      <c r="I731" t="s">
        <v>2274</v>
      </c>
      <c r="J731" t="s">
        <v>28</v>
      </c>
      <c r="K731" t="s">
        <v>121</v>
      </c>
      <c r="L731" s="8">
        <v>1502</v>
      </c>
      <c r="M731">
        <f t="shared" si="33"/>
        <v>0.28446969696969698</v>
      </c>
      <c r="N731">
        <v>60</v>
      </c>
      <c r="O731">
        <f t="shared" si="34"/>
        <v>17.06818181818182</v>
      </c>
      <c r="R731" s="7">
        <v>9.9521486611837018E-2</v>
      </c>
      <c r="S731">
        <f t="shared" si="35"/>
        <v>1.698650828306582</v>
      </c>
    </row>
    <row r="732" spans="1:19" x14ac:dyDescent="0.25">
      <c r="A732">
        <v>21506</v>
      </c>
      <c r="B732">
        <v>37777</v>
      </c>
      <c r="C732" t="s">
        <v>136</v>
      </c>
      <c r="D732" t="s">
        <v>260</v>
      </c>
      <c r="E732" t="s">
        <v>64</v>
      </c>
      <c r="F732">
        <v>120</v>
      </c>
      <c r="G732" s="6">
        <v>-21845.83</v>
      </c>
      <c r="H732" s="6">
        <v>21845.83</v>
      </c>
      <c r="I732" t="s">
        <v>2274</v>
      </c>
      <c r="J732" t="s">
        <v>28</v>
      </c>
      <c r="K732" t="s">
        <v>121</v>
      </c>
      <c r="L732">
        <v>15</v>
      </c>
      <c r="M732">
        <f t="shared" si="33"/>
        <v>2.840909090909091E-3</v>
      </c>
      <c r="N732">
        <v>60</v>
      </c>
      <c r="O732">
        <f t="shared" si="34"/>
        <v>0.17045454545454547</v>
      </c>
      <c r="R732" s="7">
        <v>9.9520028810704431E-2</v>
      </c>
      <c r="S732">
        <f t="shared" si="35"/>
        <v>1.6963641274551893E-2</v>
      </c>
    </row>
    <row r="733" spans="1:19" x14ac:dyDescent="0.25">
      <c r="A733">
        <v>43212</v>
      </c>
      <c r="B733">
        <v>42811</v>
      </c>
      <c r="C733" t="s">
        <v>129</v>
      </c>
      <c r="D733" t="s">
        <v>237</v>
      </c>
      <c r="E733" t="s">
        <v>64</v>
      </c>
      <c r="F733">
        <v>120</v>
      </c>
      <c r="G733" s="6">
        <v>-21957.54</v>
      </c>
      <c r="H733" s="6">
        <v>21957.54</v>
      </c>
      <c r="I733" t="s">
        <v>2274</v>
      </c>
      <c r="J733" t="s">
        <v>28</v>
      </c>
      <c r="K733" t="s">
        <v>121</v>
      </c>
      <c r="L733">
        <v>59</v>
      </c>
      <c r="M733">
        <f t="shared" si="33"/>
        <v>1.1174242424242425E-2</v>
      </c>
      <c r="N733">
        <v>60</v>
      </c>
      <c r="O733">
        <f t="shared" si="34"/>
        <v>0.67045454545454553</v>
      </c>
      <c r="R733" s="7">
        <v>9.9013716062625934E-2</v>
      </c>
      <c r="S733">
        <f t="shared" si="35"/>
        <v>6.6384195996533307E-2</v>
      </c>
    </row>
    <row r="734" spans="1:19" x14ac:dyDescent="0.25">
      <c r="A734">
        <v>71102</v>
      </c>
      <c r="B734">
        <v>25049</v>
      </c>
      <c r="C734" t="s">
        <v>237</v>
      </c>
      <c r="D734" t="s">
        <v>238</v>
      </c>
      <c r="E734" t="s">
        <v>64</v>
      </c>
      <c r="F734">
        <v>120</v>
      </c>
      <c r="G734" s="6">
        <v>-21957.67</v>
      </c>
      <c r="H734" s="6">
        <v>21957.67</v>
      </c>
      <c r="I734" t="s">
        <v>2274</v>
      </c>
      <c r="J734" t="s">
        <v>28</v>
      </c>
      <c r="K734" t="s">
        <v>121</v>
      </c>
      <c r="L734" s="8">
        <v>1325</v>
      </c>
      <c r="M734">
        <f t="shared" si="33"/>
        <v>0.25094696969696972</v>
      </c>
      <c r="N734">
        <v>60</v>
      </c>
      <c r="O734">
        <f t="shared" si="34"/>
        <v>15.056818181818183</v>
      </c>
      <c r="R734" s="7">
        <v>9.9013129853657136E-2</v>
      </c>
      <c r="S734">
        <f t="shared" si="35"/>
        <v>1.4908226938192695</v>
      </c>
    </row>
    <row r="735" spans="1:19" x14ac:dyDescent="0.25">
      <c r="A735">
        <v>70280</v>
      </c>
      <c r="B735">
        <v>29614</v>
      </c>
      <c r="C735" t="s">
        <v>240</v>
      </c>
      <c r="D735" t="s">
        <v>81</v>
      </c>
      <c r="E735" t="s">
        <v>64</v>
      </c>
      <c r="F735">
        <v>100</v>
      </c>
      <c r="G735" s="6">
        <v>-17018.009999999998</v>
      </c>
      <c r="H735" s="6">
        <v>17018.009999999998</v>
      </c>
      <c r="I735" t="s">
        <v>2274</v>
      </c>
      <c r="J735" t="s">
        <v>28</v>
      </c>
      <c r="K735" t="s">
        <v>121</v>
      </c>
      <c r="L735">
        <v>623</v>
      </c>
      <c r="M735">
        <f t="shared" si="33"/>
        <v>0.11799242424242425</v>
      </c>
      <c r="N735">
        <v>60</v>
      </c>
      <c r="O735">
        <f t="shared" si="34"/>
        <v>7.079545454545455</v>
      </c>
      <c r="R735" s="7">
        <v>9.7858608929082408E-2</v>
      </c>
      <c r="S735">
        <f t="shared" si="35"/>
        <v>0.69279447003202665</v>
      </c>
    </row>
    <row r="736" spans="1:19" x14ac:dyDescent="0.25">
      <c r="A736">
        <v>71163</v>
      </c>
      <c r="B736">
        <v>40441</v>
      </c>
      <c r="C736" t="s">
        <v>238</v>
      </c>
      <c r="D736" t="s">
        <v>264</v>
      </c>
      <c r="E736" t="s">
        <v>70</v>
      </c>
      <c r="F736">
        <v>120</v>
      </c>
      <c r="G736" s="6">
        <v>-22224.1</v>
      </c>
      <c r="H736" s="6">
        <v>22224.1</v>
      </c>
      <c r="I736" t="s">
        <v>2274</v>
      </c>
      <c r="J736" t="s">
        <v>28</v>
      </c>
      <c r="K736" t="s">
        <v>121</v>
      </c>
      <c r="L736" s="8">
        <v>1615</v>
      </c>
      <c r="M736">
        <f t="shared" si="33"/>
        <v>0.3058712121212121</v>
      </c>
      <c r="N736">
        <v>60</v>
      </c>
      <c r="O736">
        <f t="shared" si="34"/>
        <v>18.352272727272727</v>
      </c>
      <c r="R736" s="7">
        <v>9.7826127086979964E-2</v>
      </c>
      <c r="S736">
        <f t="shared" si="35"/>
        <v>1.7953317641530981</v>
      </c>
    </row>
    <row r="737" spans="1:19" x14ac:dyDescent="0.25">
      <c r="A737">
        <v>48599</v>
      </c>
      <c r="B737">
        <v>348421</v>
      </c>
      <c r="C737" t="s">
        <v>264</v>
      </c>
      <c r="D737" t="s">
        <v>272</v>
      </c>
      <c r="E737" t="s">
        <v>70</v>
      </c>
      <c r="F737">
        <v>120</v>
      </c>
      <c r="G737" s="6">
        <v>-22224.240000000002</v>
      </c>
      <c r="H737" s="6">
        <v>22224.240000000002</v>
      </c>
      <c r="I737" t="s">
        <v>2274</v>
      </c>
      <c r="J737" t="s">
        <v>28</v>
      </c>
      <c r="K737" t="s">
        <v>121</v>
      </c>
      <c r="L737">
        <v>97</v>
      </c>
      <c r="M737">
        <f t="shared" si="33"/>
        <v>1.8371212121212122E-2</v>
      </c>
      <c r="N737">
        <v>60</v>
      </c>
      <c r="O737">
        <f t="shared" si="34"/>
        <v>1.1022727272727273</v>
      </c>
      <c r="R737" s="7">
        <v>9.7825510838334684E-2</v>
      </c>
      <c r="S737">
        <f t="shared" si="35"/>
        <v>0.10783039262861892</v>
      </c>
    </row>
    <row r="738" spans="1:19" x14ac:dyDescent="0.25">
      <c r="A738">
        <v>71113</v>
      </c>
      <c r="B738">
        <v>348420</v>
      </c>
      <c r="C738" t="s">
        <v>272</v>
      </c>
      <c r="D738" t="s">
        <v>240</v>
      </c>
      <c r="E738" t="s">
        <v>70</v>
      </c>
      <c r="F738">
        <v>110</v>
      </c>
      <c r="G738" s="6">
        <v>-22224.51</v>
      </c>
      <c r="H738" s="6">
        <v>22224.51</v>
      </c>
      <c r="I738" t="s">
        <v>2274</v>
      </c>
      <c r="J738" t="s">
        <v>28</v>
      </c>
      <c r="K738" t="s">
        <v>121</v>
      </c>
      <c r="L738" s="8">
        <v>1333</v>
      </c>
      <c r="M738">
        <f t="shared" si="33"/>
        <v>0.25246212121212119</v>
      </c>
      <c r="N738">
        <v>60</v>
      </c>
      <c r="O738">
        <f t="shared" si="34"/>
        <v>15.147727272727272</v>
      </c>
      <c r="R738" s="7">
        <v>9.7824322380729731E-2</v>
      </c>
      <c r="S738">
        <f t="shared" si="35"/>
        <v>1.4818161560626446</v>
      </c>
    </row>
    <row r="739" spans="1:19" x14ac:dyDescent="0.25">
      <c r="A739">
        <v>50705</v>
      </c>
      <c r="B739">
        <v>20396</v>
      </c>
      <c r="C739" t="s">
        <v>68</v>
      </c>
      <c r="D739" t="s">
        <v>52</v>
      </c>
      <c r="E739" t="s">
        <v>27</v>
      </c>
      <c r="F739">
        <v>130</v>
      </c>
      <c r="G739" s="6">
        <v>-1628.49</v>
      </c>
      <c r="H739" s="6">
        <v>1628.49</v>
      </c>
      <c r="I739" t="s">
        <v>2282</v>
      </c>
      <c r="J739" t="s">
        <v>28</v>
      </c>
      <c r="K739" t="s">
        <v>121</v>
      </c>
      <c r="L739">
        <v>115</v>
      </c>
      <c r="M739">
        <f t="shared" si="33"/>
        <v>2.1780303030303032E-2</v>
      </c>
      <c r="N739">
        <v>36</v>
      </c>
      <c r="O739">
        <f t="shared" si="34"/>
        <v>0.78409090909090917</v>
      </c>
      <c r="R739" s="7">
        <v>9.77534339608023E-2</v>
      </c>
      <c r="S739">
        <f t="shared" si="35"/>
        <v>7.6647578901083632E-2</v>
      </c>
    </row>
    <row r="740" spans="1:19" x14ac:dyDescent="0.25">
      <c r="A740">
        <v>50647</v>
      </c>
      <c r="B740">
        <v>11974</v>
      </c>
      <c r="C740" t="s">
        <v>52</v>
      </c>
      <c r="D740" t="s">
        <v>53</v>
      </c>
      <c r="F740">
        <v>130</v>
      </c>
      <c r="G740" s="6">
        <v>-1628.62</v>
      </c>
      <c r="H740" s="6">
        <v>1628.62</v>
      </c>
      <c r="I740" t="s">
        <v>2282</v>
      </c>
      <c r="J740" t="s">
        <v>28</v>
      </c>
      <c r="K740" t="s">
        <v>121</v>
      </c>
      <c r="L740">
        <v>115</v>
      </c>
      <c r="M740">
        <f t="shared" si="33"/>
        <v>2.1780303030303032E-2</v>
      </c>
      <c r="N740">
        <v>36</v>
      </c>
      <c r="O740">
        <f t="shared" si="34"/>
        <v>0.78409090909090917</v>
      </c>
      <c r="R740" s="7">
        <v>9.7745631068528543E-2</v>
      </c>
      <c r="S740">
        <f t="shared" si="35"/>
        <v>7.6641460724187163E-2</v>
      </c>
    </row>
    <row r="741" spans="1:19" x14ac:dyDescent="0.25">
      <c r="A741">
        <v>71191</v>
      </c>
      <c r="B741">
        <v>32021</v>
      </c>
      <c r="C741" t="s">
        <v>68</v>
      </c>
      <c r="D741" t="s">
        <v>62</v>
      </c>
      <c r="E741" t="s">
        <v>64</v>
      </c>
      <c r="F741">
        <v>110</v>
      </c>
      <c r="G741" s="6">
        <v>1920.82</v>
      </c>
      <c r="H741" s="6">
        <v>1920.82</v>
      </c>
      <c r="I741" t="s">
        <v>2282</v>
      </c>
      <c r="J741" t="s">
        <v>28</v>
      </c>
      <c r="K741" t="s">
        <v>121</v>
      </c>
      <c r="L741" s="8">
        <v>1836</v>
      </c>
      <c r="M741">
        <f t="shared" si="33"/>
        <v>0.34772727272727272</v>
      </c>
      <c r="N741">
        <v>60</v>
      </c>
      <c r="O741">
        <f t="shared" si="34"/>
        <v>20.863636363636363</v>
      </c>
      <c r="R741" s="7">
        <v>9.773150740089466E-2</v>
      </c>
      <c r="S741">
        <f t="shared" si="35"/>
        <v>2.039034631682302</v>
      </c>
    </row>
    <row r="742" spans="1:19" x14ac:dyDescent="0.25">
      <c r="A742">
        <v>9297</v>
      </c>
      <c r="B742">
        <v>26529</v>
      </c>
      <c r="C742" t="s">
        <v>240</v>
      </c>
      <c r="D742" t="s">
        <v>231</v>
      </c>
      <c r="E742" t="s">
        <v>64</v>
      </c>
      <c r="F742">
        <v>120</v>
      </c>
      <c r="G742" s="6">
        <v>-5206.6400000000003</v>
      </c>
      <c r="H742" s="6">
        <v>5206.6400000000003</v>
      </c>
      <c r="I742" t="s">
        <v>2274</v>
      </c>
      <c r="J742" t="s">
        <v>28</v>
      </c>
      <c r="K742" t="s">
        <v>121</v>
      </c>
      <c r="L742">
        <v>5</v>
      </c>
      <c r="M742">
        <f t="shared" si="33"/>
        <v>9.46969696969697E-4</v>
      </c>
      <c r="N742">
        <v>42</v>
      </c>
      <c r="O742">
        <f t="shared" si="34"/>
        <v>3.9772727272727272E-2</v>
      </c>
      <c r="R742" s="7">
        <v>9.7709625718800958E-2</v>
      </c>
      <c r="S742">
        <f t="shared" si="35"/>
        <v>3.8861782956341288E-3</v>
      </c>
    </row>
    <row r="743" spans="1:19" x14ac:dyDescent="0.25">
      <c r="A743">
        <v>37002</v>
      </c>
      <c r="B743">
        <v>23430</v>
      </c>
      <c r="C743" t="s">
        <v>231</v>
      </c>
      <c r="D743" t="s">
        <v>62</v>
      </c>
      <c r="E743" t="s">
        <v>64</v>
      </c>
      <c r="F743">
        <v>110</v>
      </c>
      <c r="G743" s="6">
        <v>-5206.7700000000004</v>
      </c>
      <c r="H743" s="6">
        <v>5206.7700000000004</v>
      </c>
      <c r="I743" t="s">
        <v>2274</v>
      </c>
      <c r="J743" t="s">
        <v>28</v>
      </c>
      <c r="K743" t="s">
        <v>121</v>
      </c>
      <c r="L743">
        <v>35</v>
      </c>
      <c r="M743">
        <f t="shared" si="33"/>
        <v>6.628787878787879E-3</v>
      </c>
      <c r="N743">
        <v>42</v>
      </c>
      <c r="O743">
        <f t="shared" si="34"/>
        <v>0.27840909090909094</v>
      </c>
      <c r="R743" s="7">
        <v>9.7707186154283338E-2</v>
      </c>
      <c r="S743">
        <f t="shared" si="35"/>
        <v>2.720256887249934E-2</v>
      </c>
    </row>
    <row r="744" spans="1:19" x14ac:dyDescent="0.25">
      <c r="A744">
        <v>62430</v>
      </c>
      <c r="B744">
        <v>15304</v>
      </c>
      <c r="C744" t="s">
        <v>62</v>
      </c>
      <c r="D744" t="s">
        <v>63</v>
      </c>
      <c r="E744" t="s">
        <v>64</v>
      </c>
      <c r="F744">
        <v>110</v>
      </c>
      <c r="G744" s="6">
        <v>-3286.08</v>
      </c>
      <c r="H744" s="6">
        <v>3286.08</v>
      </c>
      <c r="I744" t="s">
        <v>2280</v>
      </c>
      <c r="J744" t="s">
        <v>28</v>
      </c>
      <c r="K744" t="s">
        <v>121</v>
      </c>
      <c r="L744">
        <v>243</v>
      </c>
      <c r="M744">
        <f t="shared" si="33"/>
        <v>4.6022727272727271E-2</v>
      </c>
      <c r="N744">
        <v>60</v>
      </c>
      <c r="O744">
        <f t="shared" si="34"/>
        <v>2.7613636363636362</v>
      </c>
      <c r="R744" s="7">
        <v>9.7689104223497733E-2</v>
      </c>
      <c r="S744">
        <f t="shared" si="35"/>
        <v>0.26975514007170398</v>
      </c>
    </row>
    <row r="745" spans="1:19" x14ac:dyDescent="0.25">
      <c r="A745">
        <v>14282</v>
      </c>
      <c r="B745">
        <v>38351</v>
      </c>
      <c r="C745" t="s">
        <v>87</v>
      </c>
      <c r="D745" t="s">
        <v>63</v>
      </c>
      <c r="E745" t="s">
        <v>27</v>
      </c>
      <c r="F745">
        <v>120</v>
      </c>
      <c r="G745" s="6">
        <v>3286.22</v>
      </c>
      <c r="H745" s="6">
        <v>3286.22</v>
      </c>
      <c r="I745" t="s">
        <v>2280</v>
      </c>
      <c r="J745" t="s">
        <v>28</v>
      </c>
      <c r="K745" t="s">
        <v>121</v>
      </c>
      <c r="L745">
        <v>9</v>
      </c>
      <c r="M745">
        <f t="shared" si="33"/>
        <v>1.7045454545454545E-3</v>
      </c>
      <c r="N745">
        <v>48</v>
      </c>
      <c r="O745">
        <f t="shared" si="34"/>
        <v>8.1818181818181818E-2</v>
      </c>
      <c r="R745" s="7">
        <v>9.7684942458737226E-2</v>
      </c>
      <c r="S745">
        <f t="shared" si="35"/>
        <v>7.9924043829875911E-3</v>
      </c>
    </row>
    <row r="746" spans="1:19" x14ac:dyDescent="0.25">
      <c r="A746">
        <v>46333</v>
      </c>
      <c r="B746">
        <v>42542</v>
      </c>
      <c r="C746" t="s">
        <v>47</v>
      </c>
      <c r="D746" t="s">
        <v>87</v>
      </c>
      <c r="E746" t="s">
        <v>27</v>
      </c>
      <c r="F746">
        <v>110</v>
      </c>
      <c r="G746" s="6">
        <v>3286.49</v>
      </c>
      <c r="H746" s="6">
        <v>3286.49</v>
      </c>
      <c r="I746" t="s">
        <v>2280</v>
      </c>
      <c r="J746" t="s">
        <v>28</v>
      </c>
      <c r="K746" t="s">
        <v>121</v>
      </c>
      <c r="L746">
        <v>80</v>
      </c>
      <c r="M746">
        <f t="shared" si="33"/>
        <v>1.5151515151515152E-2</v>
      </c>
      <c r="N746">
        <v>48</v>
      </c>
      <c r="O746">
        <f t="shared" si="34"/>
        <v>0.72727272727272729</v>
      </c>
      <c r="R746" s="7">
        <v>9.7676917199429003E-2</v>
      </c>
      <c r="S746">
        <f t="shared" si="35"/>
        <v>7.1037757963221093E-2</v>
      </c>
    </row>
    <row r="747" spans="1:19" x14ac:dyDescent="0.25">
      <c r="A747">
        <v>15255</v>
      </c>
      <c r="B747">
        <v>6778</v>
      </c>
      <c r="C747" t="s">
        <v>46</v>
      </c>
      <c r="D747" t="s">
        <v>47</v>
      </c>
      <c r="E747" t="s">
        <v>27</v>
      </c>
      <c r="F747">
        <v>100</v>
      </c>
      <c r="G747" s="6">
        <v>3286.63</v>
      </c>
      <c r="H747" s="6">
        <v>3286.63</v>
      </c>
      <c r="I747" t="s">
        <v>2280</v>
      </c>
      <c r="J747" t="s">
        <v>28</v>
      </c>
      <c r="K747" t="s">
        <v>121</v>
      </c>
      <c r="L747">
        <v>10</v>
      </c>
      <c r="M747">
        <f t="shared" si="33"/>
        <v>1.893939393939394E-3</v>
      </c>
      <c r="N747">
        <v>48</v>
      </c>
      <c r="O747">
        <f t="shared" si="34"/>
        <v>9.0909090909090912E-2</v>
      </c>
      <c r="R747" s="7">
        <v>9.7672756472968178E-2</v>
      </c>
      <c r="S747">
        <f t="shared" si="35"/>
        <v>8.8793414975425616E-3</v>
      </c>
    </row>
    <row r="748" spans="1:19" x14ac:dyDescent="0.25">
      <c r="A748">
        <v>71234</v>
      </c>
      <c r="B748">
        <v>346920</v>
      </c>
      <c r="C748" t="s">
        <v>58</v>
      </c>
      <c r="D748" t="s">
        <v>81</v>
      </c>
      <c r="F748">
        <v>110</v>
      </c>
      <c r="G748" s="6">
        <v>34818.65</v>
      </c>
      <c r="H748" s="6">
        <v>34818.65</v>
      </c>
      <c r="I748" t="s">
        <v>2283</v>
      </c>
      <c r="J748" t="s">
        <v>28</v>
      </c>
      <c r="K748" t="s">
        <v>121</v>
      </c>
      <c r="L748" s="8">
        <v>4882</v>
      </c>
      <c r="M748">
        <f t="shared" si="33"/>
        <v>0.92462121212121207</v>
      </c>
      <c r="N748">
        <v>90</v>
      </c>
      <c r="O748">
        <f t="shared" si="34"/>
        <v>83.215909090909079</v>
      </c>
      <c r="R748" s="7">
        <v>5.7049110087495206E-2</v>
      </c>
      <c r="S748">
        <f t="shared" si="35"/>
        <v>4.7473935587582652</v>
      </c>
    </row>
    <row r="749" spans="1:19" x14ac:dyDescent="0.25">
      <c r="A749">
        <v>71237</v>
      </c>
      <c r="B749">
        <v>12953</v>
      </c>
      <c r="C749" t="s">
        <v>57</v>
      </c>
      <c r="D749" t="s">
        <v>58</v>
      </c>
      <c r="F749">
        <v>130</v>
      </c>
      <c r="G749" s="6">
        <v>34818.79</v>
      </c>
      <c r="H749" s="6">
        <v>34818.79</v>
      </c>
      <c r="I749" t="s">
        <v>2283</v>
      </c>
      <c r="J749" t="s">
        <v>28</v>
      </c>
      <c r="K749" t="s">
        <v>121</v>
      </c>
      <c r="L749" s="8">
        <v>18817</v>
      </c>
      <c r="M749">
        <f t="shared" si="33"/>
        <v>3.5638257575757577</v>
      </c>
      <c r="N749">
        <v>90</v>
      </c>
      <c r="O749">
        <f t="shared" si="34"/>
        <v>320.74431818181819</v>
      </c>
      <c r="R749" s="7">
        <v>5.7048880703435272E-2</v>
      </c>
      <c r="S749">
        <f t="shared" si="35"/>
        <v>18.298104344259229</v>
      </c>
    </row>
    <row r="750" spans="1:19" x14ac:dyDescent="0.25">
      <c r="A750">
        <v>71525</v>
      </c>
      <c r="B750" t="s">
        <v>99</v>
      </c>
      <c r="C750" t="s">
        <v>100</v>
      </c>
      <c r="D750" t="s">
        <v>101</v>
      </c>
      <c r="F750">
        <v>110</v>
      </c>
      <c r="G750" s="6">
        <v>66666</v>
      </c>
      <c r="H750" s="6">
        <v>66666</v>
      </c>
      <c r="I750" t="s">
        <v>2291</v>
      </c>
      <c r="J750" t="s">
        <v>28</v>
      </c>
      <c r="K750" t="s">
        <v>121</v>
      </c>
      <c r="L750">
        <v>54</v>
      </c>
      <c r="M750">
        <f t="shared" si="33"/>
        <v>1.0227272727272727E-2</v>
      </c>
      <c r="N750">
        <v>90</v>
      </c>
      <c r="O750">
        <f t="shared" si="34"/>
        <v>0.92045454545454541</v>
      </c>
      <c r="R750" s="7">
        <v>2.9795892913148606E-2</v>
      </c>
      <c r="S750">
        <f t="shared" si="35"/>
        <v>2.7425765067784512E-2</v>
      </c>
    </row>
    <row r="751" spans="1:19" x14ac:dyDescent="0.25">
      <c r="A751">
        <v>71526</v>
      </c>
      <c r="B751" t="s">
        <v>102</v>
      </c>
      <c r="C751" t="s">
        <v>101</v>
      </c>
      <c r="D751" t="s">
        <v>57</v>
      </c>
      <c r="F751">
        <v>110</v>
      </c>
      <c r="G751" s="6">
        <v>66666</v>
      </c>
      <c r="H751" s="6">
        <v>66666</v>
      </c>
      <c r="I751" t="s">
        <v>2291</v>
      </c>
      <c r="J751" t="s">
        <v>28</v>
      </c>
      <c r="K751" t="s">
        <v>121</v>
      </c>
      <c r="L751">
        <v>67</v>
      </c>
      <c r="M751">
        <f t="shared" si="33"/>
        <v>1.268939393939394E-2</v>
      </c>
      <c r="N751">
        <v>90</v>
      </c>
      <c r="O751">
        <f t="shared" si="34"/>
        <v>1.1420454545454546</v>
      </c>
      <c r="R751" s="7">
        <v>2.9795892913148606E-2</v>
      </c>
      <c r="S751">
        <f t="shared" si="35"/>
        <v>3.4028264065584492E-2</v>
      </c>
    </row>
    <row r="752" spans="1:19" x14ac:dyDescent="0.25">
      <c r="A752">
        <v>70817</v>
      </c>
      <c r="B752">
        <v>29106</v>
      </c>
      <c r="C752" t="s">
        <v>46</v>
      </c>
      <c r="D752" t="s">
        <v>81</v>
      </c>
      <c r="E752" t="s">
        <v>39</v>
      </c>
      <c r="F752">
        <v>100</v>
      </c>
      <c r="G752" s="6">
        <v>-17800.5</v>
      </c>
      <c r="H752" s="6">
        <v>17800.5</v>
      </c>
      <c r="I752" t="s">
        <v>2287</v>
      </c>
      <c r="J752" t="s">
        <v>28</v>
      </c>
      <c r="K752" t="s">
        <v>121</v>
      </c>
      <c r="L752">
        <v>850</v>
      </c>
      <c r="M752">
        <f t="shared" si="33"/>
        <v>0.16098484848484848</v>
      </c>
      <c r="N752">
        <v>66</v>
      </c>
      <c r="O752">
        <f t="shared" si="34"/>
        <v>10.625</v>
      </c>
      <c r="R752" s="7">
        <v>1.8033999697017019E-2</v>
      </c>
      <c r="S752">
        <f t="shared" si="35"/>
        <v>0.19161124678080582</v>
      </c>
    </row>
  </sheetData>
  <autoFilter ref="A1:U1" xr:uid="{DEFC877A-72BC-414C-ACFB-8FCC9DA5FF60}">
    <sortState xmlns:xlrd2="http://schemas.microsoft.com/office/spreadsheetml/2017/richdata2" ref="A2:U752">
      <sortCondition descending="1" ref="R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C7BD-5238-40F9-8FDF-3E5BFCB7ACBF}">
  <sheetPr filterMode="1"/>
  <dimension ref="A1:T889"/>
  <sheetViews>
    <sheetView workbookViewId="0">
      <selection activeCell="T314" sqref="T314"/>
    </sheetView>
  </sheetViews>
  <sheetFormatPr defaultRowHeight="15" x14ac:dyDescent="0.25"/>
  <cols>
    <col min="8" max="8" width="10.5703125" bestFit="1" customWidth="1"/>
    <col min="11" max="14" width="10.5703125" customWidth="1"/>
    <col min="15" max="15" width="10.5703125" style="13" customWidth="1"/>
    <col min="16" max="18" width="10.5703125" customWidth="1"/>
  </cols>
  <sheetData>
    <row r="1" spans="1:18" s="9" customFormat="1" ht="45" x14ac:dyDescent="0.25">
      <c r="A1" s="65" t="s">
        <v>12</v>
      </c>
      <c r="B1" s="65" t="s">
        <v>13</v>
      </c>
      <c r="C1" s="65" t="s">
        <v>14</v>
      </c>
      <c r="D1" s="65" t="s">
        <v>15</v>
      </c>
      <c r="E1" s="65" t="s">
        <v>16</v>
      </c>
      <c r="F1" s="65" t="s">
        <v>17</v>
      </c>
      <c r="G1" s="65" t="s">
        <v>18</v>
      </c>
      <c r="H1" s="65" t="s">
        <v>19</v>
      </c>
      <c r="I1" s="65" t="s">
        <v>2171</v>
      </c>
      <c r="J1" s="65" t="s">
        <v>22</v>
      </c>
      <c r="K1" s="65" t="s">
        <v>23</v>
      </c>
      <c r="L1" s="65" t="s">
        <v>658</v>
      </c>
      <c r="M1" s="65" t="s">
        <v>661</v>
      </c>
      <c r="N1" s="30">
        <f>SUM(L2:L889)</f>
        <v>2178.0681818181929</v>
      </c>
      <c r="O1" s="66" t="s">
        <v>2121</v>
      </c>
      <c r="P1" s="65" t="s">
        <v>2122</v>
      </c>
      <c r="Q1" s="65" t="s">
        <v>2172</v>
      </c>
      <c r="R1" s="30">
        <f>SUM(P2:P889)</f>
        <v>137.96319192993965</v>
      </c>
    </row>
    <row r="2" spans="1:18" hidden="1" x14ac:dyDescent="0.25">
      <c r="A2">
        <v>53644</v>
      </c>
      <c r="B2">
        <v>789</v>
      </c>
      <c r="C2" t="s">
        <v>25</v>
      </c>
      <c r="D2" t="s">
        <v>26</v>
      </c>
      <c r="E2" t="s">
        <v>27</v>
      </c>
      <c r="F2">
        <v>130</v>
      </c>
      <c r="G2" s="6">
        <v>18576.88</v>
      </c>
      <c r="H2" s="6">
        <v>18576.88</v>
      </c>
      <c r="I2">
        <v>145</v>
      </c>
      <c r="J2">
        <f t="shared" ref="J2:J65" si="0">I2/5280</f>
        <v>2.7462121212121212E-2</v>
      </c>
      <c r="K2">
        <v>102</v>
      </c>
      <c r="L2">
        <f t="shared" ref="L2:L65" si="1">J2*K2</f>
        <v>2.8011363636363638</v>
      </c>
      <c r="O2" s="13">
        <v>6.0000000000000001E-3</v>
      </c>
      <c r="P2">
        <f t="shared" ref="P2:P65" si="2">O2*L2</f>
        <v>1.6806818181818183E-2</v>
      </c>
    </row>
    <row r="3" spans="1:18" hidden="1" x14ac:dyDescent="0.25">
      <c r="A3">
        <v>71176</v>
      </c>
      <c r="B3">
        <v>2071</v>
      </c>
      <c r="C3" t="s">
        <v>33</v>
      </c>
      <c r="D3" t="s">
        <v>34</v>
      </c>
      <c r="E3" t="s">
        <v>27</v>
      </c>
      <c r="F3">
        <v>130</v>
      </c>
      <c r="G3" s="6">
        <v>18581.28</v>
      </c>
      <c r="H3" s="6">
        <v>18581.28</v>
      </c>
      <c r="I3" s="8">
        <v>1617</v>
      </c>
      <c r="J3">
        <f t="shared" si="0"/>
        <v>0.30625000000000002</v>
      </c>
      <c r="K3">
        <v>102</v>
      </c>
      <c r="L3">
        <f t="shared" si="1"/>
        <v>31.237500000000001</v>
      </c>
      <c r="O3" s="13">
        <v>6.0000000000000001E-3</v>
      </c>
      <c r="P3">
        <f t="shared" si="2"/>
        <v>0.18742500000000001</v>
      </c>
      <c r="Q3" s="6"/>
      <c r="R3" s="6"/>
    </row>
    <row r="4" spans="1:18" hidden="1" x14ac:dyDescent="0.25">
      <c r="A4">
        <v>71160</v>
      </c>
      <c r="B4">
        <v>2072</v>
      </c>
      <c r="C4" t="s">
        <v>35</v>
      </c>
      <c r="D4" t="s">
        <v>36</v>
      </c>
      <c r="E4" t="s">
        <v>27</v>
      </c>
      <c r="F4">
        <v>130</v>
      </c>
      <c r="G4" s="6">
        <v>18579.93</v>
      </c>
      <c r="H4" s="6">
        <v>18579.93</v>
      </c>
      <c r="I4" s="8">
        <v>1593</v>
      </c>
      <c r="J4">
        <f t="shared" si="0"/>
        <v>0.30170454545454545</v>
      </c>
      <c r="K4">
        <v>102</v>
      </c>
      <c r="L4">
        <f t="shared" si="1"/>
        <v>30.773863636363636</v>
      </c>
      <c r="O4" s="13">
        <v>6.0000000000000001E-3</v>
      </c>
      <c r="P4">
        <f t="shared" si="2"/>
        <v>0.18464318181818182</v>
      </c>
    </row>
    <row r="5" spans="1:18" hidden="1" x14ac:dyDescent="0.25">
      <c r="A5">
        <v>71121</v>
      </c>
      <c r="B5">
        <v>12233</v>
      </c>
      <c r="C5" t="s">
        <v>56</v>
      </c>
      <c r="D5" t="s">
        <v>25</v>
      </c>
      <c r="F5">
        <v>130</v>
      </c>
      <c r="G5" s="6">
        <v>18578.189999999999</v>
      </c>
      <c r="H5" s="6">
        <v>18578.189999999999</v>
      </c>
      <c r="I5" s="8">
        <v>1411</v>
      </c>
      <c r="J5">
        <f t="shared" si="0"/>
        <v>0.26723484848484846</v>
      </c>
      <c r="K5">
        <v>102</v>
      </c>
      <c r="L5">
        <f t="shared" si="1"/>
        <v>27.257954545454542</v>
      </c>
      <c r="O5" s="13">
        <v>6.0000000000000001E-3</v>
      </c>
      <c r="P5">
        <f t="shared" si="2"/>
        <v>0.16354772727272726</v>
      </c>
    </row>
    <row r="6" spans="1:18" hidden="1" x14ac:dyDescent="0.25">
      <c r="A6">
        <v>69928</v>
      </c>
      <c r="B6">
        <v>17195</v>
      </c>
      <c r="C6" t="s">
        <v>65</v>
      </c>
      <c r="D6" t="s">
        <v>66</v>
      </c>
      <c r="E6" t="s">
        <v>27</v>
      </c>
      <c r="F6">
        <v>130</v>
      </c>
      <c r="G6" s="6">
        <v>18581.849999999999</v>
      </c>
      <c r="H6" s="6">
        <v>18581.849999999999</v>
      </c>
      <c r="I6">
        <v>559</v>
      </c>
      <c r="J6">
        <f t="shared" si="0"/>
        <v>0.10587121212121212</v>
      </c>
      <c r="K6">
        <v>102</v>
      </c>
      <c r="L6">
        <f t="shared" si="1"/>
        <v>10.798863636363636</v>
      </c>
      <c r="O6" s="13">
        <v>6.0000000000000001E-3</v>
      </c>
      <c r="P6">
        <f t="shared" si="2"/>
        <v>6.4793181818181819E-2</v>
      </c>
      <c r="Q6" s="6"/>
      <c r="R6" s="6"/>
    </row>
    <row r="7" spans="1:18" hidden="1" x14ac:dyDescent="0.25">
      <c r="A7">
        <v>71064</v>
      </c>
      <c r="B7">
        <v>17784</v>
      </c>
      <c r="C7" t="s">
        <v>43</v>
      </c>
      <c r="D7" t="s">
        <v>67</v>
      </c>
      <c r="F7">
        <v>130</v>
      </c>
      <c r="G7" s="6">
        <v>27750.04</v>
      </c>
      <c r="H7" s="6">
        <v>27750.04</v>
      </c>
      <c r="I7" s="8">
        <v>1224</v>
      </c>
      <c r="J7">
        <f t="shared" si="0"/>
        <v>0.23181818181818181</v>
      </c>
      <c r="K7">
        <v>102</v>
      </c>
      <c r="L7">
        <f t="shared" si="1"/>
        <v>23.645454545454545</v>
      </c>
      <c r="O7" s="13">
        <v>4.0000000000000001E-3</v>
      </c>
      <c r="P7">
        <f t="shared" si="2"/>
        <v>9.4581818181818184E-2</v>
      </c>
    </row>
    <row r="8" spans="1:18" hidden="1" x14ac:dyDescent="0.25">
      <c r="A8">
        <v>71185</v>
      </c>
      <c r="B8">
        <v>18576</v>
      </c>
      <c r="C8" t="s">
        <v>34</v>
      </c>
      <c r="D8" t="s">
        <v>35</v>
      </c>
      <c r="E8" t="s">
        <v>27</v>
      </c>
      <c r="F8">
        <v>130</v>
      </c>
      <c r="G8" s="6">
        <v>18581.09</v>
      </c>
      <c r="H8" s="6">
        <v>18581.09</v>
      </c>
      <c r="I8" s="8">
        <v>1684</v>
      </c>
      <c r="J8">
        <f t="shared" si="0"/>
        <v>0.31893939393939397</v>
      </c>
      <c r="K8">
        <v>102</v>
      </c>
      <c r="L8">
        <f t="shared" si="1"/>
        <v>32.531818181818181</v>
      </c>
      <c r="O8" s="13">
        <v>6.0000000000000001E-3</v>
      </c>
      <c r="P8">
        <f t="shared" si="2"/>
        <v>0.19519090909090908</v>
      </c>
    </row>
    <row r="9" spans="1:18" hidden="1" x14ac:dyDescent="0.25">
      <c r="A9">
        <v>71200</v>
      </c>
      <c r="B9">
        <v>21275</v>
      </c>
      <c r="C9" t="s">
        <v>67</v>
      </c>
      <c r="D9" t="s">
        <v>69</v>
      </c>
      <c r="E9" t="s">
        <v>70</v>
      </c>
      <c r="F9">
        <v>130</v>
      </c>
      <c r="G9" s="6">
        <v>27749.85</v>
      </c>
      <c r="H9" s="6">
        <v>27749.85</v>
      </c>
      <c r="I9" s="8">
        <v>2077</v>
      </c>
      <c r="J9">
        <f t="shared" si="0"/>
        <v>0.39337121212121212</v>
      </c>
      <c r="K9">
        <v>102</v>
      </c>
      <c r="L9">
        <f t="shared" si="1"/>
        <v>40.123863636363637</v>
      </c>
      <c r="O9" s="13">
        <v>4.0000000000000001E-3</v>
      </c>
      <c r="P9">
        <f t="shared" si="2"/>
        <v>0.16049545454545455</v>
      </c>
      <c r="Q9" s="6"/>
      <c r="R9" s="6"/>
    </row>
    <row r="10" spans="1:18" hidden="1" x14ac:dyDescent="0.25">
      <c r="A10">
        <v>71157</v>
      </c>
      <c r="B10">
        <v>23432</v>
      </c>
      <c r="C10" t="s">
        <v>72</v>
      </c>
      <c r="D10" t="s">
        <v>73</v>
      </c>
      <c r="F10">
        <v>130</v>
      </c>
      <c r="G10" s="6">
        <v>18579.36</v>
      </c>
      <c r="H10" s="6">
        <v>18579.36</v>
      </c>
      <c r="I10" s="8">
        <v>1589</v>
      </c>
      <c r="J10">
        <f t="shared" si="0"/>
        <v>0.30094696969696971</v>
      </c>
      <c r="K10">
        <v>102</v>
      </c>
      <c r="L10">
        <f t="shared" si="1"/>
        <v>30.696590909090911</v>
      </c>
      <c r="O10" s="13">
        <v>6.0000000000000001E-3</v>
      </c>
      <c r="P10">
        <f t="shared" si="2"/>
        <v>0.18417954545454548</v>
      </c>
    </row>
    <row r="11" spans="1:18" hidden="1" x14ac:dyDescent="0.25">
      <c r="A11">
        <v>71152</v>
      </c>
      <c r="B11">
        <v>24198</v>
      </c>
      <c r="C11" t="s">
        <v>36</v>
      </c>
      <c r="D11" t="s">
        <v>74</v>
      </c>
      <c r="E11" t="s">
        <v>27</v>
      </c>
      <c r="F11">
        <v>130</v>
      </c>
      <c r="G11" s="6">
        <v>18579.740000000002</v>
      </c>
      <c r="H11" s="6">
        <v>18579.740000000002</v>
      </c>
      <c r="I11" s="8">
        <v>1546</v>
      </c>
      <c r="J11">
        <f t="shared" si="0"/>
        <v>0.29280303030303029</v>
      </c>
      <c r="K11">
        <v>102</v>
      </c>
      <c r="L11">
        <f t="shared" si="1"/>
        <v>29.865909090909089</v>
      </c>
      <c r="O11" s="13">
        <v>6.0000000000000001E-3</v>
      </c>
      <c r="P11">
        <f t="shared" si="2"/>
        <v>0.17919545454545455</v>
      </c>
      <c r="Q11" s="6"/>
      <c r="R11" s="6"/>
    </row>
    <row r="12" spans="1:18" hidden="1" x14ac:dyDescent="0.25">
      <c r="A12">
        <v>71188</v>
      </c>
      <c r="B12">
        <v>28873</v>
      </c>
      <c r="C12" t="s">
        <v>73</v>
      </c>
      <c r="D12" t="s">
        <v>80</v>
      </c>
      <c r="F12">
        <v>130</v>
      </c>
      <c r="G12" s="6">
        <v>18579.169999999998</v>
      </c>
      <c r="H12" s="6">
        <v>18579.169999999998</v>
      </c>
      <c r="I12" s="8">
        <v>1752</v>
      </c>
      <c r="J12">
        <f t="shared" si="0"/>
        <v>0.33181818181818185</v>
      </c>
      <c r="K12">
        <v>102</v>
      </c>
      <c r="L12">
        <f t="shared" si="1"/>
        <v>33.845454545454551</v>
      </c>
      <c r="O12" s="13">
        <v>6.0000000000000001E-3</v>
      </c>
      <c r="P12">
        <f t="shared" si="2"/>
        <v>0.20307272727272732</v>
      </c>
    </row>
    <row r="13" spans="1:18" hidden="1" x14ac:dyDescent="0.25">
      <c r="A13">
        <v>71206</v>
      </c>
      <c r="B13">
        <v>32753</v>
      </c>
      <c r="C13" t="s">
        <v>82</v>
      </c>
      <c r="D13" t="s">
        <v>83</v>
      </c>
      <c r="F13">
        <v>100</v>
      </c>
      <c r="G13" s="6">
        <v>18578.57</v>
      </c>
      <c r="H13" s="6">
        <v>18578.57</v>
      </c>
      <c r="I13" s="8">
        <v>2063</v>
      </c>
      <c r="J13">
        <f t="shared" si="0"/>
        <v>0.39071969696969699</v>
      </c>
      <c r="K13">
        <v>102</v>
      </c>
      <c r="L13">
        <f t="shared" si="1"/>
        <v>39.853409090909096</v>
      </c>
      <c r="O13" s="13">
        <v>6.0000000000000001E-3</v>
      </c>
      <c r="P13">
        <f t="shared" si="2"/>
        <v>0.23912045454545458</v>
      </c>
    </row>
    <row r="14" spans="1:18" hidden="1" x14ac:dyDescent="0.25">
      <c r="A14">
        <v>71190</v>
      </c>
      <c r="B14">
        <v>35193</v>
      </c>
      <c r="C14" t="s">
        <v>66</v>
      </c>
      <c r="D14" t="s">
        <v>84</v>
      </c>
      <c r="E14" t="s">
        <v>27</v>
      </c>
      <c r="F14">
        <v>130</v>
      </c>
      <c r="G14" s="6">
        <v>18581.66</v>
      </c>
      <c r="H14" s="6">
        <v>18581.66</v>
      </c>
      <c r="I14" s="8">
        <v>1755</v>
      </c>
      <c r="J14">
        <f t="shared" si="0"/>
        <v>0.33238636363636365</v>
      </c>
      <c r="K14">
        <v>102</v>
      </c>
      <c r="L14">
        <f t="shared" si="1"/>
        <v>33.903409090909093</v>
      </c>
      <c r="O14" s="13">
        <v>6.0000000000000001E-3</v>
      </c>
      <c r="P14">
        <f t="shared" si="2"/>
        <v>0.20342045454545457</v>
      </c>
      <c r="Q14" s="6"/>
      <c r="R14" s="6"/>
    </row>
    <row r="15" spans="1:18" hidden="1" x14ac:dyDescent="0.25">
      <c r="A15">
        <v>71201</v>
      </c>
      <c r="B15">
        <v>36584</v>
      </c>
      <c r="C15" t="s">
        <v>83</v>
      </c>
      <c r="D15" t="s">
        <v>56</v>
      </c>
      <c r="F15">
        <v>130</v>
      </c>
      <c r="G15" s="6">
        <v>18578.38</v>
      </c>
      <c r="H15" s="6">
        <v>18578.38</v>
      </c>
      <c r="I15" s="8">
        <v>2006</v>
      </c>
      <c r="J15">
        <f t="shared" si="0"/>
        <v>0.37992424242424244</v>
      </c>
      <c r="K15">
        <v>102</v>
      </c>
      <c r="L15">
        <f t="shared" si="1"/>
        <v>38.752272727272732</v>
      </c>
      <c r="O15" s="13">
        <v>6.0000000000000001E-3</v>
      </c>
      <c r="P15">
        <f t="shared" si="2"/>
        <v>0.23251363636363639</v>
      </c>
      <c r="Q15" s="6"/>
      <c r="R15" s="6"/>
    </row>
    <row r="16" spans="1:18" hidden="1" x14ac:dyDescent="0.25">
      <c r="A16">
        <v>71187</v>
      </c>
      <c r="B16">
        <v>38310</v>
      </c>
      <c r="C16" t="s">
        <v>74</v>
      </c>
      <c r="D16" t="s">
        <v>72</v>
      </c>
      <c r="F16">
        <v>130</v>
      </c>
      <c r="G16" s="6">
        <v>18579.55</v>
      </c>
      <c r="H16" s="6">
        <v>18579.55</v>
      </c>
      <c r="I16" s="8">
        <v>1706</v>
      </c>
      <c r="J16">
        <f t="shared" si="0"/>
        <v>0.32310606060606062</v>
      </c>
      <c r="K16">
        <v>102</v>
      </c>
      <c r="L16">
        <f t="shared" si="1"/>
        <v>32.956818181818186</v>
      </c>
      <c r="O16" s="13">
        <v>6.0000000000000001E-3</v>
      </c>
      <c r="P16">
        <f t="shared" si="2"/>
        <v>0.19774090909090911</v>
      </c>
    </row>
    <row r="17" spans="1:18" hidden="1" x14ac:dyDescent="0.25">
      <c r="A17">
        <v>71148</v>
      </c>
      <c r="B17">
        <v>38311</v>
      </c>
      <c r="C17" t="s">
        <v>80</v>
      </c>
      <c r="D17" t="s">
        <v>82</v>
      </c>
      <c r="F17">
        <v>140</v>
      </c>
      <c r="G17" s="6">
        <v>18578.759999999998</v>
      </c>
      <c r="H17" s="6">
        <v>18578.759999999998</v>
      </c>
      <c r="I17" s="8">
        <v>1508</v>
      </c>
      <c r="J17">
        <f t="shared" si="0"/>
        <v>0.28560606060606059</v>
      </c>
      <c r="K17">
        <v>102</v>
      </c>
      <c r="L17">
        <f t="shared" si="1"/>
        <v>29.131818181818179</v>
      </c>
      <c r="O17" s="13">
        <v>6.0000000000000001E-3</v>
      </c>
      <c r="P17">
        <f t="shared" si="2"/>
        <v>0.17479090909090908</v>
      </c>
      <c r="Q17" s="6"/>
      <c r="R17" s="6"/>
    </row>
    <row r="18" spans="1:18" hidden="1" x14ac:dyDescent="0.25">
      <c r="A18">
        <v>71183</v>
      </c>
      <c r="B18">
        <v>40735</v>
      </c>
      <c r="C18" t="s">
        <v>84</v>
      </c>
      <c r="D18" t="s">
        <v>33</v>
      </c>
      <c r="E18" t="s">
        <v>27</v>
      </c>
      <c r="F18">
        <v>130</v>
      </c>
      <c r="G18" s="6">
        <v>18581.47</v>
      </c>
      <c r="H18" s="6">
        <v>18581.47</v>
      </c>
      <c r="I18" s="8">
        <v>1656</v>
      </c>
      <c r="J18">
        <f t="shared" si="0"/>
        <v>0.31363636363636366</v>
      </c>
      <c r="K18">
        <v>102</v>
      </c>
      <c r="L18">
        <f t="shared" si="1"/>
        <v>31.990909090909092</v>
      </c>
      <c r="O18" s="13">
        <v>6.0000000000000001E-3</v>
      </c>
      <c r="P18">
        <f t="shared" si="2"/>
        <v>0.19194545454545456</v>
      </c>
    </row>
    <row r="19" spans="1:18" hidden="1" x14ac:dyDescent="0.25">
      <c r="A19">
        <v>1596</v>
      </c>
      <c r="B19">
        <v>346291</v>
      </c>
      <c r="C19" t="s">
        <v>69</v>
      </c>
      <c r="D19" t="s">
        <v>95</v>
      </c>
      <c r="E19" t="s">
        <v>70</v>
      </c>
      <c r="F19">
        <v>130</v>
      </c>
      <c r="G19" s="6">
        <v>20327.810000000001</v>
      </c>
      <c r="H19" s="6">
        <v>20327.810000000001</v>
      </c>
      <c r="I19">
        <v>2</v>
      </c>
      <c r="J19">
        <f t="shared" si="0"/>
        <v>3.7878787878787879E-4</v>
      </c>
      <c r="K19">
        <v>102</v>
      </c>
      <c r="L19">
        <f t="shared" si="1"/>
        <v>3.8636363636363635E-2</v>
      </c>
      <c r="O19" s="13">
        <v>5.0000000000000001E-3</v>
      </c>
      <c r="P19">
        <f t="shared" si="2"/>
        <v>1.9318181818181817E-4</v>
      </c>
    </row>
    <row r="20" spans="1:18" hidden="1" x14ac:dyDescent="0.25">
      <c r="A20">
        <v>36847</v>
      </c>
      <c r="B20">
        <v>346523</v>
      </c>
      <c r="C20" t="s">
        <v>26</v>
      </c>
      <c r="D20" t="s">
        <v>79</v>
      </c>
      <c r="E20" t="s">
        <v>27</v>
      </c>
      <c r="F20">
        <v>100</v>
      </c>
      <c r="G20" s="6">
        <v>18728.919999999998</v>
      </c>
      <c r="H20" s="6">
        <v>18728.919999999998</v>
      </c>
      <c r="I20">
        <v>35</v>
      </c>
      <c r="J20">
        <f t="shared" si="0"/>
        <v>6.628787878787879E-3</v>
      </c>
      <c r="K20">
        <v>102</v>
      </c>
      <c r="L20">
        <f t="shared" si="1"/>
        <v>0.67613636363636365</v>
      </c>
      <c r="O20" s="13">
        <v>6.0000000000000001E-3</v>
      </c>
      <c r="P20">
        <f t="shared" si="2"/>
        <v>4.0568181818181823E-3</v>
      </c>
    </row>
    <row r="21" spans="1:18" hidden="1" x14ac:dyDescent="0.25">
      <c r="A21">
        <v>37516</v>
      </c>
      <c r="B21">
        <v>346524</v>
      </c>
      <c r="C21" t="s">
        <v>79</v>
      </c>
      <c r="D21" t="s">
        <v>59</v>
      </c>
      <c r="E21" t="s">
        <v>27</v>
      </c>
      <c r="F21">
        <v>100</v>
      </c>
      <c r="G21" s="6">
        <v>19507.419999999998</v>
      </c>
      <c r="H21" s="6">
        <v>19507.419999999998</v>
      </c>
      <c r="I21">
        <v>36</v>
      </c>
      <c r="J21">
        <f t="shared" si="0"/>
        <v>6.8181818181818179E-3</v>
      </c>
      <c r="K21">
        <v>102</v>
      </c>
      <c r="L21">
        <f t="shared" si="1"/>
        <v>0.69545454545454544</v>
      </c>
      <c r="O21" s="13">
        <v>0.01</v>
      </c>
      <c r="P21">
        <f t="shared" si="2"/>
        <v>6.9545454545454546E-3</v>
      </c>
      <c r="Q21" s="6"/>
      <c r="R21" s="6"/>
    </row>
    <row r="22" spans="1:18" hidden="1" x14ac:dyDescent="0.25">
      <c r="A22">
        <v>58198</v>
      </c>
      <c r="B22">
        <v>347057</v>
      </c>
      <c r="C22" t="s">
        <v>95</v>
      </c>
      <c r="D22" t="s">
        <v>96</v>
      </c>
      <c r="E22" t="s">
        <v>27</v>
      </c>
      <c r="F22">
        <v>130</v>
      </c>
      <c r="G22" s="6">
        <v>20327.62</v>
      </c>
      <c r="H22" s="6">
        <v>20327.62</v>
      </c>
      <c r="I22">
        <v>199</v>
      </c>
      <c r="J22">
        <f t="shared" si="0"/>
        <v>3.7689393939393939E-2</v>
      </c>
      <c r="K22">
        <v>102</v>
      </c>
      <c r="L22">
        <f t="shared" si="1"/>
        <v>3.8443181818181817</v>
      </c>
      <c r="O22" s="13">
        <v>5.0000000000000001E-3</v>
      </c>
      <c r="P22">
        <f t="shared" si="2"/>
        <v>1.922159090909091E-2</v>
      </c>
      <c r="Q22" s="6"/>
      <c r="R22" s="6"/>
    </row>
    <row r="23" spans="1:18" hidden="1" x14ac:dyDescent="0.25">
      <c r="A23">
        <v>70985</v>
      </c>
      <c r="B23">
        <v>347060</v>
      </c>
      <c r="C23" t="s">
        <v>96</v>
      </c>
      <c r="D23" t="s">
        <v>65</v>
      </c>
      <c r="F23">
        <v>130</v>
      </c>
      <c r="G23" s="6">
        <v>18582.04</v>
      </c>
      <c r="H23" s="6">
        <v>18582.04</v>
      </c>
      <c r="I23" s="8">
        <v>1049</v>
      </c>
      <c r="J23">
        <f t="shared" si="0"/>
        <v>0.19867424242424242</v>
      </c>
      <c r="K23">
        <v>102</v>
      </c>
      <c r="L23">
        <f t="shared" si="1"/>
        <v>20.264772727272728</v>
      </c>
      <c r="O23" s="13">
        <v>6.0000000000000001E-3</v>
      </c>
      <c r="P23">
        <f t="shared" si="2"/>
        <v>0.12158863636363637</v>
      </c>
    </row>
    <row r="24" spans="1:18" hidden="1" x14ac:dyDescent="0.25">
      <c r="A24">
        <v>71237</v>
      </c>
      <c r="B24">
        <v>12953</v>
      </c>
      <c r="C24" t="s">
        <v>57</v>
      </c>
      <c r="D24" t="s">
        <v>58</v>
      </c>
      <c r="F24">
        <v>130</v>
      </c>
      <c r="G24" s="6">
        <v>30715.87</v>
      </c>
      <c r="H24" s="6">
        <v>30715.87</v>
      </c>
      <c r="I24" s="8">
        <v>18817</v>
      </c>
      <c r="J24">
        <f t="shared" si="0"/>
        <v>3.5638257575757577</v>
      </c>
      <c r="K24">
        <v>90</v>
      </c>
      <c r="L24">
        <f t="shared" si="1"/>
        <v>320.74431818181819</v>
      </c>
      <c r="O24" s="13">
        <v>1.7600000000000001E-2</v>
      </c>
      <c r="P24">
        <f t="shared" si="2"/>
        <v>5.6451000000000002</v>
      </c>
      <c r="Q24" s="6">
        <f>SUM(P24:P27)</f>
        <v>7.1297062499999999</v>
      </c>
      <c r="R24" s="6"/>
    </row>
    <row r="25" spans="1:18" hidden="1" x14ac:dyDescent="0.25">
      <c r="A25">
        <v>71234</v>
      </c>
      <c r="B25">
        <v>346920</v>
      </c>
      <c r="C25" t="s">
        <v>58</v>
      </c>
      <c r="D25" t="s">
        <v>81</v>
      </c>
      <c r="F25">
        <v>110</v>
      </c>
      <c r="G25" s="6">
        <v>30715.67</v>
      </c>
      <c r="H25" s="6">
        <v>30715.67</v>
      </c>
      <c r="I25" s="8">
        <v>4882</v>
      </c>
      <c r="J25">
        <f t="shared" si="0"/>
        <v>0.92462121212121207</v>
      </c>
      <c r="K25">
        <v>90</v>
      </c>
      <c r="L25">
        <f t="shared" si="1"/>
        <v>83.215909090909079</v>
      </c>
      <c r="O25" s="13">
        <v>1.7600000000000001E-2</v>
      </c>
      <c r="P25">
        <f t="shared" si="2"/>
        <v>1.4645999999999999</v>
      </c>
      <c r="Q25" s="6"/>
      <c r="R25" s="6"/>
    </row>
    <row r="26" spans="1:18" hidden="1" x14ac:dyDescent="0.25">
      <c r="A26">
        <v>71525</v>
      </c>
      <c r="B26" t="s">
        <v>99</v>
      </c>
      <c r="C26" t="s">
        <v>100</v>
      </c>
      <c r="D26" t="s">
        <v>101</v>
      </c>
      <c r="F26">
        <v>110</v>
      </c>
      <c r="G26" s="6">
        <v>66666</v>
      </c>
      <c r="H26" s="6">
        <v>66666</v>
      </c>
      <c r="I26">
        <v>54</v>
      </c>
      <c r="J26">
        <f t="shared" si="0"/>
        <v>1.0227272727272727E-2</v>
      </c>
      <c r="K26">
        <v>90</v>
      </c>
      <c r="L26">
        <f t="shared" si="1"/>
        <v>0.92045454545454541</v>
      </c>
      <c r="O26" s="13">
        <v>9.7000000000000003E-3</v>
      </c>
      <c r="P26">
        <f t="shared" si="2"/>
        <v>8.928409090909091E-3</v>
      </c>
    </row>
    <row r="27" spans="1:18" hidden="1" x14ac:dyDescent="0.25">
      <c r="A27">
        <v>71526</v>
      </c>
      <c r="B27" t="s">
        <v>102</v>
      </c>
      <c r="C27" t="s">
        <v>101</v>
      </c>
      <c r="D27" t="s">
        <v>57</v>
      </c>
      <c r="F27">
        <v>110</v>
      </c>
      <c r="G27" s="6">
        <v>66666</v>
      </c>
      <c r="H27" s="6">
        <v>66666</v>
      </c>
      <c r="I27">
        <v>67</v>
      </c>
      <c r="J27">
        <f t="shared" si="0"/>
        <v>1.268939393939394E-2</v>
      </c>
      <c r="K27">
        <v>90</v>
      </c>
      <c r="L27">
        <f t="shared" si="1"/>
        <v>1.1420454545454546</v>
      </c>
      <c r="O27" s="13">
        <v>9.7000000000000003E-3</v>
      </c>
      <c r="P27">
        <f t="shared" si="2"/>
        <v>1.107784090909091E-2</v>
      </c>
    </row>
    <row r="28" spans="1:18" hidden="1" x14ac:dyDescent="0.25">
      <c r="A28">
        <v>71212</v>
      </c>
      <c r="B28">
        <v>1283</v>
      </c>
      <c r="C28" t="s">
        <v>29</v>
      </c>
      <c r="D28" t="s">
        <v>30</v>
      </c>
      <c r="F28">
        <v>130</v>
      </c>
      <c r="G28" s="6">
        <v>35949.18</v>
      </c>
      <c r="H28" s="6">
        <v>35949.18</v>
      </c>
      <c r="I28" s="8">
        <v>2284</v>
      </c>
      <c r="J28">
        <f t="shared" si="0"/>
        <v>0.43257575757575756</v>
      </c>
      <c r="K28">
        <v>78</v>
      </c>
      <c r="L28">
        <f t="shared" si="1"/>
        <v>33.740909090909092</v>
      </c>
      <c r="O28" s="13">
        <v>3.0000000000000001E-3</v>
      </c>
      <c r="P28">
        <f t="shared" si="2"/>
        <v>0.10122272727272728</v>
      </c>
      <c r="Q28">
        <f>SUM(P28:P46)</f>
        <v>1.2372602272727276</v>
      </c>
    </row>
    <row r="29" spans="1:18" hidden="1" x14ac:dyDescent="0.25">
      <c r="A29">
        <v>71174</v>
      </c>
      <c r="B29">
        <v>1284</v>
      </c>
      <c r="C29" t="s">
        <v>31</v>
      </c>
      <c r="D29" t="s">
        <v>32</v>
      </c>
      <c r="F29">
        <v>130</v>
      </c>
      <c r="G29" s="6">
        <v>35949.56</v>
      </c>
      <c r="H29" s="6">
        <v>35949.56</v>
      </c>
      <c r="I29" s="8">
        <v>1650</v>
      </c>
      <c r="J29">
        <f t="shared" si="0"/>
        <v>0.3125</v>
      </c>
      <c r="K29">
        <v>78</v>
      </c>
      <c r="L29">
        <f t="shared" si="1"/>
        <v>24.375</v>
      </c>
      <c r="O29" s="13">
        <v>3.0000000000000001E-3</v>
      </c>
      <c r="P29">
        <f t="shared" si="2"/>
        <v>7.3124999999999996E-2</v>
      </c>
    </row>
    <row r="30" spans="1:18" hidden="1" x14ac:dyDescent="0.25">
      <c r="A30">
        <v>71027</v>
      </c>
      <c r="B30">
        <v>6737</v>
      </c>
      <c r="C30" t="s">
        <v>42</v>
      </c>
      <c r="D30" t="s">
        <v>43</v>
      </c>
      <c r="F30">
        <v>130</v>
      </c>
      <c r="G30" s="6">
        <v>27750.23</v>
      </c>
      <c r="H30" s="6">
        <v>27750.23</v>
      </c>
      <c r="I30" s="8">
        <v>1123</v>
      </c>
      <c r="J30">
        <f t="shared" si="0"/>
        <v>0.21268939393939393</v>
      </c>
      <c r="K30">
        <v>78</v>
      </c>
      <c r="L30">
        <f t="shared" si="1"/>
        <v>16.589772727272727</v>
      </c>
      <c r="O30" s="13">
        <v>4.0000000000000001E-3</v>
      </c>
      <c r="P30">
        <f t="shared" si="2"/>
        <v>6.6359090909090909E-2</v>
      </c>
    </row>
    <row r="31" spans="1:18" hidden="1" x14ac:dyDescent="0.25">
      <c r="A31">
        <v>70804</v>
      </c>
      <c r="B31">
        <v>6738</v>
      </c>
      <c r="C31" t="s">
        <v>44</v>
      </c>
      <c r="D31" t="s">
        <v>45</v>
      </c>
      <c r="F31">
        <v>130</v>
      </c>
      <c r="G31" s="6">
        <v>27751.19</v>
      </c>
      <c r="H31" s="6">
        <v>27751.19</v>
      </c>
      <c r="I31">
        <v>912</v>
      </c>
      <c r="J31">
        <f t="shared" si="0"/>
        <v>0.17272727272727273</v>
      </c>
      <c r="K31">
        <v>78</v>
      </c>
      <c r="L31">
        <f t="shared" si="1"/>
        <v>13.472727272727273</v>
      </c>
      <c r="O31" s="13">
        <v>4.0000000000000001E-3</v>
      </c>
      <c r="P31">
        <f t="shared" si="2"/>
        <v>5.3890909090909093E-2</v>
      </c>
    </row>
    <row r="32" spans="1:18" hidden="1" x14ac:dyDescent="0.25">
      <c r="A32">
        <v>71096</v>
      </c>
      <c r="B32">
        <v>9205</v>
      </c>
      <c r="C32" t="s">
        <v>48</v>
      </c>
      <c r="D32" t="s">
        <v>31</v>
      </c>
      <c r="F32">
        <v>130</v>
      </c>
      <c r="G32" s="6">
        <v>35949.75</v>
      </c>
      <c r="H32" s="6">
        <v>35949.75</v>
      </c>
      <c r="I32" s="8">
        <v>1477</v>
      </c>
      <c r="J32">
        <f t="shared" si="0"/>
        <v>0.27973484848484848</v>
      </c>
      <c r="K32">
        <v>78</v>
      </c>
      <c r="L32">
        <f t="shared" si="1"/>
        <v>21.819318181818183</v>
      </c>
      <c r="O32" s="13">
        <v>3.0000000000000001E-3</v>
      </c>
      <c r="P32">
        <f t="shared" si="2"/>
        <v>6.5457954545454555E-2</v>
      </c>
    </row>
    <row r="33" spans="1:18" hidden="1" x14ac:dyDescent="0.25">
      <c r="A33">
        <v>71066</v>
      </c>
      <c r="B33">
        <v>10862</v>
      </c>
      <c r="C33" t="s">
        <v>51</v>
      </c>
      <c r="D33" t="s">
        <v>42</v>
      </c>
      <c r="F33">
        <v>130</v>
      </c>
      <c r="G33" s="6">
        <v>27750.43</v>
      </c>
      <c r="H33" s="6">
        <v>27750.43</v>
      </c>
      <c r="I33" s="8">
        <v>1185</v>
      </c>
      <c r="J33">
        <f t="shared" si="0"/>
        <v>0.22443181818181818</v>
      </c>
      <c r="K33">
        <v>78</v>
      </c>
      <c r="L33">
        <f t="shared" si="1"/>
        <v>17.505681818181817</v>
      </c>
      <c r="O33" s="13">
        <v>4.0000000000000001E-3</v>
      </c>
      <c r="P33">
        <f t="shared" si="2"/>
        <v>7.0022727272727264E-2</v>
      </c>
    </row>
    <row r="34" spans="1:18" hidden="1" x14ac:dyDescent="0.25">
      <c r="A34">
        <v>71111</v>
      </c>
      <c r="B34">
        <v>12232</v>
      </c>
      <c r="C34" t="s">
        <v>54</v>
      </c>
      <c r="D34" t="s">
        <v>55</v>
      </c>
      <c r="F34">
        <v>130</v>
      </c>
      <c r="G34" s="6">
        <v>27751.57</v>
      </c>
      <c r="H34" s="6">
        <v>27751.57</v>
      </c>
      <c r="I34" s="8">
        <v>1353</v>
      </c>
      <c r="J34">
        <f t="shared" si="0"/>
        <v>0.25624999999999998</v>
      </c>
      <c r="K34">
        <v>78</v>
      </c>
      <c r="L34">
        <f t="shared" si="1"/>
        <v>19.987499999999997</v>
      </c>
      <c r="O34" s="13">
        <v>4.0000000000000001E-3</v>
      </c>
      <c r="P34">
        <f t="shared" si="2"/>
        <v>7.9949999999999993E-2</v>
      </c>
      <c r="Q34" s="6"/>
      <c r="R34" s="6"/>
    </row>
    <row r="35" spans="1:18" hidden="1" x14ac:dyDescent="0.25">
      <c r="A35">
        <v>71223</v>
      </c>
      <c r="B35">
        <v>27275</v>
      </c>
      <c r="C35" t="s">
        <v>32</v>
      </c>
      <c r="D35" t="s">
        <v>29</v>
      </c>
      <c r="F35">
        <v>130</v>
      </c>
      <c r="G35" s="6">
        <v>35949.379999999997</v>
      </c>
      <c r="H35" s="6">
        <v>35949.379999999997</v>
      </c>
      <c r="I35" s="8">
        <v>2726</v>
      </c>
      <c r="J35">
        <f t="shared" si="0"/>
        <v>0.51628787878787874</v>
      </c>
      <c r="K35">
        <v>78</v>
      </c>
      <c r="L35">
        <f t="shared" si="1"/>
        <v>40.270454545454541</v>
      </c>
      <c r="O35" s="13">
        <v>3.0000000000000001E-3</v>
      </c>
      <c r="P35">
        <f t="shared" si="2"/>
        <v>0.12081136363636362</v>
      </c>
      <c r="Q35" s="6"/>
      <c r="R35" s="6"/>
    </row>
    <row r="36" spans="1:18" hidden="1" x14ac:dyDescent="0.25">
      <c r="A36">
        <v>70724</v>
      </c>
      <c r="B36">
        <v>33296</v>
      </c>
      <c r="C36" t="s">
        <v>57</v>
      </c>
      <c r="D36" t="s">
        <v>48</v>
      </c>
      <c r="F36">
        <v>130</v>
      </c>
      <c r="G36" s="6">
        <v>35949.949999999997</v>
      </c>
      <c r="H36" s="6">
        <v>35949.949999999997</v>
      </c>
      <c r="I36">
        <v>806</v>
      </c>
      <c r="J36">
        <f t="shared" si="0"/>
        <v>0.15265151515151515</v>
      </c>
      <c r="K36">
        <v>78</v>
      </c>
      <c r="L36">
        <f t="shared" si="1"/>
        <v>11.906818181818181</v>
      </c>
      <c r="O36" s="13">
        <v>3.0000000000000001E-3</v>
      </c>
      <c r="P36">
        <f t="shared" si="2"/>
        <v>3.5720454545454541E-2</v>
      </c>
    </row>
    <row r="37" spans="1:18" hidden="1" x14ac:dyDescent="0.25">
      <c r="A37">
        <v>69850</v>
      </c>
      <c r="B37">
        <v>38626</v>
      </c>
      <c r="C37" t="s">
        <v>88</v>
      </c>
      <c r="D37" t="s">
        <v>51</v>
      </c>
      <c r="F37">
        <v>130</v>
      </c>
      <c r="G37" s="6">
        <v>27750.62</v>
      </c>
      <c r="H37" s="6">
        <v>27750.62</v>
      </c>
      <c r="I37">
        <v>635</v>
      </c>
      <c r="J37">
        <f t="shared" si="0"/>
        <v>0.12026515151515152</v>
      </c>
      <c r="K37">
        <v>78</v>
      </c>
      <c r="L37">
        <f t="shared" si="1"/>
        <v>9.3806818181818183</v>
      </c>
      <c r="O37" s="13">
        <v>4.0000000000000001E-3</v>
      </c>
      <c r="P37">
        <f t="shared" si="2"/>
        <v>3.7522727272727277E-2</v>
      </c>
    </row>
    <row r="38" spans="1:18" hidden="1" x14ac:dyDescent="0.25">
      <c r="A38">
        <v>71166</v>
      </c>
      <c r="B38">
        <v>43158</v>
      </c>
      <c r="C38" t="s">
        <v>89</v>
      </c>
      <c r="D38" t="s">
        <v>90</v>
      </c>
      <c r="F38">
        <v>130</v>
      </c>
      <c r="G38" s="6">
        <v>27752.33</v>
      </c>
      <c r="H38" s="6">
        <v>27752.33</v>
      </c>
      <c r="I38" s="8">
        <v>1694</v>
      </c>
      <c r="J38">
        <f t="shared" si="0"/>
        <v>0.32083333333333336</v>
      </c>
      <c r="K38">
        <v>78</v>
      </c>
      <c r="L38">
        <f t="shared" si="1"/>
        <v>25.025000000000002</v>
      </c>
      <c r="O38" s="13">
        <v>4.0000000000000001E-3</v>
      </c>
      <c r="P38">
        <f t="shared" si="2"/>
        <v>0.10010000000000001</v>
      </c>
    </row>
    <row r="39" spans="1:18" hidden="1" x14ac:dyDescent="0.25">
      <c r="A39">
        <v>71207</v>
      </c>
      <c r="B39">
        <v>43209</v>
      </c>
      <c r="C39" t="s">
        <v>90</v>
      </c>
      <c r="D39" t="s">
        <v>91</v>
      </c>
      <c r="F39">
        <v>130</v>
      </c>
      <c r="G39" s="6">
        <v>27752.14</v>
      </c>
      <c r="H39" s="6">
        <v>27752.14</v>
      </c>
      <c r="I39" s="8">
        <v>2082</v>
      </c>
      <c r="J39">
        <f t="shared" si="0"/>
        <v>0.39431818181818185</v>
      </c>
      <c r="K39">
        <v>78</v>
      </c>
      <c r="L39">
        <f t="shared" si="1"/>
        <v>30.756818181818183</v>
      </c>
      <c r="O39" s="13">
        <v>4.0000000000000001E-3</v>
      </c>
      <c r="P39">
        <f t="shared" si="2"/>
        <v>0.12302727272727274</v>
      </c>
    </row>
    <row r="40" spans="1:18" hidden="1" x14ac:dyDescent="0.25">
      <c r="A40">
        <v>71215</v>
      </c>
      <c r="B40">
        <v>43827</v>
      </c>
      <c r="C40" t="s">
        <v>91</v>
      </c>
      <c r="D40" t="s">
        <v>92</v>
      </c>
      <c r="F40">
        <v>130</v>
      </c>
      <c r="G40" s="6">
        <v>27751.95</v>
      </c>
      <c r="H40" s="6">
        <v>27751.95</v>
      </c>
      <c r="I40" s="8">
        <v>2139</v>
      </c>
      <c r="J40">
        <f t="shared" si="0"/>
        <v>0.40511363636363634</v>
      </c>
      <c r="K40">
        <v>78</v>
      </c>
      <c r="L40">
        <f t="shared" si="1"/>
        <v>31.598863636363635</v>
      </c>
      <c r="O40" s="13">
        <v>4.0000000000000001E-3</v>
      </c>
      <c r="P40">
        <f t="shared" si="2"/>
        <v>0.12639545454545453</v>
      </c>
    </row>
    <row r="41" spans="1:18" hidden="1" x14ac:dyDescent="0.25">
      <c r="A41">
        <v>68352</v>
      </c>
      <c r="B41">
        <v>346307</v>
      </c>
      <c r="C41" t="s">
        <v>55</v>
      </c>
      <c r="D41" t="s">
        <v>44</v>
      </c>
      <c r="E41" t="s">
        <v>94</v>
      </c>
      <c r="F41">
        <v>130</v>
      </c>
      <c r="G41" s="6">
        <v>27751.38</v>
      </c>
      <c r="H41" s="6">
        <v>27751.38</v>
      </c>
      <c r="I41">
        <v>450</v>
      </c>
      <c r="J41">
        <f t="shared" si="0"/>
        <v>8.5227272727272721E-2</v>
      </c>
      <c r="K41">
        <v>78</v>
      </c>
      <c r="L41">
        <f t="shared" si="1"/>
        <v>6.6477272727272725</v>
      </c>
      <c r="O41" s="13">
        <v>4.0000000000000001E-3</v>
      </c>
      <c r="P41">
        <f t="shared" si="2"/>
        <v>2.6590909090909092E-2</v>
      </c>
      <c r="Q41" s="6"/>
      <c r="R41" s="6"/>
    </row>
    <row r="42" spans="1:18" hidden="1" x14ac:dyDescent="0.25">
      <c r="A42">
        <v>1543</v>
      </c>
      <c r="B42">
        <v>346311</v>
      </c>
      <c r="C42" t="s">
        <v>98</v>
      </c>
      <c r="D42" t="s">
        <v>97</v>
      </c>
      <c r="E42" t="s">
        <v>94</v>
      </c>
      <c r="F42">
        <v>130</v>
      </c>
      <c r="G42" s="6">
        <v>27754.799999999999</v>
      </c>
      <c r="H42" s="6">
        <v>27754.799999999999</v>
      </c>
      <c r="I42">
        <v>2</v>
      </c>
      <c r="J42">
        <f t="shared" si="0"/>
        <v>3.7878787878787879E-4</v>
      </c>
      <c r="K42">
        <v>78</v>
      </c>
      <c r="L42">
        <f t="shared" si="1"/>
        <v>2.9545454545454545E-2</v>
      </c>
      <c r="O42" s="13">
        <v>4.0000000000000001E-3</v>
      </c>
      <c r="P42">
        <f t="shared" si="2"/>
        <v>1.1818181818181818E-4</v>
      </c>
      <c r="Q42" s="6"/>
      <c r="R42" s="6"/>
    </row>
    <row r="43" spans="1:18" hidden="1" x14ac:dyDescent="0.25">
      <c r="A43">
        <v>70739</v>
      </c>
      <c r="B43">
        <v>346711</v>
      </c>
      <c r="C43" t="s">
        <v>45</v>
      </c>
      <c r="D43" t="s">
        <v>88</v>
      </c>
      <c r="E43" t="s">
        <v>94</v>
      </c>
      <c r="F43">
        <v>130</v>
      </c>
      <c r="G43" s="6">
        <v>27750.81</v>
      </c>
      <c r="H43" s="6">
        <v>27750.81</v>
      </c>
      <c r="I43">
        <v>805</v>
      </c>
      <c r="J43">
        <f t="shared" si="0"/>
        <v>0.15246212121212122</v>
      </c>
      <c r="K43">
        <v>78</v>
      </c>
      <c r="L43">
        <f t="shared" si="1"/>
        <v>11.892045454545455</v>
      </c>
      <c r="O43" s="13">
        <v>4.0000000000000001E-3</v>
      </c>
      <c r="P43">
        <f t="shared" si="2"/>
        <v>4.7568181818181822E-2</v>
      </c>
    </row>
    <row r="44" spans="1:18" hidden="1" x14ac:dyDescent="0.25">
      <c r="A44">
        <v>71005</v>
      </c>
      <c r="B44">
        <v>346886</v>
      </c>
      <c r="C44" t="s">
        <v>92</v>
      </c>
      <c r="D44" t="s">
        <v>54</v>
      </c>
      <c r="F44">
        <v>130</v>
      </c>
      <c r="G44" s="6">
        <v>27751.759999999998</v>
      </c>
      <c r="H44" s="6">
        <v>27751.759999999998</v>
      </c>
      <c r="I44" s="8">
        <v>1057</v>
      </c>
      <c r="J44">
        <f t="shared" si="0"/>
        <v>0.20018939393939394</v>
      </c>
      <c r="K44">
        <v>78</v>
      </c>
      <c r="L44">
        <f t="shared" si="1"/>
        <v>15.614772727272728</v>
      </c>
      <c r="O44" s="13">
        <v>4.0000000000000001E-3</v>
      </c>
      <c r="P44">
        <f t="shared" si="2"/>
        <v>6.2459090909090915E-2</v>
      </c>
    </row>
    <row r="45" spans="1:18" hidden="1" x14ac:dyDescent="0.25">
      <c r="A45">
        <v>47767</v>
      </c>
      <c r="B45">
        <v>348445</v>
      </c>
      <c r="C45" t="s">
        <v>97</v>
      </c>
      <c r="D45" t="s">
        <v>89</v>
      </c>
      <c r="F45">
        <v>130</v>
      </c>
      <c r="G45" s="6">
        <v>26803.4</v>
      </c>
      <c r="H45" s="6">
        <v>26803.4</v>
      </c>
      <c r="I45">
        <v>90</v>
      </c>
      <c r="J45">
        <f t="shared" si="0"/>
        <v>1.7045454545454544E-2</v>
      </c>
      <c r="K45">
        <v>78</v>
      </c>
      <c r="L45">
        <f t="shared" si="1"/>
        <v>1.3295454545454544</v>
      </c>
      <c r="O45" s="13">
        <v>4.0000000000000001E-3</v>
      </c>
      <c r="P45">
        <f t="shared" si="2"/>
        <v>5.3181818181818174E-3</v>
      </c>
    </row>
    <row r="46" spans="1:18" hidden="1" x14ac:dyDescent="0.25">
      <c r="A46">
        <v>70406</v>
      </c>
      <c r="B46">
        <v>348446</v>
      </c>
      <c r="C46" t="s">
        <v>30</v>
      </c>
      <c r="D46" t="s">
        <v>98</v>
      </c>
      <c r="F46">
        <v>130</v>
      </c>
      <c r="G46" s="6">
        <v>27754.99</v>
      </c>
      <c r="H46" s="6">
        <v>27754.99</v>
      </c>
      <c r="I46">
        <v>704</v>
      </c>
      <c r="J46">
        <f t="shared" si="0"/>
        <v>0.13333333333333333</v>
      </c>
      <c r="K46">
        <v>78</v>
      </c>
      <c r="L46">
        <f t="shared" si="1"/>
        <v>10.4</v>
      </c>
      <c r="O46" s="13">
        <v>4.0000000000000001E-3</v>
      </c>
      <c r="P46">
        <f t="shared" si="2"/>
        <v>4.1600000000000005E-2</v>
      </c>
    </row>
    <row r="47" spans="1:18" hidden="1" x14ac:dyDescent="0.25">
      <c r="A47">
        <v>44723</v>
      </c>
      <c r="B47">
        <v>790</v>
      </c>
      <c r="C47" t="s">
        <v>104</v>
      </c>
      <c r="D47" t="s">
        <v>40</v>
      </c>
      <c r="E47" t="s">
        <v>39</v>
      </c>
      <c r="F47">
        <v>100</v>
      </c>
      <c r="G47" s="6">
        <v>-20234.400000000001</v>
      </c>
      <c r="H47" s="6">
        <v>20234.400000000001</v>
      </c>
      <c r="I47">
        <v>69</v>
      </c>
      <c r="J47">
        <f t="shared" si="0"/>
        <v>1.3068181818181817E-2</v>
      </c>
      <c r="K47" s="6">
        <v>66</v>
      </c>
      <c r="L47">
        <f t="shared" si="1"/>
        <v>0.86249999999999993</v>
      </c>
      <c r="O47" s="13">
        <v>0.01</v>
      </c>
      <c r="P47">
        <f t="shared" si="2"/>
        <v>8.624999999999999E-3</v>
      </c>
      <c r="Q47" s="6">
        <f>SUM(P47:P56)</f>
        <v>0.99987500000000007</v>
      </c>
      <c r="R47" s="6"/>
    </row>
    <row r="48" spans="1:18" hidden="1" x14ac:dyDescent="0.25">
      <c r="A48">
        <v>71186</v>
      </c>
      <c r="B48">
        <v>2848</v>
      </c>
      <c r="C48" t="s">
        <v>37</v>
      </c>
      <c r="D48" t="s">
        <v>38</v>
      </c>
      <c r="E48" t="s">
        <v>39</v>
      </c>
      <c r="F48">
        <v>100</v>
      </c>
      <c r="G48" s="6">
        <v>-21549.65</v>
      </c>
      <c r="H48" s="6">
        <v>21549.65</v>
      </c>
      <c r="I48" s="8">
        <v>1686</v>
      </c>
      <c r="J48">
        <f t="shared" si="0"/>
        <v>0.31931818181818183</v>
      </c>
      <c r="K48">
        <v>66</v>
      </c>
      <c r="L48">
        <f t="shared" si="1"/>
        <v>21.075000000000003</v>
      </c>
      <c r="O48" s="13">
        <v>0.01</v>
      </c>
      <c r="P48">
        <f t="shared" si="2"/>
        <v>0.21075000000000002</v>
      </c>
      <c r="Q48" s="6"/>
      <c r="R48" s="6"/>
    </row>
    <row r="49" spans="1:18" hidden="1" x14ac:dyDescent="0.25">
      <c r="A49">
        <v>27930</v>
      </c>
      <c r="B49">
        <v>13617</v>
      </c>
      <c r="C49" t="s">
        <v>105</v>
      </c>
      <c r="D49" t="s">
        <v>104</v>
      </c>
      <c r="E49" t="s">
        <v>70</v>
      </c>
      <c r="F49">
        <v>78</v>
      </c>
      <c r="G49" s="6">
        <v>-14646.4</v>
      </c>
      <c r="H49" s="6">
        <v>14646.4</v>
      </c>
      <c r="I49">
        <v>21</v>
      </c>
      <c r="J49">
        <f t="shared" si="0"/>
        <v>3.9772727272727269E-3</v>
      </c>
      <c r="K49" s="6">
        <v>66</v>
      </c>
      <c r="L49">
        <f t="shared" si="1"/>
        <v>0.26249999999999996</v>
      </c>
      <c r="O49" s="13">
        <v>0.01</v>
      </c>
      <c r="P49">
        <f t="shared" si="2"/>
        <v>2.6249999999999997E-3</v>
      </c>
    </row>
    <row r="50" spans="1:18" hidden="1" x14ac:dyDescent="0.25">
      <c r="A50">
        <v>70728</v>
      </c>
      <c r="B50">
        <v>21711</v>
      </c>
      <c r="C50" t="s">
        <v>71</v>
      </c>
      <c r="D50" t="s">
        <v>37</v>
      </c>
      <c r="E50" t="s">
        <v>39</v>
      </c>
      <c r="F50">
        <v>130</v>
      </c>
      <c r="G50" s="6">
        <v>-21549.27</v>
      </c>
      <c r="H50" s="6">
        <v>21549.27</v>
      </c>
      <c r="I50">
        <v>795</v>
      </c>
      <c r="J50">
        <f t="shared" si="0"/>
        <v>0.15056818181818182</v>
      </c>
      <c r="K50">
        <v>66</v>
      </c>
      <c r="L50">
        <f t="shared" si="1"/>
        <v>9.9375</v>
      </c>
      <c r="O50" s="13">
        <v>0.01</v>
      </c>
      <c r="P50">
        <f t="shared" si="2"/>
        <v>9.9375000000000005E-2</v>
      </c>
    </row>
    <row r="51" spans="1:18" hidden="1" x14ac:dyDescent="0.25">
      <c r="A51">
        <v>70988</v>
      </c>
      <c r="B51">
        <v>25058</v>
      </c>
      <c r="C51" t="s">
        <v>75</v>
      </c>
      <c r="D51" t="s">
        <v>46</v>
      </c>
      <c r="E51" t="s">
        <v>39</v>
      </c>
      <c r="F51">
        <v>100</v>
      </c>
      <c r="G51" s="6">
        <v>-21907.82</v>
      </c>
      <c r="H51" s="6">
        <v>21907.82</v>
      </c>
      <c r="I51" s="8">
        <v>1040</v>
      </c>
      <c r="J51">
        <f t="shared" si="0"/>
        <v>0.19696969696969696</v>
      </c>
      <c r="K51">
        <v>66</v>
      </c>
      <c r="L51">
        <f t="shared" si="1"/>
        <v>13</v>
      </c>
      <c r="O51" s="13">
        <v>0.01</v>
      </c>
      <c r="P51">
        <f t="shared" si="2"/>
        <v>0.13</v>
      </c>
    </row>
    <row r="52" spans="1:18" hidden="1" x14ac:dyDescent="0.25">
      <c r="A52">
        <v>71229</v>
      </c>
      <c r="B52">
        <v>25552</v>
      </c>
      <c r="C52" t="s">
        <v>77</v>
      </c>
      <c r="D52" t="s">
        <v>78</v>
      </c>
      <c r="E52" t="s">
        <v>39</v>
      </c>
      <c r="F52">
        <v>100</v>
      </c>
      <c r="G52" s="6">
        <v>21166.66</v>
      </c>
      <c r="H52" s="6">
        <v>21166.66</v>
      </c>
      <c r="I52" s="8">
        <v>2946</v>
      </c>
      <c r="J52">
        <f t="shared" si="0"/>
        <v>0.55795454545454548</v>
      </c>
      <c r="K52">
        <v>66</v>
      </c>
      <c r="L52">
        <f t="shared" si="1"/>
        <v>36.825000000000003</v>
      </c>
      <c r="O52" s="13">
        <v>0.01</v>
      </c>
      <c r="P52">
        <f t="shared" si="2"/>
        <v>0.36825000000000002</v>
      </c>
    </row>
    <row r="53" spans="1:18" hidden="1" x14ac:dyDescent="0.25">
      <c r="A53">
        <v>70817</v>
      </c>
      <c r="B53">
        <v>29106</v>
      </c>
      <c r="C53" t="s">
        <v>46</v>
      </c>
      <c r="D53" t="s">
        <v>81</v>
      </c>
      <c r="E53" t="s">
        <v>39</v>
      </c>
      <c r="F53">
        <v>100</v>
      </c>
      <c r="G53" s="6">
        <v>-16120.06</v>
      </c>
      <c r="H53" s="6">
        <v>16120.06</v>
      </c>
      <c r="I53">
        <v>850</v>
      </c>
      <c r="J53">
        <f t="shared" si="0"/>
        <v>0.16098484848484848</v>
      </c>
      <c r="K53">
        <v>66</v>
      </c>
      <c r="L53">
        <f t="shared" si="1"/>
        <v>10.625</v>
      </c>
      <c r="O53" s="13">
        <v>5.1999999999999998E-3</v>
      </c>
      <c r="P53">
        <f t="shared" si="2"/>
        <v>5.525E-2</v>
      </c>
      <c r="Q53" s="6"/>
      <c r="R53" s="6"/>
    </row>
    <row r="54" spans="1:18" hidden="1" x14ac:dyDescent="0.25">
      <c r="A54">
        <v>70835</v>
      </c>
      <c r="B54">
        <v>33991</v>
      </c>
      <c r="C54" t="s">
        <v>77</v>
      </c>
      <c r="D54" t="s">
        <v>71</v>
      </c>
      <c r="E54" t="s">
        <v>39</v>
      </c>
      <c r="F54">
        <v>99</v>
      </c>
      <c r="G54" s="6">
        <v>-21548.76</v>
      </c>
      <c r="H54" s="6">
        <v>21548.76</v>
      </c>
      <c r="I54">
        <v>851</v>
      </c>
      <c r="J54">
        <f t="shared" si="0"/>
        <v>0.16117424242424241</v>
      </c>
      <c r="K54">
        <v>66</v>
      </c>
      <c r="L54">
        <f t="shared" si="1"/>
        <v>10.637499999999999</v>
      </c>
      <c r="O54" s="13">
        <v>0.01</v>
      </c>
      <c r="P54">
        <f t="shared" si="2"/>
        <v>0.106375</v>
      </c>
      <c r="Q54" s="6"/>
      <c r="R54" s="6"/>
    </row>
    <row r="55" spans="1:18" hidden="1" x14ac:dyDescent="0.25">
      <c r="A55">
        <v>52642</v>
      </c>
      <c r="B55">
        <v>35921</v>
      </c>
      <c r="C55" t="s">
        <v>38</v>
      </c>
      <c r="D55" t="s">
        <v>75</v>
      </c>
      <c r="E55" t="s">
        <v>39</v>
      </c>
      <c r="F55">
        <v>100</v>
      </c>
      <c r="G55" s="6">
        <v>-21907.63</v>
      </c>
      <c r="H55" s="6">
        <v>21907.63</v>
      </c>
      <c r="I55">
        <v>134</v>
      </c>
      <c r="J55">
        <f t="shared" si="0"/>
        <v>2.5378787878787879E-2</v>
      </c>
      <c r="K55">
        <v>66</v>
      </c>
      <c r="L55">
        <f t="shared" si="1"/>
        <v>1.675</v>
      </c>
      <c r="O55" s="13">
        <v>0.01</v>
      </c>
      <c r="P55">
        <f t="shared" si="2"/>
        <v>1.6750000000000001E-2</v>
      </c>
    </row>
    <row r="56" spans="1:18" hidden="1" x14ac:dyDescent="0.25">
      <c r="A56">
        <v>21426</v>
      </c>
      <c r="B56">
        <v>347311</v>
      </c>
      <c r="C56" t="s">
        <v>78</v>
      </c>
      <c r="D56" t="s">
        <v>40</v>
      </c>
      <c r="E56" t="s">
        <v>39</v>
      </c>
      <c r="F56">
        <v>100</v>
      </c>
      <c r="G56" s="6">
        <v>21013.48</v>
      </c>
      <c r="H56" s="6">
        <v>21013.48</v>
      </c>
      <c r="I56">
        <v>15</v>
      </c>
      <c r="J56">
        <f t="shared" si="0"/>
        <v>2.840909090909091E-3</v>
      </c>
      <c r="K56">
        <v>66</v>
      </c>
      <c r="L56">
        <f t="shared" si="1"/>
        <v>0.1875</v>
      </c>
      <c r="O56" s="13">
        <v>0.01</v>
      </c>
      <c r="P56">
        <f t="shared" si="2"/>
        <v>1.8749999999999999E-3</v>
      </c>
      <c r="Q56" s="6"/>
      <c r="R56" s="6"/>
    </row>
    <row r="57" spans="1:18" hidden="1" x14ac:dyDescent="0.25">
      <c r="A57">
        <v>71165</v>
      </c>
      <c r="B57">
        <v>799</v>
      </c>
      <c r="C57" t="s">
        <v>128</v>
      </c>
      <c r="D57" t="s">
        <v>129</v>
      </c>
      <c r="E57" t="s">
        <v>64</v>
      </c>
      <c r="F57">
        <v>120</v>
      </c>
      <c r="G57" s="6">
        <v>-22007.65</v>
      </c>
      <c r="H57" s="6">
        <v>22007.65</v>
      </c>
      <c r="I57" s="8">
        <v>1572</v>
      </c>
      <c r="J57">
        <f t="shared" si="0"/>
        <v>0.29772727272727273</v>
      </c>
      <c r="K57">
        <v>60</v>
      </c>
      <c r="L57">
        <f t="shared" si="1"/>
        <v>17.863636363636363</v>
      </c>
      <c r="O57" s="13">
        <v>3.2000000000000001E-2</v>
      </c>
      <c r="P57">
        <f t="shared" si="2"/>
        <v>0.57163636363636361</v>
      </c>
      <c r="Q57">
        <f>SUM(P57:P103)</f>
        <v>8.2526159090909132</v>
      </c>
    </row>
    <row r="58" spans="1:18" hidden="1" x14ac:dyDescent="0.25">
      <c r="A58">
        <v>70996</v>
      </c>
      <c r="B58">
        <v>905</v>
      </c>
      <c r="C58" t="s">
        <v>1553</v>
      </c>
      <c r="D58" t="s">
        <v>1042</v>
      </c>
      <c r="E58" t="s">
        <v>64</v>
      </c>
      <c r="F58">
        <v>120</v>
      </c>
      <c r="G58" s="6">
        <v>-16330.66</v>
      </c>
      <c r="H58" s="6">
        <v>16330.66</v>
      </c>
      <c r="I58" s="8">
        <v>1134</v>
      </c>
      <c r="J58">
        <f t="shared" si="0"/>
        <v>0.21477272727272728</v>
      </c>
      <c r="K58">
        <v>60</v>
      </c>
      <c r="L58">
        <f t="shared" si="1"/>
        <v>12.886363636363637</v>
      </c>
      <c r="O58" s="13">
        <v>0.04</v>
      </c>
      <c r="P58">
        <f t="shared" si="2"/>
        <v>0.5154545454545455</v>
      </c>
      <c r="Q58" s="6"/>
      <c r="R58" s="6"/>
    </row>
    <row r="59" spans="1:18" hidden="1" x14ac:dyDescent="0.25">
      <c r="A59">
        <v>8541</v>
      </c>
      <c r="B59">
        <v>1306</v>
      </c>
      <c r="C59" t="s">
        <v>1055</v>
      </c>
      <c r="D59" t="s">
        <v>1056</v>
      </c>
      <c r="E59" t="s">
        <v>64</v>
      </c>
      <c r="F59">
        <v>120</v>
      </c>
      <c r="G59" s="6">
        <v>-15765.91</v>
      </c>
      <c r="H59" s="6">
        <v>15765.91</v>
      </c>
      <c r="I59">
        <v>5</v>
      </c>
      <c r="J59">
        <f t="shared" si="0"/>
        <v>9.46969696969697E-4</v>
      </c>
      <c r="K59" s="6">
        <v>60</v>
      </c>
      <c r="L59">
        <f t="shared" si="1"/>
        <v>5.6818181818181823E-2</v>
      </c>
      <c r="O59" s="13">
        <v>0.04</v>
      </c>
      <c r="P59">
        <f t="shared" si="2"/>
        <v>2.2727272727272731E-3</v>
      </c>
      <c r="Q59" s="6"/>
      <c r="R59" s="6"/>
    </row>
    <row r="60" spans="1:18" hidden="1" x14ac:dyDescent="0.25">
      <c r="A60">
        <v>71136</v>
      </c>
      <c r="B60">
        <v>1485</v>
      </c>
      <c r="C60" t="s">
        <v>135</v>
      </c>
      <c r="D60" t="s">
        <v>136</v>
      </c>
      <c r="E60" t="s">
        <v>64</v>
      </c>
      <c r="F60">
        <v>120</v>
      </c>
      <c r="G60" s="6">
        <v>-22064.03</v>
      </c>
      <c r="H60" s="6">
        <v>22064.03</v>
      </c>
      <c r="I60" s="8">
        <v>1502</v>
      </c>
      <c r="J60">
        <f t="shared" si="0"/>
        <v>0.28446969696969698</v>
      </c>
      <c r="K60">
        <v>60</v>
      </c>
      <c r="L60">
        <f t="shared" si="1"/>
        <v>17.06818181818182</v>
      </c>
      <c r="O60" s="13">
        <v>3.2000000000000001E-2</v>
      </c>
      <c r="P60">
        <f t="shared" si="2"/>
        <v>0.54618181818181821</v>
      </c>
      <c r="Q60" s="6"/>
      <c r="R60" s="6"/>
    </row>
    <row r="61" spans="1:18" hidden="1" x14ac:dyDescent="0.25">
      <c r="A61">
        <v>66760</v>
      </c>
      <c r="B61">
        <v>2911</v>
      </c>
      <c r="C61" t="s">
        <v>813</v>
      </c>
      <c r="D61" t="s">
        <v>1201</v>
      </c>
      <c r="E61" t="s">
        <v>64</v>
      </c>
      <c r="F61">
        <v>120</v>
      </c>
      <c r="G61" s="6">
        <v>-16575.18</v>
      </c>
      <c r="H61" s="6">
        <v>16575.18</v>
      </c>
      <c r="I61">
        <v>374</v>
      </c>
      <c r="J61">
        <f t="shared" si="0"/>
        <v>7.0833333333333331E-2</v>
      </c>
      <c r="K61">
        <v>60</v>
      </c>
      <c r="L61">
        <f t="shared" si="1"/>
        <v>4.25</v>
      </c>
      <c r="O61" s="13">
        <v>0.04</v>
      </c>
      <c r="P61">
        <f t="shared" si="2"/>
        <v>0.17</v>
      </c>
    </row>
    <row r="62" spans="1:18" hidden="1" x14ac:dyDescent="0.25">
      <c r="A62">
        <v>30509</v>
      </c>
      <c r="B62">
        <v>4113</v>
      </c>
      <c r="C62" t="s">
        <v>1056</v>
      </c>
      <c r="D62" t="s">
        <v>1622</v>
      </c>
      <c r="E62" t="s">
        <v>64</v>
      </c>
      <c r="F62">
        <v>120</v>
      </c>
      <c r="G62" s="6">
        <v>-15767.12</v>
      </c>
      <c r="H62" s="6">
        <v>15767.12</v>
      </c>
      <c r="I62">
        <v>25</v>
      </c>
      <c r="J62">
        <f t="shared" si="0"/>
        <v>4.734848484848485E-3</v>
      </c>
      <c r="K62" s="6">
        <v>60</v>
      </c>
      <c r="L62">
        <f t="shared" si="1"/>
        <v>0.28409090909090912</v>
      </c>
      <c r="O62" s="13">
        <v>0.04</v>
      </c>
      <c r="P62">
        <f t="shared" si="2"/>
        <v>1.1363636363636366E-2</v>
      </c>
      <c r="Q62" s="6"/>
      <c r="R62" s="6"/>
    </row>
    <row r="63" spans="1:18" hidden="1" x14ac:dyDescent="0.25">
      <c r="A63">
        <v>12602</v>
      </c>
      <c r="B63">
        <v>4420</v>
      </c>
      <c r="C63" t="s">
        <v>1201</v>
      </c>
      <c r="D63" t="s">
        <v>133</v>
      </c>
      <c r="E63" t="s">
        <v>64</v>
      </c>
      <c r="F63">
        <v>120</v>
      </c>
      <c r="G63" s="6">
        <v>-16575.37</v>
      </c>
      <c r="H63" s="6">
        <v>16575.37</v>
      </c>
      <c r="I63">
        <v>8</v>
      </c>
      <c r="J63">
        <f t="shared" si="0"/>
        <v>1.5151515151515152E-3</v>
      </c>
      <c r="K63" s="6">
        <v>60</v>
      </c>
      <c r="L63">
        <f t="shared" si="1"/>
        <v>9.0909090909090912E-2</v>
      </c>
      <c r="O63" s="13">
        <v>0.04</v>
      </c>
      <c r="P63">
        <f t="shared" si="2"/>
        <v>3.6363636363636364E-3</v>
      </c>
      <c r="Q63" s="6"/>
      <c r="R63" s="6"/>
    </row>
    <row r="64" spans="1:18" hidden="1" x14ac:dyDescent="0.25">
      <c r="A64">
        <v>69968</v>
      </c>
      <c r="B64">
        <v>4564</v>
      </c>
      <c r="C64" t="s">
        <v>154</v>
      </c>
      <c r="D64" t="s">
        <v>155</v>
      </c>
      <c r="E64" t="s">
        <v>64</v>
      </c>
      <c r="F64">
        <v>120</v>
      </c>
      <c r="G64" s="6">
        <v>21651.919999999998</v>
      </c>
      <c r="H64" s="6">
        <v>21651.919999999998</v>
      </c>
      <c r="I64">
        <v>623</v>
      </c>
      <c r="J64">
        <f t="shared" si="0"/>
        <v>0.11799242424242425</v>
      </c>
      <c r="K64">
        <v>60</v>
      </c>
      <c r="L64">
        <f t="shared" si="1"/>
        <v>7.079545454545455</v>
      </c>
      <c r="O64" s="13">
        <v>3.2000000000000001E-2</v>
      </c>
      <c r="P64">
        <f t="shared" si="2"/>
        <v>0.22654545454545458</v>
      </c>
      <c r="Q64" s="6"/>
      <c r="R64" s="6"/>
    </row>
    <row r="65" spans="1:18" hidden="1" x14ac:dyDescent="0.25">
      <c r="A65">
        <v>15419</v>
      </c>
      <c r="B65">
        <v>5733</v>
      </c>
      <c r="C65" t="s">
        <v>107</v>
      </c>
      <c r="D65" t="s">
        <v>106</v>
      </c>
      <c r="E65" t="s">
        <v>39</v>
      </c>
      <c r="F65">
        <v>100</v>
      </c>
      <c r="G65" s="6">
        <v>-8943.18</v>
      </c>
      <c r="H65" s="6">
        <v>8943.18</v>
      </c>
      <c r="I65">
        <v>10</v>
      </c>
      <c r="J65">
        <f t="shared" si="0"/>
        <v>1.893939393939394E-3</v>
      </c>
      <c r="K65" s="6">
        <v>60</v>
      </c>
      <c r="L65">
        <f t="shared" si="1"/>
        <v>0.11363636363636365</v>
      </c>
      <c r="O65" s="13">
        <v>0.01</v>
      </c>
      <c r="P65">
        <f t="shared" si="2"/>
        <v>1.1363636363636365E-3</v>
      </c>
    </row>
    <row r="66" spans="1:18" hidden="1" x14ac:dyDescent="0.25">
      <c r="A66">
        <v>5719</v>
      </c>
      <c r="B66">
        <v>6292</v>
      </c>
      <c r="C66" t="s">
        <v>40</v>
      </c>
      <c r="D66" t="s">
        <v>41</v>
      </c>
      <c r="F66">
        <v>100</v>
      </c>
      <c r="G66">
        <v>778.89</v>
      </c>
      <c r="H66">
        <v>778.89</v>
      </c>
      <c r="I66">
        <v>4</v>
      </c>
      <c r="J66">
        <f t="shared" ref="J66:J129" si="3">I66/5280</f>
        <v>7.5757575757575758E-4</v>
      </c>
      <c r="K66">
        <v>60</v>
      </c>
      <c r="L66">
        <f t="shared" ref="L66:L129" si="4">J66*K66</f>
        <v>4.5454545454545456E-2</v>
      </c>
      <c r="O66" s="13">
        <v>0.01</v>
      </c>
      <c r="P66">
        <f t="shared" ref="P66:P129" si="5">O66*L66</f>
        <v>4.5454545454545455E-4</v>
      </c>
    </row>
    <row r="67" spans="1:18" hidden="1" x14ac:dyDescent="0.25">
      <c r="A67">
        <v>70242</v>
      </c>
      <c r="B67">
        <v>6950</v>
      </c>
      <c r="C67" t="s">
        <v>164</v>
      </c>
      <c r="D67" t="s">
        <v>165</v>
      </c>
      <c r="E67" t="s">
        <v>64</v>
      </c>
      <c r="F67">
        <v>120</v>
      </c>
      <c r="G67" s="6">
        <v>21652.5</v>
      </c>
      <c r="H67" s="6">
        <v>21652.5</v>
      </c>
      <c r="I67">
        <v>612</v>
      </c>
      <c r="J67">
        <f t="shared" si="3"/>
        <v>0.11590909090909091</v>
      </c>
      <c r="K67">
        <v>60</v>
      </c>
      <c r="L67">
        <f t="shared" si="4"/>
        <v>6.9545454545454541</v>
      </c>
      <c r="O67" s="13">
        <v>3.2000000000000001E-2</v>
      </c>
      <c r="P67">
        <f t="shared" si="5"/>
        <v>0.22254545454545455</v>
      </c>
      <c r="Q67" s="6"/>
      <c r="R67" s="6"/>
    </row>
    <row r="68" spans="1:18" hidden="1" x14ac:dyDescent="0.25">
      <c r="A68">
        <v>70231</v>
      </c>
      <c r="B68">
        <v>7330</v>
      </c>
      <c r="C68" t="s">
        <v>2052</v>
      </c>
      <c r="D68" t="s">
        <v>1264</v>
      </c>
      <c r="E68" t="s">
        <v>64</v>
      </c>
      <c r="F68">
        <v>120</v>
      </c>
      <c r="G68" s="6">
        <v>16094.41</v>
      </c>
      <c r="H68" s="6">
        <v>16094.41</v>
      </c>
      <c r="I68">
        <v>671</v>
      </c>
      <c r="J68">
        <f t="shared" si="3"/>
        <v>0.12708333333333333</v>
      </c>
      <c r="K68">
        <v>60</v>
      </c>
      <c r="L68">
        <f t="shared" si="4"/>
        <v>7.625</v>
      </c>
      <c r="O68" s="13">
        <v>0.04</v>
      </c>
      <c r="P68">
        <f t="shared" si="5"/>
        <v>0.30499999999999999</v>
      </c>
      <c r="Q68" s="6"/>
      <c r="R68" s="6"/>
    </row>
    <row r="69" spans="1:18" hidden="1" x14ac:dyDescent="0.25">
      <c r="A69">
        <v>16485</v>
      </c>
      <c r="B69">
        <v>7848</v>
      </c>
      <c r="C69" t="s">
        <v>133</v>
      </c>
      <c r="D69" t="s">
        <v>167</v>
      </c>
      <c r="E69" t="s">
        <v>27</v>
      </c>
      <c r="F69">
        <v>120</v>
      </c>
      <c r="G69" s="6">
        <v>-21651.35</v>
      </c>
      <c r="H69" s="6">
        <v>21651.35</v>
      </c>
      <c r="I69">
        <v>11</v>
      </c>
      <c r="J69">
        <f t="shared" si="3"/>
        <v>2.0833333333333333E-3</v>
      </c>
      <c r="K69">
        <v>60</v>
      </c>
      <c r="L69">
        <f t="shared" si="4"/>
        <v>0.125</v>
      </c>
      <c r="O69" s="13">
        <v>3.2000000000000001E-2</v>
      </c>
      <c r="P69">
        <f t="shared" si="5"/>
        <v>4.0000000000000001E-3</v>
      </c>
    </row>
    <row r="70" spans="1:18" hidden="1" x14ac:dyDescent="0.25">
      <c r="A70">
        <v>71036</v>
      </c>
      <c r="B70">
        <v>8268</v>
      </c>
      <c r="C70" t="s">
        <v>1264</v>
      </c>
      <c r="D70" t="s">
        <v>1088</v>
      </c>
      <c r="E70" t="s">
        <v>64</v>
      </c>
      <c r="F70">
        <v>65</v>
      </c>
      <c r="G70" s="6">
        <v>15917.04</v>
      </c>
      <c r="H70" s="6">
        <v>15917.04</v>
      </c>
      <c r="I70" s="8">
        <v>1265</v>
      </c>
      <c r="J70">
        <f t="shared" si="3"/>
        <v>0.23958333333333334</v>
      </c>
      <c r="K70">
        <v>60</v>
      </c>
      <c r="L70">
        <f t="shared" si="4"/>
        <v>14.375</v>
      </c>
      <c r="O70" s="13">
        <v>0.04</v>
      </c>
      <c r="P70">
        <f t="shared" si="5"/>
        <v>0.57500000000000007</v>
      </c>
    </row>
    <row r="71" spans="1:18" hidden="1" x14ac:dyDescent="0.25">
      <c r="A71">
        <v>71094</v>
      </c>
      <c r="B71">
        <v>13022</v>
      </c>
      <c r="C71" t="s">
        <v>165</v>
      </c>
      <c r="D71" t="s">
        <v>196</v>
      </c>
      <c r="E71" t="s">
        <v>64</v>
      </c>
      <c r="F71">
        <v>120</v>
      </c>
      <c r="G71" s="6">
        <v>21652.31</v>
      </c>
      <c r="H71" s="6">
        <v>21652.31</v>
      </c>
      <c r="I71" s="8">
        <v>1281</v>
      </c>
      <c r="J71">
        <f t="shared" si="3"/>
        <v>0.24261363636363636</v>
      </c>
      <c r="K71">
        <v>60</v>
      </c>
      <c r="L71">
        <f t="shared" si="4"/>
        <v>14.556818181818182</v>
      </c>
      <c r="O71" s="13">
        <v>3.2000000000000001E-2</v>
      </c>
      <c r="P71">
        <f t="shared" si="5"/>
        <v>0.4658181818181818</v>
      </c>
    </row>
    <row r="72" spans="1:18" hidden="1" x14ac:dyDescent="0.25">
      <c r="A72">
        <v>13216</v>
      </c>
      <c r="B72">
        <v>13716</v>
      </c>
      <c r="C72" t="s">
        <v>59</v>
      </c>
      <c r="D72" t="s">
        <v>60</v>
      </c>
      <c r="E72" t="s">
        <v>61</v>
      </c>
      <c r="F72">
        <v>100.5</v>
      </c>
      <c r="G72" s="6">
        <v>19507.23</v>
      </c>
      <c r="H72" s="6">
        <v>19507.23</v>
      </c>
      <c r="I72">
        <v>8</v>
      </c>
      <c r="J72">
        <f t="shared" si="3"/>
        <v>1.5151515151515152E-3</v>
      </c>
      <c r="K72">
        <v>60</v>
      </c>
      <c r="L72">
        <f t="shared" si="4"/>
        <v>9.0909090909090912E-2</v>
      </c>
      <c r="O72" s="13">
        <v>0.01</v>
      </c>
      <c r="P72">
        <f t="shared" si="5"/>
        <v>9.0909090909090909E-4</v>
      </c>
      <c r="Q72" s="6"/>
      <c r="R72" s="6"/>
    </row>
    <row r="73" spans="1:18" hidden="1" x14ac:dyDescent="0.25">
      <c r="A73">
        <v>8137</v>
      </c>
      <c r="B73">
        <v>15303</v>
      </c>
      <c r="C73" t="s">
        <v>1042</v>
      </c>
      <c r="D73" t="s">
        <v>813</v>
      </c>
      <c r="E73" t="s">
        <v>27</v>
      </c>
      <c r="F73">
        <v>34.5</v>
      </c>
      <c r="G73" s="6">
        <v>-16331.26</v>
      </c>
      <c r="H73" s="6">
        <v>16331.26</v>
      </c>
      <c r="I73">
        <v>5</v>
      </c>
      <c r="J73">
        <f t="shared" si="3"/>
        <v>9.46969696969697E-4</v>
      </c>
      <c r="K73">
        <v>60</v>
      </c>
      <c r="L73">
        <f t="shared" si="4"/>
        <v>5.6818181818181823E-2</v>
      </c>
      <c r="O73" s="13">
        <v>0.04</v>
      </c>
      <c r="P73">
        <f t="shared" si="5"/>
        <v>2.2727272727272731E-3</v>
      </c>
    </row>
    <row r="74" spans="1:18" hidden="1" x14ac:dyDescent="0.25">
      <c r="A74">
        <v>62430</v>
      </c>
      <c r="B74">
        <v>15304</v>
      </c>
      <c r="C74" t="s">
        <v>62</v>
      </c>
      <c r="D74" t="s">
        <v>63</v>
      </c>
      <c r="E74" t="s">
        <v>64</v>
      </c>
      <c r="F74">
        <v>110</v>
      </c>
      <c r="G74" s="6">
        <v>5788.7</v>
      </c>
      <c r="H74" s="6">
        <v>5788.7</v>
      </c>
      <c r="I74">
        <v>243</v>
      </c>
      <c r="J74">
        <f t="shared" si="3"/>
        <v>4.6022727272727271E-2</v>
      </c>
      <c r="K74">
        <v>60</v>
      </c>
      <c r="L74">
        <f t="shared" si="4"/>
        <v>2.7613636363636362</v>
      </c>
      <c r="O74" s="13">
        <v>0.01</v>
      </c>
      <c r="P74">
        <f t="shared" si="5"/>
        <v>2.7613636363636365E-2</v>
      </c>
      <c r="Q74" s="6"/>
      <c r="R74" s="6"/>
    </row>
    <row r="75" spans="1:18" hidden="1" x14ac:dyDescent="0.25">
      <c r="A75">
        <v>70868</v>
      </c>
      <c r="B75">
        <v>15421</v>
      </c>
      <c r="C75" t="s">
        <v>207</v>
      </c>
      <c r="D75" t="s">
        <v>208</v>
      </c>
      <c r="E75" t="s">
        <v>64</v>
      </c>
      <c r="F75">
        <v>120</v>
      </c>
      <c r="G75" s="6">
        <v>-21779.200000000001</v>
      </c>
      <c r="H75" s="6">
        <v>21779.200000000001</v>
      </c>
      <c r="I75">
        <v>879</v>
      </c>
      <c r="J75">
        <f t="shared" si="3"/>
        <v>0.16647727272727272</v>
      </c>
      <c r="K75">
        <v>60</v>
      </c>
      <c r="L75">
        <f t="shared" si="4"/>
        <v>9.9886363636363633</v>
      </c>
      <c r="O75" s="13">
        <v>3.2000000000000001E-2</v>
      </c>
      <c r="P75">
        <f t="shared" si="5"/>
        <v>0.31963636363636361</v>
      </c>
      <c r="Q75" s="6"/>
      <c r="R75" s="6"/>
    </row>
    <row r="76" spans="1:18" hidden="1" x14ac:dyDescent="0.25">
      <c r="A76">
        <v>57991</v>
      </c>
      <c r="B76">
        <v>15561</v>
      </c>
      <c r="C76" t="s">
        <v>155</v>
      </c>
      <c r="D76" t="s">
        <v>209</v>
      </c>
      <c r="E76" t="s">
        <v>27</v>
      </c>
      <c r="F76">
        <v>120</v>
      </c>
      <c r="G76" s="6">
        <v>21651.73</v>
      </c>
      <c r="H76" s="6">
        <v>21651.73</v>
      </c>
      <c r="I76">
        <v>205</v>
      </c>
      <c r="J76">
        <f t="shared" si="3"/>
        <v>3.8825757575757576E-2</v>
      </c>
      <c r="K76">
        <v>60</v>
      </c>
      <c r="L76">
        <f t="shared" si="4"/>
        <v>2.3295454545454546</v>
      </c>
      <c r="O76" s="13">
        <v>3.2000000000000001E-2</v>
      </c>
      <c r="P76">
        <f t="shared" si="5"/>
        <v>7.4545454545454554E-2</v>
      </c>
      <c r="Q76" s="6"/>
      <c r="R76" s="6"/>
    </row>
    <row r="77" spans="1:18" hidden="1" x14ac:dyDescent="0.25">
      <c r="A77">
        <v>68100</v>
      </c>
      <c r="B77">
        <v>18990</v>
      </c>
      <c r="C77" t="s">
        <v>167</v>
      </c>
      <c r="D77" t="s">
        <v>209</v>
      </c>
      <c r="E77" t="s">
        <v>27</v>
      </c>
      <c r="F77">
        <v>120</v>
      </c>
      <c r="G77" s="6">
        <v>-21651.54</v>
      </c>
      <c r="H77" s="6">
        <v>21651.54</v>
      </c>
      <c r="I77">
        <v>415</v>
      </c>
      <c r="J77">
        <f t="shared" si="3"/>
        <v>7.8598484848484848E-2</v>
      </c>
      <c r="K77">
        <v>60</v>
      </c>
      <c r="L77">
        <f t="shared" si="4"/>
        <v>4.7159090909090908</v>
      </c>
      <c r="O77" s="13">
        <v>3.2000000000000001E-2</v>
      </c>
      <c r="P77">
        <f t="shared" si="5"/>
        <v>0.15090909090909091</v>
      </c>
      <c r="Q77" s="6"/>
      <c r="R77" s="6"/>
    </row>
    <row r="78" spans="1:18" hidden="1" x14ac:dyDescent="0.25">
      <c r="A78">
        <v>30736</v>
      </c>
      <c r="B78">
        <v>19792</v>
      </c>
      <c r="C78" t="s">
        <v>106</v>
      </c>
      <c r="D78" t="s">
        <v>105</v>
      </c>
      <c r="E78" t="s">
        <v>39</v>
      </c>
      <c r="F78">
        <v>78</v>
      </c>
      <c r="G78" s="6">
        <v>-8943.3700000000008</v>
      </c>
      <c r="H78" s="6">
        <v>8943.3700000000008</v>
      </c>
      <c r="I78">
        <v>26</v>
      </c>
      <c r="J78">
        <f t="shared" si="3"/>
        <v>4.9242424242424239E-3</v>
      </c>
      <c r="K78" s="6">
        <v>60</v>
      </c>
      <c r="L78">
        <f t="shared" si="4"/>
        <v>0.29545454545454541</v>
      </c>
      <c r="O78" s="13">
        <v>0.01</v>
      </c>
      <c r="P78">
        <f t="shared" si="5"/>
        <v>2.9545454545454541E-3</v>
      </c>
    </row>
    <row r="79" spans="1:18" hidden="1" x14ac:dyDescent="0.25">
      <c r="A79">
        <v>52679</v>
      </c>
      <c r="B79">
        <v>20981</v>
      </c>
      <c r="C79" t="s">
        <v>207</v>
      </c>
      <c r="D79" t="s">
        <v>164</v>
      </c>
      <c r="E79" t="s">
        <v>64</v>
      </c>
      <c r="F79">
        <v>97</v>
      </c>
      <c r="G79" s="6">
        <v>21778.81</v>
      </c>
      <c r="H79" s="6">
        <v>21778.81</v>
      </c>
      <c r="I79">
        <v>134</v>
      </c>
      <c r="J79">
        <f t="shared" si="3"/>
        <v>2.5378787878787879E-2</v>
      </c>
      <c r="K79">
        <v>60</v>
      </c>
      <c r="L79">
        <f t="shared" si="4"/>
        <v>1.5227272727272727</v>
      </c>
      <c r="O79" s="13">
        <v>3.2000000000000001E-2</v>
      </c>
      <c r="P79">
        <f t="shared" si="5"/>
        <v>4.872727272727273E-2</v>
      </c>
      <c r="Q79" s="6"/>
      <c r="R79" s="6"/>
    </row>
    <row r="80" spans="1:18" hidden="1" x14ac:dyDescent="0.25">
      <c r="A80">
        <v>35402</v>
      </c>
      <c r="B80">
        <v>22964</v>
      </c>
      <c r="C80" t="s">
        <v>230</v>
      </c>
      <c r="D80" t="s">
        <v>128</v>
      </c>
      <c r="E80" t="s">
        <v>64</v>
      </c>
      <c r="F80">
        <v>120</v>
      </c>
      <c r="G80" s="6">
        <v>-22007.46</v>
      </c>
      <c r="H80" s="6">
        <v>22007.46</v>
      </c>
      <c r="I80">
        <v>33</v>
      </c>
      <c r="J80">
        <f t="shared" si="3"/>
        <v>6.2500000000000003E-3</v>
      </c>
      <c r="K80">
        <v>60</v>
      </c>
      <c r="L80">
        <f t="shared" si="4"/>
        <v>0.375</v>
      </c>
      <c r="O80" s="13">
        <v>3.2000000000000001E-2</v>
      </c>
      <c r="P80">
        <f t="shared" si="5"/>
        <v>1.2E-2</v>
      </c>
    </row>
    <row r="81" spans="1:18" hidden="1" x14ac:dyDescent="0.25">
      <c r="A81">
        <v>71129</v>
      </c>
      <c r="B81">
        <v>24190</v>
      </c>
      <c r="C81" t="s">
        <v>196</v>
      </c>
      <c r="D81" t="s">
        <v>154</v>
      </c>
      <c r="E81" t="s">
        <v>64</v>
      </c>
      <c r="F81">
        <v>120</v>
      </c>
      <c r="G81" s="6">
        <v>21652.11</v>
      </c>
      <c r="H81" s="6">
        <v>21652.11</v>
      </c>
      <c r="I81" s="8">
        <v>1448</v>
      </c>
      <c r="J81">
        <f t="shared" si="3"/>
        <v>0.27424242424242423</v>
      </c>
      <c r="K81">
        <v>60</v>
      </c>
      <c r="L81">
        <f t="shared" si="4"/>
        <v>16.454545454545453</v>
      </c>
      <c r="O81" s="13">
        <v>3.2000000000000001E-2</v>
      </c>
      <c r="P81">
        <f t="shared" si="5"/>
        <v>0.52654545454545454</v>
      </c>
      <c r="Q81" s="6"/>
      <c r="R81" s="6"/>
    </row>
    <row r="82" spans="1:18" hidden="1" x14ac:dyDescent="0.25">
      <c r="A82">
        <v>71102</v>
      </c>
      <c r="B82">
        <v>25049</v>
      </c>
      <c r="C82" t="s">
        <v>237</v>
      </c>
      <c r="D82" t="s">
        <v>238</v>
      </c>
      <c r="E82" t="s">
        <v>64</v>
      </c>
      <c r="F82">
        <v>120</v>
      </c>
      <c r="G82" s="6">
        <v>-22278.29</v>
      </c>
      <c r="H82" s="6">
        <v>22278.29</v>
      </c>
      <c r="I82" s="8">
        <v>1325</v>
      </c>
      <c r="J82">
        <f t="shared" si="3"/>
        <v>0.25094696969696972</v>
      </c>
      <c r="K82">
        <v>60</v>
      </c>
      <c r="L82">
        <f t="shared" si="4"/>
        <v>15.056818181818183</v>
      </c>
      <c r="O82" s="13">
        <v>3.2000000000000001E-2</v>
      </c>
      <c r="P82">
        <f t="shared" si="5"/>
        <v>0.48181818181818187</v>
      </c>
    </row>
    <row r="83" spans="1:18" hidden="1" x14ac:dyDescent="0.25">
      <c r="A83">
        <v>52568</v>
      </c>
      <c r="B83">
        <v>25529</v>
      </c>
      <c r="C83" t="s">
        <v>76</v>
      </c>
      <c r="D83" t="s">
        <v>53</v>
      </c>
      <c r="E83" t="s">
        <v>64</v>
      </c>
      <c r="F83">
        <v>130</v>
      </c>
      <c r="G83" s="6">
        <v>-14832.95</v>
      </c>
      <c r="H83" s="6">
        <v>14832.95</v>
      </c>
      <c r="I83">
        <v>138</v>
      </c>
      <c r="J83">
        <f t="shared" si="3"/>
        <v>2.6136363636363635E-2</v>
      </c>
      <c r="K83">
        <v>60</v>
      </c>
      <c r="L83">
        <f t="shared" si="4"/>
        <v>1.5681818181818181</v>
      </c>
      <c r="O83" s="13">
        <v>1.26E-2</v>
      </c>
      <c r="P83">
        <f t="shared" si="5"/>
        <v>1.975909090909091E-2</v>
      </c>
    </row>
    <row r="84" spans="1:18" hidden="1" x14ac:dyDescent="0.25">
      <c r="A84">
        <v>25806</v>
      </c>
      <c r="B84">
        <v>26498</v>
      </c>
      <c r="C84" t="s">
        <v>41</v>
      </c>
      <c r="D84" t="s">
        <v>79</v>
      </c>
      <c r="F84">
        <v>130</v>
      </c>
      <c r="G84">
        <v>778.7</v>
      </c>
      <c r="H84">
        <v>778.7</v>
      </c>
      <c r="I84">
        <v>18</v>
      </c>
      <c r="J84">
        <f t="shared" si="3"/>
        <v>3.4090909090909089E-3</v>
      </c>
      <c r="K84">
        <v>60</v>
      </c>
      <c r="L84">
        <f t="shared" si="4"/>
        <v>0.20454545454545453</v>
      </c>
      <c r="O84" s="13">
        <v>0.01</v>
      </c>
      <c r="P84">
        <f t="shared" si="5"/>
        <v>2.0454545454545452E-3</v>
      </c>
    </row>
    <row r="85" spans="1:18" hidden="1" x14ac:dyDescent="0.25">
      <c r="A85">
        <v>38627</v>
      </c>
      <c r="B85">
        <v>29457</v>
      </c>
      <c r="C85" t="s">
        <v>60</v>
      </c>
      <c r="D85" t="s">
        <v>49</v>
      </c>
      <c r="E85" t="s">
        <v>27</v>
      </c>
      <c r="F85">
        <v>100.5</v>
      </c>
      <c r="G85" s="6">
        <v>19507.04</v>
      </c>
      <c r="H85" s="6">
        <v>19507.04</v>
      </c>
      <c r="I85">
        <v>39</v>
      </c>
      <c r="J85">
        <f t="shared" si="3"/>
        <v>7.3863636363636362E-3</v>
      </c>
      <c r="K85">
        <v>60</v>
      </c>
      <c r="L85">
        <f t="shared" si="4"/>
        <v>0.44318181818181818</v>
      </c>
      <c r="O85" s="13">
        <v>0.01</v>
      </c>
      <c r="P85">
        <f t="shared" si="5"/>
        <v>4.4318181818181817E-3</v>
      </c>
      <c r="Q85" s="6"/>
      <c r="R85" s="6"/>
    </row>
    <row r="86" spans="1:18" hidden="1" x14ac:dyDescent="0.25">
      <c r="A86">
        <v>70280</v>
      </c>
      <c r="B86">
        <v>29614</v>
      </c>
      <c r="C86" t="s">
        <v>240</v>
      </c>
      <c r="D86" t="s">
        <v>81</v>
      </c>
      <c r="E86" t="s">
        <v>64</v>
      </c>
      <c r="F86">
        <v>100</v>
      </c>
      <c r="G86" s="6">
        <v>-14595.42</v>
      </c>
      <c r="H86" s="6">
        <v>14595.42</v>
      </c>
      <c r="I86">
        <v>623</v>
      </c>
      <c r="J86">
        <f t="shared" si="3"/>
        <v>0.11799242424242425</v>
      </c>
      <c r="K86">
        <v>60</v>
      </c>
      <c r="L86">
        <f t="shared" si="4"/>
        <v>7.079545454545455</v>
      </c>
      <c r="O86" s="13">
        <v>3.1E-2</v>
      </c>
      <c r="P86">
        <f t="shared" si="5"/>
        <v>0.2194659090909091</v>
      </c>
      <c r="Q86" s="6"/>
      <c r="R86" s="6"/>
    </row>
    <row r="87" spans="1:18" hidden="1" x14ac:dyDescent="0.25">
      <c r="A87">
        <v>71191</v>
      </c>
      <c r="B87">
        <v>32021</v>
      </c>
      <c r="C87" t="s">
        <v>68</v>
      </c>
      <c r="D87" t="s">
        <v>62</v>
      </c>
      <c r="E87" t="s">
        <v>64</v>
      </c>
      <c r="F87">
        <v>110</v>
      </c>
      <c r="G87" s="6">
        <v>13812.75</v>
      </c>
      <c r="H87" s="6">
        <v>13812.75</v>
      </c>
      <c r="I87" s="8">
        <v>1836</v>
      </c>
      <c r="J87">
        <f t="shared" si="3"/>
        <v>0.34772727272727272</v>
      </c>
      <c r="K87">
        <v>60</v>
      </c>
      <c r="L87">
        <f t="shared" si="4"/>
        <v>20.863636363636363</v>
      </c>
      <c r="O87" s="13">
        <v>1.9900000000000001E-2</v>
      </c>
      <c r="P87">
        <f t="shared" si="5"/>
        <v>0.41518636363636363</v>
      </c>
    </row>
    <row r="88" spans="1:18" hidden="1" x14ac:dyDescent="0.25">
      <c r="A88">
        <v>66892</v>
      </c>
      <c r="B88">
        <v>34052</v>
      </c>
      <c r="C88" t="s">
        <v>1553</v>
      </c>
      <c r="D88" t="s">
        <v>2052</v>
      </c>
      <c r="E88" t="s">
        <v>64</v>
      </c>
      <c r="F88">
        <v>120</v>
      </c>
      <c r="G88" s="6">
        <v>16095.32</v>
      </c>
      <c r="H88" s="6">
        <v>16095.32</v>
      </c>
      <c r="I88">
        <v>355</v>
      </c>
      <c r="J88">
        <f t="shared" si="3"/>
        <v>6.7234848484848481E-2</v>
      </c>
      <c r="K88">
        <v>60</v>
      </c>
      <c r="L88">
        <f t="shared" si="4"/>
        <v>4.0340909090909092</v>
      </c>
      <c r="O88" s="13">
        <v>0</v>
      </c>
      <c r="P88">
        <f t="shared" si="5"/>
        <v>0</v>
      </c>
    </row>
    <row r="89" spans="1:18" hidden="1" x14ac:dyDescent="0.25">
      <c r="A89">
        <v>31141</v>
      </c>
      <c r="B89">
        <v>34605</v>
      </c>
      <c r="C89" t="s">
        <v>208</v>
      </c>
      <c r="D89" t="s">
        <v>257</v>
      </c>
      <c r="E89" t="s">
        <v>64</v>
      </c>
      <c r="F89">
        <v>120</v>
      </c>
      <c r="G89" s="6">
        <v>-22014.959999999999</v>
      </c>
      <c r="H89" s="6">
        <v>22014.959999999999</v>
      </c>
      <c r="I89">
        <v>26</v>
      </c>
      <c r="J89">
        <f t="shared" si="3"/>
        <v>4.9242424242424239E-3</v>
      </c>
      <c r="K89">
        <v>60</v>
      </c>
      <c r="L89">
        <f t="shared" si="4"/>
        <v>0.29545454545454541</v>
      </c>
      <c r="O89" s="13">
        <v>3.2000000000000001E-2</v>
      </c>
      <c r="P89">
        <f t="shared" si="5"/>
        <v>9.4545454545454533E-3</v>
      </c>
      <c r="Q89" s="6"/>
      <c r="R89" s="6"/>
    </row>
    <row r="90" spans="1:18" hidden="1" x14ac:dyDescent="0.25">
      <c r="A90">
        <v>41404</v>
      </c>
      <c r="B90">
        <v>36528</v>
      </c>
      <c r="C90" t="s">
        <v>85</v>
      </c>
      <c r="D90" t="s">
        <v>68</v>
      </c>
      <c r="E90" t="s">
        <v>64</v>
      </c>
      <c r="F90">
        <v>120</v>
      </c>
      <c r="G90" s="6">
        <v>9334.16</v>
      </c>
      <c r="H90" s="6">
        <v>9334.16</v>
      </c>
      <c r="I90">
        <v>50</v>
      </c>
      <c r="J90">
        <f t="shared" si="3"/>
        <v>9.46969696969697E-3</v>
      </c>
      <c r="K90">
        <v>60</v>
      </c>
      <c r="L90">
        <f t="shared" si="4"/>
        <v>0.56818181818181823</v>
      </c>
      <c r="O90" s="13">
        <v>2.01E-2</v>
      </c>
      <c r="P90">
        <f t="shared" si="5"/>
        <v>1.1420454545454546E-2</v>
      </c>
      <c r="Q90" s="6"/>
      <c r="R90" s="6"/>
    </row>
    <row r="91" spans="1:18" hidden="1" x14ac:dyDescent="0.25">
      <c r="A91">
        <v>15531</v>
      </c>
      <c r="B91">
        <v>36981</v>
      </c>
      <c r="C91" t="s">
        <v>86</v>
      </c>
      <c r="D91" t="s">
        <v>85</v>
      </c>
      <c r="E91" t="s">
        <v>64</v>
      </c>
      <c r="F91">
        <v>120</v>
      </c>
      <c r="G91" s="6">
        <v>9334.35</v>
      </c>
      <c r="H91" s="6">
        <v>9334.35</v>
      </c>
      <c r="I91">
        <v>10</v>
      </c>
      <c r="J91">
        <f t="shared" si="3"/>
        <v>1.893939393939394E-3</v>
      </c>
      <c r="K91">
        <v>60</v>
      </c>
      <c r="L91">
        <f t="shared" si="4"/>
        <v>0.11363636363636365</v>
      </c>
      <c r="O91" s="13">
        <v>2.01E-2</v>
      </c>
      <c r="P91">
        <f t="shared" si="5"/>
        <v>2.2840909090909092E-3</v>
      </c>
    </row>
    <row r="92" spans="1:18" hidden="1" x14ac:dyDescent="0.25">
      <c r="A92">
        <v>21506</v>
      </c>
      <c r="B92">
        <v>37777</v>
      </c>
      <c r="C92" t="s">
        <v>136</v>
      </c>
      <c r="D92" t="s">
        <v>260</v>
      </c>
      <c r="E92" t="s">
        <v>64</v>
      </c>
      <c r="F92">
        <v>120</v>
      </c>
      <c r="G92" s="6">
        <v>-22064.48</v>
      </c>
      <c r="H92" s="6">
        <v>22064.48</v>
      </c>
      <c r="I92">
        <v>15</v>
      </c>
      <c r="J92">
        <f t="shared" si="3"/>
        <v>2.840909090909091E-3</v>
      </c>
      <c r="K92">
        <v>60</v>
      </c>
      <c r="L92">
        <f t="shared" si="4"/>
        <v>0.17045454545454547</v>
      </c>
      <c r="O92" s="13">
        <v>3.2000000000000001E-2</v>
      </c>
      <c r="P92">
        <f t="shared" si="5"/>
        <v>5.454545454545455E-3</v>
      </c>
    </row>
    <row r="93" spans="1:18" hidden="1" x14ac:dyDescent="0.25">
      <c r="A93">
        <v>71163</v>
      </c>
      <c r="B93">
        <v>40441</v>
      </c>
      <c r="C93" t="s">
        <v>238</v>
      </c>
      <c r="D93" t="s">
        <v>264</v>
      </c>
      <c r="E93" t="s">
        <v>70</v>
      </c>
      <c r="F93">
        <v>120</v>
      </c>
      <c r="G93" s="6">
        <v>-22618.32</v>
      </c>
      <c r="H93" s="6">
        <v>22618.32</v>
      </c>
      <c r="I93" s="8">
        <v>1615</v>
      </c>
      <c r="J93">
        <f t="shared" si="3"/>
        <v>0.3058712121212121</v>
      </c>
      <c r="K93">
        <v>60</v>
      </c>
      <c r="L93">
        <f t="shared" si="4"/>
        <v>18.352272727272727</v>
      </c>
      <c r="O93" s="13">
        <v>3.1E-2</v>
      </c>
      <c r="P93">
        <f t="shared" si="5"/>
        <v>0.56892045454545448</v>
      </c>
    </row>
    <row r="94" spans="1:18" hidden="1" x14ac:dyDescent="0.25">
      <c r="A94">
        <v>71031</v>
      </c>
      <c r="B94">
        <v>41095</v>
      </c>
      <c r="C94" t="s">
        <v>1088</v>
      </c>
      <c r="D94" t="s">
        <v>1622</v>
      </c>
      <c r="E94" t="s">
        <v>64</v>
      </c>
      <c r="F94">
        <v>30</v>
      </c>
      <c r="G94" s="6">
        <v>15768.13</v>
      </c>
      <c r="H94" s="6">
        <v>15768.13</v>
      </c>
      <c r="I94" s="8">
        <v>1175</v>
      </c>
      <c r="J94">
        <f t="shared" si="3"/>
        <v>0.22253787878787878</v>
      </c>
      <c r="K94">
        <v>60</v>
      </c>
      <c r="L94">
        <f t="shared" si="4"/>
        <v>13.352272727272727</v>
      </c>
      <c r="O94" s="13">
        <v>0.04</v>
      </c>
      <c r="P94">
        <f t="shared" si="5"/>
        <v>0.53409090909090906</v>
      </c>
    </row>
    <row r="95" spans="1:18" hidden="1" x14ac:dyDescent="0.25">
      <c r="A95">
        <v>70944</v>
      </c>
      <c r="B95">
        <v>41526</v>
      </c>
      <c r="C95" t="s">
        <v>260</v>
      </c>
      <c r="D95" t="s">
        <v>230</v>
      </c>
      <c r="E95" t="s">
        <v>64</v>
      </c>
      <c r="F95">
        <v>120</v>
      </c>
      <c r="G95" s="6">
        <v>-22006.09</v>
      </c>
      <c r="H95" s="6">
        <v>22006.09</v>
      </c>
      <c r="I95">
        <v>964</v>
      </c>
      <c r="J95">
        <f t="shared" si="3"/>
        <v>0.18257575757575759</v>
      </c>
      <c r="K95">
        <v>60</v>
      </c>
      <c r="L95">
        <f t="shared" si="4"/>
        <v>10.954545454545455</v>
      </c>
      <c r="O95" s="13">
        <v>3.2000000000000001E-2</v>
      </c>
      <c r="P95">
        <f t="shared" si="5"/>
        <v>0.35054545454545455</v>
      </c>
    </row>
    <row r="96" spans="1:18" hidden="1" x14ac:dyDescent="0.25">
      <c r="A96">
        <v>50703</v>
      </c>
      <c r="B96">
        <v>42065</v>
      </c>
      <c r="C96" t="s">
        <v>86</v>
      </c>
      <c r="D96" t="s">
        <v>76</v>
      </c>
      <c r="E96" t="s">
        <v>64</v>
      </c>
      <c r="F96">
        <v>120</v>
      </c>
      <c r="G96" s="6">
        <v>-14832.76</v>
      </c>
      <c r="H96" s="6">
        <v>14832.76</v>
      </c>
      <c r="I96">
        <v>115</v>
      </c>
      <c r="J96">
        <f t="shared" si="3"/>
        <v>2.1780303030303032E-2</v>
      </c>
      <c r="K96">
        <v>60</v>
      </c>
      <c r="L96">
        <f t="shared" si="4"/>
        <v>1.3068181818181819</v>
      </c>
      <c r="O96" s="13">
        <v>1.26E-2</v>
      </c>
      <c r="P96">
        <f t="shared" si="5"/>
        <v>1.646590909090909E-2</v>
      </c>
      <c r="Q96" s="6"/>
      <c r="R96" s="6"/>
    </row>
    <row r="97" spans="1:18" hidden="1" x14ac:dyDescent="0.25">
      <c r="A97">
        <v>43212</v>
      </c>
      <c r="B97">
        <v>42811</v>
      </c>
      <c r="C97" t="s">
        <v>129</v>
      </c>
      <c r="D97" t="s">
        <v>237</v>
      </c>
      <c r="E97" t="s">
        <v>64</v>
      </c>
      <c r="F97">
        <v>120</v>
      </c>
      <c r="G97" s="6">
        <v>-22278.1</v>
      </c>
      <c r="H97" s="6">
        <v>22278.1</v>
      </c>
      <c r="I97">
        <v>59</v>
      </c>
      <c r="J97">
        <f t="shared" si="3"/>
        <v>1.1174242424242425E-2</v>
      </c>
      <c r="K97">
        <v>60</v>
      </c>
      <c r="L97">
        <f t="shared" si="4"/>
        <v>0.67045454545454553</v>
      </c>
      <c r="O97" s="13">
        <v>3.2000000000000001E-2</v>
      </c>
      <c r="P97">
        <f t="shared" si="5"/>
        <v>2.1454545454545459E-2</v>
      </c>
    </row>
    <row r="98" spans="1:18" hidden="1" x14ac:dyDescent="0.25">
      <c r="A98">
        <v>70658</v>
      </c>
      <c r="B98">
        <v>43086</v>
      </c>
      <c r="C98" t="s">
        <v>265</v>
      </c>
      <c r="D98" t="s">
        <v>266</v>
      </c>
      <c r="E98" t="s">
        <v>64</v>
      </c>
      <c r="F98">
        <v>120</v>
      </c>
      <c r="G98" s="6">
        <v>-22015.53</v>
      </c>
      <c r="H98" s="6">
        <v>22015.53</v>
      </c>
      <c r="I98">
        <v>750</v>
      </c>
      <c r="J98">
        <f t="shared" si="3"/>
        <v>0.14204545454545456</v>
      </c>
      <c r="K98">
        <v>60</v>
      </c>
      <c r="L98">
        <f t="shared" si="4"/>
        <v>8.5227272727272734</v>
      </c>
      <c r="O98" s="13">
        <v>3.2000000000000001E-2</v>
      </c>
      <c r="P98">
        <f t="shared" si="5"/>
        <v>0.27272727272727276</v>
      </c>
      <c r="Q98" s="6"/>
      <c r="R98" s="6"/>
    </row>
    <row r="99" spans="1:18" hidden="1" x14ac:dyDescent="0.25">
      <c r="A99">
        <v>26860</v>
      </c>
      <c r="B99">
        <v>43093</v>
      </c>
      <c r="C99" t="s">
        <v>267</v>
      </c>
      <c r="D99" t="s">
        <v>265</v>
      </c>
      <c r="E99" t="s">
        <v>64</v>
      </c>
      <c r="F99">
        <v>120</v>
      </c>
      <c r="G99" s="6">
        <v>-22015.34</v>
      </c>
      <c r="H99" s="6">
        <v>22015.34</v>
      </c>
      <c r="I99">
        <v>20</v>
      </c>
      <c r="J99">
        <f t="shared" si="3"/>
        <v>3.787878787878788E-3</v>
      </c>
      <c r="K99">
        <v>60</v>
      </c>
      <c r="L99">
        <f t="shared" si="4"/>
        <v>0.22727272727272729</v>
      </c>
      <c r="O99" s="13">
        <v>3.2000000000000001E-2</v>
      </c>
      <c r="P99">
        <f t="shared" si="5"/>
        <v>7.2727272727272736E-3</v>
      </c>
    </row>
    <row r="100" spans="1:18" hidden="1" x14ac:dyDescent="0.25">
      <c r="A100">
        <v>37513</v>
      </c>
      <c r="B100">
        <v>43202</v>
      </c>
      <c r="C100" t="s">
        <v>257</v>
      </c>
      <c r="D100" t="s">
        <v>267</v>
      </c>
      <c r="E100" t="s">
        <v>64</v>
      </c>
      <c r="F100">
        <v>120</v>
      </c>
      <c r="G100" s="6">
        <v>-22015.15</v>
      </c>
      <c r="H100" s="6">
        <v>22015.15</v>
      </c>
      <c r="I100">
        <v>37</v>
      </c>
      <c r="J100">
        <f t="shared" si="3"/>
        <v>7.0075757575757576E-3</v>
      </c>
      <c r="K100">
        <v>60</v>
      </c>
      <c r="L100">
        <f t="shared" si="4"/>
        <v>0.42045454545454547</v>
      </c>
      <c r="O100" s="13">
        <v>3.2000000000000001E-2</v>
      </c>
      <c r="P100">
        <f t="shared" si="5"/>
        <v>1.3454545454545455E-2</v>
      </c>
      <c r="Q100" s="6"/>
      <c r="R100" s="6"/>
    </row>
    <row r="101" spans="1:18" hidden="1" x14ac:dyDescent="0.25">
      <c r="A101">
        <v>22284</v>
      </c>
      <c r="B101">
        <v>43210</v>
      </c>
      <c r="C101" t="s">
        <v>266</v>
      </c>
      <c r="D101" t="s">
        <v>135</v>
      </c>
      <c r="E101" t="s">
        <v>64</v>
      </c>
      <c r="F101">
        <v>120</v>
      </c>
      <c r="G101" s="6">
        <v>-22016.33</v>
      </c>
      <c r="H101" s="6">
        <v>22016.33</v>
      </c>
      <c r="I101">
        <v>15</v>
      </c>
      <c r="J101">
        <f t="shared" si="3"/>
        <v>2.840909090909091E-3</v>
      </c>
      <c r="K101">
        <v>60</v>
      </c>
      <c r="L101">
        <f t="shared" si="4"/>
        <v>0.17045454545454547</v>
      </c>
      <c r="O101" s="13">
        <v>3.2000000000000001E-2</v>
      </c>
      <c r="P101">
        <f t="shared" si="5"/>
        <v>5.454545454545455E-3</v>
      </c>
    </row>
    <row r="102" spans="1:18" hidden="1" x14ac:dyDescent="0.25">
      <c r="A102">
        <v>71113</v>
      </c>
      <c r="B102">
        <v>348420</v>
      </c>
      <c r="C102" t="s">
        <v>272</v>
      </c>
      <c r="D102" t="s">
        <v>240</v>
      </c>
      <c r="E102" t="s">
        <v>70</v>
      </c>
      <c r="F102">
        <v>110</v>
      </c>
      <c r="G102" s="6">
        <v>-22618.89</v>
      </c>
      <c r="H102" s="6">
        <v>22618.89</v>
      </c>
      <c r="I102" s="8">
        <v>1333</v>
      </c>
      <c r="J102">
        <f t="shared" si="3"/>
        <v>0.25246212121212119</v>
      </c>
      <c r="K102">
        <v>60</v>
      </c>
      <c r="L102">
        <f t="shared" si="4"/>
        <v>15.147727272727272</v>
      </c>
      <c r="O102" s="13">
        <v>3.1E-2</v>
      </c>
      <c r="P102">
        <f t="shared" si="5"/>
        <v>0.46957954545454539</v>
      </c>
    </row>
    <row r="103" spans="1:18" hidden="1" x14ac:dyDescent="0.25">
      <c r="A103">
        <v>48599</v>
      </c>
      <c r="B103">
        <v>348421</v>
      </c>
      <c r="C103" t="s">
        <v>264</v>
      </c>
      <c r="D103" t="s">
        <v>272</v>
      </c>
      <c r="E103" t="s">
        <v>70</v>
      </c>
      <c r="F103">
        <v>120</v>
      </c>
      <c r="G103" s="6">
        <v>-22618.51</v>
      </c>
      <c r="H103" s="6">
        <v>22618.51</v>
      </c>
      <c r="I103">
        <v>97</v>
      </c>
      <c r="J103">
        <f t="shared" si="3"/>
        <v>1.8371212121212122E-2</v>
      </c>
      <c r="K103">
        <v>60</v>
      </c>
      <c r="L103">
        <f t="shared" si="4"/>
        <v>1.1022727272727273</v>
      </c>
      <c r="O103" s="13">
        <v>3.1E-2</v>
      </c>
      <c r="P103">
        <f t="shared" si="5"/>
        <v>3.4170454545454546E-2</v>
      </c>
      <c r="Q103" s="6"/>
      <c r="R103" s="6"/>
    </row>
    <row r="104" spans="1:18" hidden="1" x14ac:dyDescent="0.25">
      <c r="A104">
        <v>67765</v>
      </c>
      <c r="B104">
        <v>4108</v>
      </c>
      <c r="C104" t="s">
        <v>1047</v>
      </c>
      <c r="D104" t="s">
        <v>2055</v>
      </c>
      <c r="E104" t="s">
        <v>64</v>
      </c>
      <c r="F104">
        <v>120</v>
      </c>
      <c r="G104" s="6">
        <v>-12914.22</v>
      </c>
      <c r="H104" s="6">
        <v>12914.22</v>
      </c>
      <c r="I104">
        <v>393</v>
      </c>
      <c r="J104">
        <f t="shared" si="3"/>
        <v>7.4431818181818182E-2</v>
      </c>
      <c r="K104">
        <v>48</v>
      </c>
      <c r="L104">
        <f t="shared" si="4"/>
        <v>3.5727272727272728</v>
      </c>
      <c r="O104" s="13">
        <v>6.2E-2</v>
      </c>
      <c r="P104">
        <f t="shared" si="5"/>
        <v>0.22150909090909091</v>
      </c>
      <c r="Q104" s="6">
        <f>SUM(P104:P142)</f>
        <v>8.2524727272727283</v>
      </c>
      <c r="R104" s="6"/>
    </row>
    <row r="105" spans="1:18" hidden="1" x14ac:dyDescent="0.25">
      <c r="A105">
        <v>63670</v>
      </c>
      <c r="B105">
        <v>6150</v>
      </c>
      <c r="C105" t="s">
        <v>864</v>
      </c>
      <c r="D105" t="s">
        <v>2028</v>
      </c>
      <c r="E105" t="s">
        <v>64</v>
      </c>
      <c r="F105">
        <v>76</v>
      </c>
      <c r="G105" s="6">
        <v>-12126.36</v>
      </c>
      <c r="H105" s="6">
        <v>12126.36</v>
      </c>
      <c r="I105">
        <v>261</v>
      </c>
      <c r="J105">
        <f t="shared" si="3"/>
        <v>4.9431818181818181E-2</v>
      </c>
      <c r="K105">
        <v>48</v>
      </c>
      <c r="L105">
        <f t="shared" si="4"/>
        <v>2.3727272727272726</v>
      </c>
      <c r="O105" s="13">
        <v>7.0000000000000007E-2</v>
      </c>
      <c r="P105">
        <f t="shared" si="5"/>
        <v>0.16609090909090909</v>
      </c>
      <c r="Q105" s="6"/>
      <c r="R105" s="6"/>
    </row>
    <row r="106" spans="1:18" hidden="1" x14ac:dyDescent="0.25">
      <c r="A106">
        <v>15255</v>
      </c>
      <c r="B106">
        <v>6778</v>
      </c>
      <c r="C106" t="s">
        <v>46</v>
      </c>
      <c r="D106" t="s">
        <v>47</v>
      </c>
      <c r="E106" t="s">
        <v>27</v>
      </c>
      <c r="F106">
        <v>100</v>
      </c>
      <c r="G106" s="6">
        <v>-5787.94</v>
      </c>
      <c r="H106" s="6">
        <v>5787.94</v>
      </c>
      <c r="I106">
        <v>10</v>
      </c>
      <c r="J106">
        <f t="shared" si="3"/>
        <v>1.893939393939394E-3</v>
      </c>
      <c r="K106">
        <v>48</v>
      </c>
      <c r="L106">
        <f t="shared" si="4"/>
        <v>9.0909090909090912E-2</v>
      </c>
      <c r="O106" s="13">
        <v>0.01</v>
      </c>
      <c r="P106">
        <f t="shared" si="5"/>
        <v>9.0909090909090909E-4</v>
      </c>
    </row>
    <row r="107" spans="1:18" hidden="1" x14ac:dyDescent="0.25">
      <c r="A107">
        <v>38470</v>
      </c>
      <c r="B107">
        <v>7025</v>
      </c>
      <c r="C107" t="s">
        <v>1754</v>
      </c>
      <c r="D107" t="s">
        <v>1469</v>
      </c>
      <c r="E107" t="s">
        <v>64</v>
      </c>
      <c r="F107">
        <v>49</v>
      </c>
      <c r="G107" s="6">
        <v>-12920.14</v>
      </c>
      <c r="H107" s="6">
        <v>12920.14</v>
      </c>
      <c r="I107">
        <v>39</v>
      </c>
      <c r="J107">
        <f t="shared" si="3"/>
        <v>7.3863636363636362E-3</v>
      </c>
      <c r="K107" s="6">
        <v>48</v>
      </c>
      <c r="L107">
        <f t="shared" si="4"/>
        <v>0.35454545454545455</v>
      </c>
      <c r="O107" s="13">
        <v>6.2E-2</v>
      </c>
      <c r="P107">
        <f t="shared" si="5"/>
        <v>2.1981818181818182E-2</v>
      </c>
    </row>
    <row r="108" spans="1:18" hidden="1" x14ac:dyDescent="0.25">
      <c r="A108">
        <v>69142</v>
      </c>
      <c r="B108">
        <v>8573</v>
      </c>
      <c r="C108" t="s">
        <v>2063</v>
      </c>
      <c r="D108" t="s">
        <v>2015</v>
      </c>
      <c r="E108" t="s">
        <v>64</v>
      </c>
      <c r="F108">
        <v>120</v>
      </c>
      <c r="G108" s="6">
        <v>-12816.11</v>
      </c>
      <c r="H108" s="6">
        <v>12816.11</v>
      </c>
      <c r="I108">
        <v>662</v>
      </c>
      <c r="J108">
        <f t="shared" si="3"/>
        <v>0.12537878787878787</v>
      </c>
      <c r="K108">
        <v>48</v>
      </c>
      <c r="L108">
        <f t="shared" si="4"/>
        <v>6.0181818181818176</v>
      </c>
      <c r="O108" s="13">
        <v>6.2E-2</v>
      </c>
      <c r="P108">
        <f t="shared" si="5"/>
        <v>0.3731272727272727</v>
      </c>
      <c r="Q108" s="6"/>
      <c r="R108" s="6"/>
    </row>
    <row r="109" spans="1:18" hidden="1" x14ac:dyDescent="0.25">
      <c r="A109">
        <v>70682</v>
      </c>
      <c r="B109">
        <v>8758</v>
      </c>
      <c r="C109" t="s">
        <v>1924</v>
      </c>
      <c r="D109" t="s">
        <v>2070</v>
      </c>
      <c r="E109" t="s">
        <v>94</v>
      </c>
      <c r="F109">
        <v>120</v>
      </c>
      <c r="G109" s="6">
        <v>11666.1</v>
      </c>
      <c r="H109" s="6">
        <v>11666.1</v>
      </c>
      <c r="I109">
        <v>783</v>
      </c>
      <c r="J109">
        <f t="shared" si="3"/>
        <v>0.14829545454545454</v>
      </c>
      <c r="K109">
        <v>48</v>
      </c>
      <c r="L109">
        <f t="shared" si="4"/>
        <v>7.1181818181818173</v>
      </c>
      <c r="O109" s="13">
        <v>7.0000000000000007E-2</v>
      </c>
      <c r="P109">
        <f t="shared" si="5"/>
        <v>0.49827272727272726</v>
      </c>
      <c r="Q109" s="6"/>
      <c r="R109" s="6"/>
    </row>
    <row r="110" spans="1:18" hidden="1" x14ac:dyDescent="0.25">
      <c r="A110">
        <v>71091</v>
      </c>
      <c r="B110">
        <v>10328</v>
      </c>
      <c r="C110" t="s">
        <v>1663</v>
      </c>
      <c r="D110" t="s">
        <v>1349</v>
      </c>
      <c r="E110" t="s">
        <v>64</v>
      </c>
      <c r="F110">
        <v>120</v>
      </c>
      <c r="G110" s="6">
        <v>-11667.05</v>
      </c>
      <c r="H110" s="6">
        <v>11667.05</v>
      </c>
      <c r="I110" s="8">
        <v>1279</v>
      </c>
      <c r="J110">
        <f t="shared" si="3"/>
        <v>0.2422348484848485</v>
      </c>
      <c r="K110">
        <v>48</v>
      </c>
      <c r="L110">
        <f t="shared" si="4"/>
        <v>11.627272727272729</v>
      </c>
      <c r="O110" s="13">
        <v>7.0000000000000007E-2</v>
      </c>
      <c r="P110">
        <f t="shared" si="5"/>
        <v>0.81390909090909114</v>
      </c>
    </row>
    <row r="111" spans="1:18" hidden="1" x14ac:dyDescent="0.25">
      <c r="A111">
        <v>5281</v>
      </c>
      <c r="B111">
        <v>10566</v>
      </c>
      <c r="C111" t="s">
        <v>954</v>
      </c>
      <c r="D111" t="s">
        <v>955</v>
      </c>
      <c r="E111" t="s">
        <v>64</v>
      </c>
      <c r="F111">
        <v>76</v>
      </c>
      <c r="G111" s="6">
        <v>11073.35</v>
      </c>
      <c r="H111" s="6">
        <v>11073.35</v>
      </c>
      <c r="I111">
        <v>3</v>
      </c>
      <c r="J111">
        <f t="shared" si="3"/>
        <v>5.6818181818181815E-4</v>
      </c>
      <c r="K111" s="6">
        <v>48</v>
      </c>
      <c r="L111">
        <f t="shared" si="4"/>
        <v>2.7272727272727271E-2</v>
      </c>
      <c r="O111" s="13">
        <v>7.6999999999999999E-2</v>
      </c>
      <c r="P111">
        <f t="shared" si="5"/>
        <v>2.0999999999999999E-3</v>
      </c>
      <c r="Q111" s="6"/>
      <c r="R111" s="6"/>
    </row>
    <row r="112" spans="1:18" hidden="1" x14ac:dyDescent="0.25">
      <c r="A112">
        <v>43035</v>
      </c>
      <c r="B112">
        <v>11625</v>
      </c>
      <c r="C112" t="s">
        <v>1728</v>
      </c>
      <c r="D112" t="s">
        <v>955</v>
      </c>
      <c r="E112" t="s">
        <v>64</v>
      </c>
      <c r="F112">
        <v>76</v>
      </c>
      <c r="G112" s="6">
        <v>-11072.43</v>
      </c>
      <c r="H112" s="6">
        <v>11072.43</v>
      </c>
      <c r="I112">
        <v>58</v>
      </c>
      <c r="J112">
        <f t="shared" si="3"/>
        <v>1.0984848484848484E-2</v>
      </c>
      <c r="K112" s="6">
        <v>48</v>
      </c>
      <c r="L112">
        <f t="shared" si="4"/>
        <v>0.52727272727272723</v>
      </c>
      <c r="O112" s="13">
        <v>7.6999999999999999E-2</v>
      </c>
      <c r="P112">
        <f t="shared" si="5"/>
        <v>4.0599999999999997E-2</v>
      </c>
      <c r="Q112" s="6"/>
      <c r="R112" s="6"/>
    </row>
    <row r="113" spans="1:18" hidden="1" x14ac:dyDescent="0.25">
      <c r="A113">
        <v>19341</v>
      </c>
      <c r="B113">
        <v>12584</v>
      </c>
      <c r="C113" t="s">
        <v>1387</v>
      </c>
      <c r="D113" t="s">
        <v>1388</v>
      </c>
      <c r="E113" t="s">
        <v>64</v>
      </c>
      <c r="F113">
        <v>76</v>
      </c>
      <c r="G113" s="6">
        <v>12127.45</v>
      </c>
      <c r="H113" s="6">
        <v>12127.45</v>
      </c>
      <c r="I113">
        <v>14</v>
      </c>
      <c r="J113">
        <f t="shared" si="3"/>
        <v>2.6515151515151517E-3</v>
      </c>
      <c r="K113">
        <v>48</v>
      </c>
      <c r="L113">
        <f t="shared" si="4"/>
        <v>0.12727272727272729</v>
      </c>
      <c r="O113" s="13">
        <v>7.0000000000000007E-2</v>
      </c>
      <c r="P113">
        <f t="shared" si="5"/>
        <v>8.9090909090909116E-3</v>
      </c>
      <c r="Q113" s="6"/>
      <c r="R113" s="6"/>
    </row>
    <row r="114" spans="1:18" hidden="1" x14ac:dyDescent="0.25">
      <c r="A114">
        <v>70712</v>
      </c>
      <c r="B114">
        <v>18703</v>
      </c>
      <c r="C114" t="s">
        <v>1670</v>
      </c>
      <c r="D114" t="s">
        <v>1103</v>
      </c>
      <c r="E114" t="s">
        <v>64</v>
      </c>
      <c r="F114">
        <v>76</v>
      </c>
      <c r="G114" s="6">
        <v>-11575.09</v>
      </c>
      <c r="H114" s="6">
        <v>11575.09</v>
      </c>
      <c r="I114">
        <v>777</v>
      </c>
      <c r="J114">
        <f t="shared" si="3"/>
        <v>0.14715909090909091</v>
      </c>
      <c r="K114">
        <v>48</v>
      </c>
      <c r="L114">
        <f t="shared" si="4"/>
        <v>7.0636363636363635</v>
      </c>
      <c r="O114" s="13">
        <v>7.0000000000000007E-2</v>
      </c>
      <c r="P114">
        <f t="shared" si="5"/>
        <v>0.49445454545454548</v>
      </c>
      <c r="Q114" s="6"/>
      <c r="R114" s="6"/>
    </row>
    <row r="115" spans="1:18" hidden="1" x14ac:dyDescent="0.25">
      <c r="A115">
        <v>70531</v>
      </c>
      <c r="B115">
        <v>18778</v>
      </c>
      <c r="C115" t="s">
        <v>2070</v>
      </c>
      <c r="D115" t="s">
        <v>1480</v>
      </c>
      <c r="E115" t="s">
        <v>94</v>
      </c>
      <c r="F115">
        <v>120</v>
      </c>
      <c r="G115" s="6">
        <v>11665.91</v>
      </c>
      <c r="H115" s="6">
        <v>11665.91</v>
      </c>
      <c r="I115">
        <v>703</v>
      </c>
      <c r="J115">
        <f t="shared" si="3"/>
        <v>0.1331439393939394</v>
      </c>
      <c r="K115">
        <v>48</v>
      </c>
      <c r="L115">
        <f t="shared" si="4"/>
        <v>6.3909090909090907</v>
      </c>
      <c r="O115" s="13">
        <v>7.0000000000000007E-2</v>
      </c>
      <c r="P115">
        <f t="shared" si="5"/>
        <v>0.44736363636363641</v>
      </c>
    </row>
    <row r="116" spans="1:18" hidden="1" x14ac:dyDescent="0.25">
      <c r="A116">
        <v>27799</v>
      </c>
      <c r="B116">
        <v>19314</v>
      </c>
      <c r="C116" t="s">
        <v>923</v>
      </c>
      <c r="D116" t="s">
        <v>1578</v>
      </c>
      <c r="E116" t="s">
        <v>64</v>
      </c>
      <c r="F116">
        <v>76</v>
      </c>
      <c r="G116" s="6">
        <v>-11071.86</v>
      </c>
      <c r="H116" s="6">
        <v>11071.86</v>
      </c>
      <c r="I116">
        <v>21</v>
      </c>
      <c r="J116">
        <f t="shared" si="3"/>
        <v>3.9772727272727269E-3</v>
      </c>
      <c r="K116" s="6">
        <v>48</v>
      </c>
      <c r="L116">
        <f t="shared" si="4"/>
        <v>0.19090909090909089</v>
      </c>
      <c r="O116" s="13">
        <v>7.6999999999999999E-2</v>
      </c>
      <c r="P116">
        <f t="shared" si="5"/>
        <v>1.4699999999999998E-2</v>
      </c>
      <c r="Q116" s="6"/>
      <c r="R116" s="6"/>
    </row>
    <row r="117" spans="1:18" hidden="1" x14ac:dyDescent="0.25">
      <c r="A117">
        <v>17546</v>
      </c>
      <c r="B117">
        <v>21576</v>
      </c>
      <c r="C117" t="s">
        <v>1349</v>
      </c>
      <c r="D117" t="s">
        <v>964</v>
      </c>
      <c r="E117" t="s">
        <v>64</v>
      </c>
      <c r="F117">
        <v>120</v>
      </c>
      <c r="G117" s="6">
        <v>-11667.24</v>
      </c>
      <c r="H117" s="6">
        <v>11667.24</v>
      </c>
      <c r="I117">
        <v>12</v>
      </c>
      <c r="J117">
        <f t="shared" si="3"/>
        <v>2.2727272727272726E-3</v>
      </c>
      <c r="K117" s="6">
        <v>48</v>
      </c>
      <c r="L117">
        <f t="shared" si="4"/>
        <v>0.10909090909090909</v>
      </c>
      <c r="O117" s="13">
        <v>7.0000000000000007E-2</v>
      </c>
      <c r="P117">
        <f t="shared" si="5"/>
        <v>7.6363636363636364E-3</v>
      </c>
    </row>
    <row r="118" spans="1:18" hidden="1" x14ac:dyDescent="0.25">
      <c r="A118">
        <v>33389</v>
      </c>
      <c r="B118">
        <v>21687</v>
      </c>
      <c r="C118" t="s">
        <v>964</v>
      </c>
      <c r="D118" t="s">
        <v>1670</v>
      </c>
      <c r="E118" t="s">
        <v>64</v>
      </c>
      <c r="F118">
        <v>120</v>
      </c>
      <c r="G118" s="6">
        <v>-11574.9</v>
      </c>
      <c r="H118" s="6">
        <v>11574.9</v>
      </c>
      <c r="I118">
        <v>29</v>
      </c>
      <c r="J118">
        <f t="shared" si="3"/>
        <v>5.4924242424242422E-3</v>
      </c>
      <c r="K118" s="6">
        <v>48</v>
      </c>
      <c r="L118">
        <f t="shared" si="4"/>
        <v>0.26363636363636361</v>
      </c>
      <c r="O118" s="13">
        <v>7.0000000000000007E-2</v>
      </c>
      <c r="P118">
        <f t="shared" si="5"/>
        <v>1.8454545454545456E-2</v>
      </c>
      <c r="Q118" s="6"/>
      <c r="R118" s="6"/>
    </row>
    <row r="119" spans="1:18" hidden="1" x14ac:dyDescent="0.25">
      <c r="A119">
        <v>21621</v>
      </c>
      <c r="B119">
        <v>22387</v>
      </c>
      <c r="C119" t="s">
        <v>1282</v>
      </c>
      <c r="D119" t="s">
        <v>1055</v>
      </c>
      <c r="E119" t="s">
        <v>64</v>
      </c>
      <c r="F119">
        <v>120</v>
      </c>
      <c r="G119" s="6">
        <v>-15765.72</v>
      </c>
      <c r="H119" s="6">
        <v>15765.72</v>
      </c>
      <c r="I119">
        <v>15</v>
      </c>
      <c r="J119">
        <f t="shared" si="3"/>
        <v>2.840909090909091E-3</v>
      </c>
      <c r="K119" s="6">
        <v>48</v>
      </c>
      <c r="L119">
        <f t="shared" si="4"/>
        <v>0.13636363636363635</v>
      </c>
      <c r="O119" s="13">
        <v>0.04</v>
      </c>
      <c r="P119">
        <f t="shared" si="5"/>
        <v>5.4545454545454541E-3</v>
      </c>
    </row>
    <row r="120" spans="1:18" hidden="1" x14ac:dyDescent="0.25">
      <c r="A120">
        <v>27755</v>
      </c>
      <c r="B120">
        <v>22819</v>
      </c>
      <c r="C120" t="s">
        <v>1103</v>
      </c>
      <c r="D120" t="s">
        <v>1102</v>
      </c>
      <c r="E120" t="s">
        <v>64</v>
      </c>
      <c r="F120">
        <v>76</v>
      </c>
      <c r="G120" s="6">
        <v>-11638.02</v>
      </c>
      <c r="H120" s="6">
        <v>11638.02</v>
      </c>
      <c r="I120">
        <v>21</v>
      </c>
      <c r="J120">
        <f t="shared" si="3"/>
        <v>3.9772727272727269E-3</v>
      </c>
      <c r="K120" s="6">
        <v>48</v>
      </c>
      <c r="L120">
        <f t="shared" si="4"/>
        <v>0.19090909090909089</v>
      </c>
      <c r="O120" s="13">
        <v>7.0000000000000007E-2</v>
      </c>
      <c r="P120">
        <f t="shared" si="5"/>
        <v>1.3363636363636364E-2</v>
      </c>
    </row>
    <row r="121" spans="1:18" hidden="1" x14ac:dyDescent="0.25">
      <c r="A121">
        <v>71137</v>
      </c>
      <c r="B121">
        <v>22820</v>
      </c>
      <c r="C121" t="s">
        <v>1108</v>
      </c>
      <c r="D121" t="s">
        <v>954</v>
      </c>
      <c r="E121" t="s">
        <v>64</v>
      </c>
      <c r="F121">
        <v>76</v>
      </c>
      <c r="G121" s="6">
        <v>11073.74</v>
      </c>
      <c r="H121" s="6">
        <v>11073.74</v>
      </c>
      <c r="I121" s="8">
        <v>1433</v>
      </c>
      <c r="J121">
        <f t="shared" si="3"/>
        <v>0.27140151515151517</v>
      </c>
      <c r="K121">
        <v>48</v>
      </c>
      <c r="L121">
        <f t="shared" si="4"/>
        <v>13.027272727272727</v>
      </c>
      <c r="O121" s="13">
        <v>7.6999999999999999E-2</v>
      </c>
      <c r="P121">
        <f t="shared" si="5"/>
        <v>1.0031000000000001</v>
      </c>
    </row>
    <row r="122" spans="1:18" hidden="1" x14ac:dyDescent="0.25">
      <c r="A122">
        <v>67799</v>
      </c>
      <c r="B122">
        <v>23597</v>
      </c>
      <c r="C122" t="s">
        <v>1048</v>
      </c>
      <c r="D122" t="s">
        <v>1259</v>
      </c>
      <c r="E122" t="s">
        <v>64</v>
      </c>
      <c r="F122">
        <v>70</v>
      </c>
      <c r="G122" s="6">
        <v>-11912.18</v>
      </c>
      <c r="H122" s="6">
        <v>11912.18</v>
      </c>
      <c r="I122">
        <v>410</v>
      </c>
      <c r="J122">
        <f t="shared" si="3"/>
        <v>7.7651515151515152E-2</v>
      </c>
      <c r="K122">
        <v>48</v>
      </c>
      <c r="L122">
        <f t="shared" si="4"/>
        <v>3.7272727272727275</v>
      </c>
      <c r="O122" s="13">
        <v>6.7000000000000004E-2</v>
      </c>
      <c r="P122">
        <f t="shared" si="5"/>
        <v>0.24972727272727277</v>
      </c>
    </row>
    <row r="123" spans="1:18" hidden="1" x14ac:dyDescent="0.25">
      <c r="A123">
        <v>38818</v>
      </c>
      <c r="B123">
        <v>23746</v>
      </c>
      <c r="C123" t="s">
        <v>1758</v>
      </c>
      <c r="D123" t="s">
        <v>1754</v>
      </c>
      <c r="E123" t="s">
        <v>64</v>
      </c>
      <c r="F123">
        <v>120</v>
      </c>
      <c r="G123" s="6">
        <v>-12919.95</v>
      </c>
      <c r="H123" s="6">
        <v>12919.95</v>
      </c>
      <c r="I123">
        <v>40</v>
      </c>
      <c r="J123">
        <f t="shared" si="3"/>
        <v>7.575757575757576E-3</v>
      </c>
      <c r="K123">
        <v>48</v>
      </c>
      <c r="L123">
        <f t="shared" si="4"/>
        <v>0.36363636363636365</v>
      </c>
      <c r="O123" s="13">
        <v>6.2E-2</v>
      </c>
      <c r="P123">
        <f t="shared" si="5"/>
        <v>2.2545454545454546E-2</v>
      </c>
    </row>
    <row r="124" spans="1:18" hidden="1" x14ac:dyDescent="0.25">
      <c r="A124">
        <v>14695</v>
      </c>
      <c r="B124">
        <v>26319</v>
      </c>
      <c r="C124" t="s">
        <v>1265</v>
      </c>
      <c r="D124" t="s">
        <v>1266</v>
      </c>
      <c r="E124" t="s">
        <v>94</v>
      </c>
      <c r="F124">
        <v>120</v>
      </c>
      <c r="G124" s="6">
        <v>11666.67</v>
      </c>
      <c r="H124" s="6">
        <v>11666.67</v>
      </c>
      <c r="I124">
        <v>10</v>
      </c>
      <c r="J124">
        <f t="shared" si="3"/>
        <v>1.893939393939394E-3</v>
      </c>
      <c r="K124" s="6">
        <v>48</v>
      </c>
      <c r="L124">
        <f t="shared" si="4"/>
        <v>9.0909090909090912E-2</v>
      </c>
      <c r="O124" s="13">
        <v>7.0000000000000007E-2</v>
      </c>
      <c r="P124">
        <f t="shared" si="5"/>
        <v>6.3636363636363647E-3</v>
      </c>
      <c r="Q124" s="6"/>
      <c r="R124" s="6"/>
    </row>
    <row r="125" spans="1:18" hidden="1" x14ac:dyDescent="0.25">
      <c r="A125">
        <v>71134</v>
      </c>
      <c r="B125">
        <v>27274</v>
      </c>
      <c r="C125" t="s">
        <v>1108</v>
      </c>
      <c r="D125" t="s">
        <v>1048</v>
      </c>
      <c r="E125" t="s">
        <v>64</v>
      </c>
      <c r="F125">
        <v>120</v>
      </c>
      <c r="G125" s="6">
        <v>-11357.93</v>
      </c>
      <c r="H125" s="6">
        <v>11357.93</v>
      </c>
      <c r="I125" s="8">
        <v>1411</v>
      </c>
      <c r="J125">
        <f t="shared" si="3"/>
        <v>0.26723484848484846</v>
      </c>
      <c r="K125">
        <v>48</v>
      </c>
      <c r="L125">
        <f t="shared" si="4"/>
        <v>12.827272727272726</v>
      </c>
      <c r="O125" s="13">
        <v>6.9000000000000006E-2</v>
      </c>
      <c r="P125">
        <f t="shared" si="5"/>
        <v>0.88508181818181819</v>
      </c>
    </row>
    <row r="126" spans="1:18" hidden="1" x14ac:dyDescent="0.25">
      <c r="A126">
        <v>15291</v>
      </c>
      <c r="B126">
        <v>27801</v>
      </c>
      <c r="C126" t="s">
        <v>1281</v>
      </c>
      <c r="D126" t="s">
        <v>1282</v>
      </c>
      <c r="E126" t="s">
        <v>64</v>
      </c>
      <c r="F126">
        <v>120</v>
      </c>
      <c r="G126" s="6">
        <v>-15765.53</v>
      </c>
      <c r="H126" s="6">
        <v>15765.53</v>
      </c>
      <c r="I126">
        <v>10</v>
      </c>
      <c r="J126">
        <f t="shared" si="3"/>
        <v>1.893939393939394E-3</v>
      </c>
      <c r="K126" s="6">
        <v>48</v>
      </c>
      <c r="L126">
        <f t="shared" si="4"/>
        <v>9.0909090909090912E-2</v>
      </c>
      <c r="O126" s="13">
        <v>0.04</v>
      </c>
      <c r="P126">
        <f t="shared" si="5"/>
        <v>3.6363636363636364E-3</v>
      </c>
      <c r="Q126" s="6"/>
      <c r="R126" s="6"/>
    </row>
    <row r="127" spans="1:18" hidden="1" x14ac:dyDescent="0.25">
      <c r="A127">
        <v>71106</v>
      </c>
      <c r="B127">
        <v>28269</v>
      </c>
      <c r="C127" t="s">
        <v>1102</v>
      </c>
      <c r="D127" t="s">
        <v>864</v>
      </c>
      <c r="E127" t="s">
        <v>64</v>
      </c>
      <c r="F127">
        <v>76</v>
      </c>
      <c r="G127" s="6">
        <v>-11638.59</v>
      </c>
      <c r="H127" s="6">
        <v>11638.59</v>
      </c>
      <c r="I127" s="8">
        <v>1282</v>
      </c>
      <c r="J127">
        <f t="shared" si="3"/>
        <v>0.2428030303030303</v>
      </c>
      <c r="K127">
        <v>48</v>
      </c>
      <c r="L127">
        <f t="shared" si="4"/>
        <v>11.654545454545454</v>
      </c>
      <c r="O127" s="13">
        <v>7.0000000000000007E-2</v>
      </c>
      <c r="P127">
        <f t="shared" si="5"/>
        <v>0.81581818181818189</v>
      </c>
    </row>
    <row r="128" spans="1:18" hidden="1" x14ac:dyDescent="0.25">
      <c r="A128">
        <v>68540</v>
      </c>
      <c r="B128">
        <v>29196</v>
      </c>
      <c r="C128" t="s">
        <v>2055</v>
      </c>
      <c r="D128" t="s">
        <v>1758</v>
      </c>
      <c r="E128" t="s">
        <v>64</v>
      </c>
      <c r="F128">
        <v>120</v>
      </c>
      <c r="G128" s="6">
        <v>-12915.05</v>
      </c>
      <c r="H128" s="6">
        <v>12915.05</v>
      </c>
      <c r="I128">
        <v>434</v>
      </c>
      <c r="J128">
        <f t="shared" si="3"/>
        <v>8.2196969696969699E-2</v>
      </c>
      <c r="K128">
        <v>48</v>
      </c>
      <c r="L128">
        <f t="shared" si="4"/>
        <v>3.9454545454545453</v>
      </c>
      <c r="O128" s="13">
        <v>6.2E-2</v>
      </c>
      <c r="P128">
        <f t="shared" si="5"/>
        <v>0.24461818181818182</v>
      </c>
    </row>
    <row r="129" spans="1:18" hidden="1" x14ac:dyDescent="0.25">
      <c r="A129">
        <v>22419</v>
      </c>
      <c r="B129">
        <v>31445</v>
      </c>
      <c r="C129" t="s">
        <v>1469</v>
      </c>
      <c r="D129" t="s">
        <v>1281</v>
      </c>
      <c r="E129" t="s">
        <v>64</v>
      </c>
      <c r="F129">
        <v>98</v>
      </c>
      <c r="G129" s="6">
        <v>-15765.34</v>
      </c>
      <c r="H129" s="6">
        <v>15765.34</v>
      </c>
      <c r="I129">
        <v>16</v>
      </c>
      <c r="J129">
        <f t="shared" si="3"/>
        <v>3.0303030303030303E-3</v>
      </c>
      <c r="K129" s="6">
        <v>48</v>
      </c>
      <c r="L129">
        <f t="shared" si="4"/>
        <v>0.14545454545454545</v>
      </c>
      <c r="O129" s="13">
        <v>0.04</v>
      </c>
      <c r="P129">
        <f t="shared" si="5"/>
        <v>5.8181818181818178E-3</v>
      </c>
    </row>
    <row r="130" spans="1:18" hidden="1" x14ac:dyDescent="0.25">
      <c r="A130">
        <v>45276</v>
      </c>
      <c r="B130">
        <v>33803</v>
      </c>
      <c r="C130" t="s">
        <v>1387</v>
      </c>
      <c r="D130" t="s">
        <v>923</v>
      </c>
      <c r="E130" t="s">
        <v>64</v>
      </c>
      <c r="F130">
        <v>76</v>
      </c>
      <c r="G130" s="6">
        <v>-12128.07</v>
      </c>
      <c r="H130" s="6">
        <v>12128.07</v>
      </c>
      <c r="I130">
        <v>73</v>
      </c>
      <c r="J130">
        <f t="shared" ref="J130:J193" si="6">I130/5280</f>
        <v>1.3825757575757576E-2</v>
      </c>
      <c r="K130">
        <v>48</v>
      </c>
      <c r="L130">
        <f t="shared" ref="L130:L193" si="7">J130*K130</f>
        <v>0.66363636363636369</v>
      </c>
      <c r="O130" s="13">
        <v>7.0000000000000007E-2</v>
      </c>
      <c r="P130">
        <f t="shared" ref="P130:P193" si="8">O130*L130</f>
        <v>4.6454545454545464E-2</v>
      </c>
    </row>
    <row r="131" spans="1:18" hidden="1" x14ac:dyDescent="0.25">
      <c r="A131">
        <v>62193</v>
      </c>
      <c r="B131">
        <v>34493</v>
      </c>
      <c r="C131" t="s">
        <v>2015</v>
      </c>
      <c r="D131" t="s">
        <v>2016</v>
      </c>
      <c r="E131" t="s">
        <v>64</v>
      </c>
      <c r="F131">
        <v>120</v>
      </c>
      <c r="G131" s="6">
        <v>-12816.3</v>
      </c>
      <c r="H131" s="6">
        <v>12816.3</v>
      </c>
      <c r="I131">
        <v>244</v>
      </c>
      <c r="J131">
        <f t="shared" si="6"/>
        <v>4.6212121212121211E-2</v>
      </c>
      <c r="K131">
        <v>48</v>
      </c>
      <c r="L131">
        <f t="shared" si="7"/>
        <v>2.2181818181818183</v>
      </c>
      <c r="O131" s="13">
        <v>6.2E-2</v>
      </c>
      <c r="P131">
        <f t="shared" si="8"/>
        <v>0.13752727272727272</v>
      </c>
      <c r="Q131" s="6"/>
      <c r="R131" s="6"/>
    </row>
    <row r="132" spans="1:18" hidden="1" x14ac:dyDescent="0.25">
      <c r="A132">
        <v>69101</v>
      </c>
      <c r="B132">
        <v>35345</v>
      </c>
      <c r="C132" t="s">
        <v>1077</v>
      </c>
      <c r="D132" t="s">
        <v>2063</v>
      </c>
      <c r="E132" t="s">
        <v>64</v>
      </c>
      <c r="F132">
        <v>116</v>
      </c>
      <c r="G132" s="6">
        <v>-12815.88</v>
      </c>
      <c r="H132" s="6">
        <v>12815.88</v>
      </c>
      <c r="I132">
        <v>474</v>
      </c>
      <c r="J132">
        <f t="shared" si="6"/>
        <v>8.9772727272727268E-2</v>
      </c>
      <c r="K132">
        <v>48</v>
      </c>
      <c r="L132">
        <f t="shared" si="7"/>
        <v>4.3090909090909086</v>
      </c>
      <c r="O132" s="13">
        <v>6.2E-2</v>
      </c>
      <c r="P132">
        <f t="shared" si="8"/>
        <v>0.26716363636363633</v>
      </c>
      <c r="Q132" s="6"/>
      <c r="R132" s="6"/>
    </row>
    <row r="133" spans="1:18" hidden="1" x14ac:dyDescent="0.25">
      <c r="A133">
        <v>45851</v>
      </c>
      <c r="B133">
        <v>35903</v>
      </c>
      <c r="C133" t="s">
        <v>1578</v>
      </c>
      <c r="D133" t="s">
        <v>1728</v>
      </c>
      <c r="E133" t="s">
        <v>64</v>
      </c>
      <c r="F133">
        <v>76</v>
      </c>
      <c r="G133" s="6">
        <v>-11072.05</v>
      </c>
      <c r="H133" s="6">
        <v>11072.05</v>
      </c>
      <c r="I133">
        <v>80</v>
      </c>
      <c r="J133">
        <f t="shared" si="6"/>
        <v>1.5151515151515152E-2</v>
      </c>
      <c r="K133">
        <v>48</v>
      </c>
      <c r="L133">
        <f t="shared" si="7"/>
        <v>0.72727272727272729</v>
      </c>
      <c r="O133" s="13">
        <v>7.6999999999999999E-2</v>
      </c>
      <c r="P133">
        <f t="shared" si="8"/>
        <v>5.6000000000000001E-2</v>
      </c>
    </row>
    <row r="134" spans="1:18" hidden="1" x14ac:dyDescent="0.25">
      <c r="A134">
        <v>14524</v>
      </c>
      <c r="B134">
        <v>36263</v>
      </c>
      <c r="C134" t="s">
        <v>1259</v>
      </c>
      <c r="D134" t="s">
        <v>1077</v>
      </c>
      <c r="E134" t="s">
        <v>64</v>
      </c>
      <c r="F134">
        <v>70</v>
      </c>
      <c r="G134" s="6">
        <v>-11912.37</v>
      </c>
      <c r="H134" s="6">
        <v>11912.37</v>
      </c>
      <c r="I134">
        <v>10</v>
      </c>
      <c r="J134">
        <f t="shared" si="6"/>
        <v>1.893939393939394E-3</v>
      </c>
      <c r="K134" s="6">
        <v>48</v>
      </c>
      <c r="L134">
        <f t="shared" si="7"/>
        <v>9.0909090909090912E-2</v>
      </c>
      <c r="O134" s="13">
        <v>6.7000000000000004E-2</v>
      </c>
      <c r="P134">
        <f t="shared" si="8"/>
        <v>6.0909090909090913E-3</v>
      </c>
    </row>
    <row r="135" spans="1:18" hidden="1" x14ac:dyDescent="0.25">
      <c r="A135">
        <v>14282</v>
      </c>
      <c r="B135">
        <v>38351</v>
      </c>
      <c r="C135" t="s">
        <v>87</v>
      </c>
      <c r="D135" t="s">
        <v>63</v>
      </c>
      <c r="E135" t="s">
        <v>27</v>
      </c>
      <c r="F135">
        <v>120</v>
      </c>
      <c r="G135" s="6">
        <v>-5788.51</v>
      </c>
      <c r="H135" s="6">
        <v>5788.51</v>
      </c>
      <c r="I135">
        <v>9</v>
      </c>
      <c r="J135">
        <f t="shared" si="6"/>
        <v>1.7045454545454545E-3</v>
      </c>
      <c r="K135">
        <v>48</v>
      </c>
      <c r="L135">
        <f t="shared" si="7"/>
        <v>8.1818181818181818E-2</v>
      </c>
      <c r="O135" s="13">
        <v>0.01</v>
      </c>
      <c r="P135">
        <f t="shared" si="8"/>
        <v>8.1818181818181816E-4</v>
      </c>
    </row>
    <row r="136" spans="1:18" hidden="1" x14ac:dyDescent="0.25">
      <c r="A136">
        <v>22918</v>
      </c>
      <c r="B136">
        <v>38538</v>
      </c>
      <c r="C136" t="s">
        <v>1330</v>
      </c>
      <c r="D136" t="s">
        <v>1480</v>
      </c>
      <c r="E136" t="s">
        <v>64</v>
      </c>
      <c r="F136">
        <v>84</v>
      </c>
      <c r="G136" s="6">
        <v>-11665.72</v>
      </c>
      <c r="H136" s="6">
        <v>11665.72</v>
      </c>
      <c r="I136">
        <v>16</v>
      </c>
      <c r="J136">
        <f t="shared" si="6"/>
        <v>3.0303030303030303E-3</v>
      </c>
      <c r="K136" s="6">
        <v>48</v>
      </c>
      <c r="L136">
        <f t="shared" si="7"/>
        <v>0.14545454545454545</v>
      </c>
      <c r="O136" s="13">
        <v>7.0000000000000007E-2</v>
      </c>
      <c r="P136">
        <f t="shared" si="8"/>
        <v>1.0181818181818183E-2</v>
      </c>
      <c r="Q136" s="6"/>
      <c r="R136" s="6"/>
    </row>
    <row r="137" spans="1:18" hidden="1" x14ac:dyDescent="0.25">
      <c r="A137">
        <v>47124</v>
      </c>
      <c r="B137">
        <v>38969</v>
      </c>
      <c r="C137" t="s">
        <v>1266</v>
      </c>
      <c r="D137" t="s">
        <v>1892</v>
      </c>
      <c r="E137" t="s">
        <v>70</v>
      </c>
      <c r="F137">
        <v>120</v>
      </c>
      <c r="G137" s="6">
        <v>11666.48</v>
      </c>
      <c r="H137" s="6">
        <v>11666.48</v>
      </c>
      <c r="I137">
        <v>86</v>
      </c>
      <c r="J137">
        <f t="shared" si="6"/>
        <v>1.6287878787878789E-2</v>
      </c>
      <c r="K137" s="6">
        <v>48</v>
      </c>
      <c r="L137">
        <f t="shared" si="7"/>
        <v>0.78181818181818186</v>
      </c>
      <c r="O137" s="13">
        <v>7.0000000000000007E-2</v>
      </c>
      <c r="P137">
        <f t="shared" si="8"/>
        <v>5.4727272727272736E-2</v>
      </c>
      <c r="Q137" s="6"/>
      <c r="R137" s="6"/>
    </row>
    <row r="138" spans="1:18" hidden="1" x14ac:dyDescent="0.25">
      <c r="A138">
        <v>32987</v>
      </c>
      <c r="B138">
        <v>39143</v>
      </c>
      <c r="C138" t="s">
        <v>1265</v>
      </c>
      <c r="D138" t="s">
        <v>1663</v>
      </c>
      <c r="E138" t="s">
        <v>64</v>
      </c>
      <c r="F138">
        <v>120</v>
      </c>
      <c r="G138" s="6">
        <v>-11666.86</v>
      </c>
      <c r="H138" s="6">
        <v>11666.86</v>
      </c>
      <c r="I138">
        <v>40</v>
      </c>
      <c r="J138">
        <f t="shared" si="6"/>
        <v>7.575757575757576E-3</v>
      </c>
      <c r="K138" s="6">
        <v>48</v>
      </c>
      <c r="L138">
        <f t="shared" si="7"/>
        <v>0.36363636363636365</v>
      </c>
      <c r="O138" s="13">
        <v>7.0000000000000007E-2</v>
      </c>
      <c r="P138">
        <f t="shared" si="8"/>
        <v>2.5454545454545459E-2</v>
      </c>
      <c r="Q138" s="6"/>
      <c r="R138" s="6"/>
    </row>
    <row r="139" spans="1:18" hidden="1" x14ac:dyDescent="0.25">
      <c r="A139">
        <v>69607</v>
      </c>
      <c r="B139">
        <v>39346</v>
      </c>
      <c r="C139" t="s">
        <v>1388</v>
      </c>
      <c r="D139" t="s">
        <v>2028</v>
      </c>
      <c r="E139" t="s">
        <v>64</v>
      </c>
      <c r="F139">
        <v>76</v>
      </c>
      <c r="G139" s="6">
        <v>12126.55</v>
      </c>
      <c r="H139" s="6">
        <v>12126.55</v>
      </c>
      <c r="I139">
        <v>519</v>
      </c>
      <c r="J139">
        <f t="shared" si="6"/>
        <v>9.8295454545454547E-2</v>
      </c>
      <c r="K139">
        <v>48</v>
      </c>
      <c r="L139">
        <f t="shared" si="7"/>
        <v>4.7181818181818187</v>
      </c>
      <c r="O139" s="13">
        <v>7.0000000000000007E-2</v>
      </c>
      <c r="P139">
        <f t="shared" si="8"/>
        <v>0.33027272727272733</v>
      </c>
      <c r="Q139" s="6"/>
      <c r="R139" s="6"/>
    </row>
    <row r="140" spans="1:18" hidden="1" x14ac:dyDescent="0.25">
      <c r="A140">
        <v>71093</v>
      </c>
      <c r="B140">
        <v>42057</v>
      </c>
      <c r="C140" t="s">
        <v>2016</v>
      </c>
      <c r="D140" t="s">
        <v>1047</v>
      </c>
      <c r="E140" t="s">
        <v>64</v>
      </c>
      <c r="F140">
        <v>120</v>
      </c>
      <c r="G140" s="6">
        <v>-12816.49</v>
      </c>
      <c r="H140" s="6">
        <v>12816.49</v>
      </c>
      <c r="I140" s="8">
        <v>1518</v>
      </c>
      <c r="J140">
        <f t="shared" si="6"/>
        <v>0.28749999999999998</v>
      </c>
      <c r="K140">
        <v>48</v>
      </c>
      <c r="L140">
        <f t="shared" si="7"/>
        <v>13.799999999999999</v>
      </c>
      <c r="O140" s="13">
        <v>6.2E-2</v>
      </c>
      <c r="P140">
        <f t="shared" si="8"/>
        <v>0.85559999999999992</v>
      </c>
    </row>
    <row r="141" spans="1:18" hidden="1" x14ac:dyDescent="0.25">
      <c r="A141">
        <v>46333</v>
      </c>
      <c r="B141">
        <v>42542</v>
      </c>
      <c r="C141" t="s">
        <v>47</v>
      </c>
      <c r="D141" t="s">
        <v>87</v>
      </c>
      <c r="E141" t="s">
        <v>27</v>
      </c>
      <c r="F141">
        <v>110</v>
      </c>
      <c r="G141" s="6">
        <v>-5788.13</v>
      </c>
      <c r="H141" s="6">
        <v>5788.13</v>
      </c>
      <c r="I141">
        <v>80</v>
      </c>
      <c r="J141">
        <f t="shared" si="6"/>
        <v>1.5151515151515152E-2</v>
      </c>
      <c r="K141">
        <v>48</v>
      </c>
      <c r="L141">
        <f t="shared" si="7"/>
        <v>0.72727272727272729</v>
      </c>
      <c r="O141" s="13">
        <v>0.01</v>
      </c>
      <c r="P141">
        <f t="shared" si="8"/>
        <v>7.2727272727272727E-3</v>
      </c>
      <c r="Q141" s="6"/>
      <c r="R141" s="6"/>
    </row>
    <row r="142" spans="1:18" hidden="1" x14ac:dyDescent="0.25">
      <c r="A142">
        <v>49925</v>
      </c>
      <c r="B142">
        <v>346353</v>
      </c>
      <c r="C142" t="s">
        <v>1892</v>
      </c>
      <c r="D142" t="s">
        <v>1924</v>
      </c>
      <c r="E142" t="s">
        <v>70</v>
      </c>
      <c r="F142">
        <v>120</v>
      </c>
      <c r="G142" s="6">
        <v>11666.29</v>
      </c>
      <c r="H142" s="6">
        <v>11666.29</v>
      </c>
      <c r="I142">
        <v>109</v>
      </c>
      <c r="J142">
        <f t="shared" si="6"/>
        <v>2.0643939393939395E-2</v>
      </c>
      <c r="K142">
        <v>48</v>
      </c>
      <c r="L142">
        <f t="shared" si="7"/>
        <v>0.99090909090909096</v>
      </c>
      <c r="O142" s="13">
        <v>7.0000000000000007E-2</v>
      </c>
      <c r="P142">
        <f t="shared" si="8"/>
        <v>6.9363636363636377E-2</v>
      </c>
    </row>
    <row r="143" spans="1:18" hidden="1" x14ac:dyDescent="0.25">
      <c r="A143">
        <v>3273</v>
      </c>
      <c r="B143">
        <v>1379</v>
      </c>
      <c r="C143" t="s">
        <v>380</v>
      </c>
      <c r="D143" t="s">
        <v>381</v>
      </c>
      <c r="E143" t="s">
        <v>94</v>
      </c>
      <c r="F143">
        <v>100</v>
      </c>
      <c r="G143" s="6">
        <v>-8989.61</v>
      </c>
      <c r="H143" s="6">
        <v>8989.61</v>
      </c>
      <c r="I143">
        <v>2</v>
      </c>
      <c r="J143">
        <f t="shared" si="6"/>
        <v>3.7878787878787879E-4</v>
      </c>
      <c r="K143">
        <v>42</v>
      </c>
      <c r="L143">
        <f t="shared" si="7"/>
        <v>1.5909090909090907E-2</v>
      </c>
      <c r="O143" s="13">
        <v>0.02</v>
      </c>
      <c r="P143">
        <f t="shared" si="8"/>
        <v>3.1818181818181815E-4</v>
      </c>
      <c r="Q143">
        <f>SUM(P143:P189)</f>
        <v>4.1520818181818182</v>
      </c>
    </row>
    <row r="144" spans="1:18" hidden="1" x14ac:dyDescent="0.25">
      <c r="A144">
        <v>67847</v>
      </c>
      <c r="B144">
        <v>2328</v>
      </c>
      <c r="C144" t="s">
        <v>394</v>
      </c>
      <c r="D144" t="s">
        <v>395</v>
      </c>
      <c r="E144" t="s">
        <v>94</v>
      </c>
      <c r="F144">
        <v>100</v>
      </c>
      <c r="G144" s="6">
        <v>-9597.69</v>
      </c>
      <c r="H144" s="6">
        <v>9597.69</v>
      </c>
      <c r="I144">
        <v>397</v>
      </c>
      <c r="J144">
        <f t="shared" si="6"/>
        <v>7.5189393939393945E-2</v>
      </c>
      <c r="K144">
        <v>42</v>
      </c>
      <c r="L144">
        <f t="shared" si="7"/>
        <v>3.1579545454545457</v>
      </c>
      <c r="O144" s="13">
        <v>0.02</v>
      </c>
      <c r="P144">
        <f t="shared" si="8"/>
        <v>6.3159090909090915E-2</v>
      </c>
    </row>
    <row r="145" spans="1:18" hidden="1" x14ac:dyDescent="0.25">
      <c r="A145">
        <v>70760</v>
      </c>
      <c r="B145">
        <v>3050</v>
      </c>
      <c r="C145" t="s">
        <v>404</v>
      </c>
      <c r="D145" t="s">
        <v>405</v>
      </c>
      <c r="E145" t="s">
        <v>94</v>
      </c>
      <c r="F145">
        <v>100</v>
      </c>
      <c r="G145" s="6">
        <v>-10253.57</v>
      </c>
      <c r="H145" s="6">
        <v>10253.57</v>
      </c>
      <c r="I145">
        <v>802</v>
      </c>
      <c r="J145">
        <f t="shared" si="6"/>
        <v>0.15189393939393939</v>
      </c>
      <c r="K145">
        <v>42</v>
      </c>
      <c r="L145">
        <f t="shared" si="7"/>
        <v>6.379545454545454</v>
      </c>
      <c r="O145" s="13">
        <v>0.02</v>
      </c>
      <c r="P145">
        <f t="shared" si="8"/>
        <v>0.12759090909090909</v>
      </c>
    </row>
    <row r="146" spans="1:18" hidden="1" x14ac:dyDescent="0.25">
      <c r="A146">
        <v>70324</v>
      </c>
      <c r="B146">
        <v>3515</v>
      </c>
      <c r="C146" t="s">
        <v>410</v>
      </c>
      <c r="D146" t="s">
        <v>411</v>
      </c>
      <c r="E146" t="s">
        <v>94</v>
      </c>
      <c r="F146">
        <v>100</v>
      </c>
      <c r="G146" s="6">
        <v>-9354.59</v>
      </c>
      <c r="H146" s="6">
        <v>9354.59</v>
      </c>
      <c r="I146">
        <v>636</v>
      </c>
      <c r="J146">
        <f t="shared" si="6"/>
        <v>0.12045454545454545</v>
      </c>
      <c r="K146">
        <v>42</v>
      </c>
      <c r="L146">
        <f t="shared" si="7"/>
        <v>5.0590909090909086</v>
      </c>
      <c r="O146" s="13">
        <v>0.02</v>
      </c>
      <c r="P146">
        <f t="shared" si="8"/>
        <v>0.10118181818181818</v>
      </c>
    </row>
    <row r="147" spans="1:18" hidden="1" x14ac:dyDescent="0.25">
      <c r="A147">
        <v>58507</v>
      </c>
      <c r="B147">
        <v>3811</v>
      </c>
      <c r="C147" t="s">
        <v>422</v>
      </c>
      <c r="D147" t="s">
        <v>423</v>
      </c>
      <c r="E147" t="s">
        <v>94</v>
      </c>
      <c r="F147">
        <v>100</v>
      </c>
      <c r="G147" s="6">
        <v>-8434.86</v>
      </c>
      <c r="H147" s="6">
        <v>8434.86</v>
      </c>
      <c r="I147">
        <v>198</v>
      </c>
      <c r="J147">
        <f t="shared" si="6"/>
        <v>3.7499999999999999E-2</v>
      </c>
      <c r="K147">
        <v>42</v>
      </c>
      <c r="L147">
        <f t="shared" si="7"/>
        <v>1.575</v>
      </c>
      <c r="O147" s="13">
        <v>0.03</v>
      </c>
      <c r="P147">
        <f t="shared" si="8"/>
        <v>4.725E-2</v>
      </c>
    </row>
    <row r="148" spans="1:18" hidden="1" x14ac:dyDescent="0.25">
      <c r="A148">
        <v>70902</v>
      </c>
      <c r="B148">
        <v>5737</v>
      </c>
      <c r="C148" t="s">
        <v>1969</v>
      </c>
      <c r="D148" t="s">
        <v>962</v>
      </c>
      <c r="E148" t="s">
        <v>94</v>
      </c>
      <c r="F148">
        <v>98</v>
      </c>
      <c r="G148" s="6">
        <v>-3127.33</v>
      </c>
      <c r="H148" s="6">
        <v>3127.33</v>
      </c>
      <c r="I148">
        <v>913</v>
      </c>
      <c r="J148">
        <f t="shared" si="6"/>
        <v>0.17291666666666666</v>
      </c>
      <c r="K148">
        <v>42</v>
      </c>
      <c r="L148">
        <f t="shared" si="7"/>
        <v>7.2625000000000002</v>
      </c>
      <c r="O148" s="13">
        <v>7.0000000000000007E-2</v>
      </c>
      <c r="P148">
        <f t="shared" si="8"/>
        <v>0.50837500000000002</v>
      </c>
    </row>
    <row r="149" spans="1:18" hidden="1" x14ac:dyDescent="0.25">
      <c r="A149">
        <v>68811</v>
      </c>
      <c r="B149">
        <v>7400</v>
      </c>
      <c r="C149" t="s">
        <v>1119</v>
      </c>
      <c r="D149" t="s">
        <v>1651</v>
      </c>
      <c r="E149" t="s">
        <v>94</v>
      </c>
      <c r="F149">
        <v>98</v>
      </c>
      <c r="G149" s="6">
        <v>2794.89</v>
      </c>
      <c r="H149" s="6">
        <v>2794.89</v>
      </c>
      <c r="I149">
        <v>451</v>
      </c>
      <c r="J149">
        <f t="shared" si="6"/>
        <v>8.5416666666666669E-2</v>
      </c>
      <c r="K149">
        <v>42</v>
      </c>
      <c r="L149">
        <f t="shared" si="7"/>
        <v>3.5874999999999999</v>
      </c>
      <c r="O149" s="13">
        <v>0.08</v>
      </c>
      <c r="P149">
        <f t="shared" si="8"/>
        <v>0.28699999999999998</v>
      </c>
    </row>
    <row r="150" spans="1:18" hidden="1" x14ac:dyDescent="0.25">
      <c r="A150">
        <v>33125</v>
      </c>
      <c r="B150">
        <v>7883</v>
      </c>
      <c r="C150" t="s">
        <v>1280</v>
      </c>
      <c r="D150" t="s">
        <v>1057</v>
      </c>
      <c r="E150" t="s">
        <v>94</v>
      </c>
      <c r="F150">
        <v>64</v>
      </c>
      <c r="G150" s="6">
        <v>-3353.26</v>
      </c>
      <c r="H150" s="6">
        <v>3353.26</v>
      </c>
      <c r="I150">
        <v>30</v>
      </c>
      <c r="J150">
        <f t="shared" si="6"/>
        <v>5.681818181818182E-3</v>
      </c>
      <c r="K150" s="6">
        <v>42</v>
      </c>
      <c r="L150">
        <f t="shared" si="7"/>
        <v>0.23863636363636365</v>
      </c>
      <c r="O150" s="13">
        <v>0.06</v>
      </c>
      <c r="P150">
        <f t="shared" si="8"/>
        <v>1.4318181818181818E-2</v>
      </c>
      <c r="Q150" s="6"/>
      <c r="R150" s="6"/>
    </row>
    <row r="151" spans="1:18" hidden="1" x14ac:dyDescent="0.25">
      <c r="A151">
        <v>70676</v>
      </c>
      <c r="B151">
        <v>8424</v>
      </c>
      <c r="C151" t="s">
        <v>484</v>
      </c>
      <c r="D151" t="s">
        <v>404</v>
      </c>
      <c r="E151" t="s">
        <v>70</v>
      </c>
      <c r="F151">
        <v>100</v>
      </c>
      <c r="G151" s="6">
        <v>-10095.11</v>
      </c>
      <c r="H151" s="6">
        <v>10095.11</v>
      </c>
      <c r="I151">
        <v>757</v>
      </c>
      <c r="J151">
        <f t="shared" si="6"/>
        <v>0.14337121212121212</v>
      </c>
      <c r="K151">
        <v>42</v>
      </c>
      <c r="L151">
        <f t="shared" si="7"/>
        <v>6.021590909090909</v>
      </c>
      <c r="O151" s="13">
        <v>0.02</v>
      </c>
      <c r="P151">
        <f t="shared" si="8"/>
        <v>0.12043181818181818</v>
      </c>
    </row>
    <row r="152" spans="1:18" hidden="1" x14ac:dyDescent="0.25">
      <c r="A152">
        <v>6777</v>
      </c>
      <c r="B152">
        <v>11769</v>
      </c>
      <c r="C152" t="s">
        <v>511</v>
      </c>
      <c r="D152" t="s">
        <v>512</v>
      </c>
      <c r="E152" t="s">
        <v>94</v>
      </c>
      <c r="F152">
        <v>100</v>
      </c>
      <c r="G152" s="6">
        <v>-5364.35</v>
      </c>
      <c r="H152" s="6">
        <v>5364.35</v>
      </c>
      <c r="I152">
        <v>4</v>
      </c>
      <c r="J152">
        <f t="shared" si="6"/>
        <v>7.5757575757575758E-4</v>
      </c>
      <c r="K152">
        <v>42</v>
      </c>
      <c r="L152">
        <f t="shared" si="7"/>
        <v>3.1818181818181815E-2</v>
      </c>
      <c r="O152" s="13">
        <v>0.02</v>
      </c>
      <c r="P152">
        <f t="shared" si="8"/>
        <v>6.363636363636363E-4</v>
      </c>
    </row>
    <row r="153" spans="1:18" hidden="1" x14ac:dyDescent="0.25">
      <c r="A153">
        <v>70953</v>
      </c>
      <c r="B153">
        <v>13421</v>
      </c>
      <c r="C153" t="s">
        <v>1119</v>
      </c>
      <c r="D153" t="s">
        <v>1158</v>
      </c>
      <c r="E153" t="s">
        <v>94</v>
      </c>
      <c r="F153">
        <v>98</v>
      </c>
      <c r="G153" s="6">
        <v>-2925.95</v>
      </c>
      <c r="H153" s="6">
        <v>2925.95</v>
      </c>
      <c r="I153">
        <v>976</v>
      </c>
      <c r="J153">
        <f t="shared" si="6"/>
        <v>0.18484848484848485</v>
      </c>
      <c r="K153">
        <v>42</v>
      </c>
      <c r="L153">
        <f t="shared" si="7"/>
        <v>7.7636363636363637</v>
      </c>
      <c r="O153" s="13">
        <v>7.0000000000000007E-2</v>
      </c>
      <c r="P153">
        <f t="shared" si="8"/>
        <v>0.54345454545454552</v>
      </c>
    </row>
    <row r="154" spans="1:18" hidden="1" x14ac:dyDescent="0.25">
      <c r="A154">
        <v>24227</v>
      </c>
      <c r="B154">
        <v>13987</v>
      </c>
      <c r="C154" t="s">
        <v>529</v>
      </c>
      <c r="D154" t="s">
        <v>530</v>
      </c>
      <c r="E154" t="s">
        <v>94</v>
      </c>
      <c r="F154">
        <v>100</v>
      </c>
      <c r="G154" s="6">
        <v>-8989.23</v>
      </c>
      <c r="H154" s="6">
        <v>8989.23</v>
      </c>
      <c r="I154">
        <v>17</v>
      </c>
      <c r="J154">
        <f t="shared" si="6"/>
        <v>3.2196969696969696E-3</v>
      </c>
      <c r="K154">
        <v>42</v>
      </c>
      <c r="L154">
        <f t="shared" si="7"/>
        <v>0.13522727272727272</v>
      </c>
      <c r="O154" s="13">
        <v>0.02</v>
      </c>
      <c r="P154">
        <f t="shared" si="8"/>
        <v>2.7045454545454547E-3</v>
      </c>
      <c r="Q154" s="6"/>
      <c r="R154" s="6"/>
    </row>
    <row r="155" spans="1:18" hidden="1" x14ac:dyDescent="0.25">
      <c r="A155">
        <v>68871</v>
      </c>
      <c r="B155">
        <v>14541</v>
      </c>
      <c r="C155" t="s">
        <v>395</v>
      </c>
      <c r="D155" t="s">
        <v>540</v>
      </c>
      <c r="E155" t="s">
        <v>94</v>
      </c>
      <c r="F155">
        <v>100</v>
      </c>
      <c r="G155" s="6">
        <v>-9727.33</v>
      </c>
      <c r="H155" s="6">
        <v>9727.33</v>
      </c>
      <c r="I155">
        <v>460</v>
      </c>
      <c r="J155">
        <f t="shared" si="6"/>
        <v>8.7121212121212127E-2</v>
      </c>
      <c r="K155">
        <v>42</v>
      </c>
      <c r="L155">
        <f t="shared" si="7"/>
        <v>3.6590909090909092</v>
      </c>
      <c r="O155" s="13">
        <v>0.02</v>
      </c>
      <c r="P155">
        <f t="shared" si="8"/>
        <v>7.3181818181818181E-2</v>
      </c>
      <c r="Q155" s="6"/>
      <c r="R155" s="6"/>
    </row>
    <row r="156" spans="1:18" hidden="1" x14ac:dyDescent="0.25">
      <c r="A156">
        <v>27459</v>
      </c>
      <c r="B156">
        <v>16226</v>
      </c>
      <c r="C156" t="s">
        <v>411</v>
      </c>
      <c r="D156" t="s">
        <v>554</v>
      </c>
      <c r="E156" t="s">
        <v>94</v>
      </c>
      <c r="F156">
        <v>100</v>
      </c>
      <c r="G156" s="6">
        <v>-9356.83</v>
      </c>
      <c r="H156" s="6">
        <v>9356.83</v>
      </c>
      <c r="I156">
        <v>20</v>
      </c>
      <c r="J156">
        <f t="shared" si="6"/>
        <v>3.787878787878788E-3</v>
      </c>
      <c r="K156">
        <v>42</v>
      </c>
      <c r="L156">
        <f t="shared" si="7"/>
        <v>0.15909090909090909</v>
      </c>
      <c r="O156" s="13">
        <v>0.02</v>
      </c>
      <c r="P156">
        <f t="shared" si="8"/>
        <v>3.1818181818181819E-3</v>
      </c>
    </row>
    <row r="157" spans="1:18" hidden="1" x14ac:dyDescent="0.25">
      <c r="A157">
        <v>70864</v>
      </c>
      <c r="B157">
        <v>17406</v>
      </c>
      <c r="C157" t="s">
        <v>568</v>
      </c>
      <c r="D157" t="s">
        <v>569</v>
      </c>
      <c r="E157" t="s">
        <v>94</v>
      </c>
      <c r="F157">
        <v>100</v>
      </c>
      <c r="G157" s="6">
        <v>-9778.35</v>
      </c>
      <c r="H157" s="6">
        <v>9778.35</v>
      </c>
      <c r="I157">
        <v>904</v>
      </c>
      <c r="J157">
        <f t="shared" si="6"/>
        <v>0.1712121212121212</v>
      </c>
      <c r="K157">
        <v>42</v>
      </c>
      <c r="L157">
        <f t="shared" si="7"/>
        <v>7.1909090909090905</v>
      </c>
      <c r="O157" s="13">
        <v>0.02</v>
      </c>
      <c r="P157">
        <f t="shared" si="8"/>
        <v>0.14381818181818182</v>
      </c>
    </row>
    <row r="158" spans="1:18" hidden="1" x14ac:dyDescent="0.25">
      <c r="A158">
        <v>16295</v>
      </c>
      <c r="B158">
        <v>17637</v>
      </c>
      <c r="C158" t="s">
        <v>405</v>
      </c>
      <c r="D158" t="s">
        <v>570</v>
      </c>
      <c r="E158" t="s">
        <v>94</v>
      </c>
      <c r="F158">
        <v>100</v>
      </c>
      <c r="G158" s="6">
        <v>-10697.36</v>
      </c>
      <c r="H158" s="6">
        <v>10697.36</v>
      </c>
      <c r="I158">
        <v>11</v>
      </c>
      <c r="J158">
        <f t="shared" si="6"/>
        <v>2.0833333333333333E-3</v>
      </c>
      <c r="K158">
        <v>42</v>
      </c>
      <c r="L158">
        <f t="shared" si="7"/>
        <v>8.7499999999999994E-2</v>
      </c>
      <c r="O158" s="13">
        <v>0.02</v>
      </c>
      <c r="P158">
        <f t="shared" si="8"/>
        <v>1.7499999999999998E-3</v>
      </c>
      <c r="Q158" s="6"/>
      <c r="R158" s="6"/>
    </row>
    <row r="159" spans="1:18" hidden="1" x14ac:dyDescent="0.25">
      <c r="A159">
        <v>33030</v>
      </c>
      <c r="B159">
        <v>17991</v>
      </c>
      <c r="C159" t="s">
        <v>1664</v>
      </c>
      <c r="D159" t="s">
        <v>1158</v>
      </c>
      <c r="E159" t="s">
        <v>94</v>
      </c>
      <c r="F159">
        <v>98</v>
      </c>
      <c r="G159" s="6">
        <v>3125.07</v>
      </c>
      <c r="H159" s="6">
        <v>3125.07</v>
      </c>
      <c r="I159">
        <v>28</v>
      </c>
      <c r="J159">
        <f t="shared" si="6"/>
        <v>5.3030303030303034E-3</v>
      </c>
      <c r="K159" s="6">
        <v>42</v>
      </c>
      <c r="L159">
        <f t="shared" si="7"/>
        <v>0.22272727272727275</v>
      </c>
      <c r="O159" s="13">
        <v>7.0000000000000007E-2</v>
      </c>
      <c r="P159">
        <f t="shared" si="8"/>
        <v>1.5590909090909095E-2</v>
      </c>
    </row>
    <row r="160" spans="1:18" hidden="1" x14ac:dyDescent="0.25">
      <c r="A160">
        <v>70757</v>
      </c>
      <c r="B160">
        <v>19551</v>
      </c>
      <c r="C160" t="s">
        <v>587</v>
      </c>
      <c r="D160" t="s">
        <v>588</v>
      </c>
      <c r="E160" t="s">
        <v>94</v>
      </c>
      <c r="F160">
        <v>100</v>
      </c>
      <c r="G160" s="6">
        <v>-9852.64</v>
      </c>
      <c r="H160" s="6">
        <v>9852.64</v>
      </c>
      <c r="I160">
        <v>801</v>
      </c>
      <c r="J160">
        <f t="shared" si="6"/>
        <v>0.15170454545454545</v>
      </c>
      <c r="K160">
        <v>42</v>
      </c>
      <c r="L160">
        <f t="shared" si="7"/>
        <v>6.3715909090909086</v>
      </c>
      <c r="O160" s="13">
        <v>0.02</v>
      </c>
      <c r="P160">
        <f t="shared" si="8"/>
        <v>0.12743181818181817</v>
      </c>
    </row>
    <row r="161" spans="1:18" hidden="1" x14ac:dyDescent="0.25">
      <c r="A161">
        <v>55265</v>
      </c>
      <c r="B161">
        <v>19658</v>
      </c>
      <c r="C161" t="s">
        <v>1664</v>
      </c>
      <c r="D161" t="s">
        <v>1969</v>
      </c>
      <c r="E161" t="s">
        <v>94</v>
      </c>
      <c r="F161">
        <v>98</v>
      </c>
      <c r="G161" s="6">
        <v>-3125.26</v>
      </c>
      <c r="H161" s="6">
        <v>3125.26</v>
      </c>
      <c r="I161">
        <v>162</v>
      </c>
      <c r="J161">
        <f t="shared" si="6"/>
        <v>3.0681818181818182E-2</v>
      </c>
      <c r="K161">
        <v>42</v>
      </c>
      <c r="L161">
        <f t="shared" si="7"/>
        <v>1.2886363636363636</v>
      </c>
      <c r="O161" s="13">
        <v>7.0000000000000007E-2</v>
      </c>
      <c r="P161">
        <f t="shared" si="8"/>
        <v>9.0204545454545454E-2</v>
      </c>
    </row>
    <row r="162" spans="1:18" hidden="1" x14ac:dyDescent="0.25">
      <c r="A162">
        <v>69602</v>
      </c>
      <c r="B162">
        <v>19841</v>
      </c>
      <c r="C162" t="s">
        <v>589</v>
      </c>
      <c r="D162" t="s">
        <v>410</v>
      </c>
      <c r="E162" t="s">
        <v>94</v>
      </c>
      <c r="F162">
        <v>100</v>
      </c>
      <c r="G162" s="6">
        <v>-9351.92</v>
      </c>
      <c r="H162" s="6">
        <v>9351.92</v>
      </c>
      <c r="I162">
        <v>519</v>
      </c>
      <c r="J162">
        <f t="shared" si="6"/>
        <v>9.8295454545454547E-2</v>
      </c>
      <c r="K162">
        <v>42</v>
      </c>
      <c r="L162">
        <f t="shared" si="7"/>
        <v>4.1284090909090914</v>
      </c>
      <c r="O162" s="13">
        <v>0.02</v>
      </c>
      <c r="P162">
        <f t="shared" si="8"/>
        <v>8.2568181818181832E-2</v>
      </c>
    </row>
    <row r="163" spans="1:18" hidden="1" x14ac:dyDescent="0.25">
      <c r="A163">
        <v>24246</v>
      </c>
      <c r="B163">
        <v>20794</v>
      </c>
      <c r="C163" t="s">
        <v>569</v>
      </c>
      <c r="D163" t="s">
        <v>598</v>
      </c>
      <c r="E163" t="s">
        <v>94</v>
      </c>
      <c r="F163">
        <v>30</v>
      </c>
      <c r="G163" s="6">
        <v>-9778.5400000000009</v>
      </c>
      <c r="H163" s="6">
        <v>9778.5400000000009</v>
      </c>
      <c r="I163">
        <v>17</v>
      </c>
      <c r="J163">
        <f t="shared" si="6"/>
        <v>3.2196969696969696E-3</v>
      </c>
      <c r="K163">
        <v>42</v>
      </c>
      <c r="L163">
        <f t="shared" si="7"/>
        <v>0.13522727272727272</v>
      </c>
      <c r="O163" s="13">
        <v>0.02</v>
      </c>
      <c r="P163">
        <f t="shared" si="8"/>
        <v>2.7045454545454547E-3</v>
      </c>
      <c r="Q163" s="6"/>
      <c r="R163" s="6"/>
    </row>
    <row r="164" spans="1:18" hidden="1" x14ac:dyDescent="0.25">
      <c r="A164">
        <v>28711</v>
      </c>
      <c r="B164">
        <v>21692</v>
      </c>
      <c r="C164" t="s">
        <v>598</v>
      </c>
      <c r="D164" t="s">
        <v>600</v>
      </c>
      <c r="E164" t="s">
        <v>94</v>
      </c>
      <c r="F164">
        <v>30</v>
      </c>
      <c r="G164" s="6">
        <v>-9958.59</v>
      </c>
      <c r="H164" s="6">
        <v>9958.59</v>
      </c>
      <c r="I164">
        <v>22</v>
      </c>
      <c r="J164">
        <f t="shared" si="6"/>
        <v>4.1666666666666666E-3</v>
      </c>
      <c r="K164">
        <v>42</v>
      </c>
      <c r="L164">
        <f t="shared" si="7"/>
        <v>0.17499999999999999</v>
      </c>
      <c r="O164" s="13">
        <v>0.02</v>
      </c>
      <c r="P164">
        <f t="shared" si="8"/>
        <v>3.4999999999999996E-3</v>
      </c>
      <c r="Q164" s="6"/>
      <c r="R164" s="6"/>
    </row>
    <row r="165" spans="1:18" hidden="1" x14ac:dyDescent="0.25">
      <c r="A165">
        <v>67935</v>
      </c>
      <c r="B165">
        <v>22105</v>
      </c>
      <c r="C165" t="s">
        <v>570</v>
      </c>
      <c r="D165" t="s">
        <v>511</v>
      </c>
      <c r="E165" t="s">
        <v>94</v>
      </c>
      <c r="F165">
        <v>100</v>
      </c>
      <c r="G165" s="6">
        <v>-10698.66</v>
      </c>
      <c r="H165" s="6">
        <v>10698.66</v>
      </c>
      <c r="I165">
        <v>401</v>
      </c>
      <c r="J165">
        <f t="shared" si="6"/>
        <v>7.5946969696969693E-2</v>
      </c>
      <c r="K165">
        <v>42</v>
      </c>
      <c r="L165">
        <f t="shared" si="7"/>
        <v>3.189772727272727</v>
      </c>
      <c r="O165" s="13">
        <v>0.02</v>
      </c>
      <c r="P165">
        <f t="shared" si="8"/>
        <v>6.3795454545454544E-2</v>
      </c>
    </row>
    <row r="166" spans="1:18" hidden="1" x14ac:dyDescent="0.25">
      <c r="A166">
        <v>71063</v>
      </c>
      <c r="B166">
        <v>22603</v>
      </c>
      <c r="C166" t="s">
        <v>603</v>
      </c>
      <c r="D166" t="s">
        <v>394</v>
      </c>
      <c r="E166" t="s">
        <v>94</v>
      </c>
      <c r="F166">
        <v>100</v>
      </c>
      <c r="G166" s="6">
        <v>-9472.84</v>
      </c>
      <c r="H166" s="6">
        <v>9472.84</v>
      </c>
      <c r="I166" s="8">
        <v>1212</v>
      </c>
      <c r="J166">
        <f t="shared" si="6"/>
        <v>0.22954545454545455</v>
      </c>
      <c r="K166">
        <v>42</v>
      </c>
      <c r="L166">
        <f t="shared" si="7"/>
        <v>9.6409090909090907</v>
      </c>
      <c r="O166" s="13">
        <v>0.02</v>
      </c>
      <c r="P166">
        <f t="shared" si="8"/>
        <v>0.19281818181818181</v>
      </c>
      <c r="Q166" s="6"/>
      <c r="R166" s="6"/>
    </row>
    <row r="167" spans="1:18" hidden="1" x14ac:dyDescent="0.25">
      <c r="A167">
        <v>39632</v>
      </c>
      <c r="B167">
        <v>22955</v>
      </c>
      <c r="C167" t="s">
        <v>512</v>
      </c>
      <c r="D167" t="s">
        <v>49</v>
      </c>
      <c r="E167" t="s">
        <v>94</v>
      </c>
      <c r="F167">
        <v>100</v>
      </c>
      <c r="G167" s="6">
        <v>-5364.54</v>
      </c>
      <c r="H167" s="6">
        <v>5364.54</v>
      </c>
      <c r="I167">
        <v>59</v>
      </c>
      <c r="J167">
        <f t="shared" si="6"/>
        <v>1.1174242424242425E-2</v>
      </c>
      <c r="K167">
        <v>42</v>
      </c>
      <c r="L167">
        <f t="shared" si="7"/>
        <v>0.46931818181818186</v>
      </c>
      <c r="O167" s="13">
        <v>0.02</v>
      </c>
      <c r="P167">
        <f t="shared" si="8"/>
        <v>9.3863636363636371E-3</v>
      </c>
    </row>
    <row r="168" spans="1:18" hidden="1" x14ac:dyDescent="0.25">
      <c r="A168">
        <v>37002</v>
      </c>
      <c r="B168">
        <v>23430</v>
      </c>
      <c r="C168" t="s">
        <v>231</v>
      </c>
      <c r="D168" t="s">
        <v>62</v>
      </c>
      <c r="E168" t="s">
        <v>64</v>
      </c>
      <c r="F168">
        <v>110</v>
      </c>
      <c r="G168" s="6">
        <v>-8023.85</v>
      </c>
      <c r="H168" s="6">
        <v>8023.85</v>
      </c>
      <c r="I168">
        <v>35</v>
      </c>
      <c r="J168">
        <f t="shared" si="6"/>
        <v>6.628787878787879E-3</v>
      </c>
      <c r="K168">
        <v>42</v>
      </c>
      <c r="L168">
        <f t="shared" si="7"/>
        <v>0.27840909090909094</v>
      </c>
      <c r="O168" s="13">
        <v>3.1E-2</v>
      </c>
      <c r="P168">
        <f t="shared" si="8"/>
        <v>8.6306818181818186E-3</v>
      </c>
    </row>
    <row r="169" spans="1:18" hidden="1" x14ac:dyDescent="0.25">
      <c r="A169">
        <v>70185</v>
      </c>
      <c r="B169">
        <v>23638</v>
      </c>
      <c r="C169" t="s">
        <v>605</v>
      </c>
      <c r="D169" t="s">
        <v>422</v>
      </c>
      <c r="E169" t="s">
        <v>94</v>
      </c>
      <c r="F169">
        <v>121</v>
      </c>
      <c r="G169" s="6">
        <v>-8359.39</v>
      </c>
      <c r="H169" s="6">
        <v>8359.39</v>
      </c>
      <c r="I169">
        <v>605</v>
      </c>
      <c r="J169">
        <f t="shared" si="6"/>
        <v>0.11458333333333333</v>
      </c>
      <c r="K169">
        <v>42</v>
      </c>
      <c r="L169">
        <f t="shared" si="7"/>
        <v>4.8125</v>
      </c>
      <c r="O169" s="13">
        <v>0.03</v>
      </c>
      <c r="P169">
        <f t="shared" si="8"/>
        <v>0.144375</v>
      </c>
      <c r="Q169" s="6"/>
      <c r="R169" s="6"/>
    </row>
    <row r="170" spans="1:18" hidden="1" x14ac:dyDescent="0.25">
      <c r="A170">
        <v>70607</v>
      </c>
      <c r="B170">
        <v>24593</v>
      </c>
      <c r="C170" t="s">
        <v>609</v>
      </c>
      <c r="D170" t="s">
        <v>529</v>
      </c>
      <c r="E170" t="s">
        <v>94</v>
      </c>
      <c r="F170">
        <v>100</v>
      </c>
      <c r="G170" s="6">
        <v>-8989.0400000000009</v>
      </c>
      <c r="H170" s="6">
        <v>8989.0400000000009</v>
      </c>
      <c r="I170">
        <v>730</v>
      </c>
      <c r="J170">
        <f t="shared" si="6"/>
        <v>0.13825757575757575</v>
      </c>
      <c r="K170">
        <v>42</v>
      </c>
      <c r="L170">
        <f t="shared" si="7"/>
        <v>5.8068181818181817</v>
      </c>
      <c r="O170" s="13">
        <v>0.02</v>
      </c>
      <c r="P170">
        <f t="shared" si="8"/>
        <v>0.11613636363636363</v>
      </c>
    </row>
    <row r="171" spans="1:18" hidden="1" x14ac:dyDescent="0.25">
      <c r="A171">
        <v>13106</v>
      </c>
      <c r="B171">
        <v>24611</v>
      </c>
      <c r="C171" t="s">
        <v>1220</v>
      </c>
      <c r="D171" t="s">
        <v>1057</v>
      </c>
      <c r="E171" t="s">
        <v>94</v>
      </c>
      <c r="F171">
        <v>121</v>
      </c>
      <c r="G171" s="6">
        <v>3396.98</v>
      </c>
      <c r="H171" s="6">
        <v>3396.98</v>
      </c>
      <c r="I171">
        <v>8</v>
      </c>
      <c r="J171">
        <f t="shared" si="6"/>
        <v>1.5151515151515152E-3</v>
      </c>
      <c r="K171" s="6">
        <v>42</v>
      </c>
      <c r="L171">
        <f t="shared" si="7"/>
        <v>6.363636363636363E-2</v>
      </c>
      <c r="O171" s="13">
        <v>0.06</v>
      </c>
      <c r="P171">
        <f t="shared" si="8"/>
        <v>3.8181818181818178E-3</v>
      </c>
    </row>
    <row r="172" spans="1:18" hidden="1" x14ac:dyDescent="0.25">
      <c r="A172">
        <v>32056</v>
      </c>
      <c r="B172">
        <v>26230</v>
      </c>
      <c r="C172" t="s">
        <v>1651</v>
      </c>
      <c r="D172" t="s">
        <v>1469</v>
      </c>
      <c r="E172" t="s">
        <v>94</v>
      </c>
      <c r="F172">
        <v>98</v>
      </c>
      <c r="G172" s="6">
        <v>2794.1</v>
      </c>
      <c r="H172" s="6">
        <v>2794.1</v>
      </c>
      <c r="I172">
        <v>27</v>
      </c>
      <c r="J172">
        <f t="shared" si="6"/>
        <v>5.1136363636363636E-3</v>
      </c>
      <c r="K172">
        <v>42</v>
      </c>
      <c r="L172">
        <f t="shared" si="7"/>
        <v>0.21477272727272728</v>
      </c>
      <c r="O172" s="13">
        <v>0.08</v>
      </c>
      <c r="P172">
        <f t="shared" si="8"/>
        <v>1.7181818181818184E-2</v>
      </c>
      <c r="Q172" s="6"/>
      <c r="R172" s="6"/>
    </row>
    <row r="173" spans="1:18" hidden="1" x14ac:dyDescent="0.25">
      <c r="A173">
        <v>9297</v>
      </c>
      <c r="B173">
        <v>26529</v>
      </c>
      <c r="C173" t="s">
        <v>240</v>
      </c>
      <c r="D173" t="s">
        <v>231</v>
      </c>
      <c r="E173" t="s">
        <v>64</v>
      </c>
      <c r="F173">
        <v>120</v>
      </c>
      <c r="G173" s="6">
        <v>-8023.66</v>
      </c>
      <c r="H173" s="6">
        <v>8023.66</v>
      </c>
      <c r="I173">
        <v>5</v>
      </c>
      <c r="J173">
        <f t="shared" si="6"/>
        <v>9.46969696969697E-4</v>
      </c>
      <c r="K173">
        <v>42</v>
      </c>
      <c r="L173">
        <f t="shared" si="7"/>
        <v>3.9772727272727272E-2</v>
      </c>
      <c r="O173" s="13">
        <v>3.1E-2</v>
      </c>
      <c r="P173">
        <f t="shared" si="8"/>
        <v>1.2329545454545453E-3</v>
      </c>
      <c r="Q173" s="6"/>
      <c r="R173" s="6"/>
    </row>
    <row r="174" spans="1:18" hidden="1" x14ac:dyDescent="0.25">
      <c r="A174">
        <v>10511</v>
      </c>
      <c r="B174">
        <v>27565</v>
      </c>
      <c r="C174" t="s">
        <v>554</v>
      </c>
      <c r="D174" t="s">
        <v>603</v>
      </c>
      <c r="E174" t="s">
        <v>94</v>
      </c>
      <c r="F174">
        <v>100</v>
      </c>
      <c r="G174" s="6">
        <v>-9386.0300000000007</v>
      </c>
      <c r="H174" s="6">
        <v>9386.0300000000007</v>
      </c>
      <c r="I174">
        <v>6</v>
      </c>
      <c r="J174">
        <f t="shared" si="6"/>
        <v>1.1363636363636363E-3</v>
      </c>
      <c r="K174">
        <v>42</v>
      </c>
      <c r="L174">
        <f t="shared" si="7"/>
        <v>4.7727272727272722E-2</v>
      </c>
      <c r="O174" s="13">
        <v>0.02</v>
      </c>
      <c r="P174">
        <f t="shared" si="8"/>
        <v>9.5454545454545445E-4</v>
      </c>
    </row>
    <row r="175" spans="1:18" hidden="1" x14ac:dyDescent="0.25">
      <c r="A175">
        <v>14821</v>
      </c>
      <c r="B175">
        <v>28151</v>
      </c>
      <c r="C175" t="s">
        <v>381</v>
      </c>
      <c r="D175" t="s">
        <v>589</v>
      </c>
      <c r="E175" t="s">
        <v>94</v>
      </c>
      <c r="F175">
        <v>100</v>
      </c>
      <c r="G175" s="6">
        <v>-9246.69</v>
      </c>
      <c r="H175" s="6">
        <v>9246.69</v>
      </c>
      <c r="I175">
        <v>10</v>
      </c>
      <c r="J175">
        <f t="shared" si="6"/>
        <v>1.893939393939394E-3</v>
      </c>
      <c r="K175">
        <v>42</v>
      </c>
      <c r="L175">
        <f t="shared" si="7"/>
        <v>7.9545454545454544E-2</v>
      </c>
      <c r="O175" s="13">
        <v>0.02</v>
      </c>
      <c r="P175">
        <f t="shared" si="8"/>
        <v>1.590909090909091E-3</v>
      </c>
    </row>
    <row r="176" spans="1:18" hidden="1" x14ac:dyDescent="0.25">
      <c r="A176">
        <v>70918</v>
      </c>
      <c r="B176">
        <v>28388</v>
      </c>
      <c r="C176" t="s">
        <v>628</v>
      </c>
      <c r="D176" t="s">
        <v>629</v>
      </c>
      <c r="E176" t="s">
        <v>94</v>
      </c>
      <c r="F176">
        <v>100</v>
      </c>
      <c r="G176" s="6">
        <v>-8496.2800000000007</v>
      </c>
      <c r="H176" s="6">
        <v>8496.2800000000007</v>
      </c>
      <c r="I176">
        <v>933</v>
      </c>
      <c r="J176">
        <f t="shared" si="6"/>
        <v>0.17670454545454545</v>
      </c>
      <c r="K176">
        <v>42</v>
      </c>
      <c r="L176">
        <f t="shared" si="7"/>
        <v>7.4215909090909085</v>
      </c>
      <c r="O176" s="13">
        <v>0.03</v>
      </c>
      <c r="P176">
        <f t="shared" si="8"/>
        <v>0.22264772727272725</v>
      </c>
    </row>
    <row r="177" spans="1:18" hidden="1" x14ac:dyDescent="0.25">
      <c r="A177">
        <v>42067</v>
      </c>
      <c r="B177">
        <v>30434</v>
      </c>
      <c r="C177" t="s">
        <v>540</v>
      </c>
      <c r="D177" t="s">
        <v>568</v>
      </c>
      <c r="E177" t="s">
        <v>94</v>
      </c>
      <c r="F177">
        <v>49</v>
      </c>
      <c r="G177" s="6">
        <v>-9777.08</v>
      </c>
      <c r="H177" s="6">
        <v>9777.08</v>
      </c>
      <c r="I177">
        <v>53</v>
      </c>
      <c r="J177">
        <f t="shared" si="6"/>
        <v>1.0037878787878788E-2</v>
      </c>
      <c r="K177">
        <v>42</v>
      </c>
      <c r="L177">
        <f t="shared" si="7"/>
        <v>0.42159090909090913</v>
      </c>
      <c r="O177" s="13">
        <v>0.02</v>
      </c>
      <c r="P177">
        <f t="shared" si="8"/>
        <v>8.4318181818181827E-3</v>
      </c>
      <c r="Q177" s="6"/>
      <c r="R177" s="6"/>
    </row>
    <row r="178" spans="1:18" hidden="1" x14ac:dyDescent="0.25">
      <c r="A178">
        <v>56972</v>
      </c>
      <c r="B178">
        <v>30526</v>
      </c>
      <c r="C178" t="s">
        <v>636</v>
      </c>
      <c r="D178" t="s">
        <v>609</v>
      </c>
      <c r="E178" t="s">
        <v>94</v>
      </c>
      <c r="F178">
        <v>100</v>
      </c>
      <c r="G178" s="6">
        <v>-8935.57</v>
      </c>
      <c r="H178" s="6">
        <v>8935.57</v>
      </c>
      <c r="I178">
        <v>181</v>
      </c>
      <c r="J178">
        <f t="shared" si="6"/>
        <v>3.4280303030303029E-2</v>
      </c>
      <c r="K178">
        <v>42</v>
      </c>
      <c r="L178">
        <f t="shared" si="7"/>
        <v>1.4397727272727272</v>
      </c>
      <c r="O178" s="13">
        <v>0.02</v>
      </c>
      <c r="P178">
        <f t="shared" si="8"/>
        <v>2.8795454545454544E-2</v>
      </c>
    </row>
    <row r="179" spans="1:18" hidden="1" x14ac:dyDescent="0.25">
      <c r="A179">
        <v>69230</v>
      </c>
      <c r="B179">
        <v>31673</v>
      </c>
      <c r="C179" t="s">
        <v>1534</v>
      </c>
      <c r="D179" t="s">
        <v>1174</v>
      </c>
      <c r="E179" t="s">
        <v>94</v>
      </c>
      <c r="F179">
        <v>120</v>
      </c>
      <c r="G179" s="6">
        <v>5638.92</v>
      </c>
      <c r="H179" s="6">
        <v>5638.92</v>
      </c>
      <c r="I179">
        <v>485</v>
      </c>
      <c r="J179">
        <f t="shared" si="6"/>
        <v>9.1856060606060608E-2</v>
      </c>
      <c r="K179">
        <v>42</v>
      </c>
      <c r="L179">
        <f t="shared" si="7"/>
        <v>3.8579545454545454</v>
      </c>
      <c r="O179" s="13">
        <v>7.0000000000000001E-3</v>
      </c>
      <c r="P179">
        <f t="shared" si="8"/>
        <v>2.7005681818181818E-2</v>
      </c>
      <c r="Q179" s="6"/>
      <c r="R179" s="6"/>
    </row>
    <row r="180" spans="1:18" hidden="1" x14ac:dyDescent="0.25">
      <c r="A180">
        <v>45500</v>
      </c>
      <c r="B180">
        <v>31792</v>
      </c>
      <c r="C180" t="s">
        <v>629</v>
      </c>
      <c r="D180" t="s">
        <v>636</v>
      </c>
      <c r="E180" t="s">
        <v>94</v>
      </c>
      <c r="F180">
        <v>100</v>
      </c>
      <c r="G180" s="6">
        <v>-8887.09</v>
      </c>
      <c r="H180" s="6">
        <v>8887.09</v>
      </c>
      <c r="I180">
        <v>74</v>
      </c>
      <c r="J180">
        <f t="shared" si="6"/>
        <v>1.4015151515151515E-2</v>
      </c>
      <c r="K180">
        <v>42</v>
      </c>
      <c r="L180">
        <f t="shared" si="7"/>
        <v>0.58863636363636362</v>
      </c>
      <c r="O180" s="13">
        <v>0.02</v>
      </c>
      <c r="P180">
        <f t="shared" si="8"/>
        <v>1.1772727272727273E-2</v>
      </c>
    </row>
    <row r="181" spans="1:18" hidden="1" x14ac:dyDescent="0.25">
      <c r="A181">
        <v>43937</v>
      </c>
      <c r="B181">
        <v>31959</v>
      </c>
      <c r="C181" t="s">
        <v>605</v>
      </c>
      <c r="D181" t="s">
        <v>1220</v>
      </c>
      <c r="E181" t="s">
        <v>94</v>
      </c>
      <c r="F181">
        <v>121</v>
      </c>
      <c r="G181" s="6">
        <v>3397.17</v>
      </c>
      <c r="H181" s="6">
        <v>3397.17</v>
      </c>
      <c r="I181">
        <v>63</v>
      </c>
      <c r="J181">
        <f t="shared" si="6"/>
        <v>1.1931818181818182E-2</v>
      </c>
      <c r="K181" s="6">
        <v>42</v>
      </c>
      <c r="L181">
        <f t="shared" si="7"/>
        <v>0.50113636363636371</v>
      </c>
      <c r="O181" s="13">
        <v>0.06</v>
      </c>
      <c r="P181">
        <f t="shared" si="8"/>
        <v>3.006818181818182E-2</v>
      </c>
      <c r="Q181" s="6"/>
      <c r="R181" s="6"/>
    </row>
    <row r="182" spans="1:18" hidden="1" x14ac:dyDescent="0.25">
      <c r="A182">
        <v>68585</v>
      </c>
      <c r="B182">
        <v>32594</v>
      </c>
      <c r="C182" t="s">
        <v>423</v>
      </c>
      <c r="D182" t="s">
        <v>628</v>
      </c>
      <c r="E182" t="s">
        <v>94</v>
      </c>
      <c r="F182">
        <v>100</v>
      </c>
      <c r="G182" s="6">
        <v>-8496.09</v>
      </c>
      <c r="H182" s="6">
        <v>8496.09</v>
      </c>
      <c r="I182">
        <v>438</v>
      </c>
      <c r="J182">
        <f t="shared" si="6"/>
        <v>8.2954545454545461E-2</v>
      </c>
      <c r="K182">
        <v>42</v>
      </c>
      <c r="L182">
        <f t="shared" si="7"/>
        <v>3.4840909090909093</v>
      </c>
      <c r="O182" s="13">
        <v>0.03</v>
      </c>
      <c r="P182">
        <f t="shared" si="8"/>
        <v>0.10452272727272728</v>
      </c>
    </row>
    <row r="183" spans="1:18" hidden="1" x14ac:dyDescent="0.25">
      <c r="A183">
        <v>28915</v>
      </c>
      <c r="B183">
        <v>33091</v>
      </c>
      <c r="C183" t="s">
        <v>511</v>
      </c>
      <c r="D183" t="s">
        <v>107</v>
      </c>
      <c r="E183" t="s">
        <v>94</v>
      </c>
      <c r="F183">
        <v>100</v>
      </c>
      <c r="G183" s="6">
        <v>-5334.5</v>
      </c>
      <c r="H183" s="6">
        <v>5334.5</v>
      </c>
      <c r="I183">
        <v>23</v>
      </c>
      <c r="J183">
        <f t="shared" si="6"/>
        <v>4.3560606060606064E-3</v>
      </c>
      <c r="K183">
        <v>42</v>
      </c>
      <c r="L183">
        <f t="shared" si="7"/>
        <v>0.18295454545454548</v>
      </c>
      <c r="O183" s="13">
        <v>0.02</v>
      </c>
      <c r="P183">
        <f t="shared" si="8"/>
        <v>3.6590909090909096E-3</v>
      </c>
    </row>
    <row r="184" spans="1:18" hidden="1" x14ac:dyDescent="0.25">
      <c r="A184">
        <v>70832</v>
      </c>
      <c r="B184">
        <v>34441</v>
      </c>
      <c r="C184" t="s">
        <v>1346</v>
      </c>
      <c r="D184" t="s">
        <v>1174</v>
      </c>
      <c r="E184" t="s">
        <v>94</v>
      </c>
      <c r="F184">
        <v>98</v>
      </c>
      <c r="G184" s="6">
        <v>-5117.7700000000004</v>
      </c>
      <c r="H184" s="6">
        <v>5117.7700000000004</v>
      </c>
      <c r="I184">
        <v>861</v>
      </c>
      <c r="J184">
        <f t="shared" si="6"/>
        <v>0.16306818181818181</v>
      </c>
      <c r="K184">
        <v>42</v>
      </c>
      <c r="L184">
        <f t="shared" si="7"/>
        <v>6.8488636363636362</v>
      </c>
      <c r="O184" s="13">
        <v>8.0000000000000002E-3</v>
      </c>
      <c r="P184">
        <f t="shared" si="8"/>
        <v>5.4790909090909092E-2</v>
      </c>
    </row>
    <row r="185" spans="1:18" hidden="1" x14ac:dyDescent="0.25">
      <c r="A185">
        <v>70961</v>
      </c>
      <c r="B185">
        <v>40035</v>
      </c>
      <c r="C185" t="s">
        <v>1280</v>
      </c>
      <c r="D185" t="s">
        <v>962</v>
      </c>
      <c r="E185" t="s">
        <v>94</v>
      </c>
      <c r="F185">
        <v>64</v>
      </c>
      <c r="G185" s="6">
        <v>3188.86</v>
      </c>
      <c r="H185" s="6">
        <v>3188.86</v>
      </c>
      <c r="I185">
        <v>985</v>
      </c>
      <c r="J185">
        <f t="shared" si="6"/>
        <v>0.1865530303030303</v>
      </c>
      <c r="K185">
        <v>42</v>
      </c>
      <c r="L185">
        <f t="shared" si="7"/>
        <v>7.8352272727272725</v>
      </c>
      <c r="O185" s="13">
        <v>7.0000000000000007E-2</v>
      </c>
      <c r="P185">
        <f t="shared" si="8"/>
        <v>0.54846590909090909</v>
      </c>
    </row>
    <row r="186" spans="1:18" hidden="1" x14ac:dyDescent="0.25">
      <c r="A186">
        <v>26003</v>
      </c>
      <c r="B186">
        <v>40245</v>
      </c>
      <c r="C186" t="s">
        <v>1469</v>
      </c>
      <c r="D186" t="s">
        <v>1534</v>
      </c>
      <c r="E186" t="s">
        <v>94</v>
      </c>
      <c r="F186">
        <v>120</v>
      </c>
      <c r="G186" s="6">
        <v>5639.11</v>
      </c>
      <c r="H186" s="6">
        <v>5639.11</v>
      </c>
      <c r="I186">
        <v>19</v>
      </c>
      <c r="J186">
        <f t="shared" si="6"/>
        <v>3.5984848484848487E-3</v>
      </c>
      <c r="K186" s="6">
        <v>42</v>
      </c>
      <c r="L186">
        <f t="shared" si="7"/>
        <v>0.15113636363636365</v>
      </c>
      <c r="O186" s="13">
        <v>7.0000000000000001E-3</v>
      </c>
      <c r="P186">
        <f t="shared" si="8"/>
        <v>1.0579545454545455E-3</v>
      </c>
    </row>
    <row r="187" spans="1:18" hidden="1" x14ac:dyDescent="0.25">
      <c r="A187">
        <v>12687</v>
      </c>
      <c r="B187">
        <v>40424</v>
      </c>
      <c r="C187" t="s">
        <v>530</v>
      </c>
      <c r="D187" t="s">
        <v>380</v>
      </c>
      <c r="E187" t="s">
        <v>94</v>
      </c>
      <c r="F187">
        <v>100</v>
      </c>
      <c r="G187" s="6">
        <v>-8989.42</v>
      </c>
      <c r="H187" s="6">
        <v>8989.42</v>
      </c>
      <c r="I187">
        <v>8</v>
      </c>
      <c r="J187">
        <f t="shared" si="6"/>
        <v>1.5151515151515152E-3</v>
      </c>
      <c r="K187">
        <v>42</v>
      </c>
      <c r="L187">
        <f t="shared" si="7"/>
        <v>6.363636363636363E-2</v>
      </c>
      <c r="O187" s="13">
        <v>0.02</v>
      </c>
      <c r="P187">
        <f t="shared" si="8"/>
        <v>1.2727272727272726E-3</v>
      </c>
    </row>
    <row r="188" spans="1:18" hidden="1" x14ac:dyDescent="0.25">
      <c r="A188">
        <v>69772</v>
      </c>
      <c r="B188">
        <v>43170</v>
      </c>
      <c r="C188" t="s">
        <v>600</v>
      </c>
      <c r="D188" t="s">
        <v>587</v>
      </c>
      <c r="E188" t="s">
        <v>94</v>
      </c>
      <c r="F188">
        <v>84</v>
      </c>
      <c r="G188" s="6">
        <v>-9825.69</v>
      </c>
      <c r="H188" s="6">
        <v>9825.69</v>
      </c>
      <c r="I188">
        <v>544</v>
      </c>
      <c r="J188">
        <f t="shared" si="6"/>
        <v>0.10303030303030303</v>
      </c>
      <c r="K188">
        <v>42</v>
      </c>
      <c r="L188">
        <f t="shared" si="7"/>
        <v>4.3272727272727272</v>
      </c>
      <c r="O188" s="13">
        <v>0.02</v>
      </c>
      <c r="P188">
        <f t="shared" si="8"/>
        <v>8.654545454545455E-2</v>
      </c>
      <c r="Q188" s="6"/>
      <c r="R188" s="6"/>
    </row>
    <row r="189" spans="1:18" hidden="1" x14ac:dyDescent="0.25">
      <c r="A189">
        <v>70360</v>
      </c>
      <c r="B189">
        <v>346262</v>
      </c>
      <c r="C189" t="s">
        <v>588</v>
      </c>
      <c r="D189" t="s">
        <v>484</v>
      </c>
      <c r="E189" t="s">
        <v>70</v>
      </c>
      <c r="F189">
        <v>100</v>
      </c>
      <c r="G189" s="6">
        <v>-10018.82</v>
      </c>
      <c r="H189" s="6">
        <v>10018.82</v>
      </c>
      <c r="I189">
        <v>646</v>
      </c>
      <c r="J189">
        <f t="shared" si="6"/>
        <v>0.12234848484848485</v>
      </c>
      <c r="K189">
        <v>42</v>
      </c>
      <c r="L189">
        <f t="shared" si="7"/>
        <v>5.1386363636363637</v>
      </c>
      <c r="O189" s="13">
        <v>0.02</v>
      </c>
      <c r="P189">
        <f t="shared" si="8"/>
        <v>0.10277272727272728</v>
      </c>
      <c r="Q189" s="6"/>
      <c r="R189" s="6"/>
    </row>
    <row r="190" spans="1:18" hidden="1" x14ac:dyDescent="0.25">
      <c r="A190">
        <v>36377</v>
      </c>
      <c r="B190">
        <v>976</v>
      </c>
      <c r="C190" t="s">
        <v>1719</v>
      </c>
      <c r="D190" t="s">
        <v>1131</v>
      </c>
      <c r="E190" t="s">
        <v>94</v>
      </c>
      <c r="F190">
        <v>75</v>
      </c>
      <c r="G190" s="6">
        <v>-1924.45</v>
      </c>
      <c r="H190" s="6">
        <v>1924.45</v>
      </c>
      <c r="I190">
        <v>34</v>
      </c>
      <c r="J190">
        <f t="shared" si="6"/>
        <v>6.4393939393939392E-3</v>
      </c>
      <c r="K190">
        <v>36</v>
      </c>
      <c r="L190">
        <f t="shared" si="7"/>
        <v>0.23181818181818181</v>
      </c>
      <c r="O190" s="13">
        <v>0.73</v>
      </c>
      <c r="P190">
        <f t="shared" si="8"/>
        <v>0.16922727272727273</v>
      </c>
      <c r="Q190">
        <f>SUM(P190:P203)</f>
        <v>0.79896136363636361</v>
      </c>
    </row>
    <row r="191" spans="1:18" hidden="1" x14ac:dyDescent="0.25">
      <c r="A191">
        <v>50647</v>
      </c>
      <c r="B191">
        <v>11974</v>
      </c>
      <c r="C191" t="s">
        <v>52</v>
      </c>
      <c r="D191" t="s">
        <v>53</v>
      </c>
      <c r="F191">
        <v>130</v>
      </c>
      <c r="G191" s="6">
        <v>-4478.96</v>
      </c>
      <c r="H191" s="6">
        <v>4478.96</v>
      </c>
      <c r="I191">
        <v>115</v>
      </c>
      <c r="J191">
        <f t="shared" si="6"/>
        <v>2.1780303030303032E-2</v>
      </c>
      <c r="K191">
        <v>36</v>
      </c>
      <c r="L191">
        <f t="shared" si="7"/>
        <v>0.78409090909090917</v>
      </c>
      <c r="O191" s="13">
        <v>1.9699999999999999E-2</v>
      </c>
      <c r="P191">
        <f t="shared" si="8"/>
        <v>1.544659090909091E-2</v>
      </c>
      <c r="Q191" s="6"/>
      <c r="R191" s="6"/>
    </row>
    <row r="192" spans="1:18" hidden="1" x14ac:dyDescent="0.25">
      <c r="A192">
        <v>61602</v>
      </c>
      <c r="B192">
        <v>13852</v>
      </c>
      <c r="C192" t="s">
        <v>1707</v>
      </c>
      <c r="D192" t="s">
        <v>1520</v>
      </c>
      <c r="E192" t="s">
        <v>64</v>
      </c>
      <c r="F192">
        <v>120</v>
      </c>
      <c r="G192" s="6">
        <v>9232.81</v>
      </c>
      <c r="H192" s="6">
        <v>9232.81</v>
      </c>
      <c r="I192">
        <v>233</v>
      </c>
      <c r="J192">
        <f t="shared" si="6"/>
        <v>4.4128787878787878E-2</v>
      </c>
      <c r="K192">
        <v>36</v>
      </c>
      <c r="L192">
        <f t="shared" si="7"/>
        <v>1.5886363636363636</v>
      </c>
      <c r="O192" s="13">
        <v>0.09</v>
      </c>
      <c r="P192">
        <f t="shared" si="8"/>
        <v>0.14297727272727273</v>
      </c>
      <c r="Q192" s="6"/>
      <c r="R192" s="6"/>
    </row>
    <row r="193" spans="1:18" hidden="1" x14ac:dyDescent="0.25">
      <c r="A193">
        <v>40588</v>
      </c>
      <c r="B193">
        <v>15872</v>
      </c>
      <c r="C193" t="s">
        <v>311</v>
      </c>
      <c r="D193" t="s">
        <v>312</v>
      </c>
      <c r="E193" t="s">
        <v>64</v>
      </c>
      <c r="F193">
        <v>75</v>
      </c>
      <c r="G193" s="6">
        <v>9225.3799999999992</v>
      </c>
      <c r="H193" s="6">
        <v>9225.3799999999992</v>
      </c>
      <c r="I193">
        <v>46</v>
      </c>
      <c r="J193">
        <f t="shared" si="6"/>
        <v>8.7121212121212127E-3</v>
      </c>
      <c r="K193" s="6">
        <v>36</v>
      </c>
      <c r="L193">
        <f t="shared" si="7"/>
        <v>0.31363636363636366</v>
      </c>
      <c r="O193" s="13">
        <v>0.09</v>
      </c>
      <c r="P193">
        <f t="shared" si="8"/>
        <v>2.8227272727272729E-2</v>
      </c>
    </row>
    <row r="194" spans="1:18" hidden="1" x14ac:dyDescent="0.25">
      <c r="A194">
        <v>44092</v>
      </c>
      <c r="B194">
        <v>17521</v>
      </c>
      <c r="C194" t="s">
        <v>316</v>
      </c>
      <c r="D194" t="s">
        <v>317</v>
      </c>
      <c r="E194" t="s">
        <v>94</v>
      </c>
      <c r="F194">
        <v>75</v>
      </c>
      <c r="G194" s="6">
        <v>-4532.93</v>
      </c>
      <c r="H194" s="6">
        <v>4532.93</v>
      </c>
      <c r="I194">
        <v>65</v>
      </c>
      <c r="J194">
        <f t="shared" ref="J194:J257" si="9">I194/5280</f>
        <v>1.231060606060606E-2</v>
      </c>
      <c r="K194" s="6">
        <v>36</v>
      </c>
      <c r="L194">
        <f t="shared" ref="L194:L257" si="10">J194*K194</f>
        <v>0.44318181818181818</v>
      </c>
      <c r="O194" s="13">
        <v>0.01</v>
      </c>
      <c r="P194">
        <f t="shared" ref="P194:P257" si="11">O194*L194</f>
        <v>4.4318181818181817E-3</v>
      </c>
    </row>
    <row r="195" spans="1:18" hidden="1" x14ac:dyDescent="0.25">
      <c r="A195">
        <v>25322</v>
      </c>
      <c r="B195">
        <v>17878</v>
      </c>
      <c r="C195" t="s">
        <v>1520</v>
      </c>
      <c r="D195" t="s">
        <v>840</v>
      </c>
      <c r="E195" t="s">
        <v>70</v>
      </c>
      <c r="F195">
        <v>130</v>
      </c>
      <c r="G195" s="6">
        <v>5854.22</v>
      </c>
      <c r="H195" s="6">
        <v>5854.22</v>
      </c>
      <c r="I195">
        <v>18</v>
      </c>
      <c r="J195">
        <f t="shared" si="9"/>
        <v>3.4090909090909089E-3</v>
      </c>
      <c r="K195" s="6">
        <v>36</v>
      </c>
      <c r="L195">
        <f t="shared" si="10"/>
        <v>0.12272727272727273</v>
      </c>
      <c r="O195" s="13">
        <v>0.09</v>
      </c>
      <c r="P195">
        <f t="shared" si="11"/>
        <v>1.1045454545454546E-2</v>
      </c>
      <c r="Q195" s="6"/>
      <c r="R195" s="6"/>
    </row>
    <row r="196" spans="1:18" hidden="1" x14ac:dyDescent="0.25">
      <c r="A196">
        <v>67877</v>
      </c>
      <c r="B196">
        <v>19091</v>
      </c>
      <c r="C196" t="s">
        <v>319</v>
      </c>
      <c r="D196" t="s">
        <v>311</v>
      </c>
      <c r="E196" t="s">
        <v>64</v>
      </c>
      <c r="F196">
        <v>120</v>
      </c>
      <c r="G196" s="6">
        <v>9225.57</v>
      </c>
      <c r="H196" s="6">
        <v>9225.57</v>
      </c>
      <c r="I196">
        <v>398</v>
      </c>
      <c r="J196">
        <f t="shared" si="9"/>
        <v>7.5378787878787878E-2</v>
      </c>
      <c r="K196">
        <v>36</v>
      </c>
      <c r="L196">
        <f t="shared" si="10"/>
        <v>2.7136363636363638</v>
      </c>
      <c r="O196" s="13">
        <v>0.09</v>
      </c>
      <c r="P196">
        <f t="shared" si="11"/>
        <v>0.24422727272727274</v>
      </c>
      <c r="Q196" s="6"/>
      <c r="R196" s="6"/>
    </row>
    <row r="197" spans="1:18" hidden="1" x14ac:dyDescent="0.25">
      <c r="A197">
        <v>20251</v>
      </c>
      <c r="B197">
        <v>19148</v>
      </c>
      <c r="C197" t="s">
        <v>1415</v>
      </c>
      <c r="D197" t="s">
        <v>319</v>
      </c>
      <c r="E197" t="s">
        <v>64</v>
      </c>
      <c r="F197">
        <v>120</v>
      </c>
      <c r="G197" s="6">
        <v>2548.33</v>
      </c>
      <c r="H197" s="6">
        <v>2548.33</v>
      </c>
      <c r="I197">
        <v>15</v>
      </c>
      <c r="J197">
        <f t="shared" si="9"/>
        <v>2.840909090909091E-3</v>
      </c>
      <c r="K197" s="6">
        <v>36</v>
      </c>
      <c r="L197">
        <f t="shared" si="10"/>
        <v>0.10227272727272728</v>
      </c>
      <c r="O197" s="13">
        <v>0.09</v>
      </c>
      <c r="P197">
        <f t="shared" si="11"/>
        <v>9.2045454545454548E-3</v>
      </c>
    </row>
    <row r="198" spans="1:18" hidden="1" x14ac:dyDescent="0.25">
      <c r="A198">
        <v>50705</v>
      </c>
      <c r="B198">
        <v>20396</v>
      </c>
      <c r="C198" t="s">
        <v>68</v>
      </c>
      <c r="D198" t="s">
        <v>52</v>
      </c>
      <c r="E198" t="s">
        <v>27</v>
      </c>
      <c r="F198">
        <v>130</v>
      </c>
      <c r="G198" s="6">
        <v>-4478.7700000000004</v>
      </c>
      <c r="H198" s="6">
        <v>4478.7700000000004</v>
      </c>
      <c r="I198">
        <v>115</v>
      </c>
      <c r="J198">
        <f t="shared" si="9"/>
        <v>2.1780303030303032E-2</v>
      </c>
      <c r="K198">
        <v>36</v>
      </c>
      <c r="L198">
        <f t="shared" si="10"/>
        <v>0.78409090909090917</v>
      </c>
      <c r="O198" s="13">
        <v>1.9699999999999999E-2</v>
      </c>
      <c r="P198">
        <f t="shared" si="11"/>
        <v>1.544659090909091E-2</v>
      </c>
    </row>
    <row r="199" spans="1:18" hidden="1" x14ac:dyDescent="0.25">
      <c r="A199">
        <v>47349</v>
      </c>
      <c r="B199">
        <v>23543</v>
      </c>
      <c r="C199" t="s">
        <v>841</v>
      </c>
      <c r="D199" t="s">
        <v>1621</v>
      </c>
      <c r="E199" t="s">
        <v>70</v>
      </c>
      <c r="F199">
        <v>130</v>
      </c>
      <c r="G199" s="6">
        <v>5853.84</v>
      </c>
      <c r="H199" s="6">
        <v>5853.84</v>
      </c>
      <c r="I199">
        <v>138</v>
      </c>
      <c r="J199">
        <f t="shared" si="9"/>
        <v>2.6136363636363635E-2</v>
      </c>
      <c r="K199" s="6">
        <v>36</v>
      </c>
      <c r="L199">
        <f t="shared" si="10"/>
        <v>0.94090909090909081</v>
      </c>
      <c r="O199" s="13">
        <v>0.09</v>
      </c>
      <c r="P199">
        <f t="shared" si="11"/>
        <v>8.4681818181818164E-2</v>
      </c>
      <c r="Q199" s="6"/>
      <c r="R199" s="6"/>
    </row>
    <row r="200" spans="1:18" hidden="1" x14ac:dyDescent="0.25">
      <c r="A200">
        <v>37641</v>
      </c>
      <c r="B200">
        <v>23823</v>
      </c>
      <c r="C200" t="s">
        <v>1520</v>
      </c>
      <c r="D200" t="s">
        <v>1380</v>
      </c>
      <c r="E200" t="s">
        <v>64</v>
      </c>
      <c r="F200">
        <v>120</v>
      </c>
      <c r="G200" s="6">
        <v>3377.88</v>
      </c>
      <c r="H200" s="6">
        <v>3377.88</v>
      </c>
      <c r="I200">
        <v>37</v>
      </c>
      <c r="J200">
        <f t="shared" si="9"/>
        <v>7.0075757575757576E-3</v>
      </c>
      <c r="K200" s="6">
        <v>36</v>
      </c>
      <c r="L200">
        <f t="shared" si="10"/>
        <v>0.25227272727272726</v>
      </c>
      <c r="O200" s="13">
        <v>0.09</v>
      </c>
      <c r="P200">
        <f t="shared" si="11"/>
        <v>2.2704545454545453E-2</v>
      </c>
    </row>
    <row r="201" spans="1:18" hidden="1" x14ac:dyDescent="0.25">
      <c r="A201">
        <v>10781</v>
      </c>
      <c r="B201">
        <v>27384</v>
      </c>
      <c r="C201" t="s">
        <v>1131</v>
      </c>
      <c r="D201" t="s">
        <v>316</v>
      </c>
      <c r="E201" t="s">
        <v>94</v>
      </c>
      <c r="F201">
        <v>75</v>
      </c>
      <c r="G201" s="6">
        <v>-1924.64</v>
      </c>
      <c r="H201" s="6">
        <v>1924.64</v>
      </c>
      <c r="I201">
        <v>6</v>
      </c>
      <c r="J201">
        <f t="shared" si="9"/>
        <v>1.1363636363636363E-3</v>
      </c>
      <c r="K201" s="6">
        <v>36</v>
      </c>
      <c r="L201">
        <f t="shared" si="10"/>
        <v>4.0909090909090909E-2</v>
      </c>
      <c r="O201" s="13">
        <v>0.73</v>
      </c>
      <c r="P201">
        <f t="shared" si="11"/>
        <v>2.9863636363636363E-2</v>
      </c>
      <c r="Q201" s="6"/>
      <c r="R201" s="6"/>
    </row>
    <row r="202" spans="1:18" hidden="1" x14ac:dyDescent="0.25">
      <c r="A202">
        <v>35275</v>
      </c>
      <c r="B202">
        <v>32969</v>
      </c>
      <c r="C202" t="s">
        <v>1707</v>
      </c>
      <c r="D202" t="s">
        <v>1330</v>
      </c>
      <c r="E202" t="s">
        <v>27</v>
      </c>
      <c r="F202">
        <v>84</v>
      </c>
      <c r="G202" s="6">
        <v>-9235.7800000000007</v>
      </c>
      <c r="H202" s="6">
        <v>9235.7800000000007</v>
      </c>
      <c r="I202">
        <v>33</v>
      </c>
      <c r="J202">
        <f t="shared" si="9"/>
        <v>6.2500000000000003E-3</v>
      </c>
      <c r="K202" s="6">
        <v>36</v>
      </c>
      <c r="L202">
        <f t="shared" si="10"/>
        <v>0.22500000000000001</v>
      </c>
      <c r="O202" s="13">
        <v>0.09</v>
      </c>
      <c r="P202">
        <f t="shared" si="11"/>
        <v>2.0250000000000001E-2</v>
      </c>
    </row>
    <row r="203" spans="1:18" hidden="1" x14ac:dyDescent="0.25">
      <c r="A203">
        <v>1779</v>
      </c>
      <c r="B203">
        <v>39597</v>
      </c>
      <c r="C203" t="s">
        <v>840</v>
      </c>
      <c r="D203" t="s">
        <v>841</v>
      </c>
      <c r="E203" t="s">
        <v>70</v>
      </c>
      <c r="F203">
        <v>130</v>
      </c>
      <c r="G203" s="6">
        <v>5854.03</v>
      </c>
      <c r="H203" s="6">
        <v>5854.03</v>
      </c>
      <c r="I203">
        <v>2</v>
      </c>
      <c r="J203">
        <f t="shared" si="9"/>
        <v>3.7878787878787879E-4</v>
      </c>
      <c r="K203">
        <v>36</v>
      </c>
      <c r="L203">
        <f t="shared" si="10"/>
        <v>1.3636363636363636E-2</v>
      </c>
      <c r="O203" s="13">
        <v>0.09</v>
      </c>
      <c r="P203">
        <f t="shared" si="11"/>
        <v>1.2272727272727272E-3</v>
      </c>
      <c r="Q203" s="6"/>
      <c r="R203" s="6"/>
    </row>
    <row r="204" spans="1:18" hidden="1" x14ac:dyDescent="0.25">
      <c r="A204">
        <v>69233</v>
      </c>
      <c r="B204">
        <v>3395</v>
      </c>
      <c r="C204" t="s">
        <v>280</v>
      </c>
      <c r="D204" t="s">
        <v>281</v>
      </c>
      <c r="E204" t="s">
        <v>94</v>
      </c>
      <c r="F204">
        <v>75</v>
      </c>
      <c r="G204" s="6">
        <v>-1277.5899999999999</v>
      </c>
      <c r="H204" s="6">
        <v>1277.5899999999999</v>
      </c>
      <c r="I204">
        <v>652</v>
      </c>
      <c r="J204">
        <f t="shared" si="9"/>
        <v>0.12348484848484849</v>
      </c>
      <c r="K204" s="6">
        <v>30</v>
      </c>
      <c r="L204">
        <f t="shared" si="10"/>
        <v>3.7045454545454546</v>
      </c>
      <c r="O204" s="13">
        <v>0.73</v>
      </c>
      <c r="P204">
        <f t="shared" si="11"/>
        <v>2.7043181818181816</v>
      </c>
      <c r="Q204">
        <f>SUM(P204:P231)</f>
        <v>15.420388546384936</v>
      </c>
    </row>
    <row r="205" spans="1:18" hidden="1" x14ac:dyDescent="0.25">
      <c r="A205">
        <v>36379</v>
      </c>
      <c r="B205">
        <v>4695</v>
      </c>
      <c r="C205" t="s">
        <v>859</v>
      </c>
      <c r="D205" t="s">
        <v>1157</v>
      </c>
      <c r="E205" t="s">
        <v>94</v>
      </c>
      <c r="F205">
        <v>98</v>
      </c>
      <c r="G205" s="6">
        <v>5113.8999999999996</v>
      </c>
      <c r="H205" s="6">
        <v>5113.8999999999996</v>
      </c>
      <c r="I205">
        <v>34</v>
      </c>
      <c r="J205">
        <f t="shared" si="9"/>
        <v>6.4393939393939392E-3</v>
      </c>
      <c r="K205">
        <v>30</v>
      </c>
      <c r="L205">
        <f t="shared" si="10"/>
        <v>0.19318181818181818</v>
      </c>
      <c r="O205" s="13">
        <v>8.0000000000000002E-3</v>
      </c>
      <c r="P205">
        <f t="shared" si="11"/>
        <v>1.5454545454545454E-3</v>
      </c>
    </row>
    <row r="206" spans="1:18" hidden="1" x14ac:dyDescent="0.25">
      <c r="A206">
        <v>58398</v>
      </c>
      <c r="B206">
        <v>5643</v>
      </c>
      <c r="C206" t="s">
        <v>1515</v>
      </c>
      <c r="D206" t="s">
        <v>1378</v>
      </c>
      <c r="E206" t="s">
        <v>94</v>
      </c>
      <c r="F206">
        <v>126</v>
      </c>
      <c r="G206" s="6">
        <v>4620.8</v>
      </c>
      <c r="H206" s="6">
        <v>4620.8</v>
      </c>
      <c r="I206">
        <v>197</v>
      </c>
      <c r="J206">
        <f t="shared" si="9"/>
        <v>3.7310606060606058E-2</v>
      </c>
      <c r="K206">
        <v>30</v>
      </c>
      <c r="L206">
        <f t="shared" si="10"/>
        <v>1.1193181818181817</v>
      </c>
      <c r="O206" s="13">
        <v>8.9999999999999993E-3</v>
      </c>
      <c r="P206">
        <f t="shared" si="11"/>
        <v>1.0073863636363634E-2</v>
      </c>
      <c r="Q206" s="6"/>
      <c r="R206" s="6"/>
    </row>
    <row r="207" spans="1:18" hidden="1" x14ac:dyDescent="0.25">
      <c r="A207">
        <v>30448</v>
      </c>
      <c r="B207">
        <v>6172</v>
      </c>
      <c r="C207" t="s">
        <v>1621</v>
      </c>
      <c r="D207" t="s">
        <v>1020</v>
      </c>
      <c r="E207" t="s">
        <v>70</v>
      </c>
      <c r="F207">
        <v>130</v>
      </c>
      <c r="G207" s="6">
        <v>5853.65</v>
      </c>
      <c r="H207" s="6">
        <v>5853.65</v>
      </c>
      <c r="I207">
        <v>25</v>
      </c>
      <c r="J207">
        <f t="shared" si="9"/>
        <v>4.734848484848485E-3</v>
      </c>
      <c r="K207" s="6">
        <v>30</v>
      </c>
      <c r="L207">
        <f t="shared" si="10"/>
        <v>0.14204545454545456</v>
      </c>
      <c r="O207" s="13">
        <v>0.09</v>
      </c>
      <c r="P207">
        <f t="shared" si="11"/>
        <v>1.278409090909091E-2</v>
      </c>
      <c r="Q207" s="6"/>
      <c r="R207" s="6"/>
    </row>
    <row r="208" spans="1:18" hidden="1" x14ac:dyDescent="0.25">
      <c r="A208">
        <v>2336</v>
      </c>
      <c r="B208">
        <v>7056</v>
      </c>
      <c r="C208" t="s">
        <v>848</v>
      </c>
      <c r="D208" t="s">
        <v>859</v>
      </c>
      <c r="E208" t="s">
        <v>94</v>
      </c>
      <c r="F208">
        <v>98</v>
      </c>
      <c r="G208" s="6">
        <v>5113.6899999999996</v>
      </c>
      <c r="H208" s="6">
        <v>5113.6899999999996</v>
      </c>
      <c r="I208">
        <v>2</v>
      </c>
      <c r="J208">
        <f t="shared" si="9"/>
        <v>3.7878787878787879E-4</v>
      </c>
      <c r="K208" s="6">
        <v>30</v>
      </c>
      <c r="L208">
        <f t="shared" si="10"/>
        <v>1.1363636363636364E-2</v>
      </c>
      <c r="O208" s="13">
        <v>8.0000000000000002E-3</v>
      </c>
      <c r="P208">
        <f t="shared" si="11"/>
        <v>9.0909090909090917E-5</v>
      </c>
      <c r="Q208" s="6"/>
      <c r="R208" s="6"/>
    </row>
    <row r="209" spans="1:18" hidden="1" x14ac:dyDescent="0.25">
      <c r="A209">
        <v>45645</v>
      </c>
      <c r="B209">
        <v>10676</v>
      </c>
      <c r="C209" t="s">
        <v>323</v>
      </c>
      <c r="D209" t="s">
        <v>1719</v>
      </c>
      <c r="E209" t="s">
        <v>94</v>
      </c>
      <c r="F209">
        <v>75</v>
      </c>
      <c r="G209" s="6">
        <v>-1924.26</v>
      </c>
      <c r="H209" s="6">
        <v>1924.26</v>
      </c>
      <c r="I209">
        <v>75</v>
      </c>
      <c r="J209">
        <f t="shared" si="9"/>
        <v>1.4204545454545454E-2</v>
      </c>
      <c r="K209" s="6">
        <v>30</v>
      </c>
      <c r="L209">
        <f t="shared" si="10"/>
        <v>0.42613636363636365</v>
      </c>
      <c r="O209" s="13">
        <v>0.73</v>
      </c>
      <c r="P209">
        <f t="shared" si="11"/>
        <v>0.31107954545454547</v>
      </c>
      <c r="Q209" s="6"/>
      <c r="R209" s="6"/>
    </row>
    <row r="210" spans="1:18" hidden="1" x14ac:dyDescent="0.25">
      <c r="A210">
        <v>67797</v>
      </c>
      <c r="B210">
        <v>11219</v>
      </c>
      <c r="C210" t="s">
        <v>899</v>
      </c>
      <c r="D210" t="s">
        <v>1514</v>
      </c>
      <c r="E210" t="s">
        <v>94</v>
      </c>
      <c r="F210">
        <v>126</v>
      </c>
      <c r="G210" s="6">
        <v>4393.42</v>
      </c>
      <c r="H210" s="6">
        <v>4393.42</v>
      </c>
      <c r="I210">
        <v>395</v>
      </c>
      <c r="J210">
        <f t="shared" si="9"/>
        <v>7.4810606060606064E-2</v>
      </c>
      <c r="K210">
        <v>30</v>
      </c>
      <c r="L210">
        <f t="shared" si="10"/>
        <v>2.2443181818181821</v>
      </c>
      <c r="O210" s="13">
        <v>0.01</v>
      </c>
      <c r="P210">
        <f t="shared" si="11"/>
        <v>2.244318181818182E-2</v>
      </c>
    </row>
    <row r="211" spans="1:18" hidden="1" x14ac:dyDescent="0.25">
      <c r="A211">
        <v>2092</v>
      </c>
      <c r="B211">
        <v>12583</v>
      </c>
      <c r="C211" t="s">
        <v>847</v>
      </c>
      <c r="D211" t="s">
        <v>848</v>
      </c>
      <c r="E211" t="s">
        <v>94</v>
      </c>
      <c r="F211">
        <v>98</v>
      </c>
      <c r="G211" s="6">
        <v>5113.88</v>
      </c>
      <c r="H211" s="6">
        <v>5113.88</v>
      </c>
      <c r="I211">
        <v>2</v>
      </c>
      <c r="J211">
        <f t="shared" si="9"/>
        <v>3.7878787878787879E-4</v>
      </c>
      <c r="K211" s="6">
        <v>30</v>
      </c>
      <c r="L211">
        <f t="shared" si="10"/>
        <v>1.1363636363636364E-2</v>
      </c>
      <c r="O211" s="13">
        <v>8.0000000000000002E-3</v>
      </c>
      <c r="P211">
        <f t="shared" si="11"/>
        <v>9.0909090909090917E-5</v>
      </c>
      <c r="Q211" s="6"/>
      <c r="R211" s="6"/>
    </row>
    <row r="212" spans="1:18" hidden="1" x14ac:dyDescent="0.25">
      <c r="A212">
        <v>31815</v>
      </c>
      <c r="B212">
        <v>14819</v>
      </c>
      <c r="C212" t="s">
        <v>1607</v>
      </c>
      <c r="D212" t="s">
        <v>792</v>
      </c>
      <c r="E212" t="s">
        <v>70</v>
      </c>
      <c r="F212">
        <v>130</v>
      </c>
      <c r="G212" s="6">
        <v>6681.1</v>
      </c>
      <c r="H212" s="6">
        <v>6681.1</v>
      </c>
      <c r="I212">
        <v>26</v>
      </c>
      <c r="J212">
        <f t="shared" si="9"/>
        <v>4.9242424242424239E-3</v>
      </c>
      <c r="K212" s="6">
        <v>30</v>
      </c>
      <c r="L212">
        <f t="shared" si="10"/>
        <v>0.14772727272727271</v>
      </c>
      <c r="O212" s="13">
        <v>0.09</v>
      </c>
      <c r="P212">
        <f t="shared" si="11"/>
        <v>1.3295454545454543E-2</v>
      </c>
    </row>
    <row r="213" spans="1:18" hidden="1" x14ac:dyDescent="0.25">
      <c r="A213">
        <v>69925</v>
      </c>
      <c r="B213">
        <v>16542</v>
      </c>
      <c r="C213" t="s">
        <v>1157</v>
      </c>
      <c r="D213" t="s">
        <v>1559</v>
      </c>
      <c r="E213" t="s">
        <v>94</v>
      </c>
      <c r="F213">
        <v>126</v>
      </c>
      <c r="G213" s="6">
        <v>4814.37</v>
      </c>
      <c r="H213" s="6">
        <v>4814.37</v>
      </c>
      <c r="I213">
        <v>559</v>
      </c>
      <c r="J213">
        <f t="shared" si="9"/>
        <v>0.10587121212121212</v>
      </c>
      <c r="K213">
        <v>30</v>
      </c>
      <c r="L213">
        <f t="shared" si="10"/>
        <v>3.1761363636363633</v>
      </c>
      <c r="O213" s="13">
        <v>8.9999999999999993E-3</v>
      </c>
      <c r="P213">
        <f t="shared" si="11"/>
        <v>2.8585227272727269E-2</v>
      </c>
    </row>
    <row r="214" spans="1:18" hidden="1" x14ac:dyDescent="0.25">
      <c r="A214">
        <v>40708</v>
      </c>
      <c r="B214">
        <v>16543</v>
      </c>
      <c r="C214" t="s">
        <v>865</v>
      </c>
      <c r="D214" t="s">
        <v>847</v>
      </c>
      <c r="E214" t="s">
        <v>94</v>
      </c>
      <c r="F214">
        <v>98</v>
      </c>
      <c r="G214" s="6">
        <v>5114.66</v>
      </c>
      <c r="H214" s="6">
        <v>5114.66</v>
      </c>
      <c r="I214">
        <v>47</v>
      </c>
      <c r="J214">
        <f t="shared" si="9"/>
        <v>8.9015151515151516E-3</v>
      </c>
      <c r="K214">
        <v>30</v>
      </c>
      <c r="L214">
        <f t="shared" si="10"/>
        <v>0.26704545454545453</v>
      </c>
      <c r="O214" s="13">
        <v>8.0000000000000002E-3</v>
      </c>
      <c r="P214">
        <f t="shared" si="11"/>
        <v>2.1363636363636363E-3</v>
      </c>
      <c r="Q214" s="6"/>
      <c r="R214" s="6"/>
    </row>
    <row r="215" spans="1:18" hidden="1" x14ac:dyDescent="0.25">
      <c r="A215">
        <v>54254</v>
      </c>
      <c r="B215">
        <v>16821</v>
      </c>
      <c r="C215" t="s">
        <v>1378</v>
      </c>
      <c r="D215" t="s">
        <v>899</v>
      </c>
      <c r="E215" t="s">
        <v>94</v>
      </c>
      <c r="F215">
        <v>126</v>
      </c>
      <c r="G215" s="6">
        <v>4533.1499999999996</v>
      </c>
      <c r="H215" s="6">
        <v>4533.1499999999996</v>
      </c>
      <c r="I215">
        <v>152</v>
      </c>
      <c r="J215">
        <f t="shared" si="9"/>
        <v>2.8787878787878789E-2</v>
      </c>
      <c r="K215">
        <v>30</v>
      </c>
      <c r="L215">
        <f t="shared" si="10"/>
        <v>0.86363636363636365</v>
      </c>
      <c r="O215" s="13">
        <v>8.9999999999999993E-3</v>
      </c>
      <c r="P215">
        <f t="shared" si="11"/>
        <v>7.7727272727272723E-3</v>
      </c>
    </row>
    <row r="216" spans="1:18" hidden="1" x14ac:dyDescent="0.25">
      <c r="A216">
        <v>2559</v>
      </c>
      <c r="B216">
        <v>18112</v>
      </c>
      <c r="C216" t="s">
        <v>853</v>
      </c>
      <c r="D216" t="s">
        <v>865</v>
      </c>
      <c r="E216" t="s">
        <v>94</v>
      </c>
      <c r="F216">
        <v>98</v>
      </c>
      <c r="G216" s="6">
        <v>5114.45</v>
      </c>
      <c r="H216" s="6">
        <v>5114.45</v>
      </c>
      <c r="I216">
        <v>2</v>
      </c>
      <c r="J216">
        <f t="shared" si="9"/>
        <v>3.7878787878787879E-4</v>
      </c>
      <c r="K216" s="6">
        <v>30</v>
      </c>
      <c r="L216">
        <f t="shared" si="10"/>
        <v>1.1363636363636364E-2</v>
      </c>
      <c r="O216" s="13">
        <v>8.0000000000000002E-3</v>
      </c>
      <c r="P216">
        <f t="shared" si="11"/>
        <v>9.0909090909090917E-5</v>
      </c>
    </row>
    <row r="217" spans="1:18" hidden="1" x14ac:dyDescent="0.25">
      <c r="A217">
        <v>30041</v>
      </c>
      <c r="B217">
        <v>20276</v>
      </c>
      <c r="C217" t="s">
        <v>793</v>
      </c>
      <c r="D217" t="s">
        <v>319</v>
      </c>
      <c r="E217" t="s">
        <v>70</v>
      </c>
      <c r="F217">
        <v>130</v>
      </c>
      <c r="G217" s="6">
        <v>6678.36</v>
      </c>
      <c r="H217" s="6">
        <v>6678.36</v>
      </c>
      <c r="I217">
        <v>24</v>
      </c>
      <c r="J217">
        <f t="shared" si="9"/>
        <v>4.5454545454545452E-3</v>
      </c>
      <c r="K217" s="6">
        <v>30</v>
      </c>
      <c r="L217">
        <f t="shared" si="10"/>
        <v>0.13636363636363635</v>
      </c>
      <c r="O217" s="13">
        <v>0.09</v>
      </c>
      <c r="P217">
        <f t="shared" si="11"/>
        <v>1.2272727272727272E-2</v>
      </c>
      <c r="Q217" s="6"/>
      <c r="R217" s="6"/>
    </row>
    <row r="218" spans="1:18" hidden="1" x14ac:dyDescent="0.25">
      <c r="A218">
        <v>17479</v>
      </c>
      <c r="B218">
        <v>20932</v>
      </c>
      <c r="C218" t="s">
        <v>1346</v>
      </c>
      <c r="D218" t="s">
        <v>852</v>
      </c>
      <c r="E218" t="s">
        <v>94</v>
      </c>
      <c r="F218">
        <v>98</v>
      </c>
      <c r="G218" s="6">
        <v>5115.63</v>
      </c>
      <c r="H218" s="6">
        <v>5115.63</v>
      </c>
      <c r="I218">
        <v>12</v>
      </c>
      <c r="J218">
        <f t="shared" si="9"/>
        <v>2.2727272727272726E-3</v>
      </c>
      <c r="K218" s="6">
        <v>30</v>
      </c>
      <c r="L218">
        <f t="shared" si="10"/>
        <v>6.8181818181818177E-2</v>
      </c>
      <c r="O218" s="13">
        <v>8.0000000000000002E-3</v>
      </c>
      <c r="P218">
        <f t="shared" si="11"/>
        <v>5.4545454545454548E-4</v>
      </c>
      <c r="Q218" s="6"/>
      <c r="R218" s="6"/>
    </row>
    <row r="219" spans="1:18" hidden="1" x14ac:dyDescent="0.25">
      <c r="A219">
        <v>52565</v>
      </c>
      <c r="B219">
        <v>22312</v>
      </c>
      <c r="C219" t="s">
        <v>1559</v>
      </c>
      <c r="D219" t="s">
        <v>1515</v>
      </c>
      <c r="E219" t="s">
        <v>94</v>
      </c>
      <c r="F219">
        <v>126</v>
      </c>
      <c r="G219" s="6">
        <v>4644.2299999999996</v>
      </c>
      <c r="H219" s="6">
        <v>4644.2299999999996</v>
      </c>
      <c r="I219">
        <v>133</v>
      </c>
      <c r="J219">
        <f t="shared" si="9"/>
        <v>2.5189393939393939E-2</v>
      </c>
      <c r="K219">
        <v>30</v>
      </c>
      <c r="L219">
        <f t="shared" si="10"/>
        <v>0.75568181818181812</v>
      </c>
      <c r="O219" s="13">
        <v>8.9999999999999993E-3</v>
      </c>
      <c r="P219">
        <f t="shared" si="11"/>
        <v>6.8011363636363625E-3</v>
      </c>
      <c r="Q219" s="6"/>
      <c r="R219" s="6"/>
    </row>
    <row r="220" spans="1:18" hidden="1" x14ac:dyDescent="0.25">
      <c r="A220">
        <v>55725</v>
      </c>
      <c r="B220">
        <v>22463</v>
      </c>
      <c r="C220" t="s">
        <v>322</v>
      </c>
      <c r="D220" t="s">
        <v>323</v>
      </c>
      <c r="E220" t="s">
        <v>94</v>
      </c>
      <c r="F220">
        <v>75</v>
      </c>
      <c r="G220" s="6">
        <v>1276.1600000000001</v>
      </c>
      <c r="H220" s="6">
        <v>1276.1600000000001</v>
      </c>
      <c r="I220">
        <v>167</v>
      </c>
      <c r="J220">
        <f t="shared" si="9"/>
        <v>3.1628787878787881E-2</v>
      </c>
      <c r="K220" s="6">
        <v>30</v>
      </c>
      <c r="L220">
        <f t="shared" si="10"/>
        <v>0.94886363636363646</v>
      </c>
      <c r="O220" s="13">
        <v>0.73</v>
      </c>
      <c r="P220">
        <f t="shared" si="11"/>
        <v>0.69267045454545462</v>
      </c>
    </row>
    <row r="221" spans="1:18" hidden="1" x14ac:dyDescent="0.25">
      <c r="A221">
        <v>70653</v>
      </c>
      <c r="B221">
        <v>26760</v>
      </c>
      <c r="C221" t="s">
        <v>281</v>
      </c>
      <c r="D221" t="s">
        <v>310</v>
      </c>
      <c r="E221" t="s">
        <v>94</v>
      </c>
      <c r="F221">
        <v>75</v>
      </c>
      <c r="G221" s="6">
        <v>-1277.97</v>
      </c>
      <c r="H221" s="6">
        <v>1277.97</v>
      </c>
      <c r="I221">
        <v>751</v>
      </c>
      <c r="J221">
        <f t="shared" si="9"/>
        <v>0.14223484848484849</v>
      </c>
      <c r="K221" s="6">
        <v>30</v>
      </c>
      <c r="L221">
        <f t="shared" si="10"/>
        <v>4.267045454545455</v>
      </c>
      <c r="O221" s="13">
        <v>0.73</v>
      </c>
      <c r="P221">
        <f t="shared" si="11"/>
        <v>3.1149431818181821</v>
      </c>
      <c r="Q221" s="6"/>
      <c r="R221" s="6"/>
    </row>
    <row r="222" spans="1:18" hidden="1" x14ac:dyDescent="0.25">
      <c r="A222">
        <v>70041</v>
      </c>
      <c r="B222">
        <v>26770</v>
      </c>
      <c r="C222" t="s">
        <v>327</v>
      </c>
      <c r="D222" t="s">
        <v>280</v>
      </c>
      <c r="E222" t="s">
        <v>94</v>
      </c>
      <c r="F222">
        <v>75</v>
      </c>
      <c r="G222" s="6">
        <v>-1277.4000000000001</v>
      </c>
      <c r="H222" s="6">
        <v>1277.4000000000001</v>
      </c>
      <c r="I222">
        <v>609</v>
      </c>
      <c r="J222">
        <f t="shared" si="9"/>
        <v>0.11534090909090909</v>
      </c>
      <c r="K222" s="6">
        <v>30</v>
      </c>
      <c r="L222">
        <f t="shared" si="10"/>
        <v>3.4602272727272729</v>
      </c>
      <c r="O222" s="13">
        <v>0.73</v>
      </c>
      <c r="P222">
        <f t="shared" si="11"/>
        <v>2.525965909090909</v>
      </c>
      <c r="Q222" s="6"/>
      <c r="R222" s="6"/>
    </row>
    <row r="223" spans="1:18" hidden="1" x14ac:dyDescent="0.25">
      <c r="A223">
        <v>62833</v>
      </c>
      <c r="B223">
        <v>27406</v>
      </c>
      <c r="C223" t="s">
        <v>2023</v>
      </c>
      <c r="D223" t="s">
        <v>1514</v>
      </c>
      <c r="E223" t="s">
        <v>94</v>
      </c>
      <c r="F223">
        <v>116</v>
      </c>
      <c r="G223" s="6">
        <v>-3972.07</v>
      </c>
      <c r="H223" s="6">
        <v>3972.07</v>
      </c>
      <c r="I223">
        <v>256</v>
      </c>
      <c r="J223">
        <f t="shared" si="9"/>
        <v>4.8484848484848485E-2</v>
      </c>
      <c r="K223">
        <v>30</v>
      </c>
      <c r="L223">
        <f t="shared" si="10"/>
        <v>1.4545454545454546</v>
      </c>
      <c r="O223" s="13">
        <v>1.0999999999999999E-2</v>
      </c>
      <c r="P223">
        <f t="shared" si="11"/>
        <v>1.6E-2</v>
      </c>
      <c r="Q223" s="6"/>
      <c r="R223" s="6"/>
    </row>
    <row r="224" spans="1:18" hidden="1" x14ac:dyDescent="0.25">
      <c r="A224">
        <v>43604</v>
      </c>
      <c r="B224">
        <v>27414</v>
      </c>
      <c r="C224" t="s">
        <v>322</v>
      </c>
      <c r="D224" t="s">
        <v>328</v>
      </c>
      <c r="E224" t="s">
        <v>94</v>
      </c>
      <c r="F224">
        <v>75</v>
      </c>
      <c r="G224" s="6">
        <v>-1276.3499999999999</v>
      </c>
      <c r="H224" s="6">
        <v>1276.3499999999999</v>
      </c>
      <c r="I224">
        <v>75</v>
      </c>
      <c r="J224">
        <f t="shared" si="9"/>
        <v>1.4204545454545454E-2</v>
      </c>
      <c r="K224" s="6">
        <v>30</v>
      </c>
      <c r="L224">
        <f t="shared" si="10"/>
        <v>0.42613636363636365</v>
      </c>
      <c r="O224" s="13">
        <v>0.73</v>
      </c>
      <c r="P224">
        <f t="shared" si="11"/>
        <v>0.31107954545454547</v>
      </c>
    </row>
    <row r="225" spans="1:18" hidden="1" x14ac:dyDescent="0.25">
      <c r="A225">
        <v>61329</v>
      </c>
      <c r="B225">
        <v>30479</v>
      </c>
      <c r="C225" t="s">
        <v>328</v>
      </c>
      <c r="D225" t="s">
        <v>330</v>
      </c>
      <c r="E225" t="s">
        <v>94</v>
      </c>
      <c r="F225">
        <v>75</v>
      </c>
      <c r="G225" s="6">
        <v>-1276.54</v>
      </c>
      <c r="H225" s="6">
        <v>1276.54</v>
      </c>
      <c r="I225">
        <v>230</v>
      </c>
      <c r="J225">
        <f t="shared" si="9"/>
        <v>4.3560606060606064E-2</v>
      </c>
      <c r="K225" s="6">
        <v>30</v>
      </c>
      <c r="L225">
        <f t="shared" si="10"/>
        <v>1.3068181818181819</v>
      </c>
      <c r="O225" s="13">
        <v>0.73</v>
      </c>
      <c r="P225">
        <f t="shared" si="11"/>
        <v>0.95397727272727273</v>
      </c>
      <c r="Q225" s="6"/>
      <c r="R225" s="6"/>
    </row>
    <row r="226" spans="1:18" hidden="1" x14ac:dyDescent="0.25">
      <c r="A226">
        <v>26628</v>
      </c>
      <c r="B226">
        <v>31304</v>
      </c>
      <c r="C226" t="s">
        <v>1547</v>
      </c>
      <c r="D226" t="s">
        <v>1548</v>
      </c>
      <c r="E226" t="s">
        <v>70</v>
      </c>
      <c r="F226">
        <v>130</v>
      </c>
      <c r="G226" s="6">
        <v>6681.49</v>
      </c>
      <c r="H226" s="6">
        <v>6681.49</v>
      </c>
      <c r="I226">
        <v>82</v>
      </c>
      <c r="J226">
        <f t="shared" si="9"/>
        <v>1.553030303030303E-2</v>
      </c>
      <c r="K226" s="6">
        <v>30</v>
      </c>
      <c r="L226">
        <f t="shared" si="10"/>
        <v>0.46590909090909088</v>
      </c>
      <c r="O226" s="13">
        <v>0.09</v>
      </c>
      <c r="P226">
        <f t="shared" si="11"/>
        <v>4.1931818181818181E-2</v>
      </c>
      <c r="Q226" s="6"/>
      <c r="R226" s="6"/>
    </row>
    <row r="227" spans="1:18" hidden="1" x14ac:dyDescent="0.25">
      <c r="A227">
        <v>2212</v>
      </c>
      <c r="B227">
        <v>34724</v>
      </c>
      <c r="C227" t="s">
        <v>852</v>
      </c>
      <c r="D227" t="s">
        <v>853</v>
      </c>
      <c r="E227" t="s">
        <v>94</v>
      </c>
      <c r="F227">
        <v>98</v>
      </c>
      <c r="G227" s="6">
        <v>5114.6400000000003</v>
      </c>
      <c r="H227" s="6">
        <v>5114.6400000000003</v>
      </c>
      <c r="I227">
        <v>2</v>
      </c>
      <c r="J227">
        <f t="shared" si="9"/>
        <v>3.7878787878787879E-4</v>
      </c>
      <c r="K227" s="6">
        <v>30</v>
      </c>
      <c r="L227">
        <f t="shared" si="10"/>
        <v>1.1363636363636364E-2</v>
      </c>
      <c r="O227" s="13">
        <v>8.1920818746703834E-3</v>
      </c>
      <c r="P227">
        <f t="shared" si="11"/>
        <v>9.3091839484890721E-5</v>
      </c>
    </row>
    <row r="228" spans="1:18" hidden="1" x14ac:dyDescent="0.25">
      <c r="A228">
        <v>70954</v>
      </c>
      <c r="B228">
        <v>34747</v>
      </c>
      <c r="C228" t="s">
        <v>333</v>
      </c>
      <c r="D228" t="s">
        <v>327</v>
      </c>
      <c r="E228" t="s">
        <v>94</v>
      </c>
      <c r="F228">
        <v>75</v>
      </c>
      <c r="G228" s="6">
        <v>-1277.21</v>
      </c>
      <c r="H228" s="6">
        <v>1277.21</v>
      </c>
      <c r="I228" s="8">
        <v>1010</v>
      </c>
      <c r="J228">
        <f t="shared" si="9"/>
        <v>0.19128787878787878</v>
      </c>
      <c r="K228" s="6">
        <v>30</v>
      </c>
      <c r="L228">
        <f t="shared" si="10"/>
        <v>5.7386363636363633</v>
      </c>
      <c r="O228" s="13">
        <v>0.73</v>
      </c>
      <c r="P228">
        <f t="shared" si="11"/>
        <v>4.1892045454545448</v>
      </c>
    </row>
    <row r="229" spans="1:18" hidden="1" x14ac:dyDescent="0.25">
      <c r="A229">
        <v>49075</v>
      </c>
      <c r="B229">
        <v>38027</v>
      </c>
      <c r="C229" t="s">
        <v>330</v>
      </c>
      <c r="D229" t="s">
        <v>333</v>
      </c>
      <c r="E229" t="s">
        <v>94</v>
      </c>
      <c r="F229">
        <v>75</v>
      </c>
      <c r="G229" s="6">
        <v>-1276.83</v>
      </c>
      <c r="H229" s="6">
        <v>1276.83</v>
      </c>
      <c r="I229">
        <v>100</v>
      </c>
      <c r="J229">
        <f t="shared" si="9"/>
        <v>1.893939393939394E-2</v>
      </c>
      <c r="K229">
        <v>30</v>
      </c>
      <c r="L229">
        <f t="shared" si="10"/>
        <v>0.56818181818181823</v>
      </c>
      <c r="O229" s="13">
        <v>0.73</v>
      </c>
      <c r="P229">
        <f t="shared" si="11"/>
        <v>0.41477272727272729</v>
      </c>
    </row>
    <row r="230" spans="1:18" hidden="1" x14ac:dyDescent="0.25">
      <c r="A230">
        <v>68012</v>
      </c>
      <c r="B230">
        <v>38964</v>
      </c>
      <c r="C230" t="s">
        <v>1769</v>
      </c>
      <c r="D230" t="s">
        <v>2023</v>
      </c>
      <c r="E230" t="s">
        <v>94</v>
      </c>
      <c r="F230">
        <v>116</v>
      </c>
      <c r="G230" s="6">
        <v>-3971.88</v>
      </c>
      <c r="H230" s="6">
        <v>3971.88</v>
      </c>
      <c r="I230">
        <v>405</v>
      </c>
      <c r="J230">
        <f t="shared" si="9"/>
        <v>7.6704545454545456E-2</v>
      </c>
      <c r="K230">
        <v>30</v>
      </c>
      <c r="L230">
        <f t="shared" si="10"/>
        <v>2.3011363636363638</v>
      </c>
      <c r="O230" s="13">
        <v>1.0999999999999999E-2</v>
      </c>
      <c r="P230">
        <f t="shared" si="11"/>
        <v>2.5312499999999998E-2</v>
      </c>
    </row>
    <row r="231" spans="1:18" hidden="1" x14ac:dyDescent="0.25">
      <c r="A231">
        <v>350</v>
      </c>
      <c r="B231">
        <v>42435</v>
      </c>
      <c r="C231" t="s">
        <v>792</v>
      </c>
      <c r="D231" t="s">
        <v>793</v>
      </c>
      <c r="E231" t="s">
        <v>70</v>
      </c>
      <c r="F231">
        <v>130</v>
      </c>
      <c r="G231" s="6">
        <v>6680.92</v>
      </c>
      <c r="H231" s="6">
        <v>6680.92</v>
      </c>
      <c r="I231">
        <v>1</v>
      </c>
      <c r="J231">
        <f t="shared" si="9"/>
        <v>1.8939393939393939E-4</v>
      </c>
      <c r="K231" s="6">
        <v>30</v>
      </c>
      <c r="L231">
        <f t="shared" si="10"/>
        <v>5.681818181818182E-3</v>
      </c>
      <c r="O231" s="13">
        <v>0.09</v>
      </c>
      <c r="P231">
        <f t="shared" si="11"/>
        <v>5.113636363636364E-4</v>
      </c>
      <c r="Q231" s="6"/>
      <c r="R231" s="6"/>
    </row>
    <row r="232" spans="1:18" hidden="1" x14ac:dyDescent="0.25">
      <c r="A232">
        <v>12083</v>
      </c>
      <c r="B232">
        <v>961</v>
      </c>
      <c r="C232" t="s">
        <v>273</v>
      </c>
      <c r="D232" t="s">
        <v>274</v>
      </c>
      <c r="E232" t="s">
        <v>94</v>
      </c>
      <c r="F232">
        <v>75</v>
      </c>
      <c r="G232" s="6">
        <v>2851.76</v>
      </c>
      <c r="H232" s="6">
        <v>2851.76</v>
      </c>
      <c r="I232">
        <v>7</v>
      </c>
      <c r="J232">
        <f t="shared" si="9"/>
        <v>1.3257575757575758E-3</v>
      </c>
      <c r="K232" s="6">
        <v>24</v>
      </c>
      <c r="L232">
        <f t="shared" si="10"/>
        <v>3.1818181818181822E-2</v>
      </c>
      <c r="O232" s="13">
        <v>0.32</v>
      </c>
      <c r="P232">
        <f t="shared" si="11"/>
        <v>1.0181818181818183E-2</v>
      </c>
      <c r="Q232" s="6">
        <f>SUM(P232:P304)</f>
        <v>14.907322907864492</v>
      </c>
      <c r="R232" s="6"/>
    </row>
    <row r="233" spans="1:18" hidden="1" x14ac:dyDescent="0.25">
      <c r="A233">
        <v>39507</v>
      </c>
      <c r="B233">
        <v>1371</v>
      </c>
      <c r="C233" t="s">
        <v>1443</v>
      </c>
      <c r="D233" t="s">
        <v>1769</v>
      </c>
      <c r="E233" t="s">
        <v>94</v>
      </c>
      <c r="F233">
        <v>80</v>
      </c>
      <c r="G233" s="6">
        <v>-3971.69</v>
      </c>
      <c r="H233" s="6">
        <v>3971.69</v>
      </c>
      <c r="I233">
        <v>42</v>
      </c>
      <c r="J233">
        <f t="shared" si="9"/>
        <v>7.9545454545454537E-3</v>
      </c>
      <c r="K233">
        <v>24</v>
      </c>
      <c r="L233">
        <f t="shared" si="10"/>
        <v>0.19090909090909089</v>
      </c>
      <c r="O233" s="13">
        <v>1.0999999999999999E-2</v>
      </c>
      <c r="P233">
        <f t="shared" si="11"/>
        <v>2.0999999999999999E-3</v>
      </c>
      <c r="Q233" s="6"/>
      <c r="R233" s="6"/>
    </row>
    <row r="234" spans="1:18" hidden="1" x14ac:dyDescent="0.25">
      <c r="A234">
        <v>15571</v>
      </c>
      <c r="B234">
        <v>2942</v>
      </c>
      <c r="C234" t="s">
        <v>276</v>
      </c>
      <c r="D234" t="s">
        <v>277</v>
      </c>
      <c r="E234" t="s">
        <v>94</v>
      </c>
      <c r="F234">
        <v>75</v>
      </c>
      <c r="G234" s="6">
        <v>-2949.12</v>
      </c>
      <c r="H234" s="6">
        <v>2949.12</v>
      </c>
      <c r="I234">
        <v>10</v>
      </c>
      <c r="J234">
        <f t="shared" si="9"/>
        <v>1.893939393939394E-3</v>
      </c>
      <c r="K234" s="6">
        <v>24</v>
      </c>
      <c r="L234">
        <f t="shared" si="10"/>
        <v>4.5454545454545456E-2</v>
      </c>
      <c r="O234" s="13">
        <v>0.27</v>
      </c>
      <c r="P234">
        <f t="shared" si="11"/>
        <v>1.2272727272727274E-2</v>
      </c>
      <c r="Q234" s="6"/>
      <c r="R234" s="6"/>
    </row>
    <row r="235" spans="1:18" hidden="1" x14ac:dyDescent="0.25">
      <c r="A235">
        <v>67594</v>
      </c>
      <c r="B235">
        <v>2971</v>
      </c>
      <c r="C235" t="s">
        <v>278</v>
      </c>
      <c r="D235" t="s">
        <v>279</v>
      </c>
      <c r="E235" t="s">
        <v>94</v>
      </c>
      <c r="F235">
        <v>75</v>
      </c>
      <c r="G235" s="6">
        <v>2819.76</v>
      </c>
      <c r="H235" s="6">
        <v>2819.76</v>
      </c>
      <c r="I235">
        <v>389</v>
      </c>
      <c r="J235">
        <f t="shared" si="9"/>
        <v>7.367424242424242E-2</v>
      </c>
      <c r="K235" s="6">
        <v>24</v>
      </c>
      <c r="L235">
        <f t="shared" si="10"/>
        <v>1.7681818181818181</v>
      </c>
      <c r="O235" s="13">
        <v>0.33</v>
      </c>
      <c r="P235">
        <f t="shared" si="11"/>
        <v>0.58350000000000002</v>
      </c>
      <c r="Q235" s="6"/>
      <c r="R235" s="6"/>
    </row>
    <row r="236" spans="1:18" hidden="1" x14ac:dyDescent="0.25">
      <c r="A236">
        <v>16939</v>
      </c>
      <c r="B236">
        <v>3465</v>
      </c>
      <c r="C236" t="s">
        <v>279</v>
      </c>
      <c r="D236" t="s">
        <v>282</v>
      </c>
      <c r="E236" t="s">
        <v>94</v>
      </c>
      <c r="F236">
        <v>75</v>
      </c>
      <c r="G236" s="6">
        <v>2819.57</v>
      </c>
      <c r="H236" s="6">
        <v>2819.57</v>
      </c>
      <c r="I236">
        <v>12</v>
      </c>
      <c r="J236">
        <f t="shared" si="9"/>
        <v>2.2727272727272726E-3</v>
      </c>
      <c r="K236" s="6">
        <v>24</v>
      </c>
      <c r="L236">
        <f t="shared" si="10"/>
        <v>5.4545454545454543E-2</v>
      </c>
      <c r="O236" s="13">
        <v>0.33</v>
      </c>
      <c r="P236">
        <f t="shared" si="11"/>
        <v>1.7999999999999999E-2</v>
      </c>
      <c r="Q236" s="6"/>
      <c r="R236" s="6"/>
    </row>
    <row r="237" spans="1:18" hidden="1" x14ac:dyDescent="0.25">
      <c r="A237">
        <v>5698</v>
      </c>
      <c r="B237">
        <v>4502</v>
      </c>
      <c r="C237" t="s">
        <v>283</v>
      </c>
      <c r="D237" t="s">
        <v>284</v>
      </c>
      <c r="E237" t="s">
        <v>94</v>
      </c>
      <c r="F237">
        <v>75</v>
      </c>
      <c r="G237" s="6">
        <v>-4630.1899999999996</v>
      </c>
      <c r="H237" s="6">
        <v>4630.1899999999996</v>
      </c>
      <c r="I237">
        <v>4</v>
      </c>
      <c r="J237">
        <f t="shared" si="9"/>
        <v>7.5757575757575758E-4</v>
      </c>
      <c r="K237" s="6">
        <v>24</v>
      </c>
      <c r="L237">
        <f t="shared" si="10"/>
        <v>1.8181818181818181E-2</v>
      </c>
      <c r="O237" s="13">
        <v>0.18</v>
      </c>
      <c r="P237">
        <f t="shared" si="11"/>
        <v>3.2727272727272726E-3</v>
      </c>
    </row>
    <row r="238" spans="1:18" hidden="1" x14ac:dyDescent="0.25">
      <c r="A238">
        <v>33308</v>
      </c>
      <c r="B238">
        <v>5793</v>
      </c>
      <c r="C238" t="s">
        <v>277</v>
      </c>
      <c r="D238" t="s">
        <v>287</v>
      </c>
      <c r="E238" t="s">
        <v>94</v>
      </c>
      <c r="F238">
        <v>85</v>
      </c>
      <c r="G238" s="6">
        <v>-4459.3100000000004</v>
      </c>
      <c r="H238" s="6">
        <v>4459.3100000000004</v>
      </c>
      <c r="I238">
        <v>29</v>
      </c>
      <c r="J238">
        <f t="shared" si="9"/>
        <v>5.4924242424242422E-3</v>
      </c>
      <c r="K238" s="6">
        <v>24</v>
      </c>
      <c r="L238">
        <f t="shared" si="10"/>
        <v>0.13181818181818181</v>
      </c>
      <c r="O238" s="13">
        <v>0.21</v>
      </c>
      <c r="P238">
        <f t="shared" si="11"/>
        <v>2.7681818181818179E-2</v>
      </c>
    </row>
    <row r="239" spans="1:18" hidden="1" x14ac:dyDescent="0.25">
      <c r="A239">
        <v>70245</v>
      </c>
      <c r="B239">
        <v>5964</v>
      </c>
      <c r="C239" t="s">
        <v>284</v>
      </c>
      <c r="D239" t="s">
        <v>288</v>
      </c>
      <c r="E239" t="s">
        <v>94</v>
      </c>
      <c r="F239">
        <v>75</v>
      </c>
      <c r="G239" s="6">
        <v>-4685.26</v>
      </c>
      <c r="H239" s="6">
        <v>4685.26</v>
      </c>
      <c r="I239">
        <v>613</v>
      </c>
      <c r="J239">
        <f t="shared" si="9"/>
        <v>0.11609848484848485</v>
      </c>
      <c r="K239" s="6">
        <v>24</v>
      </c>
      <c r="L239">
        <f t="shared" si="10"/>
        <v>2.7863636363636366</v>
      </c>
      <c r="O239" s="13">
        <v>0.18</v>
      </c>
      <c r="P239">
        <f t="shared" si="11"/>
        <v>0.50154545454545452</v>
      </c>
    </row>
    <row r="240" spans="1:18" hidden="1" x14ac:dyDescent="0.25">
      <c r="A240">
        <v>69713</v>
      </c>
      <c r="B240">
        <v>6079</v>
      </c>
      <c r="C240" t="s">
        <v>289</v>
      </c>
      <c r="D240" t="s">
        <v>290</v>
      </c>
      <c r="E240" t="s">
        <v>94</v>
      </c>
      <c r="F240">
        <v>75</v>
      </c>
      <c r="G240" s="6">
        <v>-2791.74</v>
      </c>
      <c r="H240" s="6">
        <v>2791.74</v>
      </c>
      <c r="I240">
        <v>532</v>
      </c>
      <c r="J240">
        <f t="shared" si="9"/>
        <v>0.10075757575757575</v>
      </c>
      <c r="K240" s="6">
        <v>24</v>
      </c>
      <c r="L240">
        <f t="shared" si="10"/>
        <v>2.418181818181818</v>
      </c>
      <c r="O240" s="13">
        <v>0.28999999999999998</v>
      </c>
      <c r="P240">
        <f t="shared" si="11"/>
        <v>0.70127272727272716</v>
      </c>
    </row>
    <row r="241" spans="1:18" hidden="1" x14ac:dyDescent="0.25">
      <c r="A241">
        <v>67792</v>
      </c>
      <c r="B241">
        <v>6596</v>
      </c>
      <c r="C241" t="s">
        <v>291</v>
      </c>
      <c r="D241" t="s">
        <v>292</v>
      </c>
      <c r="E241" t="s">
        <v>94</v>
      </c>
      <c r="F241">
        <v>100</v>
      </c>
      <c r="G241" s="6">
        <v>-2947.96</v>
      </c>
      <c r="H241" s="6">
        <v>2947.96</v>
      </c>
      <c r="I241">
        <v>394</v>
      </c>
      <c r="J241">
        <f t="shared" si="9"/>
        <v>7.4621212121212116E-2</v>
      </c>
      <c r="K241" s="6">
        <v>24</v>
      </c>
      <c r="L241">
        <f t="shared" si="10"/>
        <v>1.7909090909090908</v>
      </c>
      <c r="O241" s="13">
        <v>0.28999999999999998</v>
      </c>
      <c r="P241">
        <f t="shared" si="11"/>
        <v>0.51936363636363625</v>
      </c>
      <c r="Q241" s="6"/>
      <c r="R241" s="6"/>
    </row>
    <row r="242" spans="1:18" hidden="1" x14ac:dyDescent="0.25">
      <c r="A242">
        <v>23127</v>
      </c>
      <c r="B242">
        <v>6807</v>
      </c>
      <c r="C242" t="s">
        <v>1482</v>
      </c>
      <c r="D242" t="s">
        <v>1443</v>
      </c>
      <c r="E242" t="s">
        <v>94</v>
      </c>
      <c r="F242">
        <v>80</v>
      </c>
      <c r="G242" s="6">
        <v>-2426.0500000000002</v>
      </c>
      <c r="H242" s="6">
        <v>2426.0500000000002</v>
      </c>
      <c r="I242">
        <v>16</v>
      </c>
      <c r="J242">
        <f t="shared" si="9"/>
        <v>3.0303030303030303E-3</v>
      </c>
      <c r="K242" s="6">
        <v>24</v>
      </c>
      <c r="L242">
        <f t="shared" si="10"/>
        <v>7.2727272727272724E-2</v>
      </c>
      <c r="O242" s="13">
        <v>1.7000000000000001E-2</v>
      </c>
      <c r="P242">
        <f t="shared" si="11"/>
        <v>1.2363636363636364E-3</v>
      </c>
    </row>
    <row r="243" spans="1:18" hidden="1" x14ac:dyDescent="0.25">
      <c r="A243">
        <v>66240</v>
      </c>
      <c r="B243">
        <v>7006</v>
      </c>
      <c r="C243" t="s">
        <v>293</v>
      </c>
      <c r="D243" t="s">
        <v>294</v>
      </c>
      <c r="E243" t="s">
        <v>94</v>
      </c>
      <c r="F243">
        <v>75</v>
      </c>
      <c r="G243" s="6">
        <v>-2947.58</v>
      </c>
      <c r="H243" s="6">
        <v>2947.58</v>
      </c>
      <c r="I243">
        <v>331</v>
      </c>
      <c r="J243">
        <f t="shared" si="9"/>
        <v>6.2689393939393934E-2</v>
      </c>
      <c r="K243" s="6">
        <v>24</v>
      </c>
      <c r="L243">
        <f t="shared" si="10"/>
        <v>1.5045454545454544</v>
      </c>
      <c r="O243" s="13">
        <v>0.28999999999999998</v>
      </c>
      <c r="P243">
        <f t="shared" si="11"/>
        <v>0.43631818181818177</v>
      </c>
      <c r="Q243" s="6"/>
      <c r="R243" s="6"/>
    </row>
    <row r="244" spans="1:18" hidden="1" x14ac:dyDescent="0.25">
      <c r="A244">
        <v>70962</v>
      </c>
      <c r="B244">
        <v>7091</v>
      </c>
      <c r="C244" t="s">
        <v>295</v>
      </c>
      <c r="D244" t="s">
        <v>296</v>
      </c>
      <c r="E244" t="s">
        <v>94</v>
      </c>
      <c r="F244">
        <v>75</v>
      </c>
      <c r="G244" s="6">
        <v>2818.81</v>
      </c>
      <c r="H244" s="6">
        <v>2818.81</v>
      </c>
      <c r="I244">
        <v>986</v>
      </c>
      <c r="J244">
        <f t="shared" si="9"/>
        <v>0.18674242424242424</v>
      </c>
      <c r="K244" s="6">
        <v>24</v>
      </c>
      <c r="L244">
        <f t="shared" si="10"/>
        <v>4.4818181818181815</v>
      </c>
      <c r="O244" s="13">
        <v>0.33</v>
      </c>
      <c r="P244">
        <f t="shared" si="11"/>
        <v>1.4789999999999999</v>
      </c>
      <c r="Q244" s="6"/>
      <c r="R244" s="6"/>
    </row>
    <row r="245" spans="1:18" hidden="1" x14ac:dyDescent="0.25">
      <c r="A245">
        <v>69287</v>
      </c>
      <c r="B245">
        <v>7680</v>
      </c>
      <c r="C245" t="s">
        <v>297</v>
      </c>
      <c r="D245" t="s">
        <v>298</v>
      </c>
      <c r="E245" t="s">
        <v>94</v>
      </c>
      <c r="F245">
        <v>75</v>
      </c>
      <c r="G245" s="6">
        <v>-4255.71</v>
      </c>
      <c r="H245" s="6">
        <v>4255.71</v>
      </c>
      <c r="I245">
        <v>490</v>
      </c>
      <c r="J245">
        <f t="shared" si="9"/>
        <v>9.2803030303030304E-2</v>
      </c>
      <c r="K245" s="6">
        <v>24</v>
      </c>
      <c r="L245">
        <f t="shared" si="10"/>
        <v>2.2272727272727275</v>
      </c>
      <c r="O245" s="13">
        <v>0.2</v>
      </c>
      <c r="P245">
        <f t="shared" si="11"/>
        <v>0.44545454545454555</v>
      </c>
    </row>
    <row r="246" spans="1:18" hidden="1" x14ac:dyDescent="0.25">
      <c r="A246">
        <v>8403</v>
      </c>
      <c r="B246">
        <v>8566</v>
      </c>
      <c r="C246" t="s">
        <v>1048</v>
      </c>
      <c r="D246" t="s">
        <v>1049</v>
      </c>
      <c r="F246">
        <v>120</v>
      </c>
      <c r="G246">
        <v>553.23</v>
      </c>
      <c r="H246" s="6">
        <v>553.23</v>
      </c>
      <c r="I246">
        <v>5</v>
      </c>
      <c r="J246">
        <f t="shared" si="9"/>
        <v>9.46969696969697E-4</v>
      </c>
      <c r="K246" s="6">
        <v>24</v>
      </c>
      <c r="L246">
        <f t="shared" si="10"/>
        <v>2.2727272727272728E-2</v>
      </c>
      <c r="O246" s="13">
        <v>4.1000000000000002E-2</v>
      </c>
      <c r="P246">
        <f t="shared" si="11"/>
        <v>9.3181818181818188E-4</v>
      </c>
      <c r="Q246" s="6"/>
      <c r="R246" s="6"/>
    </row>
    <row r="247" spans="1:18" hidden="1" x14ac:dyDescent="0.25">
      <c r="A247">
        <v>70736</v>
      </c>
      <c r="B247">
        <v>8567</v>
      </c>
      <c r="C247" t="s">
        <v>1130</v>
      </c>
      <c r="D247" t="s">
        <v>1014</v>
      </c>
      <c r="E247" t="s">
        <v>94</v>
      </c>
      <c r="F247">
        <v>88</v>
      </c>
      <c r="G247" s="6">
        <v>1443.54</v>
      </c>
      <c r="H247" s="6">
        <v>1443.54</v>
      </c>
      <c r="I247">
        <v>786</v>
      </c>
      <c r="J247">
        <f t="shared" si="9"/>
        <v>0.14886363636363636</v>
      </c>
      <c r="K247">
        <v>24</v>
      </c>
      <c r="L247">
        <f t="shared" si="10"/>
        <v>3.5727272727272728</v>
      </c>
      <c r="O247" s="13">
        <v>4.4654699973104721E-2</v>
      </c>
      <c r="P247">
        <f t="shared" si="11"/>
        <v>0.15953906444936505</v>
      </c>
      <c r="Q247" s="6"/>
      <c r="R247" s="6"/>
    </row>
    <row r="248" spans="1:18" hidden="1" x14ac:dyDescent="0.25">
      <c r="A248">
        <v>16713</v>
      </c>
      <c r="B248">
        <v>8880</v>
      </c>
      <c r="C248" t="s">
        <v>1323</v>
      </c>
      <c r="D248" t="s">
        <v>922</v>
      </c>
      <c r="E248" t="s">
        <v>108</v>
      </c>
      <c r="F248">
        <v>39.9</v>
      </c>
      <c r="G248" s="6">
        <v>1056.5899999999999</v>
      </c>
      <c r="H248" s="6">
        <v>1056.5899999999999</v>
      </c>
      <c r="I248">
        <v>23</v>
      </c>
      <c r="J248">
        <f t="shared" si="9"/>
        <v>4.3560606060606064E-3</v>
      </c>
      <c r="K248">
        <v>24</v>
      </c>
      <c r="L248">
        <f t="shared" si="10"/>
        <v>0.10454545454545455</v>
      </c>
      <c r="O248" s="13">
        <v>7.2999999999999995E-2</v>
      </c>
      <c r="P248">
        <f t="shared" si="11"/>
        <v>7.6318181818181815E-3</v>
      </c>
      <c r="Q248" s="6"/>
      <c r="R248" s="6"/>
    </row>
    <row r="249" spans="1:18" hidden="1" x14ac:dyDescent="0.25">
      <c r="A249">
        <v>39879</v>
      </c>
      <c r="B249">
        <v>10346</v>
      </c>
      <c r="C249" t="s">
        <v>299</v>
      </c>
      <c r="D249" t="s">
        <v>300</v>
      </c>
      <c r="E249" t="s">
        <v>94</v>
      </c>
      <c r="F249">
        <v>75</v>
      </c>
      <c r="G249" s="6">
        <v>-5747.66</v>
      </c>
      <c r="H249" s="6">
        <v>5747.66</v>
      </c>
      <c r="I249">
        <v>44</v>
      </c>
      <c r="J249">
        <f t="shared" si="9"/>
        <v>8.3333333333333332E-3</v>
      </c>
      <c r="K249" s="6">
        <v>24</v>
      </c>
      <c r="L249">
        <f t="shared" si="10"/>
        <v>0.2</v>
      </c>
      <c r="O249" s="13">
        <v>0.15</v>
      </c>
      <c r="P249">
        <f t="shared" si="11"/>
        <v>0.03</v>
      </c>
    </row>
    <row r="250" spans="1:18" hidden="1" x14ac:dyDescent="0.25">
      <c r="A250">
        <v>70260</v>
      </c>
      <c r="B250">
        <v>11654</v>
      </c>
      <c r="C250" t="s">
        <v>303</v>
      </c>
      <c r="D250" t="s">
        <v>304</v>
      </c>
      <c r="E250" t="s">
        <v>94</v>
      </c>
      <c r="F250">
        <v>75</v>
      </c>
      <c r="G250" s="6">
        <v>2854.43</v>
      </c>
      <c r="H250" s="6">
        <v>2854.43</v>
      </c>
      <c r="I250">
        <v>618</v>
      </c>
      <c r="J250">
        <f t="shared" si="9"/>
        <v>0.11704545454545455</v>
      </c>
      <c r="K250" s="6">
        <v>24</v>
      </c>
      <c r="L250">
        <f t="shared" si="10"/>
        <v>2.8090909090909091</v>
      </c>
      <c r="O250" s="13">
        <v>0.32</v>
      </c>
      <c r="P250">
        <f t="shared" si="11"/>
        <v>0.89890909090909088</v>
      </c>
      <c r="Q250" s="6"/>
      <c r="R250" s="6"/>
    </row>
    <row r="251" spans="1:18" hidden="1" x14ac:dyDescent="0.25">
      <c r="A251">
        <v>28593</v>
      </c>
      <c r="B251">
        <v>12096</v>
      </c>
      <c r="C251" t="s">
        <v>305</v>
      </c>
      <c r="D251" t="s">
        <v>293</v>
      </c>
      <c r="E251" t="s">
        <v>94</v>
      </c>
      <c r="F251">
        <v>99</v>
      </c>
      <c r="G251" s="6">
        <v>-2834.66</v>
      </c>
      <c r="H251" s="6">
        <v>2834.66</v>
      </c>
      <c r="I251">
        <v>22</v>
      </c>
      <c r="J251">
        <f t="shared" si="9"/>
        <v>4.1666666666666666E-3</v>
      </c>
      <c r="K251" s="6">
        <v>24</v>
      </c>
      <c r="L251">
        <f t="shared" si="10"/>
        <v>0.1</v>
      </c>
      <c r="O251" s="13">
        <v>0.3</v>
      </c>
      <c r="P251">
        <f t="shared" si="11"/>
        <v>0.03</v>
      </c>
      <c r="Q251" s="6"/>
      <c r="R251" s="6"/>
    </row>
    <row r="252" spans="1:18" hidden="1" x14ac:dyDescent="0.25">
      <c r="A252">
        <v>33023</v>
      </c>
      <c r="B252">
        <v>12099</v>
      </c>
      <c r="C252" t="s">
        <v>294</v>
      </c>
      <c r="D252" t="s">
        <v>291</v>
      </c>
      <c r="E252" t="s">
        <v>94</v>
      </c>
      <c r="F252">
        <v>75</v>
      </c>
      <c r="G252" s="6">
        <v>-2947.77</v>
      </c>
      <c r="H252" s="6">
        <v>2947.77</v>
      </c>
      <c r="I252">
        <v>28</v>
      </c>
      <c r="J252">
        <f t="shared" si="9"/>
        <v>5.3030303030303034E-3</v>
      </c>
      <c r="K252" s="6">
        <v>24</v>
      </c>
      <c r="L252">
        <f t="shared" si="10"/>
        <v>0.12727272727272729</v>
      </c>
      <c r="O252" s="13">
        <v>0.28999999999999998</v>
      </c>
      <c r="P252">
        <f t="shared" si="11"/>
        <v>3.6909090909090912E-2</v>
      </c>
      <c r="Q252" s="6"/>
      <c r="R252" s="6"/>
    </row>
    <row r="253" spans="1:18" hidden="1" x14ac:dyDescent="0.25">
      <c r="A253">
        <v>11298</v>
      </c>
      <c r="B253">
        <v>12732</v>
      </c>
      <c r="C253" t="s">
        <v>306</v>
      </c>
      <c r="D253" t="s">
        <v>307</v>
      </c>
      <c r="E253" t="s">
        <v>94</v>
      </c>
      <c r="F253">
        <v>70</v>
      </c>
      <c r="G253" s="6">
        <v>-5746.02</v>
      </c>
      <c r="H253" s="6">
        <v>5746.02</v>
      </c>
      <c r="I253">
        <v>7</v>
      </c>
      <c r="J253">
        <f t="shared" si="9"/>
        <v>1.3257575757575758E-3</v>
      </c>
      <c r="K253" s="6">
        <v>24</v>
      </c>
      <c r="L253">
        <f t="shared" si="10"/>
        <v>3.1818181818181822E-2</v>
      </c>
      <c r="O253" s="13">
        <v>0.15</v>
      </c>
      <c r="P253">
        <f t="shared" si="11"/>
        <v>4.7727272727272731E-3</v>
      </c>
      <c r="Q253" s="6"/>
      <c r="R253" s="6"/>
    </row>
    <row r="254" spans="1:18" hidden="1" x14ac:dyDescent="0.25">
      <c r="A254">
        <v>40932</v>
      </c>
      <c r="B254">
        <v>13724</v>
      </c>
      <c r="C254" t="s">
        <v>1795</v>
      </c>
      <c r="D254" t="s">
        <v>1083</v>
      </c>
      <c r="E254" t="s">
        <v>94</v>
      </c>
      <c r="F254">
        <v>76</v>
      </c>
      <c r="G254" s="6">
        <v>-2106.5700000000002</v>
      </c>
      <c r="H254" s="6">
        <v>2106.5700000000002</v>
      </c>
      <c r="I254">
        <v>48</v>
      </c>
      <c r="J254">
        <f t="shared" si="9"/>
        <v>9.0909090909090905E-3</v>
      </c>
      <c r="K254" s="6">
        <v>24</v>
      </c>
      <c r="L254">
        <f t="shared" si="10"/>
        <v>0.21818181818181817</v>
      </c>
      <c r="O254" s="13">
        <v>0.02</v>
      </c>
      <c r="P254">
        <f t="shared" si="11"/>
        <v>4.3636363636363638E-3</v>
      </c>
      <c r="Q254" s="6"/>
      <c r="R254" s="6"/>
    </row>
    <row r="255" spans="1:18" hidden="1" x14ac:dyDescent="0.25">
      <c r="A255">
        <v>22873</v>
      </c>
      <c r="B255">
        <v>14150</v>
      </c>
      <c r="C255" t="s">
        <v>1014</v>
      </c>
      <c r="D255" t="s">
        <v>1308</v>
      </c>
      <c r="E255" t="s">
        <v>94</v>
      </c>
      <c r="F255">
        <v>88</v>
      </c>
      <c r="G255" s="6">
        <v>1727.17</v>
      </c>
      <c r="H255" s="6">
        <v>1727.17</v>
      </c>
      <c r="I255">
        <v>16</v>
      </c>
      <c r="J255">
        <f t="shared" si="9"/>
        <v>3.0303030303030303E-3</v>
      </c>
      <c r="K255" s="6">
        <v>24</v>
      </c>
      <c r="L255">
        <f t="shared" si="10"/>
        <v>7.2727272727272724E-2</v>
      </c>
      <c r="O255" s="13">
        <v>4.3999999999999997E-2</v>
      </c>
      <c r="P255">
        <f t="shared" si="11"/>
        <v>3.1999999999999997E-3</v>
      </c>
      <c r="Q255" s="6"/>
      <c r="R255" s="6"/>
    </row>
    <row r="256" spans="1:18" hidden="1" x14ac:dyDescent="0.25">
      <c r="A256">
        <v>54376</v>
      </c>
      <c r="B256">
        <v>14270</v>
      </c>
      <c r="C256" t="s">
        <v>308</v>
      </c>
      <c r="D256" t="s">
        <v>278</v>
      </c>
      <c r="E256" t="s">
        <v>94</v>
      </c>
      <c r="F256">
        <v>75</v>
      </c>
      <c r="G256" s="6">
        <v>2820.36</v>
      </c>
      <c r="H256" s="6">
        <v>2820.36</v>
      </c>
      <c r="I256">
        <v>153</v>
      </c>
      <c r="J256">
        <f t="shared" si="9"/>
        <v>2.8977272727272727E-2</v>
      </c>
      <c r="K256" s="6">
        <v>24</v>
      </c>
      <c r="L256">
        <f t="shared" si="10"/>
        <v>0.69545454545454544</v>
      </c>
      <c r="O256" s="13">
        <v>0.33</v>
      </c>
      <c r="P256">
        <f t="shared" si="11"/>
        <v>0.22950000000000001</v>
      </c>
      <c r="Q256" s="6"/>
      <c r="R256" s="6"/>
    </row>
    <row r="257" spans="1:18" hidden="1" x14ac:dyDescent="0.25">
      <c r="A257">
        <v>46779</v>
      </c>
      <c r="B257">
        <v>15684</v>
      </c>
      <c r="C257" t="s">
        <v>309</v>
      </c>
      <c r="D257" t="s">
        <v>310</v>
      </c>
      <c r="E257" t="s">
        <v>94</v>
      </c>
      <c r="F257">
        <v>75</v>
      </c>
      <c r="G257" s="6">
        <v>2817.9</v>
      </c>
      <c r="H257" s="6">
        <v>2817.9</v>
      </c>
      <c r="I257">
        <v>84</v>
      </c>
      <c r="J257">
        <f t="shared" si="9"/>
        <v>1.5909090909090907E-2</v>
      </c>
      <c r="K257" s="6">
        <v>24</v>
      </c>
      <c r="L257">
        <f t="shared" si="10"/>
        <v>0.38181818181818178</v>
      </c>
      <c r="O257" s="13">
        <v>0.33</v>
      </c>
      <c r="P257">
        <f t="shared" si="11"/>
        <v>0.126</v>
      </c>
    </row>
    <row r="258" spans="1:18" hidden="1" x14ac:dyDescent="0.25">
      <c r="A258">
        <v>14205</v>
      </c>
      <c r="B258">
        <v>15892</v>
      </c>
      <c r="C258" t="s">
        <v>1248</v>
      </c>
      <c r="D258" t="s">
        <v>1249</v>
      </c>
      <c r="E258" t="s">
        <v>94</v>
      </c>
      <c r="F258">
        <v>76</v>
      </c>
      <c r="G258" s="6">
        <v>1638.14</v>
      </c>
      <c r="H258" s="6">
        <v>1638.14</v>
      </c>
      <c r="I258">
        <v>9</v>
      </c>
      <c r="J258">
        <f t="shared" ref="J258:J321" si="12">I258/5280</f>
        <v>1.7045454545454545E-3</v>
      </c>
      <c r="K258">
        <v>24</v>
      </c>
      <c r="L258">
        <f t="shared" ref="L258:L321" si="13">J258*K258</f>
        <v>4.0909090909090909E-2</v>
      </c>
      <c r="O258" s="13">
        <v>4.7E-2</v>
      </c>
      <c r="P258">
        <f t="shared" ref="P258:P321" si="14">O258*L258</f>
        <v>1.9227272727272728E-3</v>
      </c>
    </row>
    <row r="259" spans="1:18" hidden="1" x14ac:dyDescent="0.25">
      <c r="A259">
        <v>55720</v>
      </c>
      <c r="B259">
        <v>16003</v>
      </c>
      <c r="C259" t="s">
        <v>313</v>
      </c>
      <c r="D259" t="s">
        <v>299</v>
      </c>
      <c r="E259" t="s">
        <v>94</v>
      </c>
      <c r="F259">
        <v>75</v>
      </c>
      <c r="G259" s="6">
        <v>-5746.6</v>
      </c>
      <c r="H259" s="6">
        <v>5746.6</v>
      </c>
      <c r="I259">
        <v>167</v>
      </c>
      <c r="J259">
        <f t="shared" si="12"/>
        <v>3.1628787878787881E-2</v>
      </c>
      <c r="K259" s="6">
        <v>24</v>
      </c>
      <c r="L259">
        <f t="shared" si="13"/>
        <v>0.75909090909090915</v>
      </c>
      <c r="O259" s="13">
        <v>0.15</v>
      </c>
      <c r="P259">
        <f t="shared" si="14"/>
        <v>0.11386363636363636</v>
      </c>
    </row>
    <row r="260" spans="1:18" hidden="1" x14ac:dyDescent="0.25">
      <c r="A260">
        <v>17734</v>
      </c>
      <c r="B260">
        <v>17762</v>
      </c>
      <c r="C260" t="s">
        <v>1012</v>
      </c>
      <c r="D260" t="s">
        <v>943</v>
      </c>
      <c r="E260" t="s">
        <v>94</v>
      </c>
      <c r="F260">
        <v>88</v>
      </c>
      <c r="G260" s="6">
        <v>-1142.31</v>
      </c>
      <c r="H260" s="6">
        <v>1142.31</v>
      </c>
      <c r="I260">
        <v>12</v>
      </c>
      <c r="J260">
        <f t="shared" si="12"/>
        <v>2.2727272727272726E-3</v>
      </c>
      <c r="K260" s="6">
        <v>24</v>
      </c>
      <c r="L260">
        <f t="shared" si="13"/>
        <v>5.4545454545454543E-2</v>
      </c>
      <c r="O260" s="13">
        <v>3.6999999999999998E-2</v>
      </c>
      <c r="P260">
        <f t="shared" si="14"/>
        <v>2.0181818181818178E-3</v>
      </c>
    </row>
    <row r="261" spans="1:18" hidden="1" x14ac:dyDescent="0.25">
      <c r="A261">
        <v>30541</v>
      </c>
      <c r="B261">
        <v>17806</v>
      </c>
      <c r="C261" t="s">
        <v>318</v>
      </c>
      <c r="D261" t="s">
        <v>309</v>
      </c>
      <c r="E261" t="s">
        <v>94</v>
      </c>
      <c r="F261">
        <v>130</v>
      </c>
      <c r="G261" s="6">
        <v>2818.09</v>
      </c>
      <c r="H261" s="6">
        <v>2818.09</v>
      </c>
      <c r="I261">
        <v>25</v>
      </c>
      <c r="J261">
        <f t="shared" si="12"/>
        <v>4.734848484848485E-3</v>
      </c>
      <c r="K261" s="6">
        <v>24</v>
      </c>
      <c r="L261">
        <f t="shared" si="13"/>
        <v>0.11363636363636365</v>
      </c>
      <c r="O261" s="13">
        <v>0.33</v>
      </c>
      <c r="P261">
        <f t="shared" si="14"/>
        <v>3.7500000000000006E-2</v>
      </c>
    </row>
    <row r="262" spans="1:18" hidden="1" x14ac:dyDescent="0.25">
      <c r="A262">
        <v>18666</v>
      </c>
      <c r="B262">
        <v>17879</v>
      </c>
      <c r="C262" t="s">
        <v>1379</v>
      </c>
      <c r="D262" t="s">
        <v>1380</v>
      </c>
      <c r="E262" t="s">
        <v>70</v>
      </c>
      <c r="F262">
        <v>130</v>
      </c>
      <c r="G262" s="6">
        <v>-3377.69</v>
      </c>
      <c r="H262" s="6">
        <v>3377.69</v>
      </c>
      <c r="I262">
        <v>19</v>
      </c>
      <c r="J262">
        <f t="shared" si="12"/>
        <v>3.5984848484848487E-3</v>
      </c>
      <c r="K262" s="6">
        <v>24</v>
      </c>
      <c r="L262">
        <f t="shared" si="13"/>
        <v>8.6363636363636365E-2</v>
      </c>
      <c r="O262" s="13">
        <v>0.09</v>
      </c>
      <c r="P262">
        <f t="shared" si="14"/>
        <v>7.7727272727272723E-3</v>
      </c>
      <c r="Q262" s="6"/>
      <c r="R262" s="6"/>
    </row>
    <row r="263" spans="1:18" hidden="1" x14ac:dyDescent="0.25">
      <c r="A263">
        <v>16220</v>
      </c>
      <c r="B263">
        <v>19279</v>
      </c>
      <c r="C263" t="s">
        <v>1308</v>
      </c>
      <c r="D263" t="s">
        <v>1309</v>
      </c>
      <c r="E263" t="s">
        <v>94</v>
      </c>
      <c r="F263">
        <v>88</v>
      </c>
      <c r="G263" s="6">
        <v>1726.98</v>
      </c>
      <c r="H263" s="6">
        <v>1726.98</v>
      </c>
      <c r="I263">
        <v>11</v>
      </c>
      <c r="J263">
        <f t="shared" si="12"/>
        <v>2.0833333333333333E-3</v>
      </c>
      <c r="K263" s="6">
        <v>24</v>
      </c>
      <c r="L263">
        <f t="shared" si="13"/>
        <v>0.05</v>
      </c>
      <c r="O263" s="13">
        <v>4.3999999999999997E-2</v>
      </c>
      <c r="P263">
        <f t="shared" si="14"/>
        <v>2.2000000000000001E-3</v>
      </c>
    </row>
    <row r="264" spans="1:18" hidden="1" x14ac:dyDescent="0.25">
      <c r="A264">
        <v>70947</v>
      </c>
      <c r="B264">
        <v>19950</v>
      </c>
      <c r="C264" t="s">
        <v>320</v>
      </c>
      <c r="D264" t="s">
        <v>295</v>
      </c>
      <c r="E264" t="s">
        <v>94</v>
      </c>
      <c r="F264">
        <v>75</v>
      </c>
      <c r="G264" s="6">
        <v>2819</v>
      </c>
      <c r="H264" s="6">
        <v>2819</v>
      </c>
      <c r="I264">
        <v>967</v>
      </c>
      <c r="J264">
        <f t="shared" si="12"/>
        <v>0.18314393939393939</v>
      </c>
      <c r="K264" s="6">
        <v>24</v>
      </c>
      <c r="L264">
        <f t="shared" si="13"/>
        <v>4.3954545454545455</v>
      </c>
      <c r="O264" s="13">
        <v>0.33</v>
      </c>
      <c r="P264">
        <f t="shared" si="14"/>
        <v>1.4505000000000001</v>
      </c>
      <c r="Q264" s="6"/>
      <c r="R264" s="6"/>
    </row>
    <row r="265" spans="1:18" hidden="1" x14ac:dyDescent="0.25">
      <c r="A265">
        <v>68745</v>
      </c>
      <c r="B265">
        <v>20635</v>
      </c>
      <c r="C265" t="s">
        <v>287</v>
      </c>
      <c r="D265" t="s">
        <v>297</v>
      </c>
      <c r="E265" t="s">
        <v>94</v>
      </c>
      <c r="F265">
        <v>75</v>
      </c>
      <c r="G265" s="6">
        <v>-4075.51</v>
      </c>
      <c r="H265" s="6">
        <v>4075.51</v>
      </c>
      <c r="I265">
        <v>447</v>
      </c>
      <c r="J265">
        <f t="shared" si="12"/>
        <v>8.4659090909090906E-2</v>
      </c>
      <c r="K265">
        <v>24</v>
      </c>
      <c r="L265">
        <f t="shared" si="13"/>
        <v>2.0318181818181817</v>
      </c>
      <c r="O265" s="13">
        <v>0.21</v>
      </c>
      <c r="P265">
        <f t="shared" si="14"/>
        <v>0.42668181818181816</v>
      </c>
      <c r="Q265" s="6"/>
      <c r="R265" s="6"/>
    </row>
    <row r="266" spans="1:18" hidden="1" x14ac:dyDescent="0.25">
      <c r="A266">
        <v>65528</v>
      </c>
      <c r="B266">
        <v>21495</v>
      </c>
      <c r="C266" t="s">
        <v>321</v>
      </c>
      <c r="D266" t="s">
        <v>276</v>
      </c>
      <c r="E266" t="s">
        <v>94</v>
      </c>
      <c r="F266">
        <v>75</v>
      </c>
      <c r="G266" s="6">
        <v>-2948.93</v>
      </c>
      <c r="H266" s="6">
        <v>2948.93</v>
      </c>
      <c r="I266">
        <v>307</v>
      </c>
      <c r="J266">
        <f t="shared" si="12"/>
        <v>5.8143939393939394E-2</v>
      </c>
      <c r="K266" s="6">
        <v>24</v>
      </c>
      <c r="L266">
        <f t="shared" si="13"/>
        <v>1.3954545454545455</v>
      </c>
      <c r="O266" s="13">
        <v>0.27</v>
      </c>
      <c r="P266">
        <f t="shared" si="14"/>
        <v>0.37677272727272731</v>
      </c>
    </row>
    <row r="267" spans="1:18" hidden="1" x14ac:dyDescent="0.25">
      <c r="A267">
        <v>53990</v>
      </c>
      <c r="B267">
        <v>22325</v>
      </c>
      <c r="C267" t="s">
        <v>1084</v>
      </c>
      <c r="D267" t="s">
        <v>1482</v>
      </c>
      <c r="E267" t="s">
        <v>94</v>
      </c>
      <c r="F267">
        <v>70</v>
      </c>
      <c r="G267" s="6">
        <v>-2425.86</v>
      </c>
      <c r="H267" s="6">
        <v>2425.86</v>
      </c>
      <c r="I267">
        <v>148</v>
      </c>
      <c r="J267">
        <f t="shared" si="12"/>
        <v>2.803030303030303E-2</v>
      </c>
      <c r="K267">
        <v>24</v>
      </c>
      <c r="L267">
        <f t="shared" si="13"/>
        <v>0.67272727272727273</v>
      </c>
      <c r="O267" s="13">
        <v>1.7000000000000001E-2</v>
      </c>
      <c r="P267">
        <f t="shared" si="14"/>
        <v>1.1436363636363637E-2</v>
      </c>
    </row>
    <row r="268" spans="1:18" hidden="1" x14ac:dyDescent="0.25">
      <c r="A268">
        <v>66612</v>
      </c>
      <c r="B268">
        <v>22787</v>
      </c>
      <c r="C268" t="s">
        <v>292</v>
      </c>
      <c r="D268" t="s">
        <v>289</v>
      </c>
      <c r="E268" t="s">
        <v>94</v>
      </c>
      <c r="F268">
        <v>100</v>
      </c>
      <c r="G268" s="6">
        <v>-2801.94</v>
      </c>
      <c r="H268" s="6">
        <v>2801.94</v>
      </c>
      <c r="I268">
        <v>344</v>
      </c>
      <c r="J268">
        <f t="shared" si="12"/>
        <v>6.5151515151515155E-2</v>
      </c>
      <c r="K268">
        <v>24</v>
      </c>
      <c r="L268">
        <f t="shared" si="13"/>
        <v>1.5636363636363637</v>
      </c>
      <c r="O268" s="13">
        <v>0.28999999999999998</v>
      </c>
      <c r="P268">
        <f t="shared" si="14"/>
        <v>0.45345454545454544</v>
      </c>
    </row>
    <row r="269" spans="1:18" hidden="1" x14ac:dyDescent="0.25">
      <c r="A269">
        <v>15736</v>
      </c>
      <c r="B269">
        <v>24390</v>
      </c>
      <c r="C269" t="s">
        <v>296</v>
      </c>
      <c r="D269" t="s">
        <v>318</v>
      </c>
      <c r="E269" t="s">
        <v>94</v>
      </c>
      <c r="F269">
        <v>75</v>
      </c>
      <c r="G269" s="6">
        <v>2818.62</v>
      </c>
      <c r="H269" s="6">
        <v>2818.62</v>
      </c>
      <c r="I269">
        <v>10</v>
      </c>
      <c r="J269">
        <f t="shared" si="12"/>
        <v>1.893939393939394E-3</v>
      </c>
      <c r="K269" s="6">
        <v>24</v>
      </c>
      <c r="L269">
        <f t="shared" si="13"/>
        <v>4.5454545454545456E-2</v>
      </c>
      <c r="O269" s="13">
        <v>0.33</v>
      </c>
      <c r="P269">
        <f t="shared" si="14"/>
        <v>1.5000000000000001E-2</v>
      </c>
      <c r="Q269" s="6"/>
      <c r="R269" s="6"/>
    </row>
    <row r="270" spans="1:18" hidden="1" x14ac:dyDescent="0.25">
      <c r="A270">
        <v>59388</v>
      </c>
      <c r="B270">
        <v>24496</v>
      </c>
      <c r="C270" t="s">
        <v>303</v>
      </c>
      <c r="D270" t="s">
        <v>324</v>
      </c>
      <c r="E270" t="s">
        <v>94</v>
      </c>
      <c r="F270">
        <v>75</v>
      </c>
      <c r="G270" s="6">
        <v>-2656.81</v>
      </c>
      <c r="H270" s="6">
        <v>2656.81</v>
      </c>
      <c r="I270">
        <v>207</v>
      </c>
      <c r="J270">
        <f t="shared" si="12"/>
        <v>3.9204545454545457E-2</v>
      </c>
      <c r="K270" s="6">
        <v>24</v>
      </c>
      <c r="L270">
        <f t="shared" si="13"/>
        <v>0.94090909090909092</v>
      </c>
      <c r="O270" s="13">
        <v>0.32</v>
      </c>
      <c r="P270">
        <f t="shared" si="14"/>
        <v>0.30109090909090908</v>
      </c>
    </row>
    <row r="271" spans="1:18" hidden="1" x14ac:dyDescent="0.25">
      <c r="A271">
        <v>22816</v>
      </c>
      <c r="B271">
        <v>24904</v>
      </c>
      <c r="C271" t="s">
        <v>1478</v>
      </c>
      <c r="D271" t="s">
        <v>1301</v>
      </c>
      <c r="E271" t="s">
        <v>94</v>
      </c>
      <c r="F271">
        <v>76</v>
      </c>
      <c r="G271" s="6">
        <v>1646</v>
      </c>
      <c r="H271" s="6">
        <v>1646</v>
      </c>
      <c r="I271">
        <v>16</v>
      </c>
      <c r="J271">
        <f t="shared" si="12"/>
        <v>3.0303030303030303E-3</v>
      </c>
      <c r="K271">
        <v>24</v>
      </c>
      <c r="L271">
        <f t="shared" si="13"/>
        <v>7.2727272727272724E-2</v>
      </c>
      <c r="O271" s="13">
        <v>4.7E-2</v>
      </c>
      <c r="P271">
        <f t="shared" si="14"/>
        <v>3.418181818181818E-3</v>
      </c>
      <c r="Q271" s="6"/>
      <c r="R271" s="6"/>
    </row>
    <row r="272" spans="1:18" hidden="1" x14ac:dyDescent="0.25">
      <c r="A272">
        <v>9624</v>
      </c>
      <c r="B272">
        <v>24995</v>
      </c>
      <c r="C272" t="s">
        <v>1049</v>
      </c>
      <c r="D272" t="s">
        <v>1095</v>
      </c>
      <c r="F272">
        <v>88</v>
      </c>
      <c r="G272">
        <v>553.04</v>
      </c>
      <c r="H272" s="6">
        <v>553.04</v>
      </c>
      <c r="I272">
        <v>5</v>
      </c>
      <c r="J272">
        <f t="shared" si="12"/>
        <v>9.46969696969697E-4</v>
      </c>
      <c r="K272" s="6">
        <v>24</v>
      </c>
      <c r="L272">
        <f t="shared" si="13"/>
        <v>2.2727272727272728E-2</v>
      </c>
      <c r="O272" s="13">
        <v>4.1000000000000002E-2</v>
      </c>
      <c r="P272">
        <f t="shared" si="14"/>
        <v>9.3181818181818188E-4</v>
      </c>
    </row>
    <row r="273" spans="1:18" hidden="1" x14ac:dyDescent="0.25">
      <c r="A273">
        <v>50317</v>
      </c>
      <c r="B273">
        <v>25503</v>
      </c>
      <c r="C273" t="s">
        <v>943</v>
      </c>
      <c r="D273" t="s">
        <v>1795</v>
      </c>
      <c r="E273" t="s">
        <v>94</v>
      </c>
      <c r="F273">
        <v>76</v>
      </c>
      <c r="G273" s="6">
        <v>-2106.38</v>
      </c>
      <c r="H273" s="6">
        <v>2106.38</v>
      </c>
      <c r="I273">
        <v>114</v>
      </c>
      <c r="J273">
        <f t="shared" si="12"/>
        <v>2.1590909090909091E-2</v>
      </c>
      <c r="K273">
        <v>24</v>
      </c>
      <c r="L273">
        <f t="shared" si="13"/>
        <v>0.51818181818181819</v>
      </c>
      <c r="O273" s="13">
        <v>0.02</v>
      </c>
      <c r="P273">
        <f t="shared" si="14"/>
        <v>1.0363636363636365E-2</v>
      </c>
    </row>
    <row r="274" spans="1:18" hidden="1" x14ac:dyDescent="0.25">
      <c r="A274">
        <v>35004</v>
      </c>
      <c r="B274">
        <v>25564</v>
      </c>
      <c r="C274" t="s">
        <v>282</v>
      </c>
      <c r="D274" t="s">
        <v>320</v>
      </c>
      <c r="E274" t="s">
        <v>94</v>
      </c>
      <c r="F274">
        <v>75</v>
      </c>
      <c r="G274" s="6">
        <v>2819.38</v>
      </c>
      <c r="H274" s="6">
        <v>2819.38</v>
      </c>
      <c r="I274">
        <v>32</v>
      </c>
      <c r="J274">
        <f t="shared" si="12"/>
        <v>6.0606060606060606E-3</v>
      </c>
      <c r="K274" s="6">
        <v>24</v>
      </c>
      <c r="L274">
        <f t="shared" si="13"/>
        <v>0.14545454545454545</v>
      </c>
      <c r="O274" s="13">
        <v>0.33</v>
      </c>
      <c r="P274">
        <f t="shared" si="14"/>
        <v>4.8000000000000001E-2</v>
      </c>
      <c r="Q274" s="6"/>
      <c r="R274" s="6"/>
    </row>
    <row r="275" spans="1:18" hidden="1" x14ac:dyDescent="0.25">
      <c r="A275">
        <v>70943</v>
      </c>
      <c r="B275">
        <v>25710</v>
      </c>
      <c r="C275" t="s">
        <v>306</v>
      </c>
      <c r="D275" t="s">
        <v>325</v>
      </c>
      <c r="E275" t="s">
        <v>94</v>
      </c>
      <c r="F275">
        <v>75</v>
      </c>
      <c r="G275" s="6">
        <v>5274.43</v>
      </c>
      <c r="H275" s="6">
        <v>5274.43</v>
      </c>
      <c r="I275">
        <v>961</v>
      </c>
      <c r="J275">
        <f t="shared" si="12"/>
        <v>0.18200757575757576</v>
      </c>
      <c r="K275" s="6">
        <v>24</v>
      </c>
      <c r="L275">
        <f t="shared" si="13"/>
        <v>4.3681818181818182</v>
      </c>
      <c r="O275" s="13">
        <v>0.16</v>
      </c>
      <c r="P275">
        <f t="shared" si="14"/>
        <v>0.69890909090909092</v>
      </c>
    </row>
    <row r="276" spans="1:18" hidden="1" x14ac:dyDescent="0.25">
      <c r="A276">
        <v>33611</v>
      </c>
      <c r="B276">
        <v>26093</v>
      </c>
      <c r="C276" t="s">
        <v>324</v>
      </c>
      <c r="D276" t="s">
        <v>326</v>
      </c>
      <c r="E276" t="s">
        <v>94</v>
      </c>
      <c r="F276">
        <v>75</v>
      </c>
      <c r="G276" s="6">
        <v>-2687.59</v>
      </c>
      <c r="H276" s="6">
        <v>2687.59</v>
      </c>
      <c r="I276">
        <v>29</v>
      </c>
      <c r="J276">
        <f t="shared" si="12"/>
        <v>5.4924242424242422E-3</v>
      </c>
      <c r="K276" s="6">
        <v>24</v>
      </c>
      <c r="L276">
        <f t="shared" si="13"/>
        <v>0.13181818181818181</v>
      </c>
      <c r="O276" s="13">
        <v>0.31</v>
      </c>
      <c r="P276">
        <f t="shared" si="14"/>
        <v>4.0863636363636359E-2</v>
      </c>
    </row>
    <row r="277" spans="1:18" hidden="1" x14ac:dyDescent="0.25">
      <c r="A277">
        <v>42242</v>
      </c>
      <c r="B277">
        <v>26619</v>
      </c>
      <c r="C277" t="s">
        <v>1095</v>
      </c>
      <c r="D277" t="s">
        <v>1470</v>
      </c>
      <c r="E277" t="s">
        <v>94</v>
      </c>
      <c r="F277">
        <v>88</v>
      </c>
      <c r="G277" s="6">
        <v>-1045.81</v>
      </c>
      <c r="H277" s="6">
        <v>1045.81</v>
      </c>
      <c r="I277">
        <v>54</v>
      </c>
      <c r="J277">
        <f t="shared" si="12"/>
        <v>1.0227272727272727E-2</v>
      </c>
      <c r="K277" s="6">
        <v>24</v>
      </c>
      <c r="L277">
        <f t="shared" si="13"/>
        <v>0.24545454545454545</v>
      </c>
      <c r="O277" s="13">
        <v>0.04</v>
      </c>
      <c r="P277">
        <f t="shared" si="14"/>
        <v>9.8181818181818179E-3</v>
      </c>
      <c r="Q277" s="6"/>
      <c r="R277" s="6"/>
    </row>
    <row r="278" spans="1:18" hidden="1" x14ac:dyDescent="0.25">
      <c r="A278">
        <v>70569</v>
      </c>
      <c r="B278">
        <v>26623</v>
      </c>
      <c r="C278" t="s">
        <v>1309</v>
      </c>
      <c r="D278" t="s">
        <v>992</v>
      </c>
      <c r="E278" t="s">
        <v>94</v>
      </c>
      <c r="F278">
        <v>76</v>
      </c>
      <c r="G278" s="6">
        <v>1726.78</v>
      </c>
      <c r="H278" s="6">
        <v>1726.78</v>
      </c>
      <c r="I278">
        <v>715</v>
      </c>
      <c r="J278">
        <f t="shared" si="12"/>
        <v>0.13541666666666666</v>
      </c>
      <c r="K278">
        <v>24</v>
      </c>
      <c r="L278">
        <f t="shared" si="13"/>
        <v>3.25</v>
      </c>
      <c r="O278" s="13">
        <v>4.3999999999999997E-2</v>
      </c>
      <c r="P278">
        <f t="shared" si="14"/>
        <v>0.14299999999999999</v>
      </c>
    </row>
    <row r="279" spans="1:18" hidden="1" x14ac:dyDescent="0.25">
      <c r="A279">
        <v>29729</v>
      </c>
      <c r="B279">
        <v>27049</v>
      </c>
      <c r="C279" t="s">
        <v>1548</v>
      </c>
      <c r="D279" t="s">
        <v>1607</v>
      </c>
      <c r="E279" t="s">
        <v>70</v>
      </c>
      <c r="F279">
        <v>130</v>
      </c>
      <c r="G279" s="6">
        <v>6681.3</v>
      </c>
      <c r="H279" s="6">
        <v>6681.3</v>
      </c>
      <c r="I279">
        <v>24</v>
      </c>
      <c r="J279">
        <f t="shared" si="12"/>
        <v>4.5454545454545452E-3</v>
      </c>
      <c r="K279">
        <v>24</v>
      </c>
      <c r="L279">
        <f t="shared" si="13"/>
        <v>0.10909090909090909</v>
      </c>
      <c r="O279" s="13">
        <v>0.09</v>
      </c>
      <c r="P279">
        <f t="shared" si="14"/>
        <v>9.8181818181818179E-3</v>
      </c>
      <c r="Q279" s="6"/>
      <c r="R279" s="6"/>
    </row>
    <row r="280" spans="1:18" hidden="1" x14ac:dyDescent="0.25">
      <c r="A280">
        <v>34970</v>
      </c>
      <c r="B280">
        <v>27070</v>
      </c>
      <c r="C280" t="s">
        <v>1249</v>
      </c>
      <c r="D280" t="s">
        <v>1478</v>
      </c>
      <c r="E280" t="s">
        <v>94</v>
      </c>
      <c r="F280">
        <v>76</v>
      </c>
      <c r="G280" s="6">
        <v>1657.97</v>
      </c>
      <c r="H280" s="6">
        <v>1657.97</v>
      </c>
      <c r="I280">
        <v>32</v>
      </c>
      <c r="J280">
        <f t="shared" si="12"/>
        <v>6.0606060606060606E-3</v>
      </c>
      <c r="K280" s="6">
        <v>24</v>
      </c>
      <c r="L280">
        <f t="shared" si="13"/>
        <v>0.14545454545454545</v>
      </c>
      <c r="O280" s="13">
        <v>4.5999999999999999E-2</v>
      </c>
      <c r="P280">
        <f t="shared" si="14"/>
        <v>6.6909090909090902E-3</v>
      </c>
      <c r="Q280" s="6"/>
      <c r="R280" s="6"/>
    </row>
    <row r="281" spans="1:18" hidden="1" x14ac:dyDescent="0.25">
      <c r="A281">
        <v>37424</v>
      </c>
      <c r="B281">
        <v>28958</v>
      </c>
      <c r="C281" t="s">
        <v>1470</v>
      </c>
      <c r="D281" t="s">
        <v>1012</v>
      </c>
      <c r="E281" t="s">
        <v>94</v>
      </c>
      <c r="F281">
        <v>88</v>
      </c>
      <c r="G281" s="6">
        <v>-1108.8499999999999</v>
      </c>
      <c r="H281" s="6">
        <v>1108.8499999999999</v>
      </c>
      <c r="I281">
        <v>36</v>
      </c>
      <c r="J281">
        <f t="shared" si="12"/>
        <v>6.8181818181818179E-3</v>
      </c>
      <c r="K281" s="6">
        <v>24</v>
      </c>
      <c r="L281">
        <f t="shared" si="13"/>
        <v>0.16363636363636364</v>
      </c>
      <c r="O281" s="13">
        <v>3.7999999999999999E-2</v>
      </c>
      <c r="P281">
        <f t="shared" si="14"/>
        <v>6.218181818181818E-3</v>
      </c>
    </row>
    <row r="282" spans="1:18" hidden="1" x14ac:dyDescent="0.25">
      <c r="A282">
        <v>65035</v>
      </c>
      <c r="B282">
        <v>29886</v>
      </c>
      <c r="C282" t="s">
        <v>2040</v>
      </c>
      <c r="D282" t="s">
        <v>1248</v>
      </c>
      <c r="E282" t="s">
        <v>94</v>
      </c>
      <c r="F282">
        <v>76</v>
      </c>
      <c r="G282" s="6">
        <v>1638.33</v>
      </c>
      <c r="H282" s="6">
        <v>1638.33</v>
      </c>
      <c r="I282">
        <v>292</v>
      </c>
      <c r="J282">
        <f t="shared" si="12"/>
        <v>5.5303030303030305E-2</v>
      </c>
      <c r="K282">
        <v>24</v>
      </c>
      <c r="L282">
        <f t="shared" si="13"/>
        <v>1.3272727272727274</v>
      </c>
      <c r="O282" s="13">
        <v>4.7E-2</v>
      </c>
      <c r="P282">
        <f t="shared" si="14"/>
        <v>6.2381818181818184E-2</v>
      </c>
    </row>
    <row r="283" spans="1:18" hidden="1" x14ac:dyDescent="0.25">
      <c r="A283">
        <v>70989</v>
      </c>
      <c r="B283">
        <v>29957</v>
      </c>
      <c r="C283" t="s">
        <v>308</v>
      </c>
      <c r="D283" t="s">
        <v>274</v>
      </c>
      <c r="E283" t="s">
        <v>94</v>
      </c>
      <c r="F283">
        <v>75</v>
      </c>
      <c r="G283" s="6">
        <v>-2738.2</v>
      </c>
      <c r="H283" s="6">
        <v>2738.2</v>
      </c>
      <c r="I283" s="8">
        <v>1022</v>
      </c>
      <c r="J283">
        <f t="shared" si="12"/>
        <v>0.19356060606060607</v>
      </c>
      <c r="K283">
        <v>24</v>
      </c>
      <c r="L283">
        <f t="shared" si="13"/>
        <v>4.6454545454545455</v>
      </c>
      <c r="O283" s="13">
        <v>0.33</v>
      </c>
      <c r="P283">
        <f t="shared" si="14"/>
        <v>1.5330000000000001</v>
      </c>
      <c r="Q283" s="6"/>
      <c r="R283" s="6"/>
    </row>
    <row r="284" spans="1:18" hidden="1" x14ac:dyDescent="0.25">
      <c r="A284">
        <v>70249</v>
      </c>
      <c r="B284">
        <v>30544</v>
      </c>
      <c r="C284" t="s">
        <v>288</v>
      </c>
      <c r="D284" t="s">
        <v>325</v>
      </c>
      <c r="E284" t="s">
        <v>94</v>
      </c>
      <c r="F284">
        <v>75</v>
      </c>
      <c r="G284" s="6">
        <v>-4701.76</v>
      </c>
      <c r="H284" s="6">
        <v>4701.76</v>
      </c>
      <c r="I284">
        <v>614</v>
      </c>
      <c r="J284">
        <f t="shared" si="12"/>
        <v>0.11628787878787879</v>
      </c>
      <c r="K284" s="6">
        <v>24</v>
      </c>
      <c r="L284">
        <f t="shared" si="13"/>
        <v>2.790909090909091</v>
      </c>
      <c r="O284" s="13">
        <v>0.18</v>
      </c>
      <c r="P284">
        <f t="shared" si="14"/>
        <v>0.50236363636363635</v>
      </c>
      <c r="Q284" s="6"/>
      <c r="R284" s="6"/>
    </row>
    <row r="285" spans="1:18" hidden="1" x14ac:dyDescent="0.25">
      <c r="A285">
        <v>29800</v>
      </c>
      <c r="B285">
        <v>33830</v>
      </c>
      <c r="C285" t="s">
        <v>304</v>
      </c>
      <c r="D285" t="s">
        <v>273</v>
      </c>
      <c r="E285" t="s">
        <v>94</v>
      </c>
      <c r="F285">
        <v>75</v>
      </c>
      <c r="G285" s="6">
        <v>2851.96</v>
      </c>
      <c r="H285" s="6">
        <v>2851.96</v>
      </c>
      <c r="I285">
        <v>24</v>
      </c>
      <c r="J285">
        <f t="shared" si="12"/>
        <v>4.5454545454545452E-3</v>
      </c>
      <c r="K285" s="6">
        <v>24</v>
      </c>
      <c r="L285">
        <f t="shared" si="13"/>
        <v>0.10909090909090909</v>
      </c>
      <c r="O285" s="13">
        <v>0.32</v>
      </c>
      <c r="P285">
        <f t="shared" si="14"/>
        <v>3.490909090909091E-2</v>
      </c>
      <c r="Q285" s="6"/>
      <c r="R285" s="6"/>
    </row>
    <row r="286" spans="1:18" hidden="1" x14ac:dyDescent="0.25">
      <c r="A286">
        <v>35465</v>
      </c>
      <c r="B286">
        <v>35879</v>
      </c>
      <c r="C286" t="s">
        <v>307</v>
      </c>
      <c r="D286" t="s">
        <v>334</v>
      </c>
      <c r="E286" t="s">
        <v>94</v>
      </c>
      <c r="F286">
        <v>75</v>
      </c>
      <c r="G286" s="6">
        <v>-5746.21</v>
      </c>
      <c r="H286" s="6">
        <v>5746.21</v>
      </c>
      <c r="I286">
        <v>33</v>
      </c>
      <c r="J286">
        <f t="shared" si="12"/>
        <v>6.2500000000000003E-3</v>
      </c>
      <c r="K286" s="6">
        <v>24</v>
      </c>
      <c r="L286">
        <f t="shared" si="13"/>
        <v>0.15000000000000002</v>
      </c>
      <c r="O286" s="13">
        <v>0.15</v>
      </c>
      <c r="P286">
        <f t="shared" si="14"/>
        <v>2.2500000000000003E-2</v>
      </c>
      <c r="Q286" s="6"/>
      <c r="R286" s="6"/>
    </row>
    <row r="287" spans="1:18" hidden="1" x14ac:dyDescent="0.25">
      <c r="A287">
        <v>38005</v>
      </c>
      <c r="B287">
        <v>35899</v>
      </c>
      <c r="C287" t="s">
        <v>1301</v>
      </c>
      <c r="D287" t="s">
        <v>1323</v>
      </c>
      <c r="E287" t="s">
        <v>94</v>
      </c>
      <c r="F287">
        <v>76</v>
      </c>
      <c r="G287" s="6">
        <v>1643.23</v>
      </c>
      <c r="H287" s="6">
        <v>1643.23</v>
      </c>
      <c r="I287">
        <v>38</v>
      </c>
      <c r="J287">
        <f t="shared" si="12"/>
        <v>7.1969696969696973E-3</v>
      </c>
      <c r="K287" s="6">
        <v>24</v>
      </c>
      <c r="L287">
        <f t="shared" si="13"/>
        <v>0.17272727272727273</v>
      </c>
      <c r="O287" s="13">
        <v>4.7E-2</v>
      </c>
      <c r="P287">
        <f t="shared" si="14"/>
        <v>8.1181818181818178E-3</v>
      </c>
      <c r="Q287" s="6"/>
      <c r="R287" s="6"/>
    </row>
    <row r="288" spans="1:18" hidden="1" x14ac:dyDescent="0.25">
      <c r="A288">
        <v>70296</v>
      </c>
      <c r="B288">
        <v>36262</v>
      </c>
      <c r="C288" t="s">
        <v>1095</v>
      </c>
      <c r="D288" t="s">
        <v>1130</v>
      </c>
      <c r="E288" t="s">
        <v>94</v>
      </c>
      <c r="F288">
        <v>88</v>
      </c>
      <c r="G288" s="6">
        <v>1598.66</v>
      </c>
      <c r="H288" s="6">
        <v>1598.66</v>
      </c>
      <c r="I288">
        <v>626</v>
      </c>
      <c r="J288">
        <f t="shared" si="12"/>
        <v>0.11856060606060606</v>
      </c>
      <c r="K288">
        <v>24</v>
      </c>
      <c r="L288">
        <f t="shared" si="13"/>
        <v>2.8454545454545457</v>
      </c>
      <c r="O288" s="13">
        <v>4.0321798005314186E-2</v>
      </c>
      <c r="P288">
        <f t="shared" si="14"/>
        <v>0.11473384341512129</v>
      </c>
      <c r="Q288" s="6"/>
      <c r="R288" s="6"/>
    </row>
    <row r="289" spans="1:18" hidden="1" x14ac:dyDescent="0.25">
      <c r="A289">
        <v>9389</v>
      </c>
      <c r="B289">
        <v>36653</v>
      </c>
      <c r="C289" t="s">
        <v>1083</v>
      </c>
      <c r="D289" t="s">
        <v>1084</v>
      </c>
      <c r="E289" t="s">
        <v>94</v>
      </c>
      <c r="F289">
        <v>76</v>
      </c>
      <c r="G289" s="6">
        <v>-2134.7600000000002</v>
      </c>
      <c r="H289" s="6">
        <v>2134.7600000000002</v>
      </c>
      <c r="I289">
        <v>5</v>
      </c>
      <c r="J289">
        <f t="shared" si="12"/>
        <v>9.46969696969697E-4</v>
      </c>
      <c r="K289">
        <v>24</v>
      </c>
      <c r="L289">
        <f t="shared" si="13"/>
        <v>2.2727272727272728E-2</v>
      </c>
      <c r="O289" s="13">
        <v>0.02</v>
      </c>
      <c r="P289">
        <f t="shared" si="14"/>
        <v>4.5454545454545455E-4</v>
      </c>
    </row>
    <row r="290" spans="1:18" hidden="1" x14ac:dyDescent="0.25">
      <c r="A290">
        <v>57166</v>
      </c>
      <c r="B290">
        <v>37433</v>
      </c>
      <c r="C290" t="s">
        <v>290</v>
      </c>
      <c r="D290" t="s">
        <v>321</v>
      </c>
      <c r="E290" t="s">
        <v>94</v>
      </c>
      <c r="F290">
        <v>75</v>
      </c>
      <c r="G290" s="6">
        <v>-2790.39</v>
      </c>
      <c r="H290" s="6">
        <v>2790.39</v>
      </c>
      <c r="I290">
        <v>184</v>
      </c>
      <c r="J290">
        <f t="shared" si="12"/>
        <v>3.4848484848484851E-2</v>
      </c>
      <c r="K290" s="6">
        <v>24</v>
      </c>
      <c r="L290">
        <f t="shared" si="13"/>
        <v>0.83636363636363642</v>
      </c>
      <c r="O290" s="13">
        <v>0.28999999999999998</v>
      </c>
      <c r="P290">
        <f t="shared" si="14"/>
        <v>0.24254545454545454</v>
      </c>
    </row>
    <row r="291" spans="1:18" hidden="1" x14ac:dyDescent="0.25">
      <c r="A291">
        <v>17241</v>
      </c>
      <c r="B291">
        <v>38108</v>
      </c>
      <c r="C291" t="s">
        <v>300</v>
      </c>
      <c r="D291" t="s">
        <v>312</v>
      </c>
      <c r="E291" t="s">
        <v>94</v>
      </c>
      <c r="F291">
        <v>75</v>
      </c>
      <c r="G291" s="6">
        <v>-5747.85</v>
      </c>
      <c r="H291" s="6">
        <v>5747.85</v>
      </c>
      <c r="I291">
        <v>12</v>
      </c>
      <c r="J291">
        <f t="shared" si="12"/>
        <v>2.2727272727272726E-3</v>
      </c>
      <c r="K291" s="6">
        <v>24</v>
      </c>
      <c r="L291">
        <f t="shared" si="13"/>
        <v>5.4545454545454543E-2</v>
      </c>
      <c r="O291" s="13">
        <v>0.15</v>
      </c>
      <c r="P291">
        <f t="shared" si="14"/>
        <v>8.1818181818181807E-3</v>
      </c>
    </row>
    <row r="292" spans="1:18" hidden="1" x14ac:dyDescent="0.25">
      <c r="A292">
        <v>4325</v>
      </c>
      <c r="B292">
        <v>38532</v>
      </c>
      <c r="C292" t="s">
        <v>922</v>
      </c>
      <c r="D292" t="s">
        <v>923</v>
      </c>
      <c r="E292" t="s">
        <v>108</v>
      </c>
      <c r="F292">
        <v>39.9</v>
      </c>
      <c r="G292" s="6">
        <v>1056.4000000000001</v>
      </c>
      <c r="H292" s="6">
        <v>1056.4000000000001</v>
      </c>
      <c r="I292">
        <v>3</v>
      </c>
      <c r="J292">
        <f t="shared" si="12"/>
        <v>5.6818181818181815E-4</v>
      </c>
      <c r="K292" s="6">
        <v>24</v>
      </c>
      <c r="L292">
        <f t="shared" si="13"/>
        <v>1.3636363636363636E-2</v>
      </c>
      <c r="O292" s="13">
        <v>7.2999999999999995E-2</v>
      </c>
      <c r="P292">
        <f t="shared" si="14"/>
        <v>9.9545454545454525E-4</v>
      </c>
      <c r="Q292" s="6"/>
      <c r="R292" s="6"/>
    </row>
    <row r="293" spans="1:18" hidden="1" x14ac:dyDescent="0.25">
      <c r="A293">
        <v>68913</v>
      </c>
      <c r="B293">
        <v>38556</v>
      </c>
      <c r="C293" t="s">
        <v>992</v>
      </c>
      <c r="D293" t="s">
        <v>2040</v>
      </c>
      <c r="E293" t="s">
        <v>94</v>
      </c>
      <c r="F293">
        <v>76</v>
      </c>
      <c r="G293" s="6">
        <v>1638.52</v>
      </c>
      <c r="H293" s="6">
        <v>1638.52</v>
      </c>
      <c r="I293">
        <v>458</v>
      </c>
      <c r="J293">
        <f t="shared" si="12"/>
        <v>8.6742424242424246E-2</v>
      </c>
      <c r="K293">
        <v>24</v>
      </c>
      <c r="L293">
        <f t="shared" si="13"/>
        <v>2.081818181818182</v>
      </c>
      <c r="O293" s="13">
        <v>4.7E-2</v>
      </c>
      <c r="P293">
        <f t="shared" si="14"/>
        <v>9.7845454545454555E-2</v>
      </c>
      <c r="Q293" s="6"/>
      <c r="R293" s="6"/>
    </row>
    <row r="294" spans="1:18" hidden="1" x14ac:dyDescent="0.25">
      <c r="A294">
        <v>34563</v>
      </c>
      <c r="B294">
        <v>38684</v>
      </c>
      <c r="C294" t="s">
        <v>336</v>
      </c>
      <c r="D294" t="s">
        <v>283</v>
      </c>
      <c r="E294" t="s">
        <v>94</v>
      </c>
      <c r="F294">
        <v>75</v>
      </c>
      <c r="G294" s="6">
        <v>-4256.09</v>
      </c>
      <c r="H294" s="6">
        <v>4256.09</v>
      </c>
      <c r="I294">
        <v>31</v>
      </c>
      <c r="J294">
        <f t="shared" si="12"/>
        <v>5.8712121212121209E-3</v>
      </c>
      <c r="K294" s="6">
        <v>24</v>
      </c>
      <c r="L294">
        <f t="shared" si="13"/>
        <v>0.1409090909090909</v>
      </c>
      <c r="O294" s="13">
        <v>0.2</v>
      </c>
      <c r="P294">
        <f t="shared" si="14"/>
        <v>2.8181818181818183E-2</v>
      </c>
      <c r="Q294" s="6"/>
      <c r="R294" s="6"/>
    </row>
    <row r="295" spans="1:18" hidden="1" x14ac:dyDescent="0.25">
      <c r="A295">
        <v>71013</v>
      </c>
      <c r="B295">
        <v>38952</v>
      </c>
      <c r="C295" t="s">
        <v>334</v>
      </c>
      <c r="D295" t="s">
        <v>313</v>
      </c>
      <c r="E295" t="s">
        <v>94</v>
      </c>
      <c r="F295">
        <v>75</v>
      </c>
      <c r="G295" s="6">
        <v>-5746.41</v>
      </c>
      <c r="H295" s="6">
        <v>5746.41</v>
      </c>
      <c r="I295" s="8">
        <v>1111</v>
      </c>
      <c r="J295">
        <f t="shared" si="12"/>
        <v>0.21041666666666667</v>
      </c>
      <c r="K295">
        <v>24</v>
      </c>
      <c r="L295">
        <f t="shared" si="13"/>
        <v>5.05</v>
      </c>
      <c r="O295" s="13">
        <v>0.15</v>
      </c>
      <c r="P295">
        <f t="shared" si="14"/>
        <v>0.75749999999999995</v>
      </c>
    </row>
    <row r="296" spans="1:18" hidden="1" x14ac:dyDescent="0.25">
      <c r="A296">
        <v>42430</v>
      </c>
      <c r="B296">
        <v>39662</v>
      </c>
      <c r="C296" t="s">
        <v>1021</v>
      </c>
      <c r="D296" t="s">
        <v>1379</v>
      </c>
      <c r="E296" t="s">
        <v>70</v>
      </c>
      <c r="F296">
        <v>130</v>
      </c>
      <c r="G296" s="6">
        <v>-3377.5</v>
      </c>
      <c r="H296" s="6">
        <v>3377.5</v>
      </c>
      <c r="I296">
        <v>55</v>
      </c>
      <c r="J296">
        <f t="shared" si="12"/>
        <v>1.0416666666666666E-2</v>
      </c>
      <c r="K296" s="6">
        <v>24</v>
      </c>
      <c r="L296">
        <f t="shared" si="13"/>
        <v>0.25</v>
      </c>
      <c r="O296" s="13">
        <v>0.09</v>
      </c>
      <c r="P296">
        <f t="shared" si="14"/>
        <v>2.2499999999999999E-2</v>
      </c>
    </row>
    <row r="297" spans="1:18" hidden="1" x14ac:dyDescent="0.25">
      <c r="A297">
        <v>7756</v>
      </c>
      <c r="B297">
        <v>40961</v>
      </c>
      <c r="C297" t="s">
        <v>298</v>
      </c>
      <c r="D297" t="s">
        <v>336</v>
      </c>
      <c r="E297" t="s">
        <v>94</v>
      </c>
      <c r="F297">
        <v>75</v>
      </c>
      <c r="G297" s="6">
        <v>-4255.8999999999996</v>
      </c>
      <c r="H297" s="6">
        <v>4255.8999999999996</v>
      </c>
      <c r="I297">
        <v>5</v>
      </c>
      <c r="J297">
        <f t="shared" si="12"/>
        <v>9.46969696969697E-4</v>
      </c>
      <c r="K297" s="6">
        <v>24</v>
      </c>
      <c r="L297">
        <f t="shared" si="13"/>
        <v>2.2727272727272728E-2</v>
      </c>
      <c r="O297" s="13">
        <v>0.2</v>
      </c>
      <c r="P297">
        <f t="shared" si="14"/>
        <v>4.5454545454545461E-3</v>
      </c>
      <c r="Q297" s="6"/>
      <c r="R297" s="6"/>
    </row>
    <row r="298" spans="1:18" hidden="1" x14ac:dyDescent="0.25">
      <c r="A298">
        <v>70540</v>
      </c>
      <c r="B298">
        <v>42200</v>
      </c>
      <c r="C298" t="s">
        <v>326</v>
      </c>
      <c r="D298" t="s">
        <v>305</v>
      </c>
      <c r="E298" t="s">
        <v>94</v>
      </c>
      <c r="F298">
        <v>75</v>
      </c>
      <c r="G298" s="6">
        <v>-2759.92</v>
      </c>
      <c r="H298" s="6">
        <v>2759.92</v>
      </c>
      <c r="I298">
        <v>708</v>
      </c>
      <c r="J298">
        <f t="shared" si="12"/>
        <v>0.13409090909090909</v>
      </c>
      <c r="K298" s="6">
        <v>24</v>
      </c>
      <c r="L298">
        <f t="shared" si="13"/>
        <v>3.2181818181818183</v>
      </c>
      <c r="O298" s="13">
        <v>0.31</v>
      </c>
      <c r="P298">
        <f t="shared" si="14"/>
        <v>0.99763636363636365</v>
      </c>
    </row>
    <row r="299" spans="1:18" hidden="1" x14ac:dyDescent="0.25">
      <c r="A299">
        <v>7099</v>
      </c>
      <c r="B299">
        <v>43927</v>
      </c>
      <c r="C299" t="s">
        <v>316</v>
      </c>
      <c r="D299" t="s">
        <v>337</v>
      </c>
      <c r="E299" t="s">
        <v>64</v>
      </c>
      <c r="F299">
        <v>75</v>
      </c>
      <c r="G299" s="6">
        <v>2608.1</v>
      </c>
      <c r="H299" s="6">
        <v>2608.1</v>
      </c>
      <c r="I299">
        <v>4</v>
      </c>
      <c r="J299">
        <f t="shared" si="12"/>
        <v>7.5757575757575758E-4</v>
      </c>
      <c r="K299" s="6">
        <v>24</v>
      </c>
      <c r="L299">
        <f t="shared" si="13"/>
        <v>1.8181818181818181E-2</v>
      </c>
      <c r="O299" s="13">
        <v>0.02</v>
      </c>
      <c r="P299">
        <f t="shared" si="14"/>
        <v>3.6363636363636361E-4</v>
      </c>
    </row>
    <row r="300" spans="1:18" hidden="1" x14ac:dyDescent="0.25">
      <c r="A300">
        <v>45173</v>
      </c>
      <c r="B300">
        <v>44093</v>
      </c>
      <c r="C300" t="s">
        <v>337</v>
      </c>
      <c r="D300" t="s">
        <v>335</v>
      </c>
      <c r="E300" t="s">
        <v>64</v>
      </c>
      <c r="F300">
        <v>75</v>
      </c>
      <c r="G300" s="6">
        <v>2607.91</v>
      </c>
      <c r="H300" s="6">
        <v>2607.91</v>
      </c>
      <c r="I300">
        <v>74</v>
      </c>
      <c r="J300">
        <f t="shared" si="12"/>
        <v>1.4015151515151515E-2</v>
      </c>
      <c r="K300" s="6">
        <v>24</v>
      </c>
      <c r="L300">
        <f t="shared" si="13"/>
        <v>0.33636363636363636</v>
      </c>
      <c r="O300" s="13">
        <v>0.02</v>
      </c>
      <c r="P300">
        <f t="shared" si="14"/>
        <v>6.7272727272727276E-3</v>
      </c>
      <c r="Q300" s="6"/>
      <c r="R300" s="6"/>
    </row>
    <row r="301" spans="1:18" hidden="1" x14ac:dyDescent="0.25">
      <c r="A301">
        <v>16003</v>
      </c>
      <c r="B301">
        <v>347714</v>
      </c>
      <c r="C301" t="s">
        <v>1300</v>
      </c>
      <c r="D301" t="s">
        <v>1093</v>
      </c>
      <c r="E301" t="s">
        <v>70</v>
      </c>
      <c r="F301">
        <v>130</v>
      </c>
      <c r="G301" s="6">
        <v>-2548.9</v>
      </c>
      <c r="H301" s="6">
        <v>2548.9</v>
      </c>
      <c r="I301">
        <v>11</v>
      </c>
      <c r="J301">
        <f t="shared" si="12"/>
        <v>2.0833333333333333E-3</v>
      </c>
      <c r="K301" s="6">
        <v>24</v>
      </c>
      <c r="L301">
        <f t="shared" si="13"/>
        <v>0.05</v>
      </c>
      <c r="O301" s="13">
        <v>0.09</v>
      </c>
      <c r="P301">
        <f t="shared" si="14"/>
        <v>4.4999999999999997E-3</v>
      </c>
    </row>
    <row r="302" spans="1:18" hidden="1" x14ac:dyDescent="0.25">
      <c r="A302">
        <v>7532</v>
      </c>
      <c r="B302">
        <v>347715</v>
      </c>
      <c r="C302" t="s">
        <v>1020</v>
      </c>
      <c r="D302" t="s">
        <v>1021</v>
      </c>
      <c r="E302" t="s">
        <v>70</v>
      </c>
      <c r="F302">
        <v>130</v>
      </c>
      <c r="G302" s="6">
        <v>-3377.31</v>
      </c>
      <c r="H302" s="6">
        <v>3377.31</v>
      </c>
      <c r="I302">
        <v>4</v>
      </c>
      <c r="J302">
        <f t="shared" si="12"/>
        <v>7.5757575757575758E-4</v>
      </c>
      <c r="K302">
        <v>24</v>
      </c>
      <c r="L302">
        <f t="shared" si="13"/>
        <v>1.8181818181818181E-2</v>
      </c>
      <c r="O302" s="13">
        <v>0.09</v>
      </c>
      <c r="P302">
        <f t="shared" si="14"/>
        <v>1.6363636363636363E-3</v>
      </c>
    </row>
    <row r="303" spans="1:18" hidden="1" x14ac:dyDescent="0.25">
      <c r="A303">
        <v>71554</v>
      </c>
      <c r="B303" t="s">
        <v>2074</v>
      </c>
      <c r="C303" t="s">
        <v>1093</v>
      </c>
      <c r="D303" t="s">
        <v>2073</v>
      </c>
      <c r="E303" t="s">
        <v>70</v>
      </c>
      <c r="F303">
        <v>130</v>
      </c>
      <c r="G303" s="6">
        <v>-2549.09</v>
      </c>
      <c r="H303" s="6">
        <v>2549.09</v>
      </c>
      <c r="I303">
        <v>5</v>
      </c>
      <c r="J303">
        <f t="shared" si="12"/>
        <v>9.46969696969697E-4</v>
      </c>
      <c r="K303">
        <v>24</v>
      </c>
      <c r="L303">
        <f t="shared" si="13"/>
        <v>2.2727272727272728E-2</v>
      </c>
      <c r="O303" s="13">
        <v>0.09</v>
      </c>
      <c r="P303">
        <f t="shared" si="14"/>
        <v>2.0454545454545456E-3</v>
      </c>
      <c r="Q303" s="6"/>
      <c r="R303" s="6"/>
    </row>
    <row r="304" spans="1:18" hidden="1" x14ac:dyDescent="0.25">
      <c r="A304">
        <v>71555</v>
      </c>
      <c r="B304" t="s">
        <v>2075</v>
      </c>
      <c r="C304" t="s">
        <v>2073</v>
      </c>
      <c r="D304" t="s">
        <v>1547</v>
      </c>
      <c r="E304" t="s">
        <v>70</v>
      </c>
      <c r="F304">
        <v>130</v>
      </c>
      <c r="G304" s="6">
        <v>6681.68</v>
      </c>
      <c r="H304" s="6">
        <v>6681.68</v>
      </c>
      <c r="I304">
        <v>6</v>
      </c>
      <c r="J304">
        <f t="shared" si="12"/>
        <v>1.1363636363636363E-3</v>
      </c>
      <c r="K304">
        <v>24</v>
      </c>
      <c r="L304">
        <f t="shared" si="13"/>
        <v>2.7272727272727271E-2</v>
      </c>
      <c r="O304" s="13">
        <v>0.09</v>
      </c>
      <c r="P304">
        <f t="shared" si="14"/>
        <v>2.4545454545454545E-3</v>
      </c>
      <c r="Q304" s="6"/>
      <c r="R304" s="6"/>
    </row>
    <row r="305" spans="1:20" hidden="1" x14ac:dyDescent="0.25">
      <c r="A305">
        <v>4095</v>
      </c>
      <c r="B305">
        <v>13426</v>
      </c>
      <c r="C305" t="s">
        <v>912</v>
      </c>
      <c r="D305" t="s">
        <v>913</v>
      </c>
      <c r="E305" t="s">
        <v>70</v>
      </c>
      <c r="F305">
        <v>130</v>
      </c>
      <c r="G305" s="6">
        <v>-2644.71</v>
      </c>
      <c r="H305" s="6">
        <v>2644.71</v>
      </c>
      <c r="I305">
        <v>3</v>
      </c>
      <c r="J305">
        <f t="shared" si="12"/>
        <v>5.6818181818181815E-4</v>
      </c>
      <c r="K305" s="6">
        <v>20</v>
      </c>
      <c r="L305">
        <f t="shared" si="13"/>
        <v>1.1363636363636364E-2</v>
      </c>
      <c r="O305" s="13">
        <v>0.94</v>
      </c>
      <c r="P305">
        <f t="shared" si="14"/>
        <v>1.0681818181818181E-2</v>
      </c>
      <c r="Q305" s="6">
        <f>SUM(P305:P308)</f>
        <v>4.5453787878787875</v>
      </c>
      <c r="R305" s="6"/>
    </row>
    <row r="306" spans="1:20" hidden="1" x14ac:dyDescent="0.25">
      <c r="A306">
        <v>30910</v>
      </c>
      <c r="B306">
        <v>25376</v>
      </c>
      <c r="C306" t="s">
        <v>912</v>
      </c>
      <c r="D306" t="s">
        <v>1366</v>
      </c>
      <c r="E306" t="s">
        <v>70</v>
      </c>
      <c r="F306">
        <v>130</v>
      </c>
      <c r="G306" s="6">
        <v>2644.52</v>
      </c>
      <c r="H306" s="6">
        <v>2644.52</v>
      </c>
      <c r="I306">
        <v>25</v>
      </c>
      <c r="J306">
        <f t="shared" si="12"/>
        <v>4.734848484848485E-3</v>
      </c>
      <c r="K306" s="6">
        <v>20</v>
      </c>
      <c r="L306">
        <f t="shared" si="13"/>
        <v>9.4696969696969696E-2</v>
      </c>
      <c r="O306" s="13">
        <v>0.94</v>
      </c>
      <c r="P306">
        <f t="shared" si="14"/>
        <v>8.9015151515151505E-2</v>
      </c>
      <c r="Q306" s="6"/>
      <c r="R306" s="6"/>
    </row>
    <row r="307" spans="1:20" hidden="1" x14ac:dyDescent="0.25">
      <c r="A307">
        <v>71048</v>
      </c>
      <c r="B307">
        <v>41312</v>
      </c>
      <c r="C307" t="s">
        <v>1366</v>
      </c>
      <c r="D307" t="s">
        <v>119</v>
      </c>
      <c r="E307" t="s">
        <v>70</v>
      </c>
      <c r="F307">
        <v>130</v>
      </c>
      <c r="G307" s="6">
        <v>3365.88</v>
      </c>
      <c r="H307" s="6">
        <v>3365.88</v>
      </c>
      <c r="I307" s="8">
        <v>1248</v>
      </c>
      <c r="J307">
        <f t="shared" si="12"/>
        <v>0.23636363636363636</v>
      </c>
      <c r="K307">
        <v>20</v>
      </c>
      <c r="L307">
        <f t="shared" si="13"/>
        <v>4.7272727272727275</v>
      </c>
      <c r="O307" s="13">
        <v>0.94</v>
      </c>
      <c r="P307">
        <f t="shared" si="14"/>
        <v>4.4436363636363634</v>
      </c>
    </row>
    <row r="308" spans="1:20" hidden="1" x14ac:dyDescent="0.25">
      <c r="A308">
        <v>71558</v>
      </c>
      <c r="B308" t="s">
        <v>2077</v>
      </c>
      <c r="C308" t="s">
        <v>1020</v>
      </c>
      <c r="D308" t="s">
        <v>2076</v>
      </c>
      <c r="E308" t="s">
        <v>791</v>
      </c>
      <c r="F308">
        <v>130</v>
      </c>
      <c r="G308" s="6">
        <v>9230.77</v>
      </c>
      <c r="H308" s="6">
        <v>9230.77</v>
      </c>
      <c r="I308">
        <v>6</v>
      </c>
      <c r="J308">
        <f t="shared" si="12"/>
        <v>1.1363636363636363E-3</v>
      </c>
      <c r="K308">
        <v>20</v>
      </c>
      <c r="L308">
        <f t="shared" si="13"/>
        <v>2.2727272727272728E-2</v>
      </c>
      <c r="O308" s="13">
        <v>0.09</v>
      </c>
      <c r="P308">
        <f t="shared" si="14"/>
        <v>2.0454545454545456E-3</v>
      </c>
      <c r="Q308" s="6"/>
      <c r="R308" s="6"/>
    </row>
    <row r="309" spans="1:20" hidden="1" x14ac:dyDescent="0.25">
      <c r="A309">
        <v>30950</v>
      </c>
      <c r="B309">
        <v>1558</v>
      </c>
      <c r="C309" t="s">
        <v>1081</v>
      </c>
      <c r="D309" t="s">
        <v>953</v>
      </c>
      <c r="E309" t="s">
        <v>94</v>
      </c>
      <c r="F309">
        <v>100.5</v>
      </c>
      <c r="G309" s="6">
        <v>1063.68</v>
      </c>
      <c r="H309" s="6">
        <v>1063.68</v>
      </c>
      <c r="I309">
        <v>25</v>
      </c>
      <c r="J309">
        <f t="shared" si="12"/>
        <v>4.734848484848485E-3</v>
      </c>
      <c r="K309" s="6">
        <v>16</v>
      </c>
      <c r="L309">
        <f t="shared" si="13"/>
        <v>7.575757575757576E-2</v>
      </c>
      <c r="O309" s="13">
        <v>0.06</v>
      </c>
      <c r="P309">
        <f t="shared" si="14"/>
        <v>4.5454545454545452E-3</v>
      </c>
      <c r="Q309">
        <f>SUM(P309:P421)</f>
        <v>24.5334002698104</v>
      </c>
    </row>
    <row r="310" spans="1:20" hidden="1" x14ac:dyDescent="0.25">
      <c r="A310">
        <v>17365</v>
      </c>
      <c r="B310">
        <v>2500</v>
      </c>
      <c r="C310" t="s">
        <v>1341</v>
      </c>
      <c r="D310" t="s">
        <v>1342</v>
      </c>
      <c r="E310" t="s">
        <v>94</v>
      </c>
      <c r="F310">
        <v>100.5</v>
      </c>
      <c r="G310">
        <v>236.33</v>
      </c>
      <c r="H310" s="6">
        <v>236.33</v>
      </c>
      <c r="I310">
        <v>12</v>
      </c>
      <c r="J310">
        <f t="shared" si="12"/>
        <v>2.2727272727272726E-3</v>
      </c>
      <c r="K310" s="6">
        <v>16</v>
      </c>
      <c r="L310">
        <f t="shared" si="13"/>
        <v>3.6363636363636362E-2</v>
      </c>
      <c r="O310" s="13">
        <v>0.15</v>
      </c>
      <c r="P310">
        <f t="shared" si="14"/>
        <v>5.4545454545454541E-3</v>
      </c>
      <c r="Q310" s="6"/>
      <c r="R310" s="6"/>
    </row>
    <row r="311" spans="1:20" hidden="1" x14ac:dyDescent="0.25">
      <c r="A311">
        <v>71057</v>
      </c>
      <c r="B311">
        <v>2596</v>
      </c>
      <c r="C311" t="s">
        <v>1789</v>
      </c>
      <c r="D311" t="s">
        <v>1910</v>
      </c>
      <c r="E311" t="s">
        <v>70</v>
      </c>
      <c r="F311">
        <v>130</v>
      </c>
      <c r="G311" s="6">
        <v>3287.79</v>
      </c>
      <c r="H311" s="6">
        <v>3287.79</v>
      </c>
      <c r="I311" s="8">
        <v>1185</v>
      </c>
      <c r="J311">
        <f t="shared" si="12"/>
        <v>0.22443181818181818</v>
      </c>
      <c r="K311">
        <v>16</v>
      </c>
      <c r="L311">
        <f t="shared" si="13"/>
        <v>3.5909090909090908</v>
      </c>
      <c r="O311" s="13">
        <v>0.73</v>
      </c>
      <c r="P311">
        <f t="shared" si="14"/>
        <v>2.6213636363636361</v>
      </c>
    </row>
    <row r="312" spans="1:20" hidden="1" x14ac:dyDescent="0.25">
      <c r="A312">
        <v>48063</v>
      </c>
      <c r="B312">
        <v>2598</v>
      </c>
      <c r="C312" t="s">
        <v>1903</v>
      </c>
      <c r="D312" t="s">
        <v>1904</v>
      </c>
      <c r="E312" t="s">
        <v>94</v>
      </c>
      <c r="F312">
        <v>100.5</v>
      </c>
      <c r="G312">
        <v>696.81</v>
      </c>
      <c r="H312">
        <v>696.81</v>
      </c>
      <c r="I312">
        <v>93</v>
      </c>
      <c r="J312">
        <f t="shared" si="12"/>
        <v>1.7613636363636363E-2</v>
      </c>
      <c r="K312">
        <v>16</v>
      </c>
      <c r="L312">
        <f t="shared" si="13"/>
        <v>0.2818181818181818</v>
      </c>
      <c r="O312" s="13">
        <v>0.06</v>
      </c>
      <c r="P312">
        <f t="shared" si="14"/>
        <v>1.6909090909090908E-2</v>
      </c>
    </row>
    <row r="313" spans="1:20" x14ac:dyDescent="0.25">
      <c r="A313">
        <v>48314</v>
      </c>
      <c r="B313">
        <v>2701</v>
      </c>
      <c r="C313" t="s">
        <v>1635</v>
      </c>
      <c r="D313" t="s">
        <v>854</v>
      </c>
      <c r="E313" t="s">
        <v>94</v>
      </c>
      <c r="F313">
        <v>100.5</v>
      </c>
      <c r="G313">
        <v>-576.20000000000005</v>
      </c>
      <c r="H313">
        <v>576.20000000000005</v>
      </c>
      <c r="I313">
        <v>95</v>
      </c>
      <c r="J313">
        <f t="shared" si="12"/>
        <v>1.7992424242424244E-2</v>
      </c>
      <c r="K313">
        <v>16</v>
      </c>
      <c r="L313">
        <f t="shared" si="13"/>
        <v>0.2878787878787879</v>
      </c>
      <c r="O313" s="13">
        <v>1</v>
      </c>
      <c r="P313">
        <f t="shared" si="14"/>
        <v>0.2878787878787879</v>
      </c>
      <c r="T313">
        <f>P313+P314+P394+P413</f>
        <v>3.0909090909090908</v>
      </c>
    </row>
    <row r="314" spans="1:20" x14ac:dyDescent="0.25">
      <c r="A314">
        <v>36858</v>
      </c>
      <c r="B314">
        <v>2801</v>
      </c>
      <c r="C314" t="s">
        <v>948</v>
      </c>
      <c r="D314" t="s">
        <v>1731</v>
      </c>
      <c r="E314" t="s">
        <v>94</v>
      </c>
      <c r="F314">
        <v>100.5</v>
      </c>
      <c r="G314">
        <v>-198</v>
      </c>
      <c r="H314" s="6">
        <v>198</v>
      </c>
      <c r="I314">
        <v>35</v>
      </c>
      <c r="J314">
        <f t="shared" si="12"/>
        <v>6.628787878787879E-3</v>
      </c>
      <c r="K314" s="6">
        <v>16</v>
      </c>
      <c r="L314">
        <f t="shared" si="13"/>
        <v>0.10606060606060606</v>
      </c>
      <c r="O314" s="13">
        <v>1</v>
      </c>
      <c r="P314">
        <f t="shared" si="14"/>
        <v>0.10606060606060606</v>
      </c>
      <c r="Q314" s="6"/>
      <c r="R314" s="6"/>
    </row>
    <row r="315" spans="1:20" hidden="1" x14ac:dyDescent="0.25">
      <c r="A315">
        <v>53166</v>
      </c>
      <c r="B315">
        <v>2824</v>
      </c>
      <c r="C315" t="s">
        <v>1961</v>
      </c>
      <c r="D315" t="s">
        <v>1949</v>
      </c>
      <c r="E315" t="s">
        <v>94</v>
      </c>
      <c r="F315">
        <v>100.5</v>
      </c>
      <c r="G315">
        <v>682.87</v>
      </c>
      <c r="H315">
        <v>682.87</v>
      </c>
      <c r="I315">
        <v>139</v>
      </c>
      <c r="J315">
        <f t="shared" si="12"/>
        <v>2.6325757575757575E-2</v>
      </c>
      <c r="K315">
        <v>16</v>
      </c>
      <c r="L315">
        <f t="shared" si="13"/>
        <v>0.4212121212121212</v>
      </c>
      <c r="O315" s="13">
        <v>0.06</v>
      </c>
      <c r="P315">
        <f t="shared" si="14"/>
        <v>2.527272727272727E-2</v>
      </c>
      <c r="Q315" s="6"/>
      <c r="R315" s="6"/>
    </row>
    <row r="316" spans="1:20" hidden="1" x14ac:dyDescent="0.25">
      <c r="A316">
        <v>39028</v>
      </c>
      <c r="B316">
        <v>3800</v>
      </c>
      <c r="C316" t="s">
        <v>1426</v>
      </c>
      <c r="D316" t="s">
        <v>1300</v>
      </c>
      <c r="E316" t="s">
        <v>70</v>
      </c>
      <c r="F316">
        <v>130</v>
      </c>
      <c r="G316" s="6">
        <v>-2548.71</v>
      </c>
      <c r="H316" s="6">
        <v>2548.71</v>
      </c>
      <c r="I316">
        <v>45</v>
      </c>
      <c r="J316">
        <f t="shared" si="12"/>
        <v>8.5227272727272721E-3</v>
      </c>
      <c r="K316" s="6">
        <v>16</v>
      </c>
      <c r="L316">
        <f t="shared" si="13"/>
        <v>0.13636363636363635</v>
      </c>
      <c r="O316" s="13">
        <v>0.09</v>
      </c>
      <c r="P316">
        <f t="shared" si="14"/>
        <v>1.2272727272727272E-2</v>
      </c>
    </row>
    <row r="317" spans="1:20" hidden="1" x14ac:dyDescent="0.25">
      <c r="A317">
        <v>66397</v>
      </c>
      <c r="B317">
        <v>4405</v>
      </c>
      <c r="C317" t="s">
        <v>1565</v>
      </c>
      <c r="D317" t="s">
        <v>1786</v>
      </c>
      <c r="E317" t="s">
        <v>94</v>
      </c>
      <c r="F317">
        <v>100.5</v>
      </c>
      <c r="G317" s="6">
        <v>-1104.8900000000001</v>
      </c>
      <c r="H317" s="6">
        <v>1104.8900000000001</v>
      </c>
      <c r="I317">
        <v>336</v>
      </c>
      <c r="J317">
        <f t="shared" si="12"/>
        <v>6.363636363636363E-2</v>
      </c>
      <c r="K317">
        <v>16</v>
      </c>
      <c r="L317">
        <f t="shared" si="13"/>
        <v>1.0181818181818181</v>
      </c>
      <c r="O317" s="13">
        <v>0.06</v>
      </c>
      <c r="P317">
        <f t="shared" si="14"/>
        <v>6.1090909090909085E-2</v>
      </c>
    </row>
    <row r="318" spans="1:20" hidden="1" x14ac:dyDescent="0.25">
      <c r="A318">
        <v>50179</v>
      </c>
      <c r="B318">
        <v>5637</v>
      </c>
      <c r="C318" t="s">
        <v>1926</v>
      </c>
      <c r="D318" t="s">
        <v>856</v>
      </c>
      <c r="E318" t="s">
        <v>94</v>
      </c>
      <c r="F318">
        <v>100.5</v>
      </c>
      <c r="G318">
        <v>-492.27</v>
      </c>
      <c r="H318">
        <v>492.27</v>
      </c>
      <c r="I318">
        <v>110</v>
      </c>
      <c r="J318">
        <f t="shared" si="12"/>
        <v>2.0833333333333332E-2</v>
      </c>
      <c r="K318">
        <v>16</v>
      </c>
      <c r="L318">
        <f t="shared" si="13"/>
        <v>0.33333333333333331</v>
      </c>
      <c r="O318" s="13">
        <v>0.11</v>
      </c>
      <c r="P318">
        <f t="shared" si="14"/>
        <v>3.6666666666666667E-2</v>
      </c>
    </row>
    <row r="319" spans="1:20" hidden="1" x14ac:dyDescent="0.25">
      <c r="A319">
        <v>71025</v>
      </c>
      <c r="B319">
        <v>6330</v>
      </c>
      <c r="C319" t="s">
        <v>1829</v>
      </c>
      <c r="D319" t="s">
        <v>1277</v>
      </c>
      <c r="E319" t="s">
        <v>70</v>
      </c>
      <c r="F319">
        <v>130</v>
      </c>
      <c r="G319" s="6">
        <v>-2586.9299999999998</v>
      </c>
      <c r="H319" s="6">
        <v>2586.9299999999998</v>
      </c>
      <c r="I319" s="8">
        <v>1116</v>
      </c>
      <c r="J319">
        <f t="shared" si="12"/>
        <v>0.21136363636363636</v>
      </c>
      <c r="K319">
        <v>16</v>
      </c>
      <c r="L319">
        <f t="shared" si="13"/>
        <v>3.3818181818181818</v>
      </c>
      <c r="O319" s="13">
        <v>0.87</v>
      </c>
      <c r="P319">
        <f t="shared" si="14"/>
        <v>2.942181818181818</v>
      </c>
      <c r="Q319" s="6"/>
      <c r="R319" s="6"/>
    </row>
    <row r="320" spans="1:20" hidden="1" x14ac:dyDescent="0.25">
      <c r="A320">
        <v>70831</v>
      </c>
      <c r="B320">
        <v>6406</v>
      </c>
      <c r="C320" t="s">
        <v>1791</v>
      </c>
      <c r="D320" t="s">
        <v>1080</v>
      </c>
      <c r="E320" t="s">
        <v>94</v>
      </c>
      <c r="F320">
        <v>100.5</v>
      </c>
      <c r="G320" s="6">
        <v>1064.06</v>
      </c>
      <c r="H320" s="6">
        <v>1064.06</v>
      </c>
      <c r="I320">
        <v>846</v>
      </c>
      <c r="J320">
        <f t="shared" si="12"/>
        <v>0.16022727272727272</v>
      </c>
      <c r="K320">
        <v>16</v>
      </c>
      <c r="L320">
        <f t="shared" si="13"/>
        <v>2.5636363636363635</v>
      </c>
      <c r="O320" s="13">
        <v>0.06</v>
      </c>
      <c r="P320">
        <f t="shared" si="14"/>
        <v>0.1538181818181818</v>
      </c>
    </row>
    <row r="321" spans="1:18" hidden="1" x14ac:dyDescent="0.25">
      <c r="A321">
        <v>7324</v>
      </c>
      <c r="B321">
        <v>7375</v>
      </c>
      <c r="C321" t="s">
        <v>1006</v>
      </c>
      <c r="D321" t="s">
        <v>1007</v>
      </c>
      <c r="E321" t="s">
        <v>94</v>
      </c>
      <c r="F321">
        <v>100.5</v>
      </c>
      <c r="G321" s="6">
        <v>-1840.51</v>
      </c>
      <c r="H321" s="6">
        <v>1840.51</v>
      </c>
      <c r="I321">
        <v>4</v>
      </c>
      <c r="J321">
        <f t="shared" si="12"/>
        <v>7.5757575757575758E-4</v>
      </c>
      <c r="K321">
        <v>16</v>
      </c>
      <c r="L321">
        <f t="shared" si="13"/>
        <v>1.2121212121212121E-2</v>
      </c>
      <c r="O321" s="13">
        <v>0.09</v>
      </c>
      <c r="P321">
        <f t="shared" si="14"/>
        <v>1.090909090909091E-3</v>
      </c>
    </row>
    <row r="322" spans="1:18" hidden="1" x14ac:dyDescent="0.25">
      <c r="A322">
        <v>52453</v>
      </c>
      <c r="B322">
        <v>7470</v>
      </c>
      <c r="C322" t="s">
        <v>1535</v>
      </c>
      <c r="D322" t="s">
        <v>1949</v>
      </c>
      <c r="E322" t="s">
        <v>94</v>
      </c>
      <c r="F322">
        <v>100.5</v>
      </c>
      <c r="G322">
        <v>-682.68</v>
      </c>
      <c r="H322">
        <v>682.68</v>
      </c>
      <c r="I322">
        <v>140</v>
      </c>
      <c r="J322">
        <f t="shared" ref="J322:J385" si="15">I322/5280</f>
        <v>2.6515151515151516E-2</v>
      </c>
      <c r="K322">
        <v>16</v>
      </c>
      <c r="L322">
        <f t="shared" ref="L322:L385" si="16">J322*K322</f>
        <v>0.42424242424242425</v>
      </c>
      <c r="O322" s="13">
        <v>0.06</v>
      </c>
      <c r="P322">
        <f t="shared" ref="P322:P385" si="17">O322*L322</f>
        <v>2.5454545454545455E-2</v>
      </c>
    </row>
    <row r="323" spans="1:18" hidden="1" x14ac:dyDescent="0.25">
      <c r="A323">
        <v>59812</v>
      </c>
      <c r="B323">
        <v>7609</v>
      </c>
      <c r="C323" t="s">
        <v>1693</v>
      </c>
      <c r="D323" t="s">
        <v>1806</v>
      </c>
      <c r="E323" t="s">
        <v>94</v>
      </c>
      <c r="F323">
        <v>100.5</v>
      </c>
      <c r="G323">
        <v>-256</v>
      </c>
      <c r="H323">
        <v>256</v>
      </c>
      <c r="I323">
        <v>212</v>
      </c>
      <c r="J323">
        <f t="shared" si="15"/>
        <v>4.0151515151515153E-2</v>
      </c>
      <c r="K323">
        <v>16</v>
      </c>
      <c r="L323">
        <f t="shared" si="16"/>
        <v>0.64242424242424245</v>
      </c>
      <c r="O323" s="13">
        <v>0.13</v>
      </c>
      <c r="P323">
        <f t="shared" si="17"/>
        <v>8.3515151515151528E-2</v>
      </c>
    </row>
    <row r="324" spans="1:18" hidden="1" x14ac:dyDescent="0.25">
      <c r="A324">
        <v>57077</v>
      </c>
      <c r="B324">
        <v>7636</v>
      </c>
      <c r="C324" t="s">
        <v>1983</v>
      </c>
      <c r="D324" t="s">
        <v>1693</v>
      </c>
      <c r="E324" t="s">
        <v>94</v>
      </c>
      <c r="F324">
        <v>100.5</v>
      </c>
      <c r="G324">
        <v>-244.94</v>
      </c>
      <c r="H324">
        <v>244.94</v>
      </c>
      <c r="I324">
        <v>183</v>
      </c>
      <c r="J324">
        <f t="shared" si="15"/>
        <v>3.465909090909091E-2</v>
      </c>
      <c r="K324">
        <v>16</v>
      </c>
      <c r="L324">
        <f t="shared" si="16"/>
        <v>0.55454545454545456</v>
      </c>
      <c r="O324" s="13">
        <v>0.13</v>
      </c>
      <c r="P324">
        <f t="shared" si="17"/>
        <v>7.2090909090909094E-2</v>
      </c>
    </row>
    <row r="325" spans="1:18" hidden="1" x14ac:dyDescent="0.25">
      <c r="A325">
        <v>60203</v>
      </c>
      <c r="B325">
        <v>7692</v>
      </c>
      <c r="C325" t="s">
        <v>1051</v>
      </c>
      <c r="D325" t="s">
        <v>1279</v>
      </c>
      <c r="E325" t="s">
        <v>94</v>
      </c>
      <c r="F325">
        <v>100.5</v>
      </c>
      <c r="G325" s="6">
        <v>-1699.11</v>
      </c>
      <c r="H325" s="6">
        <v>1699.11</v>
      </c>
      <c r="I325">
        <v>216</v>
      </c>
      <c r="J325">
        <f t="shared" si="15"/>
        <v>4.0909090909090909E-2</v>
      </c>
      <c r="K325">
        <v>16</v>
      </c>
      <c r="L325">
        <f t="shared" si="16"/>
        <v>0.65454545454545454</v>
      </c>
      <c r="O325" s="13">
        <v>0.09</v>
      </c>
      <c r="P325">
        <f t="shared" si="17"/>
        <v>5.8909090909090904E-2</v>
      </c>
    </row>
    <row r="326" spans="1:18" hidden="1" x14ac:dyDescent="0.25">
      <c r="A326">
        <v>31205</v>
      </c>
      <c r="B326">
        <v>8077</v>
      </c>
      <c r="C326" t="s">
        <v>1448</v>
      </c>
      <c r="D326" t="s">
        <v>1635</v>
      </c>
      <c r="E326" t="s">
        <v>94</v>
      </c>
      <c r="F326">
        <v>100.5</v>
      </c>
      <c r="G326">
        <v>-575.65</v>
      </c>
      <c r="H326" s="6">
        <v>575.65</v>
      </c>
      <c r="I326">
        <v>26</v>
      </c>
      <c r="J326">
        <f t="shared" si="15"/>
        <v>4.9242424242424239E-3</v>
      </c>
      <c r="K326" s="6">
        <v>16</v>
      </c>
      <c r="L326">
        <f t="shared" si="16"/>
        <v>7.8787878787878782E-2</v>
      </c>
      <c r="O326" s="13">
        <v>0.35</v>
      </c>
      <c r="P326">
        <f t="shared" si="17"/>
        <v>2.7575757575757573E-2</v>
      </c>
    </row>
    <row r="327" spans="1:18" hidden="1" x14ac:dyDescent="0.25">
      <c r="A327">
        <v>47713</v>
      </c>
      <c r="B327">
        <v>8127</v>
      </c>
      <c r="C327" t="s">
        <v>1900</v>
      </c>
      <c r="D327" t="s">
        <v>1887</v>
      </c>
      <c r="E327" t="s">
        <v>94</v>
      </c>
      <c r="F327">
        <v>100.5</v>
      </c>
      <c r="G327">
        <v>683.85</v>
      </c>
      <c r="H327" s="6">
        <v>683.85</v>
      </c>
      <c r="I327">
        <v>90</v>
      </c>
      <c r="J327">
        <f t="shared" si="15"/>
        <v>1.7045454545454544E-2</v>
      </c>
      <c r="K327" s="6">
        <v>16</v>
      </c>
      <c r="L327">
        <f t="shared" si="16"/>
        <v>0.27272727272727271</v>
      </c>
      <c r="O327" s="13">
        <v>0.06</v>
      </c>
      <c r="P327">
        <f t="shared" si="17"/>
        <v>1.6363636363636361E-2</v>
      </c>
    </row>
    <row r="328" spans="1:18" hidden="1" x14ac:dyDescent="0.25">
      <c r="A328">
        <v>20464</v>
      </c>
      <c r="B328">
        <v>8263</v>
      </c>
      <c r="C328" t="s">
        <v>1420</v>
      </c>
      <c r="D328" t="s">
        <v>1421</v>
      </c>
      <c r="E328" t="s">
        <v>94</v>
      </c>
      <c r="F328">
        <v>100.5</v>
      </c>
      <c r="G328">
        <v>-700.21</v>
      </c>
      <c r="H328" s="6">
        <v>700.21</v>
      </c>
      <c r="I328">
        <v>14</v>
      </c>
      <c r="J328">
        <f t="shared" si="15"/>
        <v>2.6515151515151517E-3</v>
      </c>
      <c r="K328" s="6">
        <v>16</v>
      </c>
      <c r="L328">
        <f t="shared" si="16"/>
        <v>4.2424242424242427E-2</v>
      </c>
      <c r="O328" s="13">
        <v>0.06</v>
      </c>
      <c r="P328">
        <f t="shared" si="17"/>
        <v>2.5454545454545456E-3</v>
      </c>
      <c r="Q328" s="6"/>
      <c r="R328" s="6"/>
    </row>
    <row r="329" spans="1:18" hidden="1" x14ac:dyDescent="0.25">
      <c r="A329">
        <v>60204</v>
      </c>
      <c r="B329">
        <v>8392</v>
      </c>
      <c r="C329" t="s">
        <v>1812</v>
      </c>
      <c r="D329" t="s">
        <v>1504</v>
      </c>
      <c r="E329" t="s">
        <v>94</v>
      </c>
      <c r="F329">
        <v>100.5</v>
      </c>
      <c r="G329" s="6">
        <v>1108.79</v>
      </c>
      <c r="H329" s="6">
        <v>1108.79</v>
      </c>
      <c r="I329">
        <v>216</v>
      </c>
      <c r="J329">
        <f t="shared" si="15"/>
        <v>4.0909090909090909E-2</v>
      </c>
      <c r="K329">
        <v>16</v>
      </c>
      <c r="L329">
        <f t="shared" si="16"/>
        <v>0.65454545454545454</v>
      </c>
      <c r="O329" s="13">
        <v>0.06</v>
      </c>
      <c r="P329">
        <f t="shared" si="17"/>
        <v>3.9272727272727272E-2</v>
      </c>
    </row>
    <row r="330" spans="1:18" hidden="1" x14ac:dyDescent="0.25">
      <c r="A330">
        <v>56316</v>
      </c>
      <c r="B330">
        <v>9321</v>
      </c>
      <c r="C330" t="s">
        <v>1781</v>
      </c>
      <c r="D330" t="s">
        <v>1976</v>
      </c>
      <c r="E330" t="s">
        <v>94</v>
      </c>
      <c r="F330">
        <v>100.5</v>
      </c>
      <c r="G330">
        <v>684.23</v>
      </c>
      <c r="H330">
        <v>684.23</v>
      </c>
      <c r="I330">
        <v>182</v>
      </c>
      <c r="J330">
        <f t="shared" si="15"/>
        <v>3.446969696969697E-2</v>
      </c>
      <c r="K330">
        <v>16</v>
      </c>
      <c r="L330">
        <f t="shared" si="16"/>
        <v>0.55151515151515151</v>
      </c>
      <c r="O330" s="13">
        <v>0.06</v>
      </c>
      <c r="P330">
        <f t="shared" si="17"/>
        <v>3.3090909090909087E-2</v>
      </c>
      <c r="Q330" s="6"/>
      <c r="R330" s="6"/>
    </row>
    <row r="331" spans="1:18" hidden="1" x14ac:dyDescent="0.25">
      <c r="A331">
        <v>42226</v>
      </c>
      <c r="B331">
        <v>9322</v>
      </c>
      <c r="C331" t="s">
        <v>1812</v>
      </c>
      <c r="D331" t="s">
        <v>1711</v>
      </c>
      <c r="E331" t="s">
        <v>94</v>
      </c>
      <c r="F331">
        <v>100.5</v>
      </c>
      <c r="G331" s="6">
        <v>-1109.2</v>
      </c>
      <c r="H331" s="6">
        <v>1109.2</v>
      </c>
      <c r="I331">
        <v>67</v>
      </c>
      <c r="J331">
        <f t="shared" si="15"/>
        <v>1.268939393939394E-2</v>
      </c>
      <c r="K331" s="6">
        <v>16</v>
      </c>
      <c r="L331">
        <f t="shared" si="16"/>
        <v>0.20303030303030303</v>
      </c>
      <c r="O331" s="13">
        <v>0.06</v>
      </c>
      <c r="P331">
        <f t="shared" si="17"/>
        <v>1.2181818181818181E-2</v>
      </c>
    </row>
    <row r="332" spans="1:18" hidden="1" x14ac:dyDescent="0.25">
      <c r="A332">
        <v>14138</v>
      </c>
      <c r="B332">
        <v>11319</v>
      </c>
      <c r="C332" t="s">
        <v>1245</v>
      </c>
      <c r="D332" t="s">
        <v>862</v>
      </c>
      <c r="E332" t="s">
        <v>94</v>
      </c>
      <c r="F332">
        <v>100.5</v>
      </c>
      <c r="G332">
        <v>235.15</v>
      </c>
      <c r="H332" s="6">
        <v>235.15</v>
      </c>
      <c r="I332">
        <v>9</v>
      </c>
      <c r="J332">
        <f t="shared" si="15"/>
        <v>1.7045454545454545E-3</v>
      </c>
      <c r="K332" s="6">
        <v>16</v>
      </c>
      <c r="L332">
        <f t="shared" si="16"/>
        <v>2.7272727272727271E-2</v>
      </c>
      <c r="O332" s="13">
        <v>0.15</v>
      </c>
      <c r="P332">
        <f t="shared" si="17"/>
        <v>4.0909090909090904E-3</v>
      </c>
      <c r="Q332" s="6"/>
      <c r="R332" s="6"/>
    </row>
    <row r="333" spans="1:18" hidden="1" x14ac:dyDescent="0.25">
      <c r="A333">
        <v>49208</v>
      </c>
      <c r="B333">
        <v>11783</v>
      </c>
      <c r="C333" t="s">
        <v>1910</v>
      </c>
      <c r="D333" t="s">
        <v>1911</v>
      </c>
      <c r="E333" t="s">
        <v>70</v>
      </c>
      <c r="F333">
        <v>130</v>
      </c>
      <c r="G333" s="6">
        <v>3287.6</v>
      </c>
      <c r="H333" s="6">
        <v>3287.6</v>
      </c>
      <c r="I333">
        <v>101</v>
      </c>
      <c r="J333">
        <f t="shared" si="15"/>
        <v>1.9128787878787877E-2</v>
      </c>
      <c r="K333">
        <v>16</v>
      </c>
      <c r="L333">
        <f t="shared" si="16"/>
        <v>0.30606060606060603</v>
      </c>
      <c r="O333" s="13">
        <v>0.73</v>
      </c>
      <c r="P333">
        <f t="shared" si="17"/>
        <v>0.22342424242424239</v>
      </c>
    </row>
    <row r="334" spans="1:18" hidden="1" x14ac:dyDescent="0.25">
      <c r="A334">
        <v>66013</v>
      </c>
      <c r="B334">
        <v>12253</v>
      </c>
      <c r="C334" t="s">
        <v>1961</v>
      </c>
      <c r="D334" t="s">
        <v>1888</v>
      </c>
      <c r="E334" t="s">
        <v>94</v>
      </c>
      <c r="F334">
        <v>100.5</v>
      </c>
      <c r="G334">
        <v>-683.28</v>
      </c>
      <c r="H334">
        <v>683.28</v>
      </c>
      <c r="I334">
        <v>323</v>
      </c>
      <c r="J334">
        <f t="shared" si="15"/>
        <v>6.1174242424242423E-2</v>
      </c>
      <c r="K334">
        <v>16</v>
      </c>
      <c r="L334">
        <f t="shared" si="16"/>
        <v>0.97878787878787876</v>
      </c>
      <c r="O334" s="13">
        <v>0.06</v>
      </c>
      <c r="P334">
        <f t="shared" si="17"/>
        <v>5.8727272727272725E-2</v>
      </c>
      <c r="Q334" s="6"/>
      <c r="R334" s="6"/>
    </row>
    <row r="335" spans="1:18" hidden="1" x14ac:dyDescent="0.25">
      <c r="A335">
        <v>24163</v>
      </c>
      <c r="B335">
        <v>12295</v>
      </c>
      <c r="C335" t="s">
        <v>1494</v>
      </c>
      <c r="D335" t="s">
        <v>1006</v>
      </c>
      <c r="E335" t="s">
        <v>94</v>
      </c>
      <c r="F335">
        <v>100.5</v>
      </c>
      <c r="G335" s="6">
        <v>-1863.38</v>
      </c>
      <c r="H335" s="6">
        <v>1863.38</v>
      </c>
      <c r="I335">
        <v>17</v>
      </c>
      <c r="J335">
        <f t="shared" si="15"/>
        <v>3.2196969696969696E-3</v>
      </c>
      <c r="K335" s="6">
        <v>16</v>
      </c>
      <c r="L335">
        <f t="shared" si="16"/>
        <v>5.1515151515151514E-2</v>
      </c>
      <c r="O335" s="13">
        <v>0.08</v>
      </c>
      <c r="P335">
        <f t="shared" si="17"/>
        <v>4.121212121212121E-3</v>
      </c>
      <c r="Q335" s="6"/>
      <c r="R335" s="6"/>
    </row>
    <row r="336" spans="1:18" hidden="1" x14ac:dyDescent="0.25">
      <c r="A336">
        <v>10998</v>
      </c>
      <c r="B336">
        <v>12524</v>
      </c>
      <c r="C336" t="s">
        <v>855</v>
      </c>
      <c r="D336" t="s">
        <v>1025</v>
      </c>
      <c r="E336" t="s">
        <v>94</v>
      </c>
      <c r="F336">
        <v>100.5</v>
      </c>
      <c r="G336" s="6">
        <v>-1739.66</v>
      </c>
      <c r="H336" s="6">
        <v>1739.66</v>
      </c>
      <c r="I336">
        <v>6</v>
      </c>
      <c r="J336">
        <f t="shared" si="15"/>
        <v>1.1363636363636363E-3</v>
      </c>
      <c r="K336" s="6">
        <v>16</v>
      </c>
      <c r="L336">
        <f t="shared" si="16"/>
        <v>1.8181818181818181E-2</v>
      </c>
      <c r="O336" s="13">
        <v>0.09</v>
      </c>
      <c r="P336">
        <f t="shared" si="17"/>
        <v>1.6363636363636363E-3</v>
      </c>
      <c r="Q336" s="6"/>
      <c r="R336" s="6"/>
    </row>
    <row r="337" spans="1:18" hidden="1" x14ac:dyDescent="0.25">
      <c r="A337">
        <v>7795</v>
      </c>
      <c r="B337">
        <v>12525</v>
      </c>
      <c r="C337" t="s">
        <v>1030</v>
      </c>
      <c r="D337" t="s">
        <v>1031</v>
      </c>
      <c r="E337" t="s">
        <v>94</v>
      </c>
      <c r="F337">
        <v>100.5</v>
      </c>
      <c r="G337" s="6">
        <v>-1842.47</v>
      </c>
      <c r="H337" s="6">
        <v>1842.47</v>
      </c>
      <c r="I337">
        <v>5</v>
      </c>
      <c r="J337">
        <f t="shared" si="15"/>
        <v>9.46969696969697E-4</v>
      </c>
      <c r="K337" s="6">
        <v>16</v>
      </c>
      <c r="L337">
        <f t="shared" si="16"/>
        <v>1.5151515151515152E-2</v>
      </c>
      <c r="O337" s="13">
        <v>0.09</v>
      </c>
      <c r="P337">
        <f t="shared" si="17"/>
        <v>1.3636363636363635E-3</v>
      </c>
      <c r="Q337" s="6"/>
      <c r="R337" s="6"/>
    </row>
    <row r="338" spans="1:18" hidden="1" x14ac:dyDescent="0.25">
      <c r="A338">
        <v>23735</v>
      </c>
      <c r="B338">
        <v>12911</v>
      </c>
      <c r="C338" t="s">
        <v>1120</v>
      </c>
      <c r="D338" t="s">
        <v>1494</v>
      </c>
      <c r="E338" t="s">
        <v>94</v>
      </c>
      <c r="F338">
        <v>100.5</v>
      </c>
      <c r="G338" s="6">
        <v>-1863.19</v>
      </c>
      <c r="H338" s="6">
        <v>1863.19</v>
      </c>
      <c r="I338">
        <v>16</v>
      </c>
      <c r="J338">
        <f t="shared" si="15"/>
        <v>3.0303030303030303E-3</v>
      </c>
      <c r="K338" s="6">
        <v>16</v>
      </c>
      <c r="L338">
        <f t="shared" si="16"/>
        <v>4.8484848484848485E-2</v>
      </c>
      <c r="O338" s="13">
        <v>0.08</v>
      </c>
      <c r="P338">
        <f t="shared" si="17"/>
        <v>3.8787878787878787E-3</v>
      </c>
      <c r="Q338" s="6"/>
      <c r="R338" s="6"/>
    </row>
    <row r="339" spans="1:18" hidden="1" x14ac:dyDescent="0.25">
      <c r="A339">
        <v>46488</v>
      </c>
      <c r="B339">
        <v>13263</v>
      </c>
      <c r="C339" t="s">
        <v>1304</v>
      </c>
      <c r="D339" t="s">
        <v>1564</v>
      </c>
      <c r="E339" t="s">
        <v>94</v>
      </c>
      <c r="F339">
        <v>100.5</v>
      </c>
      <c r="G339">
        <v>993.29</v>
      </c>
      <c r="H339">
        <v>993.29</v>
      </c>
      <c r="I339">
        <v>81</v>
      </c>
      <c r="J339">
        <f t="shared" si="15"/>
        <v>1.5340909090909091E-2</v>
      </c>
      <c r="K339">
        <v>16</v>
      </c>
      <c r="L339">
        <f t="shared" si="16"/>
        <v>0.24545454545454545</v>
      </c>
      <c r="O339" s="13">
        <v>0.16</v>
      </c>
      <c r="P339">
        <f t="shared" si="17"/>
        <v>3.9272727272727272E-2</v>
      </c>
      <c r="Q339" s="6"/>
      <c r="R339" s="6"/>
    </row>
    <row r="340" spans="1:18" hidden="1" x14ac:dyDescent="0.25">
      <c r="A340">
        <v>21211</v>
      </c>
      <c r="B340">
        <v>13542</v>
      </c>
      <c r="C340" t="s">
        <v>1440</v>
      </c>
      <c r="D340" t="s">
        <v>1441</v>
      </c>
      <c r="E340" t="s">
        <v>94</v>
      </c>
      <c r="F340">
        <v>100.5</v>
      </c>
      <c r="G340">
        <v>-687.4</v>
      </c>
      <c r="H340">
        <v>687.4</v>
      </c>
      <c r="I340">
        <v>15</v>
      </c>
      <c r="J340">
        <f t="shared" si="15"/>
        <v>2.840909090909091E-3</v>
      </c>
      <c r="K340">
        <v>16</v>
      </c>
      <c r="L340">
        <f t="shared" si="16"/>
        <v>4.5454545454545456E-2</v>
      </c>
      <c r="O340" s="13">
        <v>0.06</v>
      </c>
      <c r="P340">
        <f t="shared" si="17"/>
        <v>2.7272727272727271E-3</v>
      </c>
      <c r="Q340" s="6"/>
      <c r="R340" s="6"/>
    </row>
    <row r="341" spans="1:18" hidden="1" x14ac:dyDescent="0.25">
      <c r="A341">
        <v>29991</v>
      </c>
      <c r="B341">
        <v>13934</v>
      </c>
      <c r="C341" t="s">
        <v>1481</v>
      </c>
      <c r="D341" t="s">
        <v>1614</v>
      </c>
      <c r="E341" t="s">
        <v>94</v>
      </c>
      <c r="F341">
        <v>100.5</v>
      </c>
      <c r="G341">
        <v>686.62</v>
      </c>
      <c r="H341" s="6">
        <v>686.62</v>
      </c>
      <c r="I341">
        <v>24</v>
      </c>
      <c r="J341">
        <f t="shared" si="15"/>
        <v>4.5454545454545452E-3</v>
      </c>
      <c r="K341" s="6">
        <v>16</v>
      </c>
      <c r="L341">
        <f t="shared" si="16"/>
        <v>7.2727272727272724E-2</v>
      </c>
      <c r="O341" s="13">
        <v>0.06</v>
      </c>
      <c r="P341">
        <f t="shared" si="17"/>
        <v>4.3636363636363629E-3</v>
      </c>
    </row>
    <row r="342" spans="1:18" hidden="1" x14ac:dyDescent="0.25">
      <c r="A342">
        <v>44933</v>
      </c>
      <c r="B342">
        <v>14390</v>
      </c>
      <c r="C342" t="s">
        <v>1859</v>
      </c>
      <c r="D342" t="s">
        <v>1860</v>
      </c>
      <c r="E342" t="s">
        <v>94</v>
      </c>
      <c r="F342">
        <v>100.5</v>
      </c>
      <c r="G342" s="6">
        <v>1115.8399999999999</v>
      </c>
      <c r="H342" s="6">
        <v>1115.8399999999999</v>
      </c>
      <c r="I342">
        <v>70</v>
      </c>
      <c r="J342">
        <f t="shared" si="15"/>
        <v>1.3257575757575758E-2</v>
      </c>
      <c r="K342">
        <v>16</v>
      </c>
      <c r="L342">
        <f t="shared" si="16"/>
        <v>0.21212121212121213</v>
      </c>
      <c r="O342" s="13">
        <v>0.06</v>
      </c>
      <c r="P342">
        <f t="shared" si="17"/>
        <v>1.2727272727272728E-2</v>
      </c>
      <c r="Q342" s="6"/>
      <c r="R342" s="6"/>
    </row>
    <row r="343" spans="1:18" hidden="1" x14ac:dyDescent="0.25">
      <c r="A343">
        <v>40400</v>
      </c>
      <c r="B343">
        <v>14880</v>
      </c>
      <c r="C343" t="s">
        <v>957</v>
      </c>
      <c r="D343" t="s">
        <v>1791</v>
      </c>
      <c r="E343" t="s">
        <v>94</v>
      </c>
      <c r="F343">
        <v>100.5</v>
      </c>
      <c r="G343" s="6">
        <v>1065.5999999999999</v>
      </c>
      <c r="H343" s="6">
        <v>1065.5999999999999</v>
      </c>
      <c r="I343">
        <v>45</v>
      </c>
      <c r="J343">
        <f t="shared" si="15"/>
        <v>8.5227272727272721E-3</v>
      </c>
      <c r="K343" s="6">
        <v>16</v>
      </c>
      <c r="L343">
        <f t="shared" si="16"/>
        <v>0.13636363636363635</v>
      </c>
      <c r="O343" s="13">
        <v>0.06</v>
      </c>
      <c r="P343">
        <f t="shared" si="17"/>
        <v>8.1818181818181807E-3</v>
      </c>
    </row>
    <row r="344" spans="1:18" hidden="1" x14ac:dyDescent="0.25">
      <c r="A344">
        <v>43018</v>
      </c>
      <c r="B344">
        <v>15318</v>
      </c>
      <c r="C344" t="s">
        <v>918</v>
      </c>
      <c r="D344" t="s">
        <v>1829</v>
      </c>
      <c r="E344" t="s">
        <v>70</v>
      </c>
      <c r="F344">
        <v>130</v>
      </c>
      <c r="G344" s="6">
        <v>-2586.7399999999998</v>
      </c>
      <c r="H344" s="6">
        <v>2586.7399999999998</v>
      </c>
      <c r="I344">
        <v>58</v>
      </c>
      <c r="J344">
        <f t="shared" si="15"/>
        <v>1.0984848484848484E-2</v>
      </c>
      <c r="K344" s="6">
        <v>16</v>
      </c>
      <c r="L344">
        <f t="shared" si="16"/>
        <v>0.17575757575757575</v>
      </c>
      <c r="O344" s="13">
        <v>0.87</v>
      </c>
      <c r="P344">
        <f t="shared" si="17"/>
        <v>0.15290909090909091</v>
      </c>
    </row>
    <row r="345" spans="1:18" hidden="1" x14ac:dyDescent="0.25">
      <c r="A345">
        <v>68361</v>
      </c>
      <c r="B345">
        <v>15998</v>
      </c>
      <c r="C345" t="s">
        <v>2060</v>
      </c>
      <c r="D345" t="s">
        <v>1126</v>
      </c>
      <c r="E345" t="s">
        <v>94</v>
      </c>
      <c r="F345">
        <v>100.5</v>
      </c>
      <c r="G345" s="6">
        <v>-1509.43</v>
      </c>
      <c r="H345" s="6">
        <v>1509.43</v>
      </c>
      <c r="I345">
        <v>426</v>
      </c>
      <c r="J345">
        <f t="shared" si="15"/>
        <v>8.0681818181818188E-2</v>
      </c>
      <c r="K345">
        <v>16</v>
      </c>
      <c r="L345">
        <f t="shared" si="16"/>
        <v>1.290909090909091</v>
      </c>
      <c r="O345" s="13">
        <v>7.0000000000000007E-2</v>
      </c>
      <c r="P345">
        <f t="shared" si="17"/>
        <v>9.0363636363636382E-2</v>
      </c>
      <c r="Q345" s="6"/>
      <c r="R345" s="6"/>
    </row>
    <row r="346" spans="1:18" hidden="1" x14ac:dyDescent="0.25">
      <c r="A346">
        <v>13919</v>
      </c>
      <c r="B346">
        <v>16313</v>
      </c>
      <c r="C346" t="s">
        <v>314</v>
      </c>
      <c r="D346" t="s">
        <v>315</v>
      </c>
      <c r="E346" t="s">
        <v>70</v>
      </c>
      <c r="F346">
        <v>130</v>
      </c>
      <c r="G346">
        <v>88.95</v>
      </c>
      <c r="H346" s="6">
        <v>88.95</v>
      </c>
      <c r="I346">
        <v>9</v>
      </c>
      <c r="J346">
        <f t="shared" si="15"/>
        <v>1.7045454545454545E-3</v>
      </c>
      <c r="K346" s="6">
        <v>16</v>
      </c>
      <c r="L346">
        <f t="shared" si="16"/>
        <v>2.7272727272727271E-2</v>
      </c>
      <c r="O346" s="13">
        <v>0.73</v>
      </c>
      <c r="P346">
        <f t="shared" si="17"/>
        <v>1.9909090909090908E-2</v>
      </c>
    </row>
    <row r="347" spans="1:18" hidden="1" x14ac:dyDescent="0.25">
      <c r="A347">
        <v>62893</v>
      </c>
      <c r="B347">
        <v>17217</v>
      </c>
      <c r="C347" t="s">
        <v>2024</v>
      </c>
      <c r="D347" t="s">
        <v>1903</v>
      </c>
      <c r="E347" t="s">
        <v>94</v>
      </c>
      <c r="F347">
        <v>100.5</v>
      </c>
      <c r="G347">
        <v>697</v>
      </c>
      <c r="H347">
        <v>697</v>
      </c>
      <c r="I347">
        <v>249</v>
      </c>
      <c r="J347">
        <f t="shared" si="15"/>
        <v>4.7159090909090907E-2</v>
      </c>
      <c r="K347">
        <v>16</v>
      </c>
      <c r="L347">
        <f t="shared" si="16"/>
        <v>0.75454545454545452</v>
      </c>
      <c r="O347" s="13">
        <v>0.06</v>
      </c>
      <c r="P347">
        <f t="shared" si="17"/>
        <v>4.527272727272727E-2</v>
      </c>
    </row>
    <row r="348" spans="1:18" hidden="1" x14ac:dyDescent="0.25">
      <c r="A348">
        <v>24808</v>
      </c>
      <c r="B348">
        <v>17393</v>
      </c>
      <c r="C348" t="s">
        <v>1508</v>
      </c>
      <c r="D348" t="s">
        <v>1509</v>
      </c>
      <c r="E348" t="s">
        <v>94</v>
      </c>
      <c r="F348">
        <v>100.5</v>
      </c>
      <c r="G348">
        <v>-259.07</v>
      </c>
      <c r="H348" s="6">
        <v>259.07</v>
      </c>
      <c r="I348">
        <v>19</v>
      </c>
      <c r="J348">
        <f t="shared" si="15"/>
        <v>3.5984848484848487E-3</v>
      </c>
      <c r="K348" s="6">
        <v>16</v>
      </c>
      <c r="L348">
        <f t="shared" si="16"/>
        <v>5.7575757575757579E-2</v>
      </c>
      <c r="O348" s="13">
        <v>0.12</v>
      </c>
      <c r="P348">
        <f t="shared" si="17"/>
        <v>6.909090909090909E-3</v>
      </c>
      <c r="Q348" s="6"/>
      <c r="R348" s="6"/>
    </row>
    <row r="349" spans="1:18" hidden="1" x14ac:dyDescent="0.25">
      <c r="A349">
        <v>54231</v>
      </c>
      <c r="B349">
        <v>18075</v>
      </c>
      <c r="C349" t="s">
        <v>1342</v>
      </c>
      <c r="D349" t="s">
        <v>1790</v>
      </c>
      <c r="E349" t="s">
        <v>94</v>
      </c>
      <c r="F349">
        <v>100.5</v>
      </c>
      <c r="G349">
        <v>236.14</v>
      </c>
      <c r="H349">
        <v>236.14</v>
      </c>
      <c r="I349">
        <v>151</v>
      </c>
      <c r="J349">
        <f t="shared" si="15"/>
        <v>2.8598484848484849E-2</v>
      </c>
      <c r="K349">
        <v>16</v>
      </c>
      <c r="L349">
        <f t="shared" si="16"/>
        <v>0.45757575757575758</v>
      </c>
      <c r="O349" s="13">
        <v>0.15</v>
      </c>
      <c r="P349">
        <f t="shared" si="17"/>
        <v>6.8636363636363634E-2</v>
      </c>
    </row>
    <row r="350" spans="1:18" hidden="1" x14ac:dyDescent="0.25">
      <c r="A350">
        <v>40392</v>
      </c>
      <c r="B350">
        <v>18278</v>
      </c>
      <c r="C350" t="s">
        <v>1790</v>
      </c>
      <c r="D350" t="s">
        <v>1245</v>
      </c>
      <c r="E350" t="s">
        <v>94</v>
      </c>
      <c r="F350">
        <v>100.5</v>
      </c>
      <c r="G350">
        <v>235.95</v>
      </c>
      <c r="H350" s="6">
        <v>235.95</v>
      </c>
      <c r="I350">
        <v>45</v>
      </c>
      <c r="J350">
        <f t="shared" si="15"/>
        <v>8.5227272727272721E-3</v>
      </c>
      <c r="K350" s="6">
        <v>16</v>
      </c>
      <c r="L350">
        <f t="shared" si="16"/>
        <v>0.13636363636363635</v>
      </c>
      <c r="O350" s="13">
        <v>0.15</v>
      </c>
      <c r="P350">
        <f t="shared" si="17"/>
        <v>2.0454545454545451E-2</v>
      </c>
    </row>
    <row r="351" spans="1:18" hidden="1" x14ac:dyDescent="0.25">
      <c r="A351">
        <v>15666</v>
      </c>
      <c r="B351">
        <v>19096</v>
      </c>
      <c r="C351" t="s">
        <v>1279</v>
      </c>
      <c r="D351" t="s">
        <v>1288</v>
      </c>
      <c r="E351" t="s">
        <v>94</v>
      </c>
      <c r="F351">
        <v>100.5</v>
      </c>
      <c r="G351" s="6">
        <v>-1702.85</v>
      </c>
      <c r="H351" s="6">
        <v>1702.85</v>
      </c>
      <c r="I351">
        <v>10</v>
      </c>
      <c r="J351">
        <f t="shared" si="15"/>
        <v>1.893939393939394E-3</v>
      </c>
      <c r="K351" s="6">
        <v>16</v>
      </c>
      <c r="L351">
        <f t="shared" si="16"/>
        <v>3.0303030303030304E-2</v>
      </c>
      <c r="O351" s="13">
        <v>0.09</v>
      </c>
      <c r="P351">
        <f t="shared" si="17"/>
        <v>2.7272727272727271E-3</v>
      </c>
    </row>
    <row r="352" spans="1:18" hidden="1" x14ac:dyDescent="0.25">
      <c r="A352">
        <v>65865</v>
      </c>
      <c r="B352">
        <v>19146</v>
      </c>
      <c r="C352" t="s">
        <v>1906</v>
      </c>
      <c r="D352" t="s">
        <v>2044</v>
      </c>
      <c r="E352" t="s">
        <v>70</v>
      </c>
      <c r="F352">
        <v>100.5</v>
      </c>
      <c r="G352">
        <v>691.86</v>
      </c>
      <c r="H352">
        <v>691.86</v>
      </c>
      <c r="I352">
        <v>318</v>
      </c>
      <c r="J352">
        <f t="shared" si="15"/>
        <v>6.0227272727272727E-2</v>
      </c>
      <c r="K352">
        <v>16</v>
      </c>
      <c r="L352">
        <f t="shared" si="16"/>
        <v>0.96363636363636362</v>
      </c>
      <c r="O352" s="13">
        <v>0.06</v>
      </c>
      <c r="P352">
        <f t="shared" si="17"/>
        <v>5.7818181818181817E-2</v>
      </c>
      <c r="Q352" s="6"/>
      <c r="R352" s="6"/>
    </row>
    <row r="353" spans="1:18" hidden="1" x14ac:dyDescent="0.25">
      <c r="A353">
        <v>24497</v>
      </c>
      <c r="B353">
        <v>19207</v>
      </c>
      <c r="C353" t="s">
        <v>1504</v>
      </c>
      <c r="D353" t="s">
        <v>1505</v>
      </c>
      <c r="E353" t="s">
        <v>94</v>
      </c>
      <c r="F353">
        <v>65.8</v>
      </c>
      <c r="G353" s="6">
        <v>1108.5999999999999</v>
      </c>
      <c r="H353" s="6">
        <v>1108.5999999999999</v>
      </c>
      <c r="I353">
        <v>17</v>
      </c>
      <c r="J353">
        <f t="shared" si="15"/>
        <v>3.2196969696969696E-3</v>
      </c>
      <c r="K353" s="6">
        <v>16</v>
      </c>
      <c r="L353">
        <f t="shared" si="16"/>
        <v>5.1515151515151514E-2</v>
      </c>
      <c r="O353" s="13">
        <v>0.06</v>
      </c>
      <c r="P353">
        <f t="shared" si="17"/>
        <v>3.0909090909090908E-3</v>
      </c>
    </row>
    <row r="354" spans="1:18" hidden="1" x14ac:dyDescent="0.25">
      <c r="A354">
        <v>63756</v>
      </c>
      <c r="B354">
        <v>19472</v>
      </c>
      <c r="C354" t="s">
        <v>1402</v>
      </c>
      <c r="D354" t="s">
        <v>1358</v>
      </c>
      <c r="E354" t="s">
        <v>94</v>
      </c>
      <c r="F354">
        <v>100.5</v>
      </c>
      <c r="G354">
        <v>228.54</v>
      </c>
      <c r="H354">
        <v>228.54</v>
      </c>
      <c r="I354">
        <v>262</v>
      </c>
      <c r="J354">
        <f t="shared" si="15"/>
        <v>4.9621212121212122E-2</v>
      </c>
      <c r="K354">
        <v>16</v>
      </c>
      <c r="L354">
        <f t="shared" si="16"/>
        <v>0.79393939393939394</v>
      </c>
      <c r="O354" s="13">
        <v>0.12</v>
      </c>
      <c r="P354">
        <f t="shared" si="17"/>
        <v>9.5272727272727273E-2</v>
      </c>
    </row>
    <row r="355" spans="1:18" hidden="1" x14ac:dyDescent="0.25">
      <c r="A355">
        <v>42029</v>
      </c>
      <c r="B355">
        <v>20230</v>
      </c>
      <c r="C355" t="s">
        <v>1806</v>
      </c>
      <c r="D355" t="s">
        <v>1508</v>
      </c>
      <c r="E355" t="s">
        <v>94</v>
      </c>
      <c r="F355">
        <v>100.5</v>
      </c>
      <c r="G355">
        <v>-258.25</v>
      </c>
      <c r="H355" s="6">
        <v>258.25</v>
      </c>
      <c r="I355">
        <v>53</v>
      </c>
      <c r="J355">
        <f t="shared" si="15"/>
        <v>1.0037878787878788E-2</v>
      </c>
      <c r="K355" s="6">
        <v>16</v>
      </c>
      <c r="L355">
        <f t="shared" si="16"/>
        <v>0.16060606060606061</v>
      </c>
      <c r="O355" s="13">
        <v>0.13</v>
      </c>
      <c r="P355">
        <f t="shared" si="17"/>
        <v>2.0878787878787882E-2</v>
      </c>
    </row>
    <row r="356" spans="1:18" hidden="1" x14ac:dyDescent="0.25">
      <c r="A356">
        <v>63308</v>
      </c>
      <c r="B356">
        <v>20302</v>
      </c>
      <c r="C356" t="s">
        <v>1951</v>
      </c>
      <c r="D356" t="s">
        <v>1780</v>
      </c>
      <c r="E356" t="s">
        <v>94</v>
      </c>
      <c r="F356">
        <v>100.5</v>
      </c>
      <c r="G356">
        <v>684.61</v>
      </c>
      <c r="H356">
        <v>684.61</v>
      </c>
      <c r="I356">
        <v>254</v>
      </c>
      <c r="J356">
        <f t="shared" si="15"/>
        <v>4.8106060606060604E-2</v>
      </c>
      <c r="K356">
        <v>16</v>
      </c>
      <c r="L356">
        <f t="shared" si="16"/>
        <v>0.76969696969696966</v>
      </c>
      <c r="O356" s="13">
        <v>0.06</v>
      </c>
      <c r="P356">
        <f t="shared" si="17"/>
        <v>4.6181818181818178E-2</v>
      </c>
    </row>
    <row r="357" spans="1:18" hidden="1" x14ac:dyDescent="0.25">
      <c r="A357">
        <v>35499</v>
      </c>
      <c r="B357">
        <v>20404</v>
      </c>
      <c r="C357" t="s">
        <v>1710</v>
      </c>
      <c r="D357" t="s">
        <v>1711</v>
      </c>
      <c r="E357" t="s">
        <v>94</v>
      </c>
      <c r="F357">
        <v>100.5</v>
      </c>
      <c r="G357" s="6">
        <v>1109.3900000000001</v>
      </c>
      <c r="H357" s="6">
        <v>1109.3900000000001</v>
      </c>
      <c r="I357">
        <v>33</v>
      </c>
      <c r="J357">
        <f t="shared" si="15"/>
        <v>6.2500000000000003E-3</v>
      </c>
      <c r="K357" s="6">
        <v>16</v>
      </c>
      <c r="L357">
        <f t="shared" si="16"/>
        <v>0.1</v>
      </c>
      <c r="O357" s="13">
        <v>0.06</v>
      </c>
      <c r="P357">
        <f t="shared" si="17"/>
        <v>6.0000000000000001E-3</v>
      </c>
    </row>
    <row r="358" spans="1:18" hidden="1" x14ac:dyDescent="0.25">
      <c r="A358">
        <v>69154</v>
      </c>
      <c r="B358">
        <v>20649</v>
      </c>
      <c r="C358" t="s">
        <v>2014</v>
      </c>
      <c r="D358" t="s">
        <v>1529</v>
      </c>
      <c r="E358" t="s">
        <v>94</v>
      </c>
      <c r="F358">
        <v>100.5</v>
      </c>
      <c r="G358">
        <v>-699.16</v>
      </c>
      <c r="H358">
        <v>699.16</v>
      </c>
      <c r="I358">
        <v>478</v>
      </c>
      <c r="J358">
        <f t="shared" si="15"/>
        <v>9.053030303030303E-2</v>
      </c>
      <c r="K358">
        <v>16</v>
      </c>
      <c r="L358">
        <f t="shared" si="16"/>
        <v>1.4484848484848485</v>
      </c>
      <c r="O358" s="13">
        <v>0.08</v>
      </c>
      <c r="P358">
        <f t="shared" si="17"/>
        <v>0.11587878787878789</v>
      </c>
    </row>
    <row r="359" spans="1:18" hidden="1" x14ac:dyDescent="0.25">
      <c r="A359">
        <v>27262</v>
      </c>
      <c r="B359">
        <v>20751</v>
      </c>
      <c r="C359" t="s">
        <v>1182</v>
      </c>
      <c r="D359" t="s">
        <v>1565</v>
      </c>
      <c r="E359" t="s">
        <v>94</v>
      </c>
      <c r="F359">
        <v>100.5</v>
      </c>
      <c r="G359" s="6">
        <v>-1104.4000000000001</v>
      </c>
      <c r="H359" s="6">
        <v>1104.4000000000001</v>
      </c>
      <c r="I359">
        <v>20</v>
      </c>
      <c r="J359">
        <f t="shared" si="15"/>
        <v>3.787878787878788E-3</v>
      </c>
      <c r="K359" s="6">
        <v>16</v>
      </c>
      <c r="L359">
        <f t="shared" si="16"/>
        <v>6.0606060606060608E-2</v>
      </c>
      <c r="O359" s="13">
        <v>0.06</v>
      </c>
      <c r="P359">
        <f t="shared" si="17"/>
        <v>3.6363636363636364E-3</v>
      </c>
    </row>
    <row r="360" spans="1:18" hidden="1" x14ac:dyDescent="0.25">
      <c r="A360">
        <v>12085</v>
      </c>
      <c r="B360">
        <v>20969</v>
      </c>
      <c r="C360" t="s">
        <v>1181</v>
      </c>
      <c r="D360" t="s">
        <v>1182</v>
      </c>
      <c r="E360" t="s">
        <v>94</v>
      </c>
      <c r="F360">
        <v>100.5</v>
      </c>
      <c r="G360" s="6">
        <v>-1104.21</v>
      </c>
      <c r="H360" s="6">
        <v>1104.21</v>
      </c>
      <c r="I360">
        <v>7</v>
      </c>
      <c r="J360">
        <f t="shared" si="15"/>
        <v>1.3257575757575758E-3</v>
      </c>
      <c r="K360" s="6">
        <v>16</v>
      </c>
      <c r="L360">
        <f t="shared" si="16"/>
        <v>2.1212121212121213E-2</v>
      </c>
      <c r="O360" s="13">
        <v>0.06</v>
      </c>
      <c r="P360">
        <f t="shared" si="17"/>
        <v>1.2727272727272728E-3</v>
      </c>
      <c r="Q360" s="6"/>
      <c r="R360" s="6"/>
    </row>
    <row r="361" spans="1:18" hidden="1" x14ac:dyDescent="0.25">
      <c r="A361">
        <v>68951</v>
      </c>
      <c r="B361">
        <v>21592</v>
      </c>
      <c r="C361" t="s">
        <v>1007</v>
      </c>
      <c r="D361" t="s">
        <v>2060</v>
      </c>
      <c r="E361" t="s">
        <v>94</v>
      </c>
      <c r="F361">
        <v>100.5</v>
      </c>
      <c r="G361" s="6">
        <v>-1505.76</v>
      </c>
      <c r="H361" s="6">
        <v>1505.76</v>
      </c>
      <c r="I361">
        <v>460</v>
      </c>
      <c r="J361">
        <f t="shared" si="15"/>
        <v>8.7121212121212127E-2</v>
      </c>
      <c r="K361">
        <v>16</v>
      </c>
      <c r="L361">
        <f t="shared" si="16"/>
        <v>1.393939393939394</v>
      </c>
      <c r="O361" s="13">
        <v>7.0000000000000007E-2</v>
      </c>
      <c r="P361">
        <f t="shared" si="17"/>
        <v>9.7575757575757593E-2</v>
      </c>
      <c r="Q361" s="6"/>
      <c r="R361" s="6"/>
    </row>
    <row r="362" spans="1:18" hidden="1" x14ac:dyDescent="0.25">
      <c r="A362">
        <v>9345</v>
      </c>
      <c r="B362">
        <v>21835</v>
      </c>
      <c r="C362" t="s">
        <v>1080</v>
      </c>
      <c r="D362" t="s">
        <v>1081</v>
      </c>
      <c r="E362" t="s">
        <v>94</v>
      </c>
      <c r="F362">
        <v>100.5</v>
      </c>
      <c r="G362" s="6">
        <v>1063.8699999999999</v>
      </c>
      <c r="H362" s="6">
        <v>1063.8699999999999</v>
      </c>
      <c r="I362">
        <v>5</v>
      </c>
      <c r="J362">
        <f t="shared" si="15"/>
        <v>9.46969696969697E-4</v>
      </c>
      <c r="K362" s="6">
        <v>16</v>
      </c>
      <c r="L362">
        <f t="shared" si="16"/>
        <v>1.5151515151515152E-2</v>
      </c>
      <c r="O362" s="13">
        <v>0.06</v>
      </c>
      <c r="P362">
        <f t="shared" si="17"/>
        <v>9.0909090909090909E-4</v>
      </c>
    </row>
    <row r="363" spans="1:18" hidden="1" x14ac:dyDescent="0.25">
      <c r="A363">
        <v>7778</v>
      </c>
      <c r="B363">
        <v>23037</v>
      </c>
      <c r="C363" t="s">
        <v>1029</v>
      </c>
      <c r="D363" t="s">
        <v>890</v>
      </c>
      <c r="E363" t="s">
        <v>94</v>
      </c>
      <c r="F363">
        <v>100.5</v>
      </c>
      <c r="G363" s="6">
        <v>-1658.02</v>
      </c>
      <c r="H363" s="6">
        <v>1658.02</v>
      </c>
      <c r="I363">
        <v>5</v>
      </c>
      <c r="J363">
        <f t="shared" si="15"/>
        <v>9.46969696969697E-4</v>
      </c>
      <c r="K363" s="6">
        <v>16</v>
      </c>
      <c r="L363">
        <f t="shared" si="16"/>
        <v>1.5151515151515152E-2</v>
      </c>
      <c r="O363" s="13">
        <v>0.1</v>
      </c>
      <c r="P363">
        <f t="shared" si="17"/>
        <v>1.5151515151515154E-3</v>
      </c>
    </row>
    <row r="364" spans="1:18" hidden="1" x14ac:dyDescent="0.25">
      <c r="A364">
        <v>10015</v>
      </c>
      <c r="B364">
        <v>23729</v>
      </c>
      <c r="C364" t="s">
        <v>1025</v>
      </c>
      <c r="D364" t="s">
        <v>851</v>
      </c>
      <c r="E364" t="s">
        <v>94</v>
      </c>
      <c r="F364">
        <v>100.5</v>
      </c>
      <c r="G364" s="6">
        <v>-1746.55</v>
      </c>
      <c r="H364" s="6">
        <v>1746.55</v>
      </c>
      <c r="I364">
        <v>6</v>
      </c>
      <c r="J364">
        <f t="shared" si="15"/>
        <v>1.1363636363636363E-3</v>
      </c>
      <c r="K364" s="6">
        <v>16</v>
      </c>
      <c r="L364">
        <f t="shared" si="16"/>
        <v>1.8181818181818181E-2</v>
      </c>
      <c r="O364" s="13">
        <v>0.09</v>
      </c>
      <c r="P364">
        <f t="shared" si="17"/>
        <v>1.6363636363636363E-3</v>
      </c>
      <c r="Q364" s="6"/>
      <c r="R364" s="6"/>
    </row>
    <row r="365" spans="1:18" hidden="1" x14ac:dyDescent="0.25">
      <c r="A365">
        <v>70805</v>
      </c>
      <c r="B365">
        <v>24014</v>
      </c>
      <c r="C365" t="s">
        <v>1462</v>
      </c>
      <c r="D365" t="s">
        <v>1381</v>
      </c>
      <c r="E365" t="s">
        <v>70</v>
      </c>
      <c r="F365">
        <v>100.5</v>
      </c>
      <c r="G365">
        <v>254.79</v>
      </c>
      <c r="H365">
        <v>254.79</v>
      </c>
      <c r="I365">
        <v>831</v>
      </c>
      <c r="J365">
        <f t="shared" si="15"/>
        <v>0.15738636363636363</v>
      </c>
      <c r="K365">
        <v>16</v>
      </c>
      <c r="L365">
        <f t="shared" si="16"/>
        <v>2.5181818181818181</v>
      </c>
      <c r="O365" s="13">
        <v>0.11</v>
      </c>
      <c r="P365">
        <f t="shared" si="17"/>
        <v>0.27699999999999997</v>
      </c>
    </row>
    <row r="366" spans="1:18" hidden="1" x14ac:dyDescent="0.25">
      <c r="A366">
        <v>40118</v>
      </c>
      <c r="B366">
        <v>24199</v>
      </c>
      <c r="C366" t="s">
        <v>1786</v>
      </c>
      <c r="D366" t="s">
        <v>1505</v>
      </c>
      <c r="E366" t="s">
        <v>94</v>
      </c>
      <c r="F366">
        <v>100.5</v>
      </c>
      <c r="G366" s="6">
        <v>-1105.47</v>
      </c>
      <c r="H366" s="6">
        <v>1105.47</v>
      </c>
      <c r="I366">
        <v>45</v>
      </c>
      <c r="J366">
        <f t="shared" si="15"/>
        <v>8.5227272727272721E-3</v>
      </c>
      <c r="K366" s="6">
        <v>16</v>
      </c>
      <c r="L366">
        <f t="shared" si="16"/>
        <v>0.13636363636363635</v>
      </c>
      <c r="O366" s="13">
        <v>0.06</v>
      </c>
      <c r="P366">
        <f t="shared" si="17"/>
        <v>8.1818181818181807E-3</v>
      </c>
    </row>
    <row r="367" spans="1:18" hidden="1" x14ac:dyDescent="0.25">
      <c r="A367">
        <v>8438</v>
      </c>
      <c r="B367">
        <v>24433</v>
      </c>
      <c r="C367" t="s">
        <v>890</v>
      </c>
      <c r="D367" t="s">
        <v>1051</v>
      </c>
      <c r="E367" t="s">
        <v>94</v>
      </c>
      <c r="F367">
        <v>100.5</v>
      </c>
      <c r="G367" s="6">
        <v>-1687.7</v>
      </c>
      <c r="H367" s="6">
        <v>1687.7</v>
      </c>
      <c r="I367">
        <v>5</v>
      </c>
      <c r="J367">
        <f t="shared" si="15"/>
        <v>9.46969696969697E-4</v>
      </c>
      <c r="K367" s="6">
        <v>16</v>
      </c>
      <c r="L367">
        <f t="shared" si="16"/>
        <v>1.5151515151515152E-2</v>
      </c>
      <c r="O367" s="13">
        <v>0.09</v>
      </c>
      <c r="P367">
        <f t="shared" si="17"/>
        <v>1.3636363636363635E-3</v>
      </c>
    </row>
    <row r="368" spans="1:18" hidden="1" x14ac:dyDescent="0.25">
      <c r="A368">
        <v>68799</v>
      </c>
      <c r="B368">
        <v>24630</v>
      </c>
      <c r="C368" t="s">
        <v>2062</v>
      </c>
      <c r="D368" t="s">
        <v>1540</v>
      </c>
      <c r="E368" t="s">
        <v>94</v>
      </c>
      <c r="F368">
        <v>100.5</v>
      </c>
      <c r="G368" s="6">
        <v>1090.32</v>
      </c>
      <c r="H368" s="6">
        <v>1090.32</v>
      </c>
      <c r="I368">
        <v>450</v>
      </c>
      <c r="J368">
        <f t="shared" si="15"/>
        <v>8.5227272727272721E-2</v>
      </c>
      <c r="K368">
        <v>16</v>
      </c>
      <c r="L368">
        <f t="shared" si="16"/>
        <v>1.3636363636363635</v>
      </c>
      <c r="O368" s="13">
        <v>0.06</v>
      </c>
      <c r="P368">
        <f t="shared" si="17"/>
        <v>8.1818181818181804E-2</v>
      </c>
      <c r="Q368" s="6"/>
      <c r="R368" s="6"/>
    </row>
    <row r="369" spans="1:18" hidden="1" x14ac:dyDescent="0.25">
      <c r="A369">
        <v>39907</v>
      </c>
      <c r="B369">
        <v>26005</v>
      </c>
      <c r="C369" t="s">
        <v>1780</v>
      </c>
      <c r="D369" t="s">
        <v>1781</v>
      </c>
      <c r="E369" t="s">
        <v>70</v>
      </c>
      <c r="F369">
        <v>100.5</v>
      </c>
      <c r="G369">
        <v>684.42</v>
      </c>
      <c r="H369" s="6">
        <v>684.42</v>
      </c>
      <c r="I369">
        <v>51</v>
      </c>
      <c r="J369">
        <f t="shared" si="15"/>
        <v>9.6590909090909088E-3</v>
      </c>
      <c r="K369" s="6">
        <v>16</v>
      </c>
      <c r="L369">
        <f t="shared" si="16"/>
        <v>0.15454545454545454</v>
      </c>
      <c r="O369" s="13">
        <v>0.06</v>
      </c>
      <c r="P369">
        <f t="shared" si="17"/>
        <v>9.2727272727272728E-3</v>
      </c>
      <c r="Q369" s="6"/>
      <c r="R369" s="6"/>
    </row>
    <row r="370" spans="1:18" hidden="1" x14ac:dyDescent="0.25">
      <c r="A370">
        <v>63143</v>
      </c>
      <c r="B370">
        <v>28040</v>
      </c>
      <c r="C370" t="s">
        <v>856</v>
      </c>
      <c r="D370" t="s">
        <v>1484</v>
      </c>
      <c r="E370" t="s">
        <v>94</v>
      </c>
      <c r="F370">
        <v>100.5</v>
      </c>
      <c r="G370">
        <v>-680.21</v>
      </c>
      <c r="H370">
        <v>680.21</v>
      </c>
      <c r="I370">
        <v>252</v>
      </c>
      <c r="J370">
        <f t="shared" si="15"/>
        <v>4.7727272727272729E-2</v>
      </c>
      <c r="K370">
        <v>16</v>
      </c>
      <c r="L370">
        <f t="shared" si="16"/>
        <v>0.76363636363636367</v>
      </c>
      <c r="O370" s="13">
        <v>0.08</v>
      </c>
      <c r="P370">
        <f t="shared" si="17"/>
        <v>6.1090909090909092E-2</v>
      </c>
      <c r="Q370" s="6"/>
      <c r="R370" s="6"/>
    </row>
    <row r="371" spans="1:18" hidden="1" x14ac:dyDescent="0.25">
      <c r="A371">
        <v>22131</v>
      </c>
      <c r="B371">
        <v>28259</v>
      </c>
      <c r="C371" t="s">
        <v>1462</v>
      </c>
      <c r="D371" t="s">
        <v>932</v>
      </c>
      <c r="E371" t="s">
        <v>94</v>
      </c>
      <c r="F371">
        <v>100.5</v>
      </c>
      <c r="G371">
        <v>-254.98</v>
      </c>
      <c r="H371" s="6">
        <v>254.98</v>
      </c>
      <c r="I371">
        <v>15</v>
      </c>
      <c r="J371">
        <f t="shared" si="15"/>
        <v>2.840909090909091E-3</v>
      </c>
      <c r="K371" s="6">
        <v>16</v>
      </c>
      <c r="L371">
        <f t="shared" si="16"/>
        <v>4.5454545454545456E-2</v>
      </c>
      <c r="O371" s="13">
        <v>0.11</v>
      </c>
      <c r="P371">
        <f t="shared" si="17"/>
        <v>5.0000000000000001E-3</v>
      </c>
      <c r="Q371" s="6"/>
      <c r="R371" s="6"/>
    </row>
    <row r="372" spans="1:18" hidden="1" x14ac:dyDescent="0.25">
      <c r="A372">
        <v>63898</v>
      </c>
      <c r="B372">
        <v>28293</v>
      </c>
      <c r="C372" t="s">
        <v>1976</v>
      </c>
      <c r="D372" t="s">
        <v>1900</v>
      </c>
      <c r="E372" t="s">
        <v>94</v>
      </c>
      <c r="F372">
        <v>100.5</v>
      </c>
      <c r="G372">
        <v>684.04</v>
      </c>
      <c r="H372">
        <v>684.04</v>
      </c>
      <c r="I372">
        <v>276</v>
      </c>
      <c r="J372">
        <f t="shared" si="15"/>
        <v>5.2272727272727269E-2</v>
      </c>
      <c r="K372">
        <v>16</v>
      </c>
      <c r="L372">
        <f t="shared" si="16"/>
        <v>0.83636363636363631</v>
      </c>
      <c r="O372" s="13">
        <v>0.06</v>
      </c>
      <c r="P372">
        <f t="shared" si="17"/>
        <v>5.0181818181818175E-2</v>
      </c>
      <c r="Q372" s="6"/>
      <c r="R372" s="6"/>
    </row>
    <row r="373" spans="1:18" hidden="1" x14ac:dyDescent="0.25">
      <c r="A373">
        <v>46819</v>
      </c>
      <c r="B373">
        <v>28294</v>
      </c>
      <c r="C373" t="s">
        <v>1887</v>
      </c>
      <c r="D373" t="s">
        <v>1888</v>
      </c>
      <c r="E373" t="s">
        <v>94</v>
      </c>
      <c r="F373">
        <v>100.5</v>
      </c>
      <c r="G373">
        <v>683.66</v>
      </c>
      <c r="H373" s="6">
        <v>683.66</v>
      </c>
      <c r="I373">
        <v>84</v>
      </c>
      <c r="J373">
        <f t="shared" si="15"/>
        <v>1.5909090909090907E-2</v>
      </c>
      <c r="K373" s="6">
        <v>16</v>
      </c>
      <c r="L373">
        <f t="shared" si="16"/>
        <v>0.25454545454545452</v>
      </c>
      <c r="O373" s="13">
        <v>5.9429631398025547E-2</v>
      </c>
      <c r="P373">
        <f t="shared" si="17"/>
        <v>1.5127542537679228E-2</v>
      </c>
    </row>
    <row r="374" spans="1:18" hidden="1" x14ac:dyDescent="0.25">
      <c r="A374">
        <v>8090</v>
      </c>
      <c r="B374">
        <v>28592</v>
      </c>
      <c r="C374" t="s">
        <v>329</v>
      </c>
      <c r="D374" t="s">
        <v>323</v>
      </c>
      <c r="E374" t="s">
        <v>70</v>
      </c>
      <c r="F374">
        <v>130</v>
      </c>
      <c r="G374" s="6">
        <v>-3200.23</v>
      </c>
      <c r="H374" s="6">
        <v>3200.23</v>
      </c>
      <c r="I374">
        <v>5</v>
      </c>
      <c r="J374">
        <f t="shared" si="15"/>
        <v>9.46969696969697E-4</v>
      </c>
      <c r="K374" s="6">
        <v>16</v>
      </c>
      <c r="L374">
        <f t="shared" si="16"/>
        <v>1.5151515151515152E-2</v>
      </c>
      <c r="O374" s="13">
        <v>0.73</v>
      </c>
      <c r="P374">
        <f t="shared" si="17"/>
        <v>1.1060606060606061E-2</v>
      </c>
    </row>
    <row r="375" spans="1:18" hidden="1" x14ac:dyDescent="0.25">
      <c r="A375">
        <v>61307</v>
      </c>
      <c r="B375">
        <v>28837</v>
      </c>
      <c r="C375" t="s">
        <v>851</v>
      </c>
      <c r="D375" t="s">
        <v>1015</v>
      </c>
      <c r="E375" t="s">
        <v>94</v>
      </c>
      <c r="F375">
        <v>100.5</v>
      </c>
      <c r="G375" s="6">
        <v>-1833.67</v>
      </c>
      <c r="H375" s="6">
        <v>1833.67</v>
      </c>
      <c r="I375">
        <v>229</v>
      </c>
      <c r="J375">
        <f t="shared" si="15"/>
        <v>4.3371212121212123E-2</v>
      </c>
      <c r="K375">
        <v>16</v>
      </c>
      <c r="L375">
        <f t="shared" si="16"/>
        <v>0.69393939393939397</v>
      </c>
      <c r="O375" s="13">
        <v>0.09</v>
      </c>
      <c r="P375">
        <f t="shared" si="17"/>
        <v>6.2454545454545457E-2</v>
      </c>
    </row>
    <row r="376" spans="1:18" hidden="1" x14ac:dyDescent="0.25">
      <c r="A376">
        <v>69660</v>
      </c>
      <c r="B376">
        <v>28908</v>
      </c>
      <c r="C376" t="s">
        <v>1358</v>
      </c>
      <c r="D376" t="s">
        <v>1341</v>
      </c>
      <c r="E376" t="s">
        <v>94</v>
      </c>
      <c r="F376">
        <v>100.5</v>
      </c>
      <c r="G376">
        <v>191.6</v>
      </c>
      <c r="H376">
        <v>191.6</v>
      </c>
      <c r="I376">
        <v>525</v>
      </c>
      <c r="J376">
        <f t="shared" si="15"/>
        <v>9.9431818181818177E-2</v>
      </c>
      <c r="K376">
        <v>16</v>
      </c>
      <c r="L376">
        <f t="shared" si="16"/>
        <v>1.5909090909090908</v>
      </c>
      <c r="O376" s="13">
        <v>0.15</v>
      </c>
      <c r="P376">
        <f t="shared" si="17"/>
        <v>0.23863636363636362</v>
      </c>
    </row>
    <row r="377" spans="1:18" hidden="1" x14ac:dyDescent="0.25">
      <c r="A377">
        <v>10648</v>
      </c>
      <c r="B377">
        <v>28952</v>
      </c>
      <c r="C377" t="s">
        <v>1126</v>
      </c>
      <c r="D377" t="s">
        <v>277</v>
      </c>
      <c r="E377" t="s">
        <v>94</v>
      </c>
      <c r="F377">
        <v>100.5</v>
      </c>
      <c r="G377" s="6">
        <v>-1510</v>
      </c>
      <c r="H377" s="6">
        <v>1510</v>
      </c>
      <c r="I377">
        <v>6</v>
      </c>
      <c r="J377">
        <f t="shared" si="15"/>
        <v>1.1363636363636363E-3</v>
      </c>
      <c r="K377" s="6">
        <v>16</v>
      </c>
      <c r="L377">
        <f t="shared" si="16"/>
        <v>1.8181818181818181E-2</v>
      </c>
      <c r="O377" s="13">
        <v>7.0000000000000007E-2</v>
      </c>
      <c r="P377">
        <f t="shared" si="17"/>
        <v>1.2727272727272728E-3</v>
      </c>
      <c r="Q377" s="6"/>
      <c r="R377" s="6"/>
    </row>
    <row r="378" spans="1:18" hidden="1" x14ac:dyDescent="0.25">
      <c r="A378">
        <v>62616</v>
      </c>
      <c r="B378">
        <v>29061</v>
      </c>
      <c r="C378" t="s">
        <v>1602</v>
      </c>
      <c r="D378" t="s">
        <v>2019</v>
      </c>
      <c r="E378" t="s">
        <v>94</v>
      </c>
      <c r="F378">
        <v>100.5</v>
      </c>
      <c r="G378" s="6">
        <v>1348.31</v>
      </c>
      <c r="H378" s="6">
        <v>1348.31</v>
      </c>
      <c r="I378">
        <v>245</v>
      </c>
      <c r="J378">
        <f t="shared" si="15"/>
        <v>4.6401515151515152E-2</v>
      </c>
      <c r="K378">
        <v>16</v>
      </c>
      <c r="L378">
        <f t="shared" si="16"/>
        <v>0.74242424242424243</v>
      </c>
      <c r="O378" s="13">
        <v>0.12</v>
      </c>
      <c r="P378">
        <f t="shared" si="17"/>
        <v>8.9090909090909082E-2</v>
      </c>
    </row>
    <row r="379" spans="1:18" hidden="1" x14ac:dyDescent="0.25">
      <c r="A379">
        <v>62936</v>
      </c>
      <c r="B379">
        <v>29191</v>
      </c>
      <c r="C379" t="s">
        <v>1015</v>
      </c>
      <c r="D379" t="s">
        <v>1030</v>
      </c>
      <c r="E379" t="s">
        <v>94</v>
      </c>
      <c r="F379">
        <v>100.5</v>
      </c>
      <c r="G379" s="6">
        <v>-1841.57</v>
      </c>
      <c r="H379" s="6">
        <v>1841.57</v>
      </c>
      <c r="I379">
        <v>249</v>
      </c>
      <c r="J379">
        <f t="shared" si="15"/>
        <v>4.7159090909090907E-2</v>
      </c>
      <c r="K379">
        <v>16</v>
      </c>
      <c r="L379">
        <f t="shared" si="16"/>
        <v>0.75454545454545452</v>
      </c>
      <c r="O379" s="13">
        <v>0.09</v>
      </c>
      <c r="P379">
        <f t="shared" si="17"/>
        <v>6.7909090909090905E-2</v>
      </c>
    </row>
    <row r="380" spans="1:18" hidden="1" x14ac:dyDescent="0.25">
      <c r="A380">
        <v>26128</v>
      </c>
      <c r="B380">
        <v>29816</v>
      </c>
      <c r="C380" t="s">
        <v>1539</v>
      </c>
      <c r="D380" t="s">
        <v>1398</v>
      </c>
      <c r="E380" t="s">
        <v>94</v>
      </c>
      <c r="F380">
        <v>100.5</v>
      </c>
      <c r="G380">
        <v>-243.67</v>
      </c>
      <c r="H380" s="6">
        <v>243.67</v>
      </c>
      <c r="I380">
        <v>19</v>
      </c>
      <c r="J380">
        <f t="shared" si="15"/>
        <v>3.5984848484848487E-3</v>
      </c>
      <c r="K380" s="6">
        <v>16</v>
      </c>
      <c r="L380">
        <f t="shared" si="16"/>
        <v>5.7575757575757579E-2</v>
      </c>
      <c r="O380" s="13">
        <v>0.14000000000000001</v>
      </c>
      <c r="P380">
        <f t="shared" si="17"/>
        <v>8.0606060606060615E-3</v>
      </c>
    </row>
    <row r="381" spans="1:18" hidden="1" x14ac:dyDescent="0.25">
      <c r="A381">
        <v>41109</v>
      </c>
      <c r="B381">
        <v>29873</v>
      </c>
      <c r="C381" t="s">
        <v>1288</v>
      </c>
      <c r="D381" t="s">
        <v>1796</v>
      </c>
      <c r="E381" t="s">
        <v>94</v>
      </c>
      <c r="F381">
        <v>100.5</v>
      </c>
      <c r="G381" s="6">
        <v>-1703.37</v>
      </c>
      <c r="H381" s="6">
        <v>1703.37</v>
      </c>
      <c r="I381">
        <v>49</v>
      </c>
      <c r="J381">
        <f t="shared" si="15"/>
        <v>9.2803030303030311E-3</v>
      </c>
      <c r="K381">
        <v>16</v>
      </c>
      <c r="L381">
        <f t="shared" si="16"/>
        <v>0.1484848484848485</v>
      </c>
      <c r="O381" s="13">
        <v>0.09</v>
      </c>
      <c r="P381">
        <f t="shared" si="17"/>
        <v>1.3363636363636364E-2</v>
      </c>
    </row>
    <row r="382" spans="1:18" hidden="1" x14ac:dyDescent="0.25">
      <c r="A382">
        <v>56863</v>
      </c>
      <c r="B382">
        <v>29875</v>
      </c>
      <c r="C382" t="s">
        <v>1796</v>
      </c>
      <c r="D382" t="s">
        <v>855</v>
      </c>
      <c r="E382" t="s">
        <v>94</v>
      </c>
      <c r="F382">
        <v>100.5</v>
      </c>
      <c r="G382" s="6">
        <v>-1704.12</v>
      </c>
      <c r="H382" s="6">
        <v>1704.12</v>
      </c>
      <c r="I382">
        <v>180</v>
      </c>
      <c r="J382">
        <f t="shared" si="15"/>
        <v>3.4090909090909088E-2</v>
      </c>
      <c r="K382">
        <v>16</v>
      </c>
      <c r="L382">
        <f t="shared" si="16"/>
        <v>0.54545454545454541</v>
      </c>
      <c r="O382" s="13">
        <v>0.09</v>
      </c>
      <c r="P382">
        <f t="shared" si="17"/>
        <v>4.9090909090909088E-2</v>
      </c>
      <c r="Q382" s="6"/>
      <c r="R382" s="6"/>
    </row>
    <row r="383" spans="1:18" hidden="1" x14ac:dyDescent="0.25">
      <c r="A383">
        <v>20657</v>
      </c>
      <c r="B383">
        <v>31326</v>
      </c>
      <c r="C383" t="s">
        <v>1415</v>
      </c>
      <c r="D383" t="s">
        <v>1426</v>
      </c>
      <c r="E383" t="s">
        <v>70</v>
      </c>
      <c r="F383">
        <v>130</v>
      </c>
      <c r="G383" s="6">
        <v>-2548.52</v>
      </c>
      <c r="H383" s="6">
        <v>2548.52</v>
      </c>
      <c r="I383">
        <v>14</v>
      </c>
      <c r="J383">
        <f t="shared" si="15"/>
        <v>2.6515151515151517E-3</v>
      </c>
      <c r="K383" s="6">
        <v>16</v>
      </c>
      <c r="L383">
        <f t="shared" si="16"/>
        <v>4.2424242424242427E-2</v>
      </c>
      <c r="O383" s="13">
        <v>0.09</v>
      </c>
      <c r="P383">
        <f t="shared" si="17"/>
        <v>3.8181818181818182E-3</v>
      </c>
    </row>
    <row r="384" spans="1:18" hidden="1" x14ac:dyDescent="0.25">
      <c r="A384">
        <v>43844</v>
      </c>
      <c r="B384">
        <v>31334</v>
      </c>
      <c r="C384" t="s">
        <v>1840</v>
      </c>
      <c r="D384" t="s">
        <v>1841</v>
      </c>
      <c r="E384" t="s">
        <v>94</v>
      </c>
      <c r="F384">
        <v>100.5</v>
      </c>
      <c r="G384">
        <v>684.99</v>
      </c>
      <c r="H384" s="6">
        <v>684.99</v>
      </c>
      <c r="I384">
        <v>75</v>
      </c>
      <c r="J384">
        <f t="shared" si="15"/>
        <v>1.4204545454545454E-2</v>
      </c>
      <c r="K384" s="6">
        <v>16</v>
      </c>
      <c r="L384">
        <f t="shared" si="16"/>
        <v>0.22727272727272727</v>
      </c>
      <c r="O384" s="13">
        <v>0.06</v>
      </c>
      <c r="P384">
        <f t="shared" si="17"/>
        <v>1.3636363636363636E-2</v>
      </c>
      <c r="Q384" s="6"/>
      <c r="R384" s="6"/>
    </row>
    <row r="385" spans="1:18" hidden="1" x14ac:dyDescent="0.25">
      <c r="A385">
        <v>71144</v>
      </c>
      <c r="B385">
        <v>31901</v>
      </c>
      <c r="C385" t="s">
        <v>1192</v>
      </c>
      <c r="D385" t="s">
        <v>918</v>
      </c>
      <c r="E385" t="s">
        <v>70</v>
      </c>
      <c r="F385">
        <v>130</v>
      </c>
      <c r="G385" s="6">
        <v>-2827.15</v>
      </c>
      <c r="H385" s="6">
        <v>2827.15</v>
      </c>
      <c r="I385" s="8">
        <v>1457</v>
      </c>
      <c r="J385">
        <f t="shared" si="15"/>
        <v>0.27594696969696969</v>
      </c>
      <c r="K385">
        <v>16</v>
      </c>
      <c r="L385">
        <f t="shared" si="16"/>
        <v>4.415151515151515</v>
      </c>
      <c r="O385" s="13">
        <v>0.92</v>
      </c>
      <c r="P385">
        <f t="shared" si="17"/>
        <v>4.0619393939393937</v>
      </c>
      <c r="Q385" s="6"/>
      <c r="R385" s="6"/>
    </row>
    <row r="386" spans="1:18" hidden="1" x14ac:dyDescent="0.25">
      <c r="A386">
        <v>49851</v>
      </c>
      <c r="B386">
        <v>32018</v>
      </c>
      <c r="C386" t="s">
        <v>1921</v>
      </c>
      <c r="D386" t="s">
        <v>1192</v>
      </c>
      <c r="E386" t="s">
        <v>70</v>
      </c>
      <c r="F386">
        <v>130</v>
      </c>
      <c r="G386" s="6">
        <v>-2472.12</v>
      </c>
      <c r="H386" s="6">
        <v>2472.12</v>
      </c>
      <c r="I386">
        <v>108</v>
      </c>
      <c r="J386">
        <f t="shared" ref="J386:J449" si="18">I386/5280</f>
        <v>2.0454545454545454E-2</v>
      </c>
      <c r="K386">
        <v>16</v>
      </c>
      <c r="L386">
        <f t="shared" ref="L386:L449" si="19">J386*K386</f>
        <v>0.32727272727272727</v>
      </c>
      <c r="O386" s="13">
        <v>0.94</v>
      </c>
      <c r="P386">
        <f t="shared" ref="P386:P449" si="20">O386*L386</f>
        <v>0.3076363636363636</v>
      </c>
      <c r="Q386" s="6"/>
      <c r="R386" s="6"/>
    </row>
    <row r="387" spans="1:18" hidden="1" x14ac:dyDescent="0.25">
      <c r="A387">
        <v>58831</v>
      </c>
      <c r="B387">
        <v>32122</v>
      </c>
      <c r="C387" t="s">
        <v>1058</v>
      </c>
      <c r="D387" t="s">
        <v>1120</v>
      </c>
      <c r="E387" t="s">
        <v>94</v>
      </c>
      <c r="F387">
        <v>100.5</v>
      </c>
      <c r="G387" s="6">
        <v>-1862.81</v>
      </c>
      <c r="H387" s="6">
        <v>1862.81</v>
      </c>
      <c r="I387">
        <v>201</v>
      </c>
      <c r="J387">
        <f t="shared" si="18"/>
        <v>3.806818181818182E-2</v>
      </c>
      <c r="K387">
        <v>16</v>
      </c>
      <c r="L387">
        <f t="shared" si="19"/>
        <v>0.60909090909090913</v>
      </c>
      <c r="O387" s="13">
        <v>0.08</v>
      </c>
      <c r="P387">
        <f t="shared" si="20"/>
        <v>4.872727272727273E-2</v>
      </c>
    </row>
    <row r="388" spans="1:18" hidden="1" x14ac:dyDescent="0.25">
      <c r="A388">
        <v>71131</v>
      </c>
      <c r="B388">
        <v>33275</v>
      </c>
      <c r="C388" t="s">
        <v>1027</v>
      </c>
      <c r="D388" t="s">
        <v>1921</v>
      </c>
      <c r="E388" t="s">
        <v>70</v>
      </c>
      <c r="F388">
        <v>130</v>
      </c>
      <c r="G388" s="6">
        <v>-2471.67</v>
      </c>
      <c r="H388" s="6">
        <v>2471.67</v>
      </c>
      <c r="I388" s="8">
        <v>1406</v>
      </c>
      <c r="J388">
        <f t="shared" si="18"/>
        <v>0.2662878787878788</v>
      </c>
      <c r="K388">
        <v>16</v>
      </c>
      <c r="L388">
        <f t="shared" si="19"/>
        <v>4.2606060606060607</v>
      </c>
      <c r="O388" s="13">
        <v>0.94</v>
      </c>
      <c r="P388">
        <f t="shared" si="20"/>
        <v>4.0049696969696971</v>
      </c>
    </row>
    <row r="389" spans="1:18" hidden="1" x14ac:dyDescent="0.25">
      <c r="A389">
        <v>5112</v>
      </c>
      <c r="B389">
        <v>33559</v>
      </c>
      <c r="C389" t="s">
        <v>303</v>
      </c>
      <c r="D389" t="s">
        <v>948</v>
      </c>
      <c r="E389" t="s">
        <v>94</v>
      </c>
      <c r="F389">
        <v>100.5</v>
      </c>
      <c r="G389">
        <v>-197.81</v>
      </c>
      <c r="H389" s="6">
        <v>197.81</v>
      </c>
      <c r="I389">
        <v>3</v>
      </c>
      <c r="J389">
        <f t="shared" si="18"/>
        <v>5.6818181818181815E-4</v>
      </c>
      <c r="K389" s="6">
        <v>16</v>
      </c>
      <c r="L389">
        <f t="shared" si="19"/>
        <v>9.0909090909090905E-3</v>
      </c>
      <c r="O389" s="13">
        <v>0.32</v>
      </c>
      <c r="P389">
        <f t="shared" si="20"/>
        <v>2.9090909090909089E-3</v>
      </c>
      <c r="Q389" s="6"/>
      <c r="R389" s="6"/>
    </row>
    <row r="390" spans="1:18" hidden="1" x14ac:dyDescent="0.25">
      <c r="A390">
        <v>68292</v>
      </c>
      <c r="B390">
        <v>34377</v>
      </c>
      <c r="C390" t="s">
        <v>932</v>
      </c>
      <c r="D390" t="s">
        <v>1539</v>
      </c>
      <c r="E390" t="s">
        <v>94</v>
      </c>
      <c r="F390">
        <v>100.5</v>
      </c>
      <c r="G390">
        <v>-239.48</v>
      </c>
      <c r="H390">
        <v>239.48</v>
      </c>
      <c r="I390">
        <v>420</v>
      </c>
      <c r="J390">
        <f t="shared" si="18"/>
        <v>7.9545454545454544E-2</v>
      </c>
      <c r="K390">
        <v>16</v>
      </c>
      <c r="L390">
        <f t="shared" si="19"/>
        <v>1.2727272727272727</v>
      </c>
      <c r="O390" s="13">
        <v>0.15</v>
      </c>
      <c r="P390">
        <f t="shared" si="20"/>
        <v>0.19090909090909089</v>
      </c>
      <c r="Q390" s="6"/>
      <c r="R390" s="6"/>
    </row>
    <row r="391" spans="1:18" hidden="1" x14ac:dyDescent="0.25">
      <c r="A391">
        <v>63286</v>
      </c>
      <c r="B391">
        <v>34385</v>
      </c>
      <c r="C391" t="s">
        <v>1031</v>
      </c>
      <c r="D391" t="s">
        <v>1058</v>
      </c>
      <c r="E391" t="s">
        <v>94</v>
      </c>
      <c r="F391">
        <v>100.5</v>
      </c>
      <c r="G391" s="6">
        <v>-1854.06</v>
      </c>
      <c r="H391" s="6">
        <v>1854.06</v>
      </c>
      <c r="I391">
        <v>254</v>
      </c>
      <c r="J391">
        <f t="shared" si="18"/>
        <v>4.8106060606060604E-2</v>
      </c>
      <c r="K391">
        <v>16</v>
      </c>
      <c r="L391">
        <f t="shared" si="19"/>
        <v>0.76969696969696966</v>
      </c>
      <c r="O391" s="13">
        <v>0.09</v>
      </c>
      <c r="P391">
        <f t="shared" si="20"/>
        <v>6.9272727272727264E-2</v>
      </c>
    </row>
    <row r="392" spans="1:18" hidden="1" x14ac:dyDescent="0.25">
      <c r="A392">
        <v>57156</v>
      </c>
      <c r="B392">
        <v>34678</v>
      </c>
      <c r="C392" t="s">
        <v>1602</v>
      </c>
      <c r="D392" t="s">
        <v>1029</v>
      </c>
      <c r="E392" t="s">
        <v>94</v>
      </c>
      <c r="F392">
        <v>100.5</v>
      </c>
      <c r="G392" s="6">
        <v>-1657.58</v>
      </c>
      <c r="H392" s="6">
        <v>1657.58</v>
      </c>
      <c r="I392">
        <v>184</v>
      </c>
      <c r="J392">
        <f t="shared" si="18"/>
        <v>3.4848484848484851E-2</v>
      </c>
      <c r="K392">
        <v>16</v>
      </c>
      <c r="L392">
        <f t="shared" si="19"/>
        <v>0.55757575757575761</v>
      </c>
      <c r="O392" s="13">
        <v>0.1</v>
      </c>
      <c r="P392">
        <f t="shared" si="20"/>
        <v>5.5757575757575763E-2</v>
      </c>
    </row>
    <row r="393" spans="1:18" hidden="1" x14ac:dyDescent="0.25">
      <c r="A393">
        <v>52178</v>
      </c>
      <c r="B393">
        <v>34863</v>
      </c>
      <c r="C393" t="s">
        <v>1945</v>
      </c>
      <c r="D393" t="s">
        <v>1474</v>
      </c>
      <c r="E393" t="s">
        <v>94</v>
      </c>
      <c r="F393">
        <v>100.5</v>
      </c>
      <c r="G393">
        <v>-200.9</v>
      </c>
      <c r="H393">
        <v>200.9</v>
      </c>
      <c r="I393">
        <v>129</v>
      </c>
      <c r="J393">
        <f t="shared" si="18"/>
        <v>2.4431818181818183E-2</v>
      </c>
      <c r="K393">
        <v>16</v>
      </c>
      <c r="L393">
        <f t="shared" si="19"/>
        <v>0.39090909090909093</v>
      </c>
      <c r="O393" s="13">
        <v>0.99</v>
      </c>
      <c r="P393">
        <f t="shared" si="20"/>
        <v>0.38700000000000001</v>
      </c>
    </row>
    <row r="394" spans="1:18" x14ac:dyDescent="0.25">
      <c r="A394">
        <v>22584</v>
      </c>
      <c r="B394">
        <v>35499</v>
      </c>
      <c r="C394" t="s">
        <v>1474</v>
      </c>
      <c r="D394" t="s">
        <v>1448</v>
      </c>
      <c r="E394" t="s">
        <v>94</v>
      </c>
      <c r="F394">
        <v>100.5</v>
      </c>
      <c r="G394">
        <v>-201.09</v>
      </c>
      <c r="H394" s="6">
        <v>201.09</v>
      </c>
      <c r="I394">
        <v>16</v>
      </c>
      <c r="J394">
        <f t="shared" si="18"/>
        <v>3.0303030303030303E-3</v>
      </c>
      <c r="K394" s="6">
        <v>16</v>
      </c>
      <c r="L394">
        <f t="shared" si="19"/>
        <v>4.8484848484848485E-2</v>
      </c>
      <c r="O394" s="13">
        <v>1</v>
      </c>
      <c r="P394">
        <f t="shared" si="20"/>
        <v>4.8484848484848485E-2</v>
      </c>
      <c r="Q394" s="6"/>
      <c r="R394" s="6"/>
    </row>
    <row r="395" spans="1:18" hidden="1" x14ac:dyDescent="0.25">
      <c r="A395">
        <v>68553</v>
      </c>
      <c r="B395">
        <v>35651</v>
      </c>
      <c r="C395" t="s">
        <v>1404</v>
      </c>
      <c r="D395" t="s">
        <v>1983</v>
      </c>
      <c r="E395" t="s">
        <v>94</v>
      </c>
      <c r="F395">
        <v>100.5</v>
      </c>
      <c r="G395">
        <v>-238.62</v>
      </c>
      <c r="H395">
        <v>238.62</v>
      </c>
      <c r="I395">
        <v>435</v>
      </c>
      <c r="J395">
        <f t="shared" si="18"/>
        <v>8.2386363636363633E-2</v>
      </c>
      <c r="K395">
        <v>16</v>
      </c>
      <c r="L395">
        <f t="shared" si="19"/>
        <v>1.3181818181818181</v>
      </c>
      <c r="O395" s="13">
        <v>0.14000000000000001</v>
      </c>
      <c r="P395">
        <f t="shared" si="20"/>
        <v>0.18454545454545457</v>
      </c>
      <c r="Q395" s="6"/>
      <c r="R395" s="6"/>
    </row>
    <row r="396" spans="1:18" hidden="1" x14ac:dyDescent="0.25">
      <c r="A396">
        <v>62032</v>
      </c>
      <c r="B396">
        <v>35801</v>
      </c>
      <c r="C396" t="s">
        <v>1955</v>
      </c>
      <c r="D396" t="s">
        <v>2014</v>
      </c>
      <c r="E396" t="s">
        <v>94</v>
      </c>
      <c r="F396">
        <v>100.5</v>
      </c>
      <c r="G396">
        <v>-691.5</v>
      </c>
      <c r="H396">
        <v>691.5</v>
      </c>
      <c r="I396">
        <v>238</v>
      </c>
      <c r="J396">
        <f t="shared" si="18"/>
        <v>4.5075757575757575E-2</v>
      </c>
      <c r="K396">
        <v>16</v>
      </c>
      <c r="L396">
        <f t="shared" si="19"/>
        <v>0.72121212121212119</v>
      </c>
      <c r="O396" s="13">
        <v>0.08</v>
      </c>
      <c r="P396">
        <f t="shared" si="20"/>
        <v>5.7696969696969698E-2</v>
      </c>
    </row>
    <row r="397" spans="1:18" hidden="1" x14ac:dyDescent="0.25">
      <c r="A397">
        <v>26134</v>
      </c>
      <c r="B397">
        <v>35917</v>
      </c>
      <c r="C397" t="s">
        <v>1540</v>
      </c>
      <c r="D397" t="s">
        <v>957</v>
      </c>
      <c r="E397" t="s">
        <v>94</v>
      </c>
      <c r="F397">
        <v>100.5</v>
      </c>
      <c r="G397" s="6">
        <v>1088.47</v>
      </c>
      <c r="H397" s="6">
        <v>1088.47</v>
      </c>
      <c r="I397">
        <v>19</v>
      </c>
      <c r="J397">
        <f t="shared" si="18"/>
        <v>3.5984848484848487E-3</v>
      </c>
      <c r="K397" s="6">
        <v>16</v>
      </c>
      <c r="L397">
        <f t="shared" si="19"/>
        <v>5.7575757575757579E-2</v>
      </c>
      <c r="O397" s="13">
        <v>0.06</v>
      </c>
      <c r="P397">
        <f t="shared" si="20"/>
        <v>3.4545454545454545E-3</v>
      </c>
    </row>
    <row r="398" spans="1:18" hidden="1" x14ac:dyDescent="0.25">
      <c r="A398">
        <v>38394</v>
      </c>
      <c r="B398">
        <v>37238</v>
      </c>
      <c r="C398" t="s">
        <v>1027</v>
      </c>
      <c r="D398" t="s">
        <v>1750</v>
      </c>
      <c r="E398" t="s">
        <v>70</v>
      </c>
      <c r="F398">
        <v>130</v>
      </c>
      <c r="G398" s="6">
        <v>2620.5700000000002</v>
      </c>
      <c r="H398" s="6">
        <v>2620.5700000000002</v>
      </c>
      <c r="I398">
        <v>39</v>
      </c>
      <c r="J398">
        <f t="shared" si="18"/>
        <v>7.3863636363636362E-3</v>
      </c>
      <c r="K398" s="6">
        <v>16</v>
      </c>
      <c r="L398">
        <f t="shared" si="19"/>
        <v>0.11818181818181818</v>
      </c>
      <c r="O398" s="13">
        <v>0.94</v>
      </c>
      <c r="P398">
        <f t="shared" si="20"/>
        <v>0.11109090909090909</v>
      </c>
    </row>
    <row r="399" spans="1:18" hidden="1" x14ac:dyDescent="0.25">
      <c r="A399">
        <v>51617</v>
      </c>
      <c r="B399">
        <v>37284</v>
      </c>
      <c r="C399" t="s">
        <v>1856</v>
      </c>
      <c r="D399" t="s">
        <v>1421</v>
      </c>
      <c r="E399" t="s">
        <v>94</v>
      </c>
      <c r="F399">
        <v>100.5</v>
      </c>
      <c r="G399">
        <v>700.4</v>
      </c>
      <c r="H399">
        <v>700.4</v>
      </c>
      <c r="I399">
        <v>123</v>
      </c>
      <c r="J399">
        <f t="shared" si="18"/>
        <v>2.3295454545454546E-2</v>
      </c>
      <c r="K399">
        <v>16</v>
      </c>
      <c r="L399">
        <f t="shared" si="19"/>
        <v>0.37272727272727274</v>
      </c>
      <c r="O399" s="13">
        <v>0.06</v>
      </c>
      <c r="P399">
        <f t="shared" si="20"/>
        <v>2.2363636363636363E-2</v>
      </c>
      <c r="Q399" s="6"/>
      <c r="R399" s="6"/>
    </row>
    <row r="400" spans="1:18" hidden="1" x14ac:dyDescent="0.25">
      <c r="A400">
        <v>67486</v>
      </c>
      <c r="B400">
        <v>38054</v>
      </c>
      <c r="C400" t="s">
        <v>2019</v>
      </c>
      <c r="D400" t="s">
        <v>1304</v>
      </c>
      <c r="E400" t="s">
        <v>94</v>
      </c>
      <c r="F400">
        <v>100.5</v>
      </c>
      <c r="G400" s="6">
        <v>1342.22</v>
      </c>
      <c r="H400" s="6">
        <v>1342.22</v>
      </c>
      <c r="I400">
        <v>379</v>
      </c>
      <c r="J400">
        <f t="shared" si="18"/>
        <v>7.1780303030303028E-2</v>
      </c>
      <c r="K400">
        <v>16</v>
      </c>
      <c r="L400">
        <f t="shared" si="19"/>
        <v>1.1484848484848484</v>
      </c>
      <c r="O400" s="13">
        <v>0.12</v>
      </c>
      <c r="P400">
        <f t="shared" si="20"/>
        <v>0.13781818181818181</v>
      </c>
    </row>
    <row r="401" spans="1:18" hidden="1" x14ac:dyDescent="0.25">
      <c r="A401">
        <v>16536</v>
      </c>
      <c r="B401">
        <v>38425</v>
      </c>
      <c r="C401" t="s">
        <v>315</v>
      </c>
      <c r="D401" t="s">
        <v>329</v>
      </c>
      <c r="E401" t="s">
        <v>70</v>
      </c>
      <c r="F401">
        <v>130</v>
      </c>
      <c r="G401" s="6">
        <v>-3200.04</v>
      </c>
      <c r="H401" s="6">
        <v>3200.04</v>
      </c>
      <c r="I401">
        <v>11</v>
      </c>
      <c r="J401">
        <f t="shared" si="18"/>
        <v>2.0833333333333333E-3</v>
      </c>
      <c r="K401" s="6">
        <v>16</v>
      </c>
      <c r="L401">
        <f t="shared" si="19"/>
        <v>3.3333333333333333E-2</v>
      </c>
      <c r="O401" s="13">
        <v>0.73</v>
      </c>
      <c r="P401">
        <f t="shared" si="20"/>
        <v>2.4333333333333332E-2</v>
      </c>
    </row>
    <row r="402" spans="1:18" hidden="1" x14ac:dyDescent="0.25">
      <c r="A402">
        <v>66092</v>
      </c>
      <c r="B402">
        <v>39365</v>
      </c>
      <c r="C402" t="s">
        <v>1441</v>
      </c>
      <c r="D402" t="s">
        <v>2044</v>
      </c>
      <c r="E402" t="s">
        <v>94</v>
      </c>
      <c r="F402">
        <v>100.5</v>
      </c>
      <c r="G402">
        <v>-687.91</v>
      </c>
      <c r="H402">
        <v>687.91</v>
      </c>
      <c r="I402">
        <v>325</v>
      </c>
      <c r="J402">
        <f t="shared" si="18"/>
        <v>6.1553030303030304E-2</v>
      </c>
      <c r="K402">
        <v>16</v>
      </c>
      <c r="L402">
        <f t="shared" si="19"/>
        <v>0.98484848484848486</v>
      </c>
      <c r="O402" s="13">
        <v>0.06</v>
      </c>
      <c r="P402">
        <f t="shared" si="20"/>
        <v>5.909090909090909E-2</v>
      </c>
      <c r="Q402" s="6"/>
      <c r="R402" s="6"/>
    </row>
    <row r="403" spans="1:18" hidden="1" x14ac:dyDescent="0.25">
      <c r="A403">
        <v>9018</v>
      </c>
      <c r="B403">
        <v>39649</v>
      </c>
      <c r="C403" t="s">
        <v>335</v>
      </c>
      <c r="D403" t="s">
        <v>314</v>
      </c>
      <c r="E403" t="s">
        <v>70</v>
      </c>
      <c r="F403">
        <v>130</v>
      </c>
      <c r="G403">
        <v>89.15</v>
      </c>
      <c r="H403" s="6">
        <v>89.15</v>
      </c>
      <c r="I403">
        <v>5</v>
      </c>
      <c r="J403">
        <f t="shared" si="18"/>
        <v>9.46969696969697E-4</v>
      </c>
      <c r="K403" s="6">
        <v>16</v>
      </c>
      <c r="L403">
        <f t="shared" si="19"/>
        <v>1.5151515151515152E-2</v>
      </c>
      <c r="O403" s="13">
        <v>0.73</v>
      </c>
      <c r="P403">
        <f t="shared" si="20"/>
        <v>1.1060606060606061E-2</v>
      </c>
      <c r="Q403" s="6"/>
      <c r="R403" s="6"/>
    </row>
    <row r="404" spans="1:18" hidden="1" x14ac:dyDescent="0.25">
      <c r="A404">
        <v>19791</v>
      </c>
      <c r="B404">
        <v>39917</v>
      </c>
      <c r="C404" t="s">
        <v>1403</v>
      </c>
      <c r="D404" t="s">
        <v>1404</v>
      </c>
      <c r="E404" t="s">
        <v>94</v>
      </c>
      <c r="F404">
        <v>100.5</v>
      </c>
      <c r="G404">
        <v>-251.39</v>
      </c>
      <c r="H404" s="6">
        <v>251.39</v>
      </c>
      <c r="I404">
        <v>14</v>
      </c>
      <c r="J404">
        <f t="shared" si="18"/>
        <v>2.6515151515151517E-3</v>
      </c>
      <c r="K404" s="6">
        <v>16</v>
      </c>
      <c r="L404">
        <f t="shared" si="19"/>
        <v>4.2424242424242427E-2</v>
      </c>
      <c r="O404" s="13">
        <v>0.14000000000000001</v>
      </c>
      <c r="P404">
        <f t="shared" si="20"/>
        <v>5.9393939393939405E-3</v>
      </c>
      <c r="Q404" s="6"/>
      <c r="R404" s="6"/>
    </row>
    <row r="405" spans="1:18" hidden="1" x14ac:dyDescent="0.25">
      <c r="A405">
        <v>53004</v>
      </c>
      <c r="B405">
        <v>40497</v>
      </c>
      <c r="C405" t="s">
        <v>1484</v>
      </c>
      <c r="D405" t="s">
        <v>1955</v>
      </c>
      <c r="E405" t="s">
        <v>94</v>
      </c>
      <c r="F405">
        <v>100.5</v>
      </c>
      <c r="G405">
        <v>-691.31</v>
      </c>
      <c r="H405">
        <v>691.31</v>
      </c>
      <c r="I405">
        <v>137</v>
      </c>
      <c r="J405">
        <f t="shared" si="18"/>
        <v>2.5946969696969698E-2</v>
      </c>
      <c r="K405">
        <v>16</v>
      </c>
      <c r="L405">
        <f t="shared" si="19"/>
        <v>0.41515151515151516</v>
      </c>
      <c r="O405" s="13">
        <v>0.08</v>
      </c>
      <c r="P405">
        <f t="shared" si="20"/>
        <v>3.3212121212121214E-2</v>
      </c>
    </row>
    <row r="406" spans="1:18" hidden="1" x14ac:dyDescent="0.25">
      <c r="A406">
        <v>67660</v>
      </c>
      <c r="B406">
        <v>40895</v>
      </c>
      <c r="C406" t="s">
        <v>1398</v>
      </c>
      <c r="D406" t="s">
        <v>1403</v>
      </c>
      <c r="E406" t="s">
        <v>94</v>
      </c>
      <c r="F406">
        <v>100.5</v>
      </c>
      <c r="G406">
        <v>-249.53</v>
      </c>
      <c r="H406">
        <v>249.53</v>
      </c>
      <c r="I406">
        <v>388</v>
      </c>
      <c r="J406">
        <f t="shared" si="18"/>
        <v>7.3484848484848486E-2</v>
      </c>
      <c r="K406">
        <v>16</v>
      </c>
      <c r="L406">
        <f t="shared" si="19"/>
        <v>1.1757575757575758</v>
      </c>
      <c r="O406" s="13">
        <v>0.14000000000000001</v>
      </c>
      <c r="P406">
        <f t="shared" si="20"/>
        <v>0.16460606060606062</v>
      </c>
      <c r="Q406" s="6"/>
      <c r="R406" s="6"/>
    </row>
    <row r="407" spans="1:18" hidden="1" x14ac:dyDescent="0.25">
      <c r="A407">
        <v>67730</v>
      </c>
      <c r="B407">
        <v>40960</v>
      </c>
      <c r="C407" t="s">
        <v>854</v>
      </c>
      <c r="D407" t="s">
        <v>1926</v>
      </c>
      <c r="E407" t="s">
        <v>94</v>
      </c>
      <c r="F407">
        <v>100.5</v>
      </c>
      <c r="G407">
        <v>-491.11</v>
      </c>
      <c r="H407">
        <v>491.11</v>
      </c>
      <c r="I407">
        <v>391</v>
      </c>
      <c r="J407">
        <f t="shared" si="18"/>
        <v>7.4053030303030301E-2</v>
      </c>
      <c r="K407">
        <v>16</v>
      </c>
      <c r="L407">
        <f t="shared" si="19"/>
        <v>1.1848484848484848</v>
      </c>
      <c r="O407" s="13">
        <v>0.11</v>
      </c>
      <c r="P407">
        <f t="shared" si="20"/>
        <v>0.13033333333333333</v>
      </c>
    </row>
    <row r="408" spans="1:18" hidden="1" x14ac:dyDescent="0.25">
      <c r="A408">
        <v>70496</v>
      </c>
      <c r="B408">
        <v>41102</v>
      </c>
      <c r="C408" t="s">
        <v>1750</v>
      </c>
      <c r="D408" t="s">
        <v>913</v>
      </c>
      <c r="E408" t="s">
        <v>70</v>
      </c>
      <c r="F408">
        <v>130</v>
      </c>
      <c r="G408" s="6">
        <v>2620.38</v>
      </c>
      <c r="H408" s="6">
        <v>2620.38</v>
      </c>
      <c r="I408">
        <v>692</v>
      </c>
      <c r="J408">
        <f t="shared" si="18"/>
        <v>0.13106060606060607</v>
      </c>
      <c r="K408">
        <v>16</v>
      </c>
      <c r="L408">
        <f t="shared" si="19"/>
        <v>2.0969696969696972</v>
      </c>
      <c r="O408" s="13">
        <v>0.94</v>
      </c>
      <c r="P408">
        <f t="shared" si="20"/>
        <v>1.9711515151515151</v>
      </c>
    </row>
    <row r="409" spans="1:18" hidden="1" x14ac:dyDescent="0.25">
      <c r="A409">
        <v>66415</v>
      </c>
      <c r="B409">
        <v>41242</v>
      </c>
      <c r="C409" t="s">
        <v>1967</v>
      </c>
      <c r="D409" t="s">
        <v>2024</v>
      </c>
      <c r="E409" t="s">
        <v>94</v>
      </c>
      <c r="F409">
        <v>100.5</v>
      </c>
      <c r="G409">
        <v>699.83</v>
      </c>
      <c r="H409">
        <v>699.83</v>
      </c>
      <c r="I409">
        <v>337</v>
      </c>
      <c r="J409">
        <f t="shared" si="18"/>
        <v>6.3825757575757577E-2</v>
      </c>
      <c r="K409">
        <v>16</v>
      </c>
      <c r="L409">
        <f t="shared" si="19"/>
        <v>1.0212121212121212</v>
      </c>
      <c r="O409" s="13">
        <v>0.06</v>
      </c>
      <c r="P409">
        <f t="shared" si="20"/>
        <v>6.127272727272727E-2</v>
      </c>
    </row>
    <row r="410" spans="1:18" hidden="1" x14ac:dyDescent="0.25">
      <c r="A410">
        <v>57492</v>
      </c>
      <c r="B410">
        <v>41932</v>
      </c>
      <c r="C410" t="s">
        <v>1277</v>
      </c>
      <c r="D410" t="s">
        <v>1911</v>
      </c>
      <c r="E410" t="s">
        <v>70</v>
      </c>
      <c r="F410">
        <v>130</v>
      </c>
      <c r="G410" s="6">
        <v>-3286.84</v>
      </c>
      <c r="H410" s="6">
        <v>3286.84</v>
      </c>
      <c r="I410">
        <v>187</v>
      </c>
      <c r="J410">
        <f t="shared" si="18"/>
        <v>3.5416666666666666E-2</v>
      </c>
      <c r="K410">
        <v>16</v>
      </c>
      <c r="L410">
        <f t="shared" si="19"/>
        <v>0.56666666666666665</v>
      </c>
      <c r="O410" s="13">
        <v>0.73</v>
      </c>
      <c r="P410">
        <f t="shared" si="20"/>
        <v>0.41366666666666663</v>
      </c>
      <c r="Q410" s="6"/>
      <c r="R410" s="6"/>
    </row>
    <row r="411" spans="1:18" hidden="1" x14ac:dyDescent="0.25">
      <c r="A411">
        <v>69783</v>
      </c>
      <c r="B411">
        <v>42021</v>
      </c>
      <c r="C411" t="s">
        <v>1181</v>
      </c>
      <c r="D411" t="s">
        <v>2062</v>
      </c>
      <c r="E411" t="s">
        <v>94</v>
      </c>
      <c r="F411">
        <v>100.5</v>
      </c>
      <c r="G411" s="6">
        <v>1090.51</v>
      </c>
      <c r="H411" s="6">
        <v>1090.51</v>
      </c>
      <c r="I411">
        <v>551</v>
      </c>
      <c r="J411">
        <f t="shared" si="18"/>
        <v>0.1043560606060606</v>
      </c>
      <c r="K411">
        <v>16</v>
      </c>
      <c r="L411">
        <f t="shared" si="19"/>
        <v>1.6696969696969697</v>
      </c>
      <c r="O411" s="13">
        <v>0.06</v>
      </c>
      <c r="P411">
        <f t="shared" si="20"/>
        <v>0.10018181818181818</v>
      </c>
    </row>
    <row r="412" spans="1:18" hidden="1" x14ac:dyDescent="0.25">
      <c r="A412">
        <v>68350</v>
      </c>
      <c r="B412">
        <v>42458</v>
      </c>
      <c r="C412" t="s">
        <v>1614</v>
      </c>
      <c r="D412" t="s">
        <v>1840</v>
      </c>
      <c r="E412" t="s">
        <v>94</v>
      </c>
      <c r="F412">
        <v>100.5</v>
      </c>
      <c r="G412">
        <v>686.43</v>
      </c>
      <c r="H412">
        <v>686.43</v>
      </c>
      <c r="I412">
        <v>429</v>
      </c>
      <c r="J412">
        <f t="shared" si="18"/>
        <v>8.1250000000000003E-2</v>
      </c>
      <c r="K412">
        <v>16</v>
      </c>
      <c r="L412">
        <f t="shared" si="19"/>
        <v>1.3</v>
      </c>
      <c r="O412" s="13">
        <v>0.06</v>
      </c>
      <c r="P412">
        <f t="shared" si="20"/>
        <v>7.8E-2</v>
      </c>
      <c r="Q412" s="6"/>
      <c r="R412" s="6"/>
    </row>
    <row r="413" spans="1:18" x14ac:dyDescent="0.25">
      <c r="A413">
        <v>70802</v>
      </c>
      <c r="B413">
        <v>43543</v>
      </c>
      <c r="C413" t="s">
        <v>1731</v>
      </c>
      <c r="D413" t="s">
        <v>1945</v>
      </c>
      <c r="E413" t="s">
        <v>94</v>
      </c>
      <c r="F413">
        <v>100.5</v>
      </c>
      <c r="G413">
        <v>-198.73</v>
      </c>
      <c r="H413">
        <v>198.73</v>
      </c>
      <c r="I413">
        <v>874</v>
      </c>
      <c r="J413">
        <f t="shared" si="18"/>
        <v>0.16553030303030303</v>
      </c>
      <c r="K413">
        <v>16</v>
      </c>
      <c r="L413">
        <f t="shared" si="19"/>
        <v>2.6484848484848484</v>
      </c>
      <c r="O413" s="13">
        <v>1</v>
      </c>
      <c r="P413">
        <f t="shared" si="20"/>
        <v>2.6484848484848484</v>
      </c>
      <c r="Q413" s="6"/>
      <c r="R413" s="6"/>
    </row>
    <row r="414" spans="1:18" hidden="1" x14ac:dyDescent="0.25">
      <c r="A414">
        <v>23038</v>
      </c>
      <c r="B414">
        <v>43993</v>
      </c>
      <c r="C414" t="s">
        <v>1440</v>
      </c>
      <c r="D414" t="s">
        <v>1481</v>
      </c>
      <c r="E414" t="s">
        <v>94</v>
      </c>
      <c r="F414">
        <v>100.5</v>
      </c>
      <c r="G414">
        <v>686.81</v>
      </c>
      <c r="H414" s="6">
        <v>686.81</v>
      </c>
      <c r="I414">
        <v>16</v>
      </c>
      <c r="J414">
        <f t="shared" si="18"/>
        <v>3.0303030303030303E-3</v>
      </c>
      <c r="K414" s="6">
        <v>16</v>
      </c>
      <c r="L414">
        <f t="shared" si="19"/>
        <v>4.8484848484848485E-2</v>
      </c>
      <c r="O414" s="13">
        <v>0.06</v>
      </c>
      <c r="P414">
        <f t="shared" si="20"/>
        <v>2.9090909090909089E-3</v>
      </c>
    </row>
    <row r="415" spans="1:18" hidden="1" x14ac:dyDescent="0.25">
      <c r="A415">
        <v>52686</v>
      </c>
      <c r="B415">
        <v>43994</v>
      </c>
      <c r="C415" t="s">
        <v>1841</v>
      </c>
      <c r="D415" t="s">
        <v>1951</v>
      </c>
      <c r="E415" t="s">
        <v>94</v>
      </c>
      <c r="F415">
        <v>100.5</v>
      </c>
      <c r="G415">
        <v>684.8</v>
      </c>
      <c r="H415">
        <v>684.8</v>
      </c>
      <c r="I415">
        <v>134</v>
      </c>
      <c r="J415">
        <f t="shared" si="18"/>
        <v>2.5378787878787879E-2</v>
      </c>
      <c r="K415">
        <v>16</v>
      </c>
      <c r="L415">
        <f t="shared" si="19"/>
        <v>0.40606060606060607</v>
      </c>
      <c r="O415" s="13">
        <v>0.06</v>
      </c>
      <c r="P415">
        <f t="shared" si="20"/>
        <v>2.4363636363636362E-2</v>
      </c>
      <c r="Q415" s="6"/>
      <c r="R415" s="6"/>
    </row>
    <row r="416" spans="1:18" hidden="1" x14ac:dyDescent="0.25">
      <c r="A416">
        <v>55074</v>
      </c>
      <c r="B416">
        <v>44360</v>
      </c>
      <c r="C416" t="s">
        <v>1967</v>
      </c>
      <c r="D416" t="s">
        <v>1420</v>
      </c>
      <c r="E416" t="s">
        <v>94</v>
      </c>
      <c r="F416">
        <v>100.5</v>
      </c>
      <c r="G416">
        <v>-700.02</v>
      </c>
      <c r="H416">
        <v>700.02</v>
      </c>
      <c r="I416">
        <v>160</v>
      </c>
      <c r="J416">
        <f t="shared" si="18"/>
        <v>3.0303030303030304E-2</v>
      </c>
      <c r="K416">
        <v>16</v>
      </c>
      <c r="L416">
        <f t="shared" si="19"/>
        <v>0.48484848484848486</v>
      </c>
      <c r="O416" s="13">
        <v>0.06</v>
      </c>
      <c r="P416">
        <f t="shared" si="20"/>
        <v>2.9090909090909091E-2</v>
      </c>
      <c r="Q416" s="6"/>
      <c r="R416" s="6"/>
    </row>
    <row r="417" spans="1:18" hidden="1" x14ac:dyDescent="0.25">
      <c r="A417">
        <v>40293</v>
      </c>
      <c r="B417">
        <v>44447</v>
      </c>
      <c r="C417" t="s">
        <v>315</v>
      </c>
      <c r="D417" t="s">
        <v>1789</v>
      </c>
      <c r="E417" t="s">
        <v>70</v>
      </c>
      <c r="F417">
        <v>130</v>
      </c>
      <c r="G417" s="6">
        <v>3288.8</v>
      </c>
      <c r="H417" s="6">
        <v>3288.8</v>
      </c>
      <c r="I417">
        <v>45</v>
      </c>
      <c r="J417">
        <f t="shared" si="18"/>
        <v>8.5227272727272721E-3</v>
      </c>
      <c r="K417">
        <v>16</v>
      </c>
      <c r="L417">
        <f t="shared" si="19"/>
        <v>0.13636363636363635</v>
      </c>
      <c r="O417" s="13">
        <v>0.73</v>
      </c>
      <c r="P417">
        <f t="shared" si="20"/>
        <v>9.9545454545454534E-2</v>
      </c>
      <c r="Q417" s="6"/>
      <c r="R417" s="6"/>
    </row>
    <row r="418" spans="1:18" hidden="1" x14ac:dyDescent="0.25">
      <c r="A418">
        <v>50304</v>
      </c>
      <c r="B418">
        <v>44549</v>
      </c>
      <c r="C418" t="s">
        <v>1860</v>
      </c>
      <c r="D418" t="s">
        <v>1710</v>
      </c>
      <c r="E418" t="s">
        <v>94</v>
      </c>
      <c r="F418">
        <v>100.5</v>
      </c>
      <c r="G418" s="6">
        <v>1109.58</v>
      </c>
      <c r="H418" s="6">
        <v>1109.58</v>
      </c>
      <c r="I418">
        <v>115</v>
      </c>
      <c r="J418">
        <f t="shared" si="18"/>
        <v>2.1780303030303032E-2</v>
      </c>
      <c r="K418">
        <v>16</v>
      </c>
      <c r="L418">
        <f t="shared" si="19"/>
        <v>0.34848484848484851</v>
      </c>
      <c r="O418" s="13">
        <v>0.06</v>
      </c>
      <c r="P418">
        <f t="shared" si="20"/>
        <v>2.0909090909090908E-2</v>
      </c>
    </row>
    <row r="419" spans="1:18" hidden="1" x14ac:dyDescent="0.25">
      <c r="A419">
        <v>19707</v>
      </c>
      <c r="B419">
        <v>345971</v>
      </c>
      <c r="C419" t="s">
        <v>1381</v>
      </c>
      <c r="D419" t="s">
        <v>1402</v>
      </c>
      <c r="E419" t="s">
        <v>70</v>
      </c>
      <c r="F419">
        <v>100.5</v>
      </c>
      <c r="G419">
        <v>229.89</v>
      </c>
      <c r="H419" s="6">
        <v>229.89</v>
      </c>
      <c r="I419">
        <v>14</v>
      </c>
      <c r="J419">
        <f t="shared" si="18"/>
        <v>2.6515151515151517E-3</v>
      </c>
      <c r="K419" s="6">
        <v>16</v>
      </c>
      <c r="L419">
        <f t="shared" si="19"/>
        <v>4.2424242424242427E-2</v>
      </c>
      <c r="O419" s="13">
        <v>0.12</v>
      </c>
      <c r="P419">
        <f t="shared" si="20"/>
        <v>5.0909090909090913E-3</v>
      </c>
    </row>
    <row r="420" spans="1:18" hidden="1" x14ac:dyDescent="0.25">
      <c r="A420">
        <v>48743</v>
      </c>
      <c r="B420">
        <v>346144</v>
      </c>
      <c r="C420" t="s">
        <v>1904</v>
      </c>
      <c r="D420" t="s">
        <v>1906</v>
      </c>
      <c r="E420" t="s">
        <v>70</v>
      </c>
      <c r="F420">
        <v>100.5</v>
      </c>
      <c r="G420">
        <v>696.62</v>
      </c>
      <c r="H420">
        <v>696.62</v>
      </c>
      <c r="I420">
        <v>98</v>
      </c>
      <c r="J420">
        <f t="shared" si="18"/>
        <v>1.8560606060606062E-2</v>
      </c>
      <c r="K420">
        <v>16</v>
      </c>
      <c r="L420">
        <f t="shared" si="19"/>
        <v>0.29696969696969699</v>
      </c>
      <c r="O420" s="13">
        <v>0.06</v>
      </c>
      <c r="P420">
        <f t="shared" si="20"/>
        <v>1.781818181818182E-2</v>
      </c>
      <c r="Q420" s="6"/>
      <c r="R420" s="6"/>
    </row>
    <row r="421" spans="1:18" hidden="1" x14ac:dyDescent="0.25">
      <c r="A421">
        <v>71559</v>
      </c>
      <c r="B421" t="s">
        <v>2078</v>
      </c>
      <c r="C421" t="s">
        <v>2076</v>
      </c>
      <c r="D421" t="s">
        <v>2073</v>
      </c>
      <c r="E421" t="s">
        <v>791</v>
      </c>
      <c r="F421">
        <v>130</v>
      </c>
      <c r="G421" s="6">
        <v>9230.77</v>
      </c>
      <c r="H421" s="6">
        <v>9230.77</v>
      </c>
      <c r="I421">
        <v>5</v>
      </c>
      <c r="J421">
        <f t="shared" si="18"/>
        <v>9.46969696969697E-4</v>
      </c>
      <c r="K421">
        <v>16</v>
      </c>
      <c r="L421">
        <f t="shared" si="19"/>
        <v>1.5151515151515152E-2</v>
      </c>
      <c r="O421" s="13">
        <v>0.09</v>
      </c>
      <c r="P421">
        <f t="shared" si="20"/>
        <v>1.3636363636363635E-3</v>
      </c>
    </row>
    <row r="422" spans="1:18" hidden="1" x14ac:dyDescent="0.25">
      <c r="A422">
        <v>35688</v>
      </c>
      <c r="B422">
        <v>1228</v>
      </c>
      <c r="C422" t="s">
        <v>1509</v>
      </c>
      <c r="D422" t="s">
        <v>1225</v>
      </c>
      <c r="E422" t="s">
        <v>94</v>
      </c>
      <c r="F422">
        <v>100.5</v>
      </c>
      <c r="G422">
        <v>290.26</v>
      </c>
      <c r="H422" s="6">
        <v>290.26</v>
      </c>
      <c r="I422">
        <v>33</v>
      </c>
      <c r="J422">
        <f t="shared" si="18"/>
        <v>6.2500000000000003E-3</v>
      </c>
      <c r="K422" s="6">
        <v>12</v>
      </c>
      <c r="L422">
        <f t="shared" si="19"/>
        <v>7.5000000000000011E-2</v>
      </c>
      <c r="O422" s="13">
        <v>0.52</v>
      </c>
      <c r="P422">
        <f t="shared" si="20"/>
        <v>3.9000000000000007E-2</v>
      </c>
      <c r="Q422">
        <f>SUM(P422:P577)</f>
        <v>21.271386363636374</v>
      </c>
    </row>
    <row r="423" spans="1:18" hidden="1" x14ac:dyDescent="0.25">
      <c r="A423">
        <v>43481</v>
      </c>
      <c r="B423">
        <v>1758</v>
      </c>
      <c r="C423" t="s">
        <v>1209</v>
      </c>
      <c r="D423" t="s">
        <v>1837</v>
      </c>
      <c r="E423" t="s">
        <v>94</v>
      </c>
      <c r="F423">
        <v>65.8</v>
      </c>
      <c r="G423">
        <v>634.27</v>
      </c>
      <c r="H423" s="6">
        <v>634.27</v>
      </c>
      <c r="I423">
        <v>61</v>
      </c>
      <c r="J423">
        <f t="shared" si="18"/>
        <v>1.1553030303030303E-2</v>
      </c>
      <c r="K423" s="6">
        <v>12</v>
      </c>
      <c r="L423">
        <f t="shared" si="19"/>
        <v>0.13863636363636364</v>
      </c>
      <c r="O423" s="13">
        <v>0.93</v>
      </c>
      <c r="P423">
        <f t="shared" si="20"/>
        <v>0.1289318181818182</v>
      </c>
    </row>
    <row r="424" spans="1:18" hidden="1" x14ac:dyDescent="0.25">
      <c r="A424">
        <v>44638</v>
      </c>
      <c r="B424">
        <v>1974</v>
      </c>
      <c r="C424" t="s">
        <v>868</v>
      </c>
      <c r="D424" t="s">
        <v>845</v>
      </c>
      <c r="E424" t="s">
        <v>94</v>
      </c>
      <c r="F424">
        <v>65.8</v>
      </c>
      <c r="G424">
        <v>-446.7</v>
      </c>
      <c r="H424">
        <v>446.7</v>
      </c>
      <c r="I424">
        <v>69</v>
      </c>
      <c r="J424">
        <f t="shared" si="18"/>
        <v>1.3068181818181817E-2</v>
      </c>
      <c r="K424">
        <v>12</v>
      </c>
      <c r="L424">
        <f t="shared" si="19"/>
        <v>0.1568181818181818</v>
      </c>
      <c r="O424" s="13">
        <v>0.64</v>
      </c>
      <c r="P424">
        <f t="shared" si="20"/>
        <v>0.10036363636363635</v>
      </c>
      <c r="Q424" s="6"/>
      <c r="R424" s="6"/>
    </row>
    <row r="425" spans="1:18" hidden="1" x14ac:dyDescent="0.25">
      <c r="A425">
        <v>61064</v>
      </c>
      <c r="B425">
        <v>2242</v>
      </c>
      <c r="C425" t="s">
        <v>2008</v>
      </c>
      <c r="D425" t="s">
        <v>1885</v>
      </c>
      <c r="E425" t="s">
        <v>94</v>
      </c>
      <c r="F425">
        <v>65.8</v>
      </c>
      <c r="G425">
        <v>476.2</v>
      </c>
      <c r="H425">
        <v>476.2</v>
      </c>
      <c r="I425">
        <v>230</v>
      </c>
      <c r="J425">
        <f t="shared" si="18"/>
        <v>4.3560606060606064E-2</v>
      </c>
      <c r="K425">
        <v>12</v>
      </c>
      <c r="L425">
        <f t="shared" si="19"/>
        <v>0.52272727272727271</v>
      </c>
      <c r="O425" s="13">
        <v>0.64</v>
      </c>
      <c r="P425">
        <f t="shared" si="20"/>
        <v>0.33454545454545453</v>
      </c>
      <c r="Q425" s="6"/>
      <c r="R425" s="6"/>
    </row>
    <row r="426" spans="1:18" hidden="1" x14ac:dyDescent="0.25">
      <c r="A426">
        <v>64221</v>
      </c>
      <c r="B426">
        <v>2505</v>
      </c>
      <c r="C426" t="s">
        <v>1702</v>
      </c>
      <c r="D426" t="s">
        <v>1467</v>
      </c>
      <c r="E426" t="s">
        <v>94</v>
      </c>
      <c r="F426">
        <v>65.8</v>
      </c>
      <c r="G426">
        <v>-652.03</v>
      </c>
      <c r="H426">
        <v>652.03</v>
      </c>
      <c r="I426">
        <v>273</v>
      </c>
      <c r="J426">
        <f t="shared" si="18"/>
        <v>5.1704545454545454E-2</v>
      </c>
      <c r="K426">
        <v>12</v>
      </c>
      <c r="L426">
        <f t="shared" si="19"/>
        <v>0.62045454545454548</v>
      </c>
      <c r="O426" s="13">
        <v>0.91</v>
      </c>
      <c r="P426">
        <f t="shared" si="20"/>
        <v>0.56461363636363637</v>
      </c>
    </row>
    <row r="427" spans="1:18" hidden="1" x14ac:dyDescent="0.25">
      <c r="A427">
        <v>30242</v>
      </c>
      <c r="B427">
        <v>2791</v>
      </c>
      <c r="C427" t="s">
        <v>1616</v>
      </c>
      <c r="D427" t="s">
        <v>1313</v>
      </c>
      <c r="E427" t="s">
        <v>94</v>
      </c>
      <c r="F427">
        <v>65.8</v>
      </c>
      <c r="G427">
        <v>313.73</v>
      </c>
      <c r="H427" s="6">
        <v>313.73</v>
      </c>
      <c r="I427">
        <v>25</v>
      </c>
      <c r="J427">
        <f t="shared" si="18"/>
        <v>4.734848484848485E-3</v>
      </c>
      <c r="K427" s="6">
        <v>12</v>
      </c>
      <c r="L427">
        <f t="shared" si="19"/>
        <v>5.6818181818181823E-2</v>
      </c>
      <c r="O427" s="13">
        <v>0.84</v>
      </c>
      <c r="P427">
        <f t="shared" si="20"/>
        <v>4.7727272727272729E-2</v>
      </c>
    </row>
    <row r="428" spans="1:18" hidden="1" x14ac:dyDescent="0.25">
      <c r="A428">
        <v>54361</v>
      </c>
      <c r="B428">
        <v>2921</v>
      </c>
      <c r="C428" t="s">
        <v>1701</v>
      </c>
      <c r="D428" t="s">
        <v>917</v>
      </c>
      <c r="E428" t="s">
        <v>94</v>
      </c>
      <c r="F428">
        <v>65.8</v>
      </c>
      <c r="G428">
        <v>642.96</v>
      </c>
      <c r="H428">
        <v>642.96</v>
      </c>
      <c r="I428">
        <v>152</v>
      </c>
      <c r="J428">
        <f t="shared" si="18"/>
        <v>2.8787878787878789E-2</v>
      </c>
      <c r="K428">
        <v>12</v>
      </c>
      <c r="L428">
        <f t="shared" si="19"/>
        <v>0.34545454545454546</v>
      </c>
      <c r="O428" s="13">
        <v>0.92</v>
      </c>
      <c r="P428">
        <f t="shared" si="20"/>
        <v>0.31781818181818183</v>
      </c>
    </row>
    <row r="429" spans="1:18" hidden="1" x14ac:dyDescent="0.25">
      <c r="A429">
        <v>69492</v>
      </c>
      <c r="B429">
        <v>3011</v>
      </c>
      <c r="C429" t="s">
        <v>1214</v>
      </c>
      <c r="D429" t="s">
        <v>2061</v>
      </c>
      <c r="E429" t="s">
        <v>94</v>
      </c>
      <c r="F429">
        <v>65.8</v>
      </c>
      <c r="G429">
        <v>317.36</v>
      </c>
      <c r="H429">
        <v>317.36</v>
      </c>
      <c r="I429">
        <v>515</v>
      </c>
      <c r="J429">
        <f t="shared" si="18"/>
        <v>9.7537878787878785E-2</v>
      </c>
      <c r="K429">
        <v>12</v>
      </c>
      <c r="L429">
        <f t="shared" si="19"/>
        <v>1.1704545454545454</v>
      </c>
      <c r="O429" s="13">
        <v>0.97</v>
      </c>
      <c r="P429">
        <f t="shared" si="20"/>
        <v>1.135340909090909</v>
      </c>
    </row>
    <row r="430" spans="1:18" hidden="1" x14ac:dyDescent="0.25">
      <c r="A430">
        <v>64393</v>
      </c>
      <c r="B430">
        <v>3049</v>
      </c>
      <c r="C430" t="s">
        <v>1327</v>
      </c>
      <c r="D430" t="s">
        <v>1373</v>
      </c>
      <c r="E430" t="s">
        <v>94</v>
      </c>
      <c r="F430">
        <v>65.8</v>
      </c>
      <c r="G430">
        <v>-594.61</v>
      </c>
      <c r="H430">
        <v>594.61</v>
      </c>
      <c r="I430">
        <v>276</v>
      </c>
      <c r="J430">
        <f t="shared" si="18"/>
        <v>5.2272727272727269E-2</v>
      </c>
      <c r="K430">
        <v>12</v>
      </c>
      <c r="L430">
        <f t="shared" si="19"/>
        <v>0.6272727272727272</v>
      </c>
      <c r="O430" s="13">
        <v>0.8</v>
      </c>
      <c r="P430">
        <f t="shared" si="20"/>
        <v>0.50181818181818183</v>
      </c>
      <c r="Q430" s="6"/>
      <c r="R430" s="6"/>
    </row>
    <row r="431" spans="1:18" hidden="1" x14ac:dyDescent="0.25">
      <c r="A431">
        <v>68987</v>
      </c>
      <c r="B431">
        <v>3206</v>
      </c>
      <c r="C431" t="s">
        <v>1596</v>
      </c>
      <c r="D431" t="s">
        <v>2033</v>
      </c>
      <c r="E431" t="s">
        <v>94</v>
      </c>
      <c r="F431">
        <v>65.8</v>
      </c>
      <c r="G431">
        <v>459.54</v>
      </c>
      <c r="H431">
        <v>459.54</v>
      </c>
      <c r="I431">
        <v>463</v>
      </c>
      <c r="J431">
        <f t="shared" si="18"/>
        <v>8.7689393939393942E-2</v>
      </c>
      <c r="K431">
        <v>12</v>
      </c>
      <c r="L431">
        <f t="shared" si="19"/>
        <v>1.0522727272727272</v>
      </c>
      <c r="O431" s="13">
        <v>0.14000000000000001</v>
      </c>
      <c r="P431">
        <f t="shared" si="20"/>
        <v>0.14731818181818182</v>
      </c>
      <c r="Q431" s="6"/>
      <c r="R431" s="6"/>
    </row>
    <row r="432" spans="1:18" hidden="1" x14ac:dyDescent="0.25">
      <c r="A432">
        <v>45086</v>
      </c>
      <c r="B432">
        <v>3423</v>
      </c>
      <c r="C432" t="s">
        <v>1863</v>
      </c>
      <c r="D432" t="s">
        <v>1650</v>
      </c>
      <c r="E432" t="s">
        <v>94</v>
      </c>
      <c r="F432">
        <v>65.8</v>
      </c>
      <c r="G432">
        <v>-388.2</v>
      </c>
      <c r="H432" s="6">
        <v>388.2</v>
      </c>
      <c r="I432">
        <v>72</v>
      </c>
      <c r="J432">
        <f t="shared" si="18"/>
        <v>1.3636363636363636E-2</v>
      </c>
      <c r="K432" s="6">
        <v>12</v>
      </c>
      <c r="L432">
        <f t="shared" si="19"/>
        <v>0.16363636363636364</v>
      </c>
      <c r="O432" s="13">
        <v>0.19</v>
      </c>
      <c r="P432">
        <f t="shared" si="20"/>
        <v>3.1090909090909093E-2</v>
      </c>
      <c r="Q432" s="6"/>
      <c r="R432" s="6"/>
    </row>
    <row r="433" spans="1:18" hidden="1" x14ac:dyDescent="0.25">
      <c r="A433">
        <v>42846</v>
      </c>
      <c r="B433">
        <v>3633</v>
      </c>
      <c r="C433" t="s">
        <v>1824</v>
      </c>
      <c r="D433" t="s">
        <v>1825</v>
      </c>
      <c r="E433" t="s">
        <v>94</v>
      </c>
      <c r="F433">
        <v>65.8</v>
      </c>
      <c r="G433">
        <v>403.71</v>
      </c>
      <c r="H433" s="6">
        <v>403.71</v>
      </c>
      <c r="I433">
        <v>57</v>
      </c>
      <c r="J433">
        <f t="shared" si="18"/>
        <v>1.0795454545454546E-2</v>
      </c>
      <c r="K433" s="6">
        <v>12</v>
      </c>
      <c r="L433">
        <f t="shared" si="19"/>
        <v>0.12954545454545455</v>
      </c>
      <c r="O433" s="13">
        <v>0.18</v>
      </c>
      <c r="P433">
        <f t="shared" si="20"/>
        <v>2.3318181818181818E-2</v>
      </c>
    </row>
    <row r="434" spans="1:18" hidden="1" x14ac:dyDescent="0.25">
      <c r="A434">
        <v>64419</v>
      </c>
      <c r="B434">
        <v>3860</v>
      </c>
      <c r="C434" t="s">
        <v>2034</v>
      </c>
      <c r="D434" t="s">
        <v>1315</v>
      </c>
      <c r="E434" t="s">
        <v>94</v>
      </c>
      <c r="F434">
        <v>65.8</v>
      </c>
      <c r="G434">
        <v>354.83</v>
      </c>
      <c r="H434">
        <v>354.83</v>
      </c>
      <c r="I434">
        <v>277</v>
      </c>
      <c r="J434">
        <f t="shared" si="18"/>
        <v>5.246212121212121E-2</v>
      </c>
      <c r="K434">
        <v>12</v>
      </c>
      <c r="L434">
        <f t="shared" si="19"/>
        <v>0.62954545454545452</v>
      </c>
      <c r="O434" s="13">
        <v>0.86</v>
      </c>
      <c r="P434">
        <f t="shared" si="20"/>
        <v>0.54140909090909084</v>
      </c>
    </row>
    <row r="435" spans="1:18" hidden="1" x14ac:dyDescent="0.25">
      <c r="A435">
        <v>20410</v>
      </c>
      <c r="B435">
        <v>4337</v>
      </c>
      <c r="C435" t="s">
        <v>1417</v>
      </c>
      <c r="D435" t="s">
        <v>1206</v>
      </c>
      <c r="E435" t="s">
        <v>94</v>
      </c>
      <c r="F435">
        <v>65.8</v>
      </c>
      <c r="G435">
        <v>-729.23</v>
      </c>
      <c r="H435" s="6">
        <v>729.23</v>
      </c>
      <c r="I435">
        <v>14</v>
      </c>
      <c r="J435">
        <f t="shared" si="18"/>
        <v>2.6515151515151517E-3</v>
      </c>
      <c r="K435" s="6">
        <v>12</v>
      </c>
      <c r="L435">
        <f t="shared" si="19"/>
        <v>3.1818181818181822E-2</v>
      </c>
      <c r="O435" s="13">
        <v>0.47</v>
      </c>
      <c r="P435">
        <f t="shared" si="20"/>
        <v>1.4954545454545455E-2</v>
      </c>
      <c r="Q435" s="6"/>
      <c r="R435" s="6"/>
    </row>
    <row r="436" spans="1:18" hidden="1" x14ac:dyDescent="0.25">
      <c r="A436">
        <v>39546</v>
      </c>
      <c r="B436">
        <v>4851</v>
      </c>
      <c r="C436" t="s">
        <v>1296</v>
      </c>
      <c r="D436" t="s">
        <v>951</v>
      </c>
      <c r="E436" t="s">
        <v>94</v>
      </c>
      <c r="F436">
        <v>65.8</v>
      </c>
      <c r="G436">
        <v>239.17</v>
      </c>
      <c r="H436" s="6">
        <v>239.17</v>
      </c>
      <c r="I436">
        <v>42</v>
      </c>
      <c r="J436">
        <f t="shared" si="18"/>
        <v>7.9545454545454537E-3</v>
      </c>
      <c r="K436" s="6">
        <v>12</v>
      </c>
      <c r="L436">
        <f t="shared" si="19"/>
        <v>9.5454545454545445E-2</v>
      </c>
      <c r="O436" s="13">
        <v>0.47</v>
      </c>
      <c r="P436">
        <f t="shared" si="20"/>
        <v>4.4863636363636356E-2</v>
      </c>
    </row>
    <row r="437" spans="1:18" hidden="1" x14ac:dyDescent="0.25">
      <c r="A437">
        <v>41632</v>
      </c>
      <c r="B437">
        <v>5039</v>
      </c>
      <c r="C437" t="s">
        <v>1313</v>
      </c>
      <c r="D437" t="s">
        <v>1800</v>
      </c>
      <c r="E437" t="s">
        <v>94</v>
      </c>
      <c r="F437">
        <v>100.5</v>
      </c>
      <c r="G437">
        <v>363.11</v>
      </c>
      <c r="H437">
        <v>363.11</v>
      </c>
      <c r="I437">
        <v>51</v>
      </c>
      <c r="J437">
        <f t="shared" si="18"/>
        <v>9.6590909090909088E-3</v>
      </c>
      <c r="K437">
        <v>12</v>
      </c>
      <c r="L437">
        <f t="shared" si="19"/>
        <v>0.11590909090909091</v>
      </c>
      <c r="O437" s="13">
        <v>0.84</v>
      </c>
      <c r="P437">
        <f t="shared" si="20"/>
        <v>9.7363636363636361E-2</v>
      </c>
    </row>
    <row r="438" spans="1:18" hidden="1" x14ac:dyDescent="0.25">
      <c r="A438">
        <v>36965</v>
      </c>
      <c r="B438">
        <v>5663</v>
      </c>
      <c r="C438" t="s">
        <v>917</v>
      </c>
      <c r="D438" t="s">
        <v>1179</v>
      </c>
      <c r="E438" t="s">
        <v>94</v>
      </c>
      <c r="F438">
        <v>65.8</v>
      </c>
      <c r="G438">
        <v>493.14</v>
      </c>
      <c r="H438" s="6">
        <v>493.14</v>
      </c>
      <c r="I438">
        <v>35</v>
      </c>
      <c r="J438">
        <f t="shared" si="18"/>
        <v>6.628787878787879E-3</v>
      </c>
      <c r="K438" s="6">
        <v>12</v>
      </c>
      <c r="L438">
        <f t="shared" si="19"/>
        <v>7.9545454545454544E-2</v>
      </c>
      <c r="O438" s="13">
        <v>0.92</v>
      </c>
      <c r="P438">
        <f t="shared" si="20"/>
        <v>7.3181818181818181E-2</v>
      </c>
    </row>
    <row r="439" spans="1:18" hidden="1" x14ac:dyDescent="0.25">
      <c r="A439">
        <v>5289</v>
      </c>
      <c r="B439">
        <v>6120</v>
      </c>
      <c r="C439" t="s">
        <v>292</v>
      </c>
      <c r="D439" t="s">
        <v>956</v>
      </c>
      <c r="F439">
        <v>65.8</v>
      </c>
      <c r="G439">
        <v>-146.21</v>
      </c>
      <c r="H439" s="6">
        <v>146.21</v>
      </c>
      <c r="I439">
        <v>3</v>
      </c>
      <c r="J439">
        <f t="shared" si="18"/>
        <v>5.6818181818181815E-4</v>
      </c>
      <c r="K439" s="6">
        <v>12</v>
      </c>
      <c r="L439">
        <f t="shared" si="19"/>
        <v>6.8181818181818179E-3</v>
      </c>
      <c r="O439" s="13">
        <v>0.28999999999999998</v>
      </c>
      <c r="P439">
        <f t="shared" si="20"/>
        <v>1.9772727272727273E-3</v>
      </c>
    </row>
    <row r="440" spans="1:18" hidden="1" x14ac:dyDescent="0.25">
      <c r="A440">
        <v>68978</v>
      </c>
      <c r="B440">
        <v>6121</v>
      </c>
      <c r="C440" t="s">
        <v>2037</v>
      </c>
      <c r="D440" t="s">
        <v>824</v>
      </c>
      <c r="E440" t="s">
        <v>94</v>
      </c>
      <c r="F440">
        <v>65.8</v>
      </c>
      <c r="G440">
        <v>121.98</v>
      </c>
      <c r="H440">
        <v>121.98</v>
      </c>
      <c r="I440">
        <v>462</v>
      </c>
      <c r="J440">
        <f t="shared" si="18"/>
        <v>8.7499999999999994E-2</v>
      </c>
      <c r="K440">
        <v>12</v>
      </c>
      <c r="L440">
        <f t="shared" si="19"/>
        <v>1.0499999999999998</v>
      </c>
      <c r="O440" s="13">
        <v>0.27</v>
      </c>
      <c r="P440">
        <f t="shared" si="20"/>
        <v>0.28349999999999997</v>
      </c>
      <c r="Q440" s="6"/>
      <c r="R440" s="6"/>
    </row>
    <row r="441" spans="1:18" hidden="1" x14ac:dyDescent="0.25">
      <c r="A441">
        <v>49294</v>
      </c>
      <c r="B441">
        <v>6385</v>
      </c>
      <c r="C441" t="s">
        <v>1912</v>
      </c>
      <c r="D441" t="s">
        <v>1740</v>
      </c>
      <c r="E441" t="s">
        <v>94</v>
      </c>
      <c r="F441">
        <v>65.8</v>
      </c>
      <c r="G441">
        <v>-207.29</v>
      </c>
      <c r="H441">
        <v>207.29</v>
      </c>
      <c r="I441">
        <v>102</v>
      </c>
      <c r="J441">
        <f t="shared" si="18"/>
        <v>1.9318181818181818E-2</v>
      </c>
      <c r="K441">
        <v>12</v>
      </c>
      <c r="L441">
        <f t="shared" si="19"/>
        <v>0.23181818181818181</v>
      </c>
      <c r="O441" s="13">
        <v>0.54</v>
      </c>
      <c r="P441">
        <f t="shared" si="20"/>
        <v>0.1251818181818182</v>
      </c>
      <c r="Q441" s="6"/>
      <c r="R441" s="6"/>
    </row>
    <row r="442" spans="1:18" hidden="1" x14ac:dyDescent="0.25">
      <c r="A442">
        <v>49857</v>
      </c>
      <c r="B442">
        <v>6896</v>
      </c>
      <c r="C442" t="s">
        <v>1660</v>
      </c>
      <c r="D442" t="s">
        <v>839</v>
      </c>
      <c r="E442" t="s">
        <v>94</v>
      </c>
      <c r="F442">
        <v>65.8</v>
      </c>
      <c r="G442">
        <v>-615.69000000000005</v>
      </c>
      <c r="H442">
        <v>615.69000000000005</v>
      </c>
      <c r="I442">
        <v>108</v>
      </c>
      <c r="J442">
        <f t="shared" si="18"/>
        <v>2.0454545454545454E-2</v>
      </c>
      <c r="K442">
        <v>12</v>
      </c>
      <c r="L442">
        <f t="shared" si="19"/>
        <v>0.24545454545454545</v>
      </c>
      <c r="O442" s="13">
        <v>0.28999999999999998</v>
      </c>
      <c r="P442">
        <f t="shared" si="20"/>
        <v>7.1181818181818179E-2</v>
      </c>
    </row>
    <row r="443" spans="1:18" hidden="1" x14ac:dyDescent="0.25">
      <c r="A443">
        <v>65869</v>
      </c>
      <c r="B443">
        <v>7126</v>
      </c>
      <c r="C443" t="s">
        <v>1672</v>
      </c>
      <c r="D443" t="s">
        <v>1824</v>
      </c>
      <c r="E443" t="s">
        <v>94</v>
      </c>
      <c r="F443">
        <v>65.8</v>
      </c>
      <c r="G443">
        <v>411.7</v>
      </c>
      <c r="H443">
        <v>411.7</v>
      </c>
      <c r="I443">
        <v>318</v>
      </c>
      <c r="J443">
        <f t="shared" si="18"/>
        <v>6.0227272727272727E-2</v>
      </c>
      <c r="K443">
        <v>12</v>
      </c>
      <c r="L443">
        <f t="shared" si="19"/>
        <v>0.72272727272727266</v>
      </c>
      <c r="O443" s="13">
        <v>0.18</v>
      </c>
      <c r="P443">
        <f t="shared" si="20"/>
        <v>0.13009090909090906</v>
      </c>
    </row>
    <row r="444" spans="1:18" hidden="1" x14ac:dyDescent="0.25">
      <c r="A444">
        <v>48276</v>
      </c>
      <c r="B444">
        <v>7264</v>
      </c>
      <c r="C444" t="s">
        <v>860</v>
      </c>
      <c r="D444" t="s">
        <v>1905</v>
      </c>
      <c r="E444" t="s">
        <v>94</v>
      </c>
      <c r="F444">
        <v>65.8</v>
      </c>
      <c r="G444">
        <v>-439.66</v>
      </c>
      <c r="H444">
        <v>439.66</v>
      </c>
      <c r="I444">
        <v>94</v>
      </c>
      <c r="J444">
        <f t="shared" si="18"/>
        <v>1.7803030303030303E-2</v>
      </c>
      <c r="K444">
        <v>12</v>
      </c>
      <c r="L444">
        <f t="shared" si="19"/>
        <v>0.21363636363636362</v>
      </c>
      <c r="O444" s="13">
        <v>0.65</v>
      </c>
      <c r="P444">
        <f t="shared" si="20"/>
        <v>0.13886363636363636</v>
      </c>
    </row>
    <row r="445" spans="1:18" hidden="1" x14ac:dyDescent="0.25">
      <c r="A445">
        <v>49585</v>
      </c>
      <c r="B445">
        <v>7394</v>
      </c>
      <c r="C445" t="s">
        <v>804</v>
      </c>
      <c r="D445" t="s">
        <v>1912</v>
      </c>
      <c r="E445" t="s">
        <v>94</v>
      </c>
      <c r="F445">
        <v>65.8</v>
      </c>
      <c r="G445">
        <v>-206.66</v>
      </c>
      <c r="H445">
        <v>206.66</v>
      </c>
      <c r="I445">
        <v>105</v>
      </c>
      <c r="J445">
        <f t="shared" si="18"/>
        <v>1.9886363636363636E-2</v>
      </c>
      <c r="K445">
        <v>12</v>
      </c>
      <c r="L445">
        <f t="shared" si="19"/>
        <v>0.23863636363636365</v>
      </c>
      <c r="O445" s="13">
        <v>0.54</v>
      </c>
      <c r="P445">
        <f t="shared" si="20"/>
        <v>0.12886363636363637</v>
      </c>
      <c r="Q445" s="6"/>
      <c r="R445" s="6"/>
    </row>
    <row r="446" spans="1:18" hidden="1" x14ac:dyDescent="0.25">
      <c r="A446">
        <v>69229</v>
      </c>
      <c r="B446">
        <v>7783</v>
      </c>
      <c r="C446" t="s">
        <v>1476</v>
      </c>
      <c r="D446" t="s">
        <v>1035</v>
      </c>
      <c r="E446" t="s">
        <v>94</v>
      </c>
      <c r="F446">
        <v>65.8</v>
      </c>
      <c r="G446">
        <v>384.17</v>
      </c>
      <c r="H446">
        <v>384.17</v>
      </c>
      <c r="I446">
        <v>490</v>
      </c>
      <c r="J446">
        <f t="shared" si="18"/>
        <v>9.2803030303030304E-2</v>
      </c>
      <c r="K446">
        <v>12</v>
      </c>
      <c r="L446">
        <f t="shared" si="19"/>
        <v>1.1136363636363638</v>
      </c>
      <c r="O446" s="13">
        <v>0.21</v>
      </c>
      <c r="P446">
        <f t="shared" si="20"/>
        <v>0.23386363636363638</v>
      </c>
    </row>
    <row r="447" spans="1:18" hidden="1" x14ac:dyDescent="0.25">
      <c r="A447">
        <v>7824</v>
      </c>
      <c r="B447">
        <v>7853</v>
      </c>
      <c r="C447" t="s">
        <v>804</v>
      </c>
      <c r="D447" t="s">
        <v>1032</v>
      </c>
      <c r="E447" t="s">
        <v>94</v>
      </c>
      <c r="F447">
        <v>65.8</v>
      </c>
      <c r="G447">
        <v>218.95</v>
      </c>
      <c r="H447" s="6">
        <v>218.95</v>
      </c>
      <c r="I447">
        <v>5</v>
      </c>
      <c r="J447">
        <f t="shared" si="18"/>
        <v>9.46969696969697E-4</v>
      </c>
      <c r="K447" s="6">
        <v>12</v>
      </c>
      <c r="L447">
        <f t="shared" si="19"/>
        <v>1.1363636363636364E-2</v>
      </c>
      <c r="O447" s="13">
        <v>0.51</v>
      </c>
      <c r="P447">
        <f t="shared" si="20"/>
        <v>5.7954545454545455E-3</v>
      </c>
    </row>
    <row r="448" spans="1:18" hidden="1" x14ac:dyDescent="0.25">
      <c r="A448">
        <v>60111</v>
      </c>
      <c r="B448">
        <v>7898</v>
      </c>
      <c r="C448" t="s">
        <v>1628</v>
      </c>
      <c r="D448" t="s">
        <v>1991</v>
      </c>
      <c r="E448" t="s">
        <v>94</v>
      </c>
      <c r="F448">
        <v>65.8</v>
      </c>
      <c r="G448">
        <v>556.12</v>
      </c>
      <c r="H448">
        <v>556.12</v>
      </c>
      <c r="I448">
        <v>215</v>
      </c>
      <c r="J448">
        <f t="shared" si="18"/>
        <v>4.0719696969696968E-2</v>
      </c>
      <c r="K448">
        <v>12</v>
      </c>
      <c r="L448">
        <f t="shared" si="19"/>
        <v>0.48863636363636365</v>
      </c>
      <c r="O448" s="13">
        <v>0.27</v>
      </c>
      <c r="P448">
        <f t="shared" si="20"/>
        <v>0.13193181818181821</v>
      </c>
      <c r="Q448" s="6"/>
      <c r="R448" s="6"/>
    </row>
    <row r="449" spans="1:18" hidden="1" x14ac:dyDescent="0.25">
      <c r="A449">
        <v>27720</v>
      </c>
      <c r="B449">
        <v>7916</v>
      </c>
      <c r="C449" t="s">
        <v>1577</v>
      </c>
      <c r="D449" t="s">
        <v>937</v>
      </c>
      <c r="E449" t="s">
        <v>94</v>
      </c>
      <c r="F449">
        <v>65.8</v>
      </c>
      <c r="G449">
        <v>434.08</v>
      </c>
      <c r="H449">
        <v>434.08</v>
      </c>
      <c r="I449">
        <v>21</v>
      </c>
      <c r="J449">
        <f t="shared" si="18"/>
        <v>3.9772727272727269E-3</v>
      </c>
      <c r="K449">
        <v>12</v>
      </c>
      <c r="L449">
        <f t="shared" si="19"/>
        <v>4.7727272727272722E-2</v>
      </c>
      <c r="O449" s="13">
        <v>0.52</v>
      </c>
      <c r="P449">
        <f t="shared" si="20"/>
        <v>2.4818181818181816E-2</v>
      </c>
    </row>
    <row r="450" spans="1:18" hidden="1" x14ac:dyDescent="0.25">
      <c r="A450">
        <v>69625</v>
      </c>
      <c r="B450">
        <v>8010</v>
      </c>
      <c r="C450" t="s">
        <v>1644</v>
      </c>
      <c r="D450" t="s">
        <v>1770</v>
      </c>
      <c r="E450" t="s">
        <v>94</v>
      </c>
      <c r="F450">
        <v>65.8</v>
      </c>
      <c r="G450">
        <v>-146.63</v>
      </c>
      <c r="H450">
        <v>146.63</v>
      </c>
      <c r="I450">
        <v>521</v>
      </c>
      <c r="J450">
        <f t="shared" ref="J450:J513" si="21">I450/5280</f>
        <v>9.8674242424242428E-2</v>
      </c>
      <c r="K450">
        <v>12</v>
      </c>
      <c r="L450">
        <f t="shared" ref="L450:L513" si="22">J450*K450</f>
        <v>1.1840909090909091</v>
      </c>
      <c r="O450" s="13">
        <v>0.51</v>
      </c>
      <c r="P450">
        <f t="shared" ref="P450:P513" si="23">O450*L450</f>
        <v>0.60388636363636361</v>
      </c>
    </row>
    <row r="451" spans="1:18" hidden="1" x14ac:dyDescent="0.25">
      <c r="A451">
        <v>3948</v>
      </c>
      <c r="B451">
        <v>8389</v>
      </c>
      <c r="C451" t="s">
        <v>909</v>
      </c>
      <c r="D451" t="s">
        <v>910</v>
      </c>
      <c r="E451" t="s">
        <v>70</v>
      </c>
      <c r="F451">
        <v>65.8</v>
      </c>
      <c r="G451">
        <v>-311.81</v>
      </c>
      <c r="H451" s="6">
        <v>311.81</v>
      </c>
      <c r="I451">
        <v>3</v>
      </c>
      <c r="J451">
        <f t="shared" si="21"/>
        <v>5.6818181818181815E-4</v>
      </c>
      <c r="K451" s="6">
        <v>12</v>
      </c>
      <c r="L451">
        <f t="shared" si="22"/>
        <v>6.8181818181818179E-3</v>
      </c>
      <c r="O451" s="13">
        <v>0.1</v>
      </c>
      <c r="P451">
        <f t="shared" si="23"/>
        <v>6.8181818181818187E-4</v>
      </c>
      <c r="Q451" s="6"/>
      <c r="R451" s="6"/>
    </row>
    <row r="452" spans="1:18" hidden="1" x14ac:dyDescent="0.25">
      <c r="A452">
        <v>30774</v>
      </c>
      <c r="B452">
        <v>9382</v>
      </c>
      <c r="C452" t="s">
        <v>1627</v>
      </c>
      <c r="D452" t="s">
        <v>1628</v>
      </c>
      <c r="E452" t="s">
        <v>94</v>
      </c>
      <c r="F452">
        <v>65.8</v>
      </c>
      <c r="G452">
        <v>556.95000000000005</v>
      </c>
      <c r="H452" s="6">
        <v>556.95000000000005</v>
      </c>
      <c r="I452">
        <v>25</v>
      </c>
      <c r="J452">
        <f t="shared" si="21"/>
        <v>4.734848484848485E-3</v>
      </c>
      <c r="K452" s="6">
        <v>12</v>
      </c>
      <c r="L452">
        <f t="shared" si="22"/>
        <v>5.6818181818181823E-2</v>
      </c>
      <c r="O452" s="13">
        <v>0.27</v>
      </c>
      <c r="P452">
        <f t="shared" si="23"/>
        <v>1.5340909090909093E-2</v>
      </c>
    </row>
    <row r="453" spans="1:18" hidden="1" x14ac:dyDescent="0.25">
      <c r="A453">
        <v>4223</v>
      </c>
      <c r="B453">
        <v>9527</v>
      </c>
      <c r="C453" t="s">
        <v>916</v>
      </c>
      <c r="D453" t="s">
        <v>917</v>
      </c>
      <c r="E453" t="s">
        <v>70</v>
      </c>
      <c r="F453">
        <v>130</v>
      </c>
      <c r="G453">
        <v>-149.28</v>
      </c>
      <c r="H453" s="6">
        <v>149.28</v>
      </c>
      <c r="I453">
        <v>3</v>
      </c>
      <c r="J453">
        <f t="shared" si="21"/>
        <v>5.6818181818181815E-4</v>
      </c>
      <c r="K453" s="6">
        <v>12</v>
      </c>
      <c r="L453">
        <f t="shared" si="22"/>
        <v>6.8181818181818179E-3</v>
      </c>
      <c r="O453" s="13">
        <v>0.93</v>
      </c>
      <c r="P453">
        <f t="shared" si="23"/>
        <v>6.3409090909090906E-3</v>
      </c>
      <c r="Q453" s="6"/>
      <c r="R453" s="6"/>
    </row>
    <row r="454" spans="1:18" hidden="1" x14ac:dyDescent="0.25">
      <c r="A454">
        <v>31641</v>
      </c>
      <c r="B454">
        <v>9548</v>
      </c>
      <c r="C454" t="s">
        <v>1226</v>
      </c>
      <c r="D454" t="s">
        <v>1644</v>
      </c>
      <c r="E454" t="s">
        <v>94</v>
      </c>
      <c r="F454">
        <v>65.8</v>
      </c>
      <c r="G454">
        <v>-144.72999999999999</v>
      </c>
      <c r="H454" s="6">
        <v>144.72999999999999</v>
      </c>
      <c r="I454">
        <v>26</v>
      </c>
      <c r="J454">
        <f t="shared" si="21"/>
        <v>4.9242424242424239E-3</v>
      </c>
      <c r="K454" s="6">
        <v>12</v>
      </c>
      <c r="L454">
        <f t="shared" si="22"/>
        <v>5.9090909090909083E-2</v>
      </c>
      <c r="O454" s="13">
        <v>0.52</v>
      </c>
      <c r="P454">
        <f t="shared" si="23"/>
        <v>3.0727272727272725E-2</v>
      </c>
    </row>
    <row r="455" spans="1:18" hidden="1" x14ac:dyDescent="0.25">
      <c r="A455">
        <v>54359</v>
      </c>
      <c r="B455">
        <v>9549</v>
      </c>
      <c r="C455" t="s">
        <v>1226</v>
      </c>
      <c r="D455" t="s">
        <v>1638</v>
      </c>
      <c r="E455" t="s">
        <v>70</v>
      </c>
      <c r="F455">
        <v>65.8</v>
      </c>
      <c r="G455">
        <v>434.54</v>
      </c>
      <c r="H455">
        <v>434.54</v>
      </c>
      <c r="I455">
        <v>152</v>
      </c>
      <c r="J455">
        <f t="shared" si="21"/>
        <v>2.8787878787878789E-2</v>
      </c>
      <c r="K455">
        <v>12</v>
      </c>
      <c r="L455">
        <f t="shared" si="22"/>
        <v>0.34545454545454546</v>
      </c>
      <c r="O455" s="13">
        <v>0.52</v>
      </c>
      <c r="P455">
        <f t="shared" si="23"/>
        <v>0.17963636363636365</v>
      </c>
    </row>
    <row r="456" spans="1:18" hidden="1" x14ac:dyDescent="0.25">
      <c r="A456">
        <v>63605</v>
      </c>
      <c r="B456">
        <v>9554</v>
      </c>
      <c r="C456" t="s">
        <v>1839</v>
      </c>
      <c r="D456" t="s">
        <v>1145</v>
      </c>
      <c r="E456" t="s">
        <v>94</v>
      </c>
      <c r="F456">
        <v>65.8</v>
      </c>
      <c r="G456">
        <v>154.25</v>
      </c>
      <c r="H456">
        <v>154.25</v>
      </c>
      <c r="I456">
        <v>264</v>
      </c>
      <c r="J456">
        <f t="shared" si="21"/>
        <v>0.05</v>
      </c>
      <c r="K456">
        <v>12</v>
      </c>
      <c r="L456">
        <f t="shared" si="22"/>
        <v>0.60000000000000009</v>
      </c>
      <c r="O456" s="13">
        <v>0.49</v>
      </c>
      <c r="P456">
        <f t="shared" si="23"/>
        <v>0.29400000000000004</v>
      </c>
    </row>
    <row r="457" spans="1:18" hidden="1" x14ac:dyDescent="0.25">
      <c r="A457">
        <v>45281</v>
      </c>
      <c r="B457">
        <v>9696</v>
      </c>
      <c r="C457" t="s">
        <v>1410</v>
      </c>
      <c r="D457" t="s">
        <v>911</v>
      </c>
      <c r="E457" t="s">
        <v>94</v>
      </c>
      <c r="F457">
        <v>65.8</v>
      </c>
      <c r="G457">
        <v>-694.92</v>
      </c>
      <c r="H457" s="6">
        <v>694.92</v>
      </c>
      <c r="I457">
        <v>73</v>
      </c>
      <c r="J457">
        <f t="shared" si="21"/>
        <v>1.3825757575757576E-2</v>
      </c>
      <c r="K457" s="6">
        <v>12</v>
      </c>
      <c r="L457">
        <f t="shared" si="22"/>
        <v>0.16590909090909092</v>
      </c>
      <c r="O457" s="13">
        <v>0.25</v>
      </c>
      <c r="P457">
        <f t="shared" si="23"/>
        <v>4.1477272727272731E-2</v>
      </c>
    </row>
    <row r="458" spans="1:18" hidden="1" x14ac:dyDescent="0.25">
      <c r="A458">
        <v>4235</v>
      </c>
      <c r="B458">
        <v>10839</v>
      </c>
      <c r="C458" t="s">
        <v>918</v>
      </c>
      <c r="D458" t="s">
        <v>919</v>
      </c>
      <c r="E458" t="s">
        <v>94</v>
      </c>
      <c r="F458">
        <v>65.8</v>
      </c>
      <c r="G458">
        <v>358.26</v>
      </c>
      <c r="H458" s="6">
        <v>358.26</v>
      </c>
      <c r="I458">
        <v>3</v>
      </c>
      <c r="J458">
        <f t="shared" si="21"/>
        <v>5.6818181818181815E-4</v>
      </c>
      <c r="K458" s="6">
        <v>12</v>
      </c>
      <c r="L458">
        <f t="shared" si="22"/>
        <v>6.8181818181818179E-3</v>
      </c>
      <c r="O458" s="13">
        <v>0.47</v>
      </c>
      <c r="P458">
        <f t="shared" si="23"/>
        <v>3.2045454545454543E-3</v>
      </c>
      <c r="Q458" s="6"/>
      <c r="R458" s="6"/>
    </row>
    <row r="459" spans="1:18" hidden="1" x14ac:dyDescent="0.25">
      <c r="A459">
        <v>3407</v>
      </c>
      <c r="B459">
        <v>10874</v>
      </c>
      <c r="C459" t="s">
        <v>895</v>
      </c>
      <c r="D459" t="s">
        <v>896</v>
      </c>
      <c r="E459" t="s">
        <v>70</v>
      </c>
      <c r="F459">
        <v>65.8</v>
      </c>
      <c r="G459">
        <v>-311.43</v>
      </c>
      <c r="H459">
        <v>311.43</v>
      </c>
      <c r="I459">
        <v>2</v>
      </c>
      <c r="J459">
        <f t="shared" si="21"/>
        <v>3.7878787878787879E-4</v>
      </c>
      <c r="K459">
        <v>12</v>
      </c>
      <c r="L459">
        <f t="shared" si="22"/>
        <v>4.5454545454545452E-3</v>
      </c>
      <c r="O459" s="13">
        <v>0.1</v>
      </c>
      <c r="P459">
        <f t="shared" si="23"/>
        <v>4.5454545454545455E-4</v>
      </c>
      <c r="Q459" s="6"/>
      <c r="R459" s="6"/>
    </row>
    <row r="460" spans="1:18" hidden="1" x14ac:dyDescent="0.25">
      <c r="A460">
        <v>25917</v>
      </c>
      <c r="B460">
        <v>11159</v>
      </c>
      <c r="C460" t="s">
        <v>1529</v>
      </c>
      <c r="D460" t="s">
        <v>1146</v>
      </c>
      <c r="E460" t="s">
        <v>94</v>
      </c>
      <c r="F460">
        <v>65.8</v>
      </c>
      <c r="G460">
        <v>-705.5</v>
      </c>
      <c r="H460" s="6">
        <v>705.5</v>
      </c>
      <c r="I460">
        <v>19</v>
      </c>
      <c r="J460">
        <f t="shared" si="21"/>
        <v>3.5984848484848487E-3</v>
      </c>
      <c r="K460" s="6">
        <v>12</v>
      </c>
      <c r="L460">
        <f t="shared" si="22"/>
        <v>4.3181818181818182E-2</v>
      </c>
      <c r="O460" s="13">
        <v>0.08</v>
      </c>
      <c r="P460">
        <f t="shared" si="23"/>
        <v>3.4545454545454545E-3</v>
      </c>
      <c r="Q460" s="6"/>
      <c r="R460" s="6"/>
    </row>
    <row r="461" spans="1:18" hidden="1" x14ac:dyDescent="0.25">
      <c r="A461">
        <v>10740</v>
      </c>
      <c r="B461">
        <v>11269</v>
      </c>
      <c r="C461" t="s">
        <v>1063</v>
      </c>
      <c r="D461" t="s">
        <v>910</v>
      </c>
      <c r="E461" t="s">
        <v>94</v>
      </c>
      <c r="F461">
        <v>65.8</v>
      </c>
      <c r="G461">
        <v>-316.08999999999997</v>
      </c>
      <c r="H461" s="6">
        <v>316.08999999999997</v>
      </c>
      <c r="I461">
        <v>6</v>
      </c>
      <c r="J461">
        <f t="shared" si="21"/>
        <v>1.1363636363636363E-3</v>
      </c>
      <c r="K461" s="6">
        <v>12</v>
      </c>
      <c r="L461">
        <f t="shared" si="22"/>
        <v>1.3636363636363636E-2</v>
      </c>
      <c r="O461" s="13">
        <v>0.56000000000000005</v>
      </c>
      <c r="P461">
        <f t="shared" si="23"/>
        <v>7.6363636363636364E-3</v>
      </c>
      <c r="Q461" s="6"/>
      <c r="R461" s="6"/>
    </row>
    <row r="462" spans="1:18" hidden="1" x14ac:dyDescent="0.25">
      <c r="A462">
        <v>61129</v>
      </c>
      <c r="B462">
        <v>11559</v>
      </c>
      <c r="C462" t="s">
        <v>850</v>
      </c>
      <c r="D462" t="s">
        <v>1223</v>
      </c>
      <c r="E462" t="s">
        <v>94</v>
      </c>
      <c r="F462">
        <v>65.8</v>
      </c>
      <c r="G462">
        <v>631.86</v>
      </c>
      <c r="H462">
        <v>631.86</v>
      </c>
      <c r="I462">
        <v>227</v>
      </c>
      <c r="J462">
        <f t="shared" si="21"/>
        <v>4.2992424242424242E-2</v>
      </c>
      <c r="K462">
        <v>12</v>
      </c>
      <c r="L462">
        <f t="shared" si="22"/>
        <v>0.51590909090909087</v>
      </c>
      <c r="O462" s="13">
        <v>0.94</v>
      </c>
      <c r="P462">
        <f t="shared" si="23"/>
        <v>0.48495454545454542</v>
      </c>
      <c r="Q462" s="6"/>
      <c r="R462" s="6"/>
    </row>
    <row r="463" spans="1:18" hidden="1" x14ac:dyDescent="0.25">
      <c r="A463">
        <v>57354</v>
      </c>
      <c r="B463">
        <v>11830</v>
      </c>
      <c r="C463" t="s">
        <v>911</v>
      </c>
      <c r="D463" t="s">
        <v>1076</v>
      </c>
      <c r="E463" t="s">
        <v>94</v>
      </c>
      <c r="F463">
        <v>65.8</v>
      </c>
      <c r="G463">
        <v>-699.13</v>
      </c>
      <c r="H463">
        <v>699.13</v>
      </c>
      <c r="I463">
        <v>186</v>
      </c>
      <c r="J463">
        <f t="shared" si="21"/>
        <v>3.5227272727272725E-2</v>
      </c>
      <c r="K463">
        <v>12</v>
      </c>
      <c r="L463">
        <f t="shared" si="22"/>
        <v>0.42272727272727273</v>
      </c>
      <c r="O463" s="13">
        <v>0.25</v>
      </c>
      <c r="P463">
        <f t="shared" si="23"/>
        <v>0.10568181818181818</v>
      </c>
      <c r="Q463" s="6"/>
      <c r="R463" s="6"/>
    </row>
    <row r="464" spans="1:18" hidden="1" x14ac:dyDescent="0.25">
      <c r="A464">
        <v>63861</v>
      </c>
      <c r="B464">
        <v>12303</v>
      </c>
      <c r="C464" t="s">
        <v>845</v>
      </c>
      <c r="D464" t="s">
        <v>1652</v>
      </c>
      <c r="E464" t="s">
        <v>94</v>
      </c>
      <c r="F464">
        <v>65.8</v>
      </c>
      <c r="G464">
        <v>-714.53</v>
      </c>
      <c r="H464">
        <v>714.53</v>
      </c>
      <c r="I464">
        <v>265</v>
      </c>
      <c r="J464">
        <f t="shared" si="21"/>
        <v>5.0189393939393936E-2</v>
      </c>
      <c r="K464">
        <v>12</v>
      </c>
      <c r="L464">
        <f t="shared" si="22"/>
        <v>0.60227272727272729</v>
      </c>
      <c r="O464" s="13">
        <v>0.48</v>
      </c>
      <c r="P464">
        <f t="shared" si="23"/>
        <v>0.28909090909090907</v>
      </c>
      <c r="Q464" s="6"/>
      <c r="R464" s="6"/>
    </row>
    <row r="465" spans="1:18" hidden="1" x14ac:dyDescent="0.25">
      <c r="A465">
        <v>32181</v>
      </c>
      <c r="B465">
        <v>12304</v>
      </c>
      <c r="C465" t="s">
        <v>1652</v>
      </c>
      <c r="D465" t="s">
        <v>1367</v>
      </c>
      <c r="E465" t="s">
        <v>94</v>
      </c>
      <c r="F465">
        <v>65.8</v>
      </c>
      <c r="G465">
        <v>-723.52</v>
      </c>
      <c r="H465" s="6">
        <v>723.52</v>
      </c>
      <c r="I465">
        <v>27</v>
      </c>
      <c r="J465">
        <f t="shared" si="21"/>
        <v>5.1136363636363636E-3</v>
      </c>
      <c r="K465" s="6">
        <v>12</v>
      </c>
      <c r="L465">
        <f t="shared" si="22"/>
        <v>6.1363636363636363E-2</v>
      </c>
      <c r="O465" s="13">
        <v>0.48</v>
      </c>
      <c r="P465">
        <f t="shared" si="23"/>
        <v>2.9454545454545452E-2</v>
      </c>
      <c r="Q465" s="6"/>
      <c r="R465" s="6"/>
    </row>
    <row r="466" spans="1:18" hidden="1" x14ac:dyDescent="0.25">
      <c r="A466">
        <v>13500</v>
      </c>
      <c r="B466">
        <v>12439</v>
      </c>
      <c r="C466" t="s">
        <v>1229</v>
      </c>
      <c r="D466" t="s">
        <v>1230</v>
      </c>
      <c r="E466" t="s">
        <v>94</v>
      </c>
      <c r="F466">
        <v>65.8</v>
      </c>
      <c r="G466">
        <v>-440.84</v>
      </c>
      <c r="H466">
        <v>440.84</v>
      </c>
      <c r="I466">
        <v>8</v>
      </c>
      <c r="J466">
        <f t="shared" si="21"/>
        <v>1.5151515151515152E-3</v>
      </c>
      <c r="K466">
        <v>12</v>
      </c>
      <c r="L466">
        <f t="shared" si="22"/>
        <v>1.8181818181818181E-2</v>
      </c>
      <c r="O466" s="13">
        <v>0.08</v>
      </c>
      <c r="P466">
        <f t="shared" si="23"/>
        <v>1.4545454545454545E-3</v>
      </c>
      <c r="Q466" s="6"/>
      <c r="R466" s="6"/>
    </row>
    <row r="467" spans="1:18" hidden="1" x14ac:dyDescent="0.25">
      <c r="A467">
        <v>47407</v>
      </c>
      <c r="B467">
        <v>12737</v>
      </c>
      <c r="C467" t="s">
        <v>808</v>
      </c>
      <c r="D467" t="s">
        <v>1767</v>
      </c>
      <c r="E467" t="s">
        <v>94</v>
      </c>
      <c r="F467">
        <v>65.8</v>
      </c>
      <c r="G467">
        <v>436.18</v>
      </c>
      <c r="H467" s="6">
        <v>436.18</v>
      </c>
      <c r="I467">
        <v>88</v>
      </c>
      <c r="J467">
        <f t="shared" si="21"/>
        <v>1.6666666666666666E-2</v>
      </c>
      <c r="K467" s="6">
        <v>12</v>
      </c>
      <c r="L467">
        <f t="shared" si="22"/>
        <v>0.2</v>
      </c>
      <c r="O467" s="13">
        <v>0.7</v>
      </c>
      <c r="P467">
        <f t="shared" si="23"/>
        <v>0.13999999999999999</v>
      </c>
    </row>
    <row r="468" spans="1:18" hidden="1" x14ac:dyDescent="0.25">
      <c r="A468">
        <v>53129</v>
      </c>
      <c r="B468">
        <v>13163</v>
      </c>
      <c r="C468" t="s">
        <v>1834</v>
      </c>
      <c r="D468" t="s">
        <v>1958</v>
      </c>
      <c r="E468" t="s">
        <v>94</v>
      </c>
      <c r="F468">
        <v>65.8</v>
      </c>
      <c r="G468">
        <v>463.9</v>
      </c>
      <c r="H468">
        <v>463.9</v>
      </c>
      <c r="I468">
        <v>139</v>
      </c>
      <c r="J468">
        <f t="shared" si="21"/>
        <v>2.6325757575757575E-2</v>
      </c>
      <c r="K468">
        <v>12</v>
      </c>
      <c r="L468">
        <f t="shared" si="22"/>
        <v>0.31590909090909092</v>
      </c>
      <c r="O468" s="13">
        <v>0.66</v>
      </c>
      <c r="P468">
        <f t="shared" si="23"/>
        <v>0.20850000000000002</v>
      </c>
    </row>
    <row r="469" spans="1:18" hidden="1" x14ac:dyDescent="0.25">
      <c r="A469">
        <v>68179</v>
      </c>
      <c r="B469">
        <v>13565</v>
      </c>
      <c r="C469" t="s">
        <v>1958</v>
      </c>
      <c r="D469" t="s">
        <v>808</v>
      </c>
      <c r="E469" t="s">
        <v>94</v>
      </c>
      <c r="F469">
        <v>65.8</v>
      </c>
      <c r="G469">
        <v>439.18</v>
      </c>
      <c r="H469">
        <v>439.18</v>
      </c>
      <c r="I469">
        <v>414</v>
      </c>
      <c r="J469">
        <f t="shared" si="21"/>
        <v>7.8409090909090914E-2</v>
      </c>
      <c r="K469">
        <v>12</v>
      </c>
      <c r="L469">
        <f t="shared" si="22"/>
        <v>0.94090909090909092</v>
      </c>
      <c r="O469" s="13">
        <v>0.7</v>
      </c>
      <c r="P469">
        <f t="shared" si="23"/>
        <v>0.65863636363636358</v>
      </c>
      <c r="Q469" s="6"/>
      <c r="R469" s="6"/>
    </row>
    <row r="470" spans="1:18" hidden="1" x14ac:dyDescent="0.25">
      <c r="A470">
        <v>26996</v>
      </c>
      <c r="B470">
        <v>13660</v>
      </c>
      <c r="C470" t="s">
        <v>1532</v>
      </c>
      <c r="D470" t="s">
        <v>1563</v>
      </c>
      <c r="E470" t="s">
        <v>94</v>
      </c>
      <c r="F470">
        <v>65.8</v>
      </c>
      <c r="G470">
        <v>-473.93</v>
      </c>
      <c r="H470" s="6">
        <v>473.93</v>
      </c>
      <c r="I470">
        <v>20</v>
      </c>
      <c r="J470">
        <f t="shared" si="21"/>
        <v>3.787878787878788E-3</v>
      </c>
      <c r="K470" s="6">
        <v>12</v>
      </c>
      <c r="L470">
        <f t="shared" si="22"/>
        <v>4.5454545454545456E-2</v>
      </c>
      <c r="O470" s="13">
        <v>0.37</v>
      </c>
      <c r="P470">
        <f t="shared" si="23"/>
        <v>1.6818181818181819E-2</v>
      </c>
    </row>
    <row r="471" spans="1:18" hidden="1" x14ac:dyDescent="0.25">
      <c r="A471">
        <v>62953</v>
      </c>
      <c r="B471">
        <v>13896</v>
      </c>
      <c r="C471" t="s">
        <v>1827</v>
      </c>
      <c r="D471" t="s">
        <v>1659</v>
      </c>
      <c r="E471" t="s">
        <v>94</v>
      </c>
      <c r="F471">
        <v>65.8</v>
      </c>
      <c r="G471">
        <v>-541.27</v>
      </c>
      <c r="H471">
        <v>541.27</v>
      </c>
      <c r="I471">
        <v>249</v>
      </c>
      <c r="J471">
        <f t="shared" si="21"/>
        <v>4.7159090909090907E-2</v>
      </c>
      <c r="K471">
        <v>12</v>
      </c>
      <c r="L471">
        <f t="shared" si="22"/>
        <v>0.56590909090909092</v>
      </c>
      <c r="O471" s="13">
        <v>0.33</v>
      </c>
      <c r="P471">
        <f t="shared" si="23"/>
        <v>0.18675</v>
      </c>
      <c r="Q471" s="6"/>
      <c r="R471" s="6"/>
    </row>
    <row r="472" spans="1:18" hidden="1" x14ac:dyDescent="0.25">
      <c r="A472">
        <v>33435</v>
      </c>
      <c r="B472">
        <v>13958</v>
      </c>
      <c r="C472" t="s">
        <v>812</v>
      </c>
      <c r="D472" t="s">
        <v>1064</v>
      </c>
      <c r="E472" t="s">
        <v>94</v>
      </c>
      <c r="F472">
        <v>65.8</v>
      </c>
      <c r="G472">
        <v>-315.70999999999998</v>
      </c>
      <c r="H472" s="6">
        <v>315.70999999999998</v>
      </c>
      <c r="I472">
        <v>29</v>
      </c>
      <c r="J472">
        <f t="shared" si="21"/>
        <v>5.4924242424242422E-3</v>
      </c>
      <c r="K472" s="6">
        <v>12</v>
      </c>
      <c r="L472">
        <f t="shared" si="22"/>
        <v>6.5909090909090903E-2</v>
      </c>
      <c r="O472" s="13">
        <v>0.56000000000000005</v>
      </c>
      <c r="P472">
        <f t="shared" si="23"/>
        <v>3.6909090909090912E-2</v>
      </c>
    </row>
    <row r="473" spans="1:18" hidden="1" x14ac:dyDescent="0.25">
      <c r="A473">
        <v>38999</v>
      </c>
      <c r="B473">
        <v>13994</v>
      </c>
      <c r="C473" t="s">
        <v>1762</v>
      </c>
      <c r="D473" t="s">
        <v>995</v>
      </c>
      <c r="E473" t="s">
        <v>94</v>
      </c>
      <c r="F473">
        <v>65.8</v>
      </c>
      <c r="G473">
        <v>-558.01</v>
      </c>
      <c r="H473" s="6">
        <v>558.01</v>
      </c>
      <c r="I473">
        <v>40</v>
      </c>
      <c r="J473">
        <f t="shared" si="21"/>
        <v>7.575757575757576E-3</v>
      </c>
      <c r="K473" s="6">
        <v>12</v>
      </c>
      <c r="L473">
        <f t="shared" si="22"/>
        <v>9.0909090909090912E-2</v>
      </c>
      <c r="O473" s="13">
        <v>0.9</v>
      </c>
      <c r="P473">
        <f t="shared" si="23"/>
        <v>8.1818181818181818E-2</v>
      </c>
    </row>
    <row r="474" spans="1:18" hidden="1" x14ac:dyDescent="0.25">
      <c r="A474">
        <v>33718</v>
      </c>
      <c r="B474">
        <v>15376</v>
      </c>
      <c r="C474" t="s">
        <v>1680</v>
      </c>
      <c r="D474" t="s">
        <v>1386</v>
      </c>
      <c r="E474" t="s">
        <v>94</v>
      </c>
      <c r="F474">
        <v>65.8</v>
      </c>
      <c r="G474">
        <v>659.16</v>
      </c>
      <c r="H474">
        <v>659.16</v>
      </c>
      <c r="I474">
        <v>30</v>
      </c>
      <c r="J474">
        <f t="shared" si="21"/>
        <v>5.681818181818182E-3</v>
      </c>
      <c r="K474">
        <v>12</v>
      </c>
      <c r="L474">
        <f t="shared" si="22"/>
        <v>6.8181818181818177E-2</v>
      </c>
      <c r="O474" s="13">
        <v>0.26</v>
      </c>
      <c r="P474">
        <f t="shared" si="23"/>
        <v>1.7727272727272727E-2</v>
      </c>
      <c r="Q474" s="6"/>
      <c r="R474" s="6"/>
    </row>
    <row r="475" spans="1:18" hidden="1" x14ac:dyDescent="0.25">
      <c r="A475">
        <v>12300</v>
      </c>
      <c r="B475">
        <v>15420</v>
      </c>
      <c r="C475" t="s">
        <v>1193</v>
      </c>
      <c r="D475" t="s">
        <v>1191</v>
      </c>
      <c r="F475">
        <v>100.5</v>
      </c>
      <c r="G475">
        <v>-354.65</v>
      </c>
      <c r="H475" s="6">
        <v>354.65</v>
      </c>
      <c r="I475">
        <v>7</v>
      </c>
      <c r="J475">
        <f t="shared" si="21"/>
        <v>1.3257575757575758E-3</v>
      </c>
      <c r="K475" s="6">
        <v>12</v>
      </c>
      <c r="L475">
        <f t="shared" si="22"/>
        <v>1.5909090909090911E-2</v>
      </c>
      <c r="O475" s="13">
        <v>0.8</v>
      </c>
      <c r="P475">
        <f t="shared" si="23"/>
        <v>1.2727272727272729E-2</v>
      </c>
      <c r="Q475" s="6"/>
      <c r="R475" s="6"/>
    </row>
    <row r="476" spans="1:18" hidden="1" x14ac:dyDescent="0.25">
      <c r="A476">
        <v>15836</v>
      </c>
      <c r="B476">
        <v>15724</v>
      </c>
      <c r="C476" t="s">
        <v>1295</v>
      </c>
      <c r="D476" t="s">
        <v>1296</v>
      </c>
      <c r="E476" t="s">
        <v>94</v>
      </c>
      <c r="F476">
        <v>65.8</v>
      </c>
      <c r="G476">
        <v>239.36</v>
      </c>
      <c r="H476" s="6">
        <v>239.36</v>
      </c>
      <c r="I476">
        <v>10</v>
      </c>
      <c r="J476">
        <f t="shared" si="21"/>
        <v>1.893939393939394E-3</v>
      </c>
      <c r="K476" s="6">
        <v>12</v>
      </c>
      <c r="L476">
        <f t="shared" si="22"/>
        <v>2.2727272727272728E-2</v>
      </c>
      <c r="O476" s="13">
        <v>0.47</v>
      </c>
      <c r="P476">
        <f t="shared" si="23"/>
        <v>1.0681818181818181E-2</v>
      </c>
    </row>
    <row r="477" spans="1:18" hidden="1" x14ac:dyDescent="0.25">
      <c r="A477">
        <v>44890</v>
      </c>
      <c r="B477">
        <v>15964</v>
      </c>
      <c r="C477" t="s">
        <v>1857</v>
      </c>
      <c r="D477" t="s">
        <v>1713</v>
      </c>
      <c r="E477" t="s">
        <v>94</v>
      </c>
      <c r="F477">
        <v>65.8</v>
      </c>
      <c r="G477">
        <v>-442.51</v>
      </c>
      <c r="H477" s="6">
        <v>442.51</v>
      </c>
      <c r="I477">
        <v>70</v>
      </c>
      <c r="J477">
        <f t="shared" si="21"/>
        <v>1.3257575757575758E-2</v>
      </c>
      <c r="K477" s="6">
        <v>12</v>
      </c>
      <c r="L477">
        <f t="shared" si="22"/>
        <v>0.15909090909090909</v>
      </c>
      <c r="O477" s="13">
        <v>0.08</v>
      </c>
      <c r="P477">
        <f t="shared" si="23"/>
        <v>1.2727272727272728E-2</v>
      </c>
    </row>
    <row r="478" spans="1:18" hidden="1" x14ac:dyDescent="0.25">
      <c r="A478">
        <v>59847</v>
      </c>
      <c r="B478">
        <v>16187</v>
      </c>
      <c r="C478" t="s">
        <v>1412</v>
      </c>
      <c r="D478" t="s">
        <v>1263</v>
      </c>
      <c r="E478" t="s">
        <v>94</v>
      </c>
      <c r="F478">
        <v>65.8</v>
      </c>
      <c r="G478">
        <v>446.67</v>
      </c>
      <c r="H478">
        <v>446.67</v>
      </c>
      <c r="I478">
        <v>212</v>
      </c>
      <c r="J478">
        <f t="shared" si="21"/>
        <v>4.0151515151515153E-2</v>
      </c>
      <c r="K478">
        <v>12</v>
      </c>
      <c r="L478">
        <f t="shared" si="22"/>
        <v>0.48181818181818181</v>
      </c>
      <c r="O478" s="13">
        <v>0.15</v>
      </c>
      <c r="P478">
        <f t="shared" si="23"/>
        <v>7.2272727272727266E-2</v>
      </c>
      <c r="Q478" s="6"/>
      <c r="R478" s="6"/>
    </row>
    <row r="479" spans="1:18" hidden="1" x14ac:dyDescent="0.25">
      <c r="A479">
        <v>51882</v>
      </c>
      <c r="B479">
        <v>16201</v>
      </c>
      <c r="C479" t="s">
        <v>1673</v>
      </c>
      <c r="D479" t="s">
        <v>1531</v>
      </c>
      <c r="E479" t="s">
        <v>94</v>
      </c>
      <c r="F479">
        <v>65.8</v>
      </c>
      <c r="G479">
        <v>-529.14</v>
      </c>
      <c r="H479">
        <v>529.14</v>
      </c>
      <c r="I479">
        <v>126</v>
      </c>
      <c r="J479">
        <f t="shared" si="21"/>
        <v>2.3863636363636365E-2</v>
      </c>
      <c r="K479">
        <v>12</v>
      </c>
      <c r="L479">
        <f t="shared" si="22"/>
        <v>0.28636363636363638</v>
      </c>
      <c r="O479" s="13">
        <v>0.33</v>
      </c>
      <c r="P479">
        <f t="shared" si="23"/>
        <v>9.4500000000000015E-2</v>
      </c>
    </row>
    <row r="480" spans="1:18" hidden="1" x14ac:dyDescent="0.25">
      <c r="A480">
        <v>57446</v>
      </c>
      <c r="B480">
        <v>16853</v>
      </c>
      <c r="C480" t="s">
        <v>1673</v>
      </c>
      <c r="D480" t="s">
        <v>1397</v>
      </c>
      <c r="E480" t="s">
        <v>94</v>
      </c>
      <c r="F480">
        <v>65.8</v>
      </c>
      <c r="G480">
        <v>564.49</v>
      </c>
      <c r="H480">
        <v>564.49</v>
      </c>
      <c r="I480">
        <v>187</v>
      </c>
      <c r="J480">
        <f t="shared" si="21"/>
        <v>3.5416666666666666E-2</v>
      </c>
      <c r="K480">
        <v>12</v>
      </c>
      <c r="L480">
        <f t="shared" si="22"/>
        <v>0.42499999999999999</v>
      </c>
      <c r="O480" s="13">
        <v>0.27</v>
      </c>
      <c r="P480">
        <f t="shared" si="23"/>
        <v>0.11475</v>
      </c>
    </row>
    <row r="481" spans="1:18" hidden="1" x14ac:dyDescent="0.25">
      <c r="A481">
        <v>39243</v>
      </c>
      <c r="B481">
        <v>17840</v>
      </c>
      <c r="C481" t="s">
        <v>1767</v>
      </c>
      <c r="D481" t="s">
        <v>1213</v>
      </c>
      <c r="E481" t="s">
        <v>94</v>
      </c>
      <c r="F481">
        <v>65.8</v>
      </c>
      <c r="G481">
        <v>435.38</v>
      </c>
      <c r="H481" s="6">
        <v>435.38</v>
      </c>
      <c r="I481">
        <v>41</v>
      </c>
      <c r="J481">
        <f t="shared" si="21"/>
        <v>7.7651515151515148E-3</v>
      </c>
      <c r="K481" s="6">
        <v>12</v>
      </c>
      <c r="L481">
        <f t="shared" si="22"/>
        <v>9.3181818181818171E-2</v>
      </c>
      <c r="O481" s="13">
        <v>0.7</v>
      </c>
      <c r="P481">
        <f t="shared" si="23"/>
        <v>6.5227272727272717E-2</v>
      </c>
      <c r="Q481" s="6"/>
      <c r="R481" s="6"/>
    </row>
    <row r="482" spans="1:18" hidden="1" x14ac:dyDescent="0.25">
      <c r="A482">
        <v>50422</v>
      </c>
      <c r="B482">
        <v>18131</v>
      </c>
      <c r="C482" t="s">
        <v>1315</v>
      </c>
      <c r="D482" t="s">
        <v>1929</v>
      </c>
      <c r="E482" t="s">
        <v>94</v>
      </c>
      <c r="F482">
        <v>65.8</v>
      </c>
      <c r="G482">
        <v>604.63</v>
      </c>
      <c r="H482">
        <v>604.63</v>
      </c>
      <c r="I482">
        <v>112</v>
      </c>
      <c r="J482">
        <f t="shared" si="21"/>
        <v>2.1212121212121213E-2</v>
      </c>
      <c r="K482">
        <v>12</v>
      </c>
      <c r="L482">
        <f t="shared" si="22"/>
        <v>0.25454545454545457</v>
      </c>
      <c r="O482" s="13">
        <v>0.86</v>
      </c>
      <c r="P482">
        <f t="shared" si="23"/>
        <v>0.21890909090909094</v>
      </c>
      <c r="Q482" s="6"/>
      <c r="R482" s="6"/>
    </row>
    <row r="483" spans="1:18" hidden="1" x14ac:dyDescent="0.25">
      <c r="A483">
        <v>49568</v>
      </c>
      <c r="B483">
        <v>18224</v>
      </c>
      <c r="C483" t="s">
        <v>1917</v>
      </c>
      <c r="D483" t="s">
        <v>1446</v>
      </c>
      <c r="E483" t="s">
        <v>94</v>
      </c>
      <c r="F483">
        <v>65.8</v>
      </c>
      <c r="G483">
        <v>-603.11</v>
      </c>
      <c r="H483">
        <v>603.11</v>
      </c>
      <c r="I483">
        <v>105</v>
      </c>
      <c r="J483">
        <f t="shared" si="21"/>
        <v>1.9886363636363636E-2</v>
      </c>
      <c r="K483">
        <v>12</v>
      </c>
      <c r="L483">
        <f t="shared" si="22"/>
        <v>0.23863636363636365</v>
      </c>
      <c r="O483" s="13">
        <v>0.18</v>
      </c>
      <c r="P483">
        <f t="shared" si="23"/>
        <v>4.2954545454545454E-2</v>
      </c>
    </row>
    <row r="484" spans="1:18" hidden="1" x14ac:dyDescent="0.25">
      <c r="A484">
        <v>67898</v>
      </c>
      <c r="B484">
        <v>18279</v>
      </c>
      <c r="C484" t="s">
        <v>1524</v>
      </c>
      <c r="D484" t="s">
        <v>2053</v>
      </c>
      <c r="E484" t="s">
        <v>94</v>
      </c>
      <c r="F484">
        <v>65.8</v>
      </c>
      <c r="G484">
        <v>-362.39</v>
      </c>
      <c r="H484">
        <v>362.39</v>
      </c>
      <c r="I484">
        <v>399</v>
      </c>
      <c r="J484">
        <f t="shared" si="21"/>
        <v>7.5568181818181812E-2</v>
      </c>
      <c r="K484">
        <v>12</v>
      </c>
      <c r="L484">
        <f t="shared" si="22"/>
        <v>0.90681818181818175</v>
      </c>
      <c r="O484" s="13">
        <v>0.18</v>
      </c>
      <c r="P484">
        <f t="shared" si="23"/>
        <v>0.16322727272727272</v>
      </c>
    </row>
    <row r="485" spans="1:18" hidden="1" x14ac:dyDescent="0.25">
      <c r="A485">
        <v>14987</v>
      </c>
      <c r="B485">
        <v>18293</v>
      </c>
      <c r="C485" t="s">
        <v>1076</v>
      </c>
      <c r="D485" t="s">
        <v>1277</v>
      </c>
      <c r="E485" t="s">
        <v>70</v>
      </c>
      <c r="F485">
        <v>65.8</v>
      </c>
      <c r="G485">
        <v>-699.72</v>
      </c>
      <c r="H485">
        <v>699.72</v>
      </c>
      <c r="I485">
        <v>10</v>
      </c>
      <c r="J485">
        <f t="shared" si="21"/>
        <v>1.893939393939394E-3</v>
      </c>
      <c r="K485">
        <v>12</v>
      </c>
      <c r="L485">
        <f t="shared" si="22"/>
        <v>2.2727272727272728E-2</v>
      </c>
      <c r="O485" s="13">
        <v>0.25</v>
      </c>
      <c r="P485">
        <f t="shared" si="23"/>
        <v>5.681818181818182E-3</v>
      </c>
    </row>
    <row r="486" spans="1:18" hidden="1" x14ac:dyDescent="0.25">
      <c r="A486">
        <v>9112</v>
      </c>
      <c r="B486">
        <v>18984</v>
      </c>
      <c r="C486" t="s">
        <v>1069</v>
      </c>
      <c r="D486" t="s">
        <v>1070</v>
      </c>
      <c r="E486" t="s">
        <v>70</v>
      </c>
      <c r="F486">
        <v>130</v>
      </c>
      <c r="G486">
        <v>721.73</v>
      </c>
      <c r="H486" s="6">
        <v>721.73</v>
      </c>
      <c r="I486">
        <v>5</v>
      </c>
      <c r="J486">
        <f t="shared" si="21"/>
        <v>9.46969696969697E-4</v>
      </c>
      <c r="K486" s="6">
        <v>12</v>
      </c>
      <c r="L486">
        <f t="shared" si="22"/>
        <v>1.1363636363636364E-2</v>
      </c>
      <c r="O486" s="13">
        <v>0.94</v>
      </c>
      <c r="P486">
        <f t="shared" si="23"/>
        <v>1.0681818181818181E-2</v>
      </c>
      <c r="Q486" s="6"/>
      <c r="R486" s="6"/>
    </row>
    <row r="487" spans="1:18" hidden="1" x14ac:dyDescent="0.25">
      <c r="A487">
        <v>18222</v>
      </c>
      <c r="B487">
        <v>18986</v>
      </c>
      <c r="C487" t="s">
        <v>1070</v>
      </c>
      <c r="D487" t="s">
        <v>1366</v>
      </c>
      <c r="E487" t="s">
        <v>70</v>
      </c>
      <c r="F487">
        <v>130</v>
      </c>
      <c r="G487">
        <v>721.54</v>
      </c>
      <c r="H487" s="6">
        <v>721.54</v>
      </c>
      <c r="I487">
        <v>17</v>
      </c>
      <c r="J487">
        <f t="shared" si="21"/>
        <v>3.2196969696969696E-3</v>
      </c>
      <c r="K487" s="6">
        <v>12</v>
      </c>
      <c r="L487">
        <f t="shared" si="22"/>
        <v>3.8636363636363635E-2</v>
      </c>
      <c r="O487" s="13">
        <v>0.94</v>
      </c>
      <c r="P487">
        <f t="shared" si="23"/>
        <v>3.6318181818181812E-2</v>
      </c>
    </row>
    <row r="488" spans="1:18" hidden="1" x14ac:dyDescent="0.25">
      <c r="A488">
        <v>11206</v>
      </c>
      <c r="B488">
        <v>19329</v>
      </c>
      <c r="C488" t="s">
        <v>1146</v>
      </c>
      <c r="D488" t="s">
        <v>1147</v>
      </c>
      <c r="E488" t="s">
        <v>94</v>
      </c>
      <c r="F488">
        <v>65.8</v>
      </c>
      <c r="G488">
        <v>-705.69</v>
      </c>
      <c r="H488" s="6">
        <v>705.69</v>
      </c>
      <c r="I488">
        <v>6</v>
      </c>
      <c r="J488">
        <f t="shared" si="21"/>
        <v>1.1363636363636363E-3</v>
      </c>
      <c r="K488" s="6">
        <v>12</v>
      </c>
      <c r="L488">
        <f t="shared" si="22"/>
        <v>1.3636363636363636E-2</v>
      </c>
      <c r="O488" s="13">
        <v>0.08</v>
      </c>
      <c r="P488">
        <f t="shared" si="23"/>
        <v>1.090909090909091E-3</v>
      </c>
    </row>
    <row r="489" spans="1:18" hidden="1" x14ac:dyDescent="0.25">
      <c r="A489">
        <v>63470</v>
      </c>
      <c r="B489">
        <v>19411</v>
      </c>
      <c r="C489" t="s">
        <v>1536</v>
      </c>
      <c r="D489" t="s">
        <v>2026</v>
      </c>
      <c r="E489" t="s">
        <v>94</v>
      </c>
      <c r="F489">
        <v>65.8</v>
      </c>
      <c r="G489" s="6">
        <v>1116.5</v>
      </c>
      <c r="H489" s="6">
        <v>1116.5</v>
      </c>
      <c r="I489">
        <v>258</v>
      </c>
      <c r="J489">
        <f t="shared" si="21"/>
        <v>4.8863636363636366E-2</v>
      </c>
      <c r="K489">
        <v>12</v>
      </c>
      <c r="L489">
        <f t="shared" si="22"/>
        <v>0.58636363636363642</v>
      </c>
      <c r="O489" s="13">
        <v>0.06</v>
      </c>
      <c r="P489">
        <f t="shared" si="23"/>
        <v>3.5181818181818182E-2</v>
      </c>
    </row>
    <row r="490" spans="1:18" hidden="1" x14ac:dyDescent="0.25">
      <c r="A490">
        <v>60978</v>
      </c>
      <c r="B490">
        <v>19514</v>
      </c>
      <c r="C490" t="s">
        <v>1472</v>
      </c>
      <c r="D490" t="s">
        <v>1229</v>
      </c>
      <c r="E490" t="s">
        <v>94</v>
      </c>
      <c r="F490">
        <v>65.8</v>
      </c>
      <c r="G490">
        <v>-440.65</v>
      </c>
      <c r="H490">
        <v>440.65</v>
      </c>
      <c r="I490">
        <v>225</v>
      </c>
      <c r="J490">
        <f t="shared" si="21"/>
        <v>4.261363636363636E-2</v>
      </c>
      <c r="K490">
        <v>12</v>
      </c>
      <c r="L490">
        <f t="shared" si="22"/>
        <v>0.51136363636363635</v>
      </c>
      <c r="O490" s="13">
        <v>0.08</v>
      </c>
      <c r="P490">
        <f t="shared" si="23"/>
        <v>4.0909090909090909E-2</v>
      </c>
    </row>
    <row r="491" spans="1:18" hidden="1" x14ac:dyDescent="0.25">
      <c r="A491">
        <v>35291</v>
      </c>
      <c r="B491">
        <v>19518</v>
      </c>
      <c r="C491" t="s">
        <v>896</v>
      </c>
      <c r="D491" t="s">
        <v>909</v>
      </c>
      <c r="E491" t="s">
        <v>70</v>
      </c>
      <c r="F491">
        <v>65.8</v>
      </c>
      <c r="G491">
        <v>-311.62</v>
      </c>
      <c r="H491" s="6">
        <v>311.62</v>
      </c>
      <c r="I491">
        <v>34</v>
      </c>
      <c r="J491">
        <f t="shared" si="21"/>
        <v>6.4393939393939392E-3</v>
      </c>
      <c r="K491" s="6">
        <v>12</v>
      </c>
      <c r="L491">
        <f t="shared" si="22"/>
        <v>7.7272727272727271E-2</v>
      </c>
      <c r="O491" s="13">
        <v>0.1</v>
      </c>
      <c r="P491">
        <f t="shared" si="23"/>
        <v>7.7272727272727276E-3</v>
      </c>
    </row>
    <row r="492" spans="1:18" hidden="1" x14ac:dyDescent="0.25">
      <c r="A492">
        <v>41286</v>
      </c>
      <c r="B492">
        <v>20634</v>
      </c>
      <c r="C492" t="s">
        <v>1476</v>
      </c>
      <c r="D492" t="s">
        <v>1798</v>
      </c>
      <c r="E492" t="s">
        <v>94</v>
      </c>
      <c r="F492">
        <v>65.8</v>
      </c>
      <c r="G492">
        <v>-405.14</v>
      </c>
      <c r="H492" s="6">
        <v>405.14</v>
      </c>
      <c r="I492">
        <v>49</v>
      </c>
      <c r="J492">
        <f t="shared" si="21"/>
        <v>9.2803030303030311E-3</v>
      </c>
      <c r="K492" s="6">
        <v>12</v>
      </c>
      <c r="L492">
        <f t="shared" si="22"/>
        <v>0.11136363636363637</v>
      </c>
      <c r="O492" s="13">
        <v>0.19</v>
      </c>
      <c r="P492">
        <f t="shared" si="23"/>
        <v>2.1159090909090912E-2</v>
      </c>
      <c r="Q492" s="6"/>
      <c r="R492" s="6"/>
    </row>
    <row r="493" spans="1:18" hidden="1" x14ac:dyDescent="0.25">
      <c r="A493">
        <v>56657</v>
      </c>
      <c r="B493">
        <v>20876</v>
      </c>
      <c r="C493" t="s">
        <v>1392</v>
      </c>
      <c r="D493" t="s">
        <v>1680</v>
      </c>
      <c r="E493" t="s">
        <v>94</v>
      </c>
      <c r="F493">
        <v>65.8</v>
      </c>
      <c r="G493">
        <v>659.84</v>
      </c>
      <c r="H493">
        <v>659.84</v>
      </c>
      <c r="I493">
        <v>178</v>
      </c>
      <c r="J493">
        <f t="shared" si="21"/>
        <v>3.3712121212121214E-2</v>
      </c>
      <c r="K493">
        <v>12</v>
      </c>
      <c r="L493">
        <f t="shared" si="22"/>
        <v>0.40454545454545454</v>
      </c>
      <c r="O493" s="13">
        <v>0.26</v>
      </c>
      <c r="P493">
        <f t="shared" si="23"/>
        <v>0.10518181818181818</v>
      </c>
      <c r="Q493" s="6"/>
      <c r="R493" s="6"/>
    </row>
    <row r="494" spans="1:18" hidden="1" x14ac:dyDescent="0.25">
      <c r="A494">
        <v>3023</v>
      </c>
      <c r="B494">
        <v>20893</v>
      </c>
      <c r="C494" t="s">
        <v>882</v>
      </c>
      <c r="D494" t="s">
        <v>883</v>
      </c>
      <c r="E494" t="s">
        <v>94</v>
      </c>
      <c r="F494">
        <v>65.8</v>
      </c>
      <c r="G494">
        <v>156.65</v>
      </c>
      <c r="H494" s="6">
        <v>156.65</v>
      </c>
      <c r="I494">
        <v>2</v>
      </c>
      <c r="J494">
        <f t="shared" si="21"/>
        <v>3.7878787878787879E-4</v>
      </c>
      <c r="K494" s="6">
        <v>12</v>
      </c>
      <c r="L494">
        <f t="shared" si="22"/>
        <v>4.5454545454545452E-3</v>
      </c>
      <c r="O494" s="13">
        <v>0.48</v>
      </c>
      <c r="P494">
        <f t="shared" si="23"/>
        <v>2.1818181818181815E-3</v>
      </c>
    </row>
    <row r="495" spans="1:18" hidden="1" x14ac:dyDescent="0.25">
      <c r="A495">
        <v>25989</v>
      </c>
      <c r="B495">
        <v>21460</v>
      </c>
      <c r="C495" t="s">
        <v>1531</v>
      </c>
      <c r="D495" t="s">
        <v>1532</v>
      </c>
      <c r="E495" t="s">
        <v>94</v>
      </c>
      <c r="F495">
        <v>65.8</v>
      </c>
      <c r="G495">
        <v>-529.33000000000004</v>
      </c>
      <c r="H495" s="6">
        <v>529.33000000000004</v>
      </c>
      <c r="I495">
        <v>19</v>
      </c>
      <c r="J495">
        <f t="shared" si="21"/>
        <v>3.5984848484848487E-3</v>
      </c>
      <c r="K495" s="6">
        <v>12</v>
      </c>
      <c r="L495">
        <f t="shared" si="22"/>
        <v>4.3181818181818182E-2</v>
      </c>
      <c r="O495" s="13">
        <v>0.33</v>
      </c>
      <c r="P495">
        <f t="shared" si="23"/>
        <v>1.4250000000000001E-2</v>
      </c>
      <c r="Q495" s="6"/>
      <c r="R495" s="6"/>
    </row>
    <row r="496" spans="1:18" hidden="1" x14ac:dyDescent="0.25">
      <c r="A496">
        <v>68720</v>
      </c>
      <c r="B496">
        <v>21688</v>
      </c>
      <c r="C496" t="s">
        <v>2061</v>
      </c>
      <c r="D496" t="s">
        <v>1616</v>
      </c>
      <c r="E496" t="s">
        <v>94</v>
      </c>
      <c r="F496">
        <v>65.8</v>
      </c>
      <c r="G496">
        <v>315.94</v>
      </c>
      <c r="H496">
        <v>315.94</v>
      </c>
      <c r="I496">
        <v>446</v>
      </c>
      <c r="J496">
        <f t="shared" si="21"/>
        <v>8.4469696969696972E-2</v>
      </c>
      <c r="K496">
        <v>12</v>
      </c>
      <c r="L496">
        <f t="shared" si="22"/>
        <v>1.0136363636363637</v>
      </c>
      <c r="O496" s="13">
        <v>0.97</v>
      </c>
      <c r="P496">
        <f t="shared" si="23"/>
        <v>0.98322727272727273</v>
      </c>
      <c r="Q496" s="6"/>
      <c r="R496" s="6"/>
    </row>
    <row r="497" spans="1:18" hidden="1" x14ac:dyDescent="0.25">
      <c r="A497">
        <v>64529</v>
      </c>
      <c r="B497">
        <v>22060</v>
      </c>
      <c r="C497" t="s">
        <v>1563</v>
      </c>
      <c r="D497" t="s">
        <v>947</v>
      </c>
      <c r="E497" t="s">
        <v>94</v>
      </c>
      <c r="F497">
        <v>65.8</v>
      </c>
      <c r="G497">
        <v>-474.19</v>
      </c>
      <c r="H497">
        <v>474.19</v>
      </c>
      <c r="I497">
        <v>280</v>
      </c>
      <c r="J497">
        <f t="shared" si="21"/>
        <v>5.3030303030303032E-2</v>
      </c>
      <c r="K497">
        <v>12</v>
      </c>
      <c r="L497">
        <f t="shared" si="22"/>
        <v>0.63636363636363635</v>
      </c>
      <c r="O497" s="13">
        <v>0.37</v>
      </c>
      <c r="P497">
        <f t="shared" si="23"/>
        <v>0.23545454545454544</v>
      </c>
      <c r="Q497" s="6"/>
      <c r="R497" s="6"/>
    </row>
    <row r="498" spans="1:18" hidden="1" x14ac:dyDescent="0.25">
      <c r="A498">
        <v>47904</v>
      </c>
      <c r="B498">
        <v>22481</v>
      </c>
      <c r="C498" t="s">
        <v>1212</v>
      </c>
      <c r="D498" t="s">
        <v>1490</v>
      </c>
      <c r="E498" t="s">
        <v>94</v>
      </c>
      <c r="F498">
        <v>65.8</v>
      </c>
      <c r="G498">
        <v>444.42</v>
      </c>
      <c r="H498" s="6">
        <v>444.42</v>
      </c>
      <c r="I498">
        <v>91</v>
      </c>
      <c r="J498">
        <f t="shared" si="21"/>
        <v>1.7234848484848485E-2</v>
      </c>
      <c r="K498" s="6">
        <v>12</v>
      </c>
      <c r="L498">
        <f t="shared" si="22"/>
        <v>0.20681818181818182</v>
      </c>
      <c r="O498" s="13">
        <v>0.15</v>
      </c>
      <c r="P498">
        <f t="shared" si="23"/>
        <v>3.1022727272727271E-2</v>
      </c>
      <c r="Q498" s="6"/>
      <c r="R498" s="6"/>
    </row>
    <row r="499" spans="1:18" hidden="1" x14ac:dyDescent="0.25">
      <c r="A499">
        <v>12258</v>
      </c>
      <c r="B499">
        <v>23434</v>
      </c>
      <c r="C499" t="s">
        <v>1191</v>
      </c>
      <c r="D499" t="s">
        <v>1192</v>
      </c>
      <c r="F499">
        <v>100.5</v>
      </c>
      <c r="G499">
        <v>-354.84</v>
      </c>
      <c r="H499">
        <v>354.84</v>
      </c>
      <c r="I499">
        <v>7</v>
      </c>
      <c r="J499">
        <f t="shared" si="21"/>
        <v>1.3257575757575758E-3</v>
      </c>
      <c r="K499">
        <v>12</v>
      </c>
      <c r="L499">
        <f t="shared" si="22"/>
        <v>1.5909090909090911E-2</v>
      </c>
      <c r="O499" s="13">
        <v>0.8</v>
      </c>
      <c r="P499">
        <f t="shared" si="23"/>
        <v>1.2727272727272729E-2</v>
      </c>
    </row>
    <row r="500" spans="1:18" hidden="1" x14ac:dyDescent="0.25">
      <c r="A500">
        <v>33452</v>
      </c>
      <c r="B500">
        <v>24676</v>
      </c>
      <c r="C500" t="s">
        <v>1507</v>
      </c>
      <c r="D500" t="s">
        <v>1672</v>
      </c>
      <c r="E500" t="s">
        <v>94</v>
      </c>
      <c r="F500">
        <v>65.8</v>
      </c>
      <c r="G500">
        <v>394.98</v>
      </c>
      <c r="H500" s="6">
        <v>394.98</v>
      </c>
      <c r="I500">
        <v>29</v>
      </c>
      <c r="J500">
        <f t="shared" si="21"/>
        <v>5.4924242424242422E-3</v>
      </c>
      <c r="K500" s="6">
        <v>12</v>
      </c>
      <c r="L500">
        <f t="shared" si="22"/>
        <v>6.5909090909090903E-2</v>
      </c>
      <c r="O500" s="13">
        <v>0.49</v>
      </c>
      <c r="P500">
        <f t="shared" si="23"/>
        <v>3.2295454545454544E-2</v>
      </c>
    </row>
    <row r="501" spans="1:18" hidden="1" x14ac:dyDescent="0.25">
      <c r="A501">
        <v>8803</v>
      </c>
      <c r="B501">
        <v>25119</v>
      </c>
      <c r="C501" t="s">
        <v>1063</v>
      </c>
      <c r="D501" t="s">
        <v>1064</v>
      </c>
      <c r="E501" t="s">
        <v>94</v>
      </c>
      <c r="F501">
        <v>65.8</v>
      </c>
      <c r="G501">
        <v>315.89999999999998</v>
      </c>
      <c r="H501" s="6">
        <v>315.89999999999998</v>
      </c>
      <c r="I501">
        <v>5</v>
      </c>
      <c r="J501">
        <f t="shared" si="21"/>
        <v>9.46969696969697E-4</v>
      </c>
      <c r="K501" s="6">
        <v>12</v>
      </c>
      <c r="L501">
        <f t="shared" si="22"/>
        <v>1.1363636363636364E-2</v>
      </c>
      <c r="O501" s="13">
        <v>0.56000000000000005</v>
      </c>
      <c r="P501">
        <f t="shared" si="23"/>
        <v>6.3636363636363647E-3</v>
      </c>
      <c r="Q501" s="6"/>
      <c r="R501" s="6"/>
    </row>
    <row r="502" spans="1:18" hidden="1" x14ac:dyDescent="0.25">
      <c r="A502">
        <v>32966</v>
      </c>
      <c r="B502">
        <v>25153</v>
      </c>
      <c r="C502" t="s">
        <v>811</v>
      </c>
      <c r="D502" t="s">
        <v>895</v>
      </c>
      <c r="E502" t="s">
        <v>94</v>
      </c>
      <c r="F502">
        <v>65.8</v>
      </c>
      <c r="G502">
        <v>-63.99</v>
      </c>
      <c r="H502">
        <v>63.99</v>
      </c>
      <c r="I502">
        <v>28</v>
      </c>
      <c r="J502">
        <f t="shared" si="21"/>
        <v>5.3030303030303034E-3</v>
      </c>
      <c r="K502">
        <v>12</v>
      </c>
      <c r="L502">
        <f t="shared" si="22"/>
        <v>6.3636363636363644E-2</v>
      </c>
      <c r="O502" s="13">
        <v>0.46</v>
      </c>
      <c r="P502">
        <f t="shared" si="23"/>
        <v>2.9272727272727277E-2</v>
      </c>
    </row>
    <row r="503" spans="1:18" hidden="1" x14ac:dyDescent="0.25">
      <c r="A503">
        <v>63154</v>
      </c>
      <c r="B503">
        <v>25282</v>
      </c>
      <c r="C503" t="s">
        <v>1798</v>
      </c>
      <c r="D503" t="s">
        <v>1488</v>
      </c>
      <c r="E503" t="s">
        <v>94</v>
      </c>
      <c r="F503">
        <v>65.8</v>
      </c>
      <c r="G503">
        <v>-407.21</v>
      </c>
      <c r="H503">
        <v>407.21</v>
      </c>
      <c r="I503">
        <v>252</v>
      </c>
      <c r="J503">
        <f t="shared" si="21"/>
        <v>4.7727272727272729E-2</v>
      </c>
      <c r="K503">
        <v>12</v>
      </c>
      <c r="L503">
        <f t="shared" si="22"/>
        <v>0.57272727272727275</v>
      </c>
      <c r="O503" s="13">
        <v>0.19</v>
      </c>
      <c r="P503">
        <f t="shared" si="23"/>
        <v>0.10881818181818183</v>
      </c>
      <c r="Q503" s="6"/>
      <c r="R503" s="6"/>
    </row>
    <row r="504" spans="1:18" hidden="1" x14ac:dyDescent="0.25">
      <c r="A504">
        <v>18274</v>
      </c>
      <c r="B504">
        <v>26190</v>
      </c>
      <c r="C504" t="s">
        <v>1367</v>
      </c>
      <c r="D504" t="s">
        <v>885</v>
      </c>
      <c r="E504" t="s">
        <v>94</v>
      </c>
      <c r="F504">
        <v>65.8</v>
      </c>
      <c r="G504">
        <v>-723.71</v>
      </c>
      <c r="H504" s="6">
        <v>723.71</v>
      </c>
      <c r="I504">
        <v>13</v>
      </c>
      <c r="J504">
        <f t="shared" si="21"/>
        <v>2.4621212121212119E-3</v>
      </c>
      <c r="K504" s="6">
        <v>12</v>
      </c>
      <c r="L504">
        <f t="shared" si="22"/>
        <v>2.9545454545454541E-2</v>
      </c>
      <c r="O504" s="13">
        <v>0.48</v>
      </c>
      <c r="P504">
        <f t="shared" si="23"/>
        <v>1.4181818181818179E-2</v>
      </c>
    </row>
    <row r="505" spans="1:18" hidden="1" x14ac:dyDescent="0.25">
      <c r="A505">
        <v>7681</v>
      </c>
      <c r="B505">
        <v>26249</v>
      </c>
      <c r="C505" t="s">
        <v>1027</v>
      </c>
      <c r="D505" t="s">
        <v>916</v>
      </c>
      <c r="E505" t="s">
        <v>70</v>
      </c>
      <c r="F505">
        <v>130</v>
      </c>
      <c r="G505">
        <v>-149.09</v>
      </c>
      <c r="H505">
        <v>149.09</v>
      </c>
      <c r="I505">
        <v>5</v>
      </c>
      <c r="J505">
        <f t="shared" si="21"/>
        <v>9.46969696969697E-4</v>
      </c>
      <c r="K505">
        <v>12</v>
      </c>
      <c r="L505">
        <f t="shared" si="22"/>
        <v>1.1363636363636364E-2</v>
      </c>
      <c r="O505" s="13">
        <v>0.93</v>
      </c>
      <c r="P505">
        <f t="shared" si="23"/>
        <v>1.0568181818181819E-2</v>
      </c>
      <c r="Q505" s="6"/>
      <c r="R505" s="6"/>
    </row>
    <row r="506" spans="1:18" hidden="1" x14ac:dyDescent="0.25">
      <c r="A506">
        <v>13162</v>
      </c>
      <c r="B506">
        <v>26523</v>
      </c>
      <c r="C506" t="s">
        <v>1223</v>
      </c>
      <c r="D506" t="s">
        <v>1069</v>
      </c>
      <c r="E506" t="s">
        <v>94</v>
      </c>
      <c r="F506">
        <v>65.8</v>
      </c>
      <c r="G506">
        <v>631.54</v>
      </c>
      <c r="H506" s="6">
        <v>631.54</v>
      </c>
      <c r="I506">
        <v>8</v>
      </c>
      <c r="J506">
        <f t="shared" si="21"/>
        <v>1.5151515151515152E-3</v>
      </c>
      <c r="K506" s="6">
        <v>12</v>
      </c>
      <c r="L506">
        <f t="shared" si="22"/>
        <v>1.8181818181818181E-2</v>
      </c>
      <c r="O506" s="13">
        <v>0.94</v>
      </c>
      <c r="P506">
        <f t="shared" si="23"/>
        <v>1.7090909090909091E-2</v>
      </c>
    </row>
    <row r="507" spans="1:18" hidden="1" x14ac:dyDescent="0.25">
      <c r="A507">
        <v>66768</v>
      </c>
      <c r="B507">
        <v>27043</v>
      </c>
      <c r="C507" t="s">
        <v>2051</v>
      </c>
      <c r="D507" t="s">
        <v>1417</v>
      </c>
      <c r="E507" t="s">
        <v>94</v>
      </c>
      <c r="F507">
        <v>65.8</v>
      </c>
      <c r="G507">
        <v>-727.82</v>
      </c>
      <c r="H507">
        <v>727.82</v>
      </c>
      <c r="I507">
        <v>349</v>
      </c>
      <c r="J507">
        <f t="shared" si="21"/>
        <v>6.6098484848484851E-2</v>
      </c>
      <c r="K507">
        <v>12</v>
      </c>
      <c r="L507">
        <f t="shared" si="22"/>
        <v>0.79318181818181821</v>
      </c>
      <c r="O507" s="13">
        <v>0.47</v>
      </c>
      <c r="P507">
        <f t="shared" si="23"/>
        <v>0.37279545454545454</v>
      </c>
    </row>
    <row r="508" spans="1:18" hidden="1" x14ac:dyDescent="0.25">
      <c r="A508">
        <v>29883</v>
      </c>
      <c r="B508">
        <v>27154</v>
      </c>
      <c r="C508" t="s">
        <v>996</v>
      </c>
      <c r="D508" t="s">
        <v>1610</v>
      </c>
      <c r="E508" t="s">
        <v>94</v>
      </c>
      <c r="F508">
        <v>65.8</v>
      </c>
      <c r="G508">
        <v>-529.23</v>
      </c>
      <c r="H508" s="6">
        <v>529.23</v>
      </c>
      <c r="I508">
        <v>24</v>
      </c>
      <c r="J508">
        <f t="shared" si="21"/>
        <v>4.5454545454545452E-3</v>
      </c>
      <c r="K508" s="6">
        <v>12</v>
      </c>
      <c r="L508">
        <f t="shared" si="22"/>
        <v>5.4545454545454543E-2</v>
      </c>
      <c r="O508" s="13">
        <v>0.9</v>
      </c>
      <c r="P508">
        <f t="shared" si="23"/>
        <v>4.9090909090909088E-2</v>
      </c>
      <c r="Q508" s="6"/>
      <c r="R508" s="6"/>
    </row>
    <row r="509" spans="1:18" hidden="1" x14ac:dyDescent="0.25">
      <c r="A509">
        <v>33652</v>
      </c>
      <c r="B509">
        <v>27556</v>
      </c>
      <c r="C509" t="s">
        <v>885</v>
      </c>
      <c r="D509" t="s">
        <v>1679</v>
      </c>
      <c r="E509" t="s">
        <v>94</v>
      </c>
      <c r="F509">
        <v>65.8</v>
      </c>
      <c r="G509">
        <v>-724.28</v>
      </c>
      <c r="H509" s="6">
        <v>724.28</v>
      </c>
      <c r="I509">
        <v>30</v>
      </c>
      <c r="J509">
        <f t="shared" si="21"/>
        <v>5.681818181818182E-3</v>
      </c>
      <c r="K509" s="6">
        <v>12</v>
      </c>
      <c r="L509">
        <f t="shared" si="22"/>
        <v>6.8181818181818177E-2</v>
      </c>
      <c r="O509" s="13">
        <v>0.48</v>
      </c>
      <c r="P509">
        <f t="shared" si="23"/>
        <v>3.2727272727272723E-2</v>
      </c>
      <c r="Q509" s="6"/>
      <c r="R509" s="6"/>
    </row>
    <row r="510" spans="1:18" hidden="1" x14ac:dyDescent="0.25">
      <c r="A510">
        <v>18374</v>
      </c>
      <c r="B510">
        <v>28007</v>
      </c>
      <c r="C510" t="s">
        <v>1373</v>
      </c>
      <c r="D510" t="s">
        <v>1374</v>
      </c>
      <c r="E510" t="s">
        <v>94</v>
      </c>
      <c r="F510">
        <v>65.8</v>
      </c>
      <c r="G510">
        <v>-594.79999999999995</v>
      </c>
      <c r="H510" s="6">
        <v>594.79999999999995</v>
      </c>
      <c r="I510">
        <v>13</v>
      </c>
      <c r="J510">
        <f t="shared" si="21"/>
        <v>2.4621212121212119E-3</v>
      </c>
      <c r="K510" s="6">
        <v>12</v>
      </c>
      <c r="L510">
        <f t="shared" si="22"/>
        <v>2.9545454545454541E-2</v>
      </c>
      <c r="O510" s="13">
        <v>0.8</v>
      </c>
      <c r="P510">
        <f t="shared" si="23"/>
        <v>2.3636363636363636E-2</v>
      </c>
      <c r="Q510" s="6"/>
      <c r="R510" s="6"/>
    </row>
    <row r="511" spans="1:18" hidden="1" x14ac:dyDescent="0.25">
      <c r="A511">
        <v>14682</v>
      </c>
      <c r="B511">
        <v>28298</v>
      </c>
      <c r="C511" t="s">
        <v>1263</v>
      </c>
      <c r="D511" t="s">
        <v>1212</v>
      </c>
      <c r="E511" t="s">
        <v>94</v>
      </c>
      <c r="F511">
        <v>65.8</v>
      </c>
      <c r="G511">
        <v>445</v>
      </c>
      <c r="H511" s="6">
        <v>445</v>
      </c>
      <c r="I511">
        <v>10</v>
      </c>
      <c r="J511">
        <f t="shared" si="21"/>
        <v>1.893939393939394E-3</v>
      </c>
      <c r="K511" s="6">
        <v>12</v>
      </c>
      <c r="L511">
        <f t="shared" si="22"/>
        <v>2.2727272727272728E-2</v>
      </c>
      <c r="O511" s="13">
        <v>0.15</v>
      </c>
      <c r="P511">
        <f t="shared" si="23"/>
        <v>3.4090909090909089E-3</v>
      </c>
    </row>
    <row r="512" spans="1:18" hidden="1" x14ac:dyDescent="0.25">
      <c r="A512">
        <v>35794</v>
      </c>
      <c r="B512">
        <v>28866</v>
      </c>
      <c r="C512" t="s">
        <v>1713</v>
      </c>
      <c r="D512" t="s">
        <v>1714</v>
      </c>
      <c r="E512" t="s">
        <v>94</v>
      </c>
      <c r="F512">
        <v>65.8</v>
      </c>
      <c r="G512">
        <v>-443.22</v>
      </c>
      <c r="H512" s="6">
        <v>443.22</v>
      </c>
      <c r="I512">
        <v>33</v>
      </c>
      <c r="J512">
        <f t="shared" si="21"/>
        <v>6.2500000000000003E-3</v>
      </c>
      <c r="K512" s="6">
        <v>12</v>
      </c>
      <c r="L512">
        <f t="shared" si="22"/>
        <v>7.5000000000000011E-2</v>
      </c>
      <c r="O512" s="13">
        <v>0.08</v>
      </c>
      <c r="P512">
        <f t="shared" si="23"/>
        <v>6.000000000000001E-3</v>
      </c>
    </row>
    <row r="513" spans="1:18" hidden="1" x14ac:dyDescent="0.25">
      <c r="A513">
        <v>13284</v>
      </c>
      <c r="B513">
        <v>28894</v>
      </c>
      <c r="C513" t="s">
        <v>1225</v>
      </c>
      <c r="D513" t="s">
        <v>1226</v>
      </c>
      <c r="E513" t="s">
        <v>94</v>
      </c>
      <c r="F513">
        <v>100.5</v>
      </c>
      <c r="G513">
        <v>290.01</v>
      </c>
      <c r="H513" s="6">
        <v>290.01</v>
      </c>
      <c r="I513">
        <v>8</v>
      </c>
      <c r="J513">
        <f t="shared" si="21"/>
        <v>1.5151515151515152E-3</v>
      </c>
      <c r="K513" s="6">
        <v>12</v>
      </c>
      <c r="L513">
        <f t="shared" si="22"/>
        <v>1.8181818181818181E-2</v>
      </c>
      <c r="O513" s="13">
        <v>0.52</v>
      </c>
      <c r="P513">
        <f t="shared" si="23"/>
        <v>9.4545454545454551E-3</v>
      </c>
    </row>
    <row r="514" spans="1:18" hidden="1" x14ac:dyDescent="0.25">
      <c r="A514">
        <v>68828</v>
      </c>
      <c r="B514">
        <v>29146</v>
      </c>
      <c r="C514" t="s">
        <v>1679</v>
      </c>
      <c r="D514" t="s">
        <v>2051</v>
      </c>
      <c r="E514" t="s">
        <v>94</v>
      </c>
      <c r="F514">
        <v>65.8</v>
      </c>
      <c r="G514">
        <v>-726.06</v>
      </c>
      <c r="H514">
        <v>726.06</v>
      </c>
      <c r="I514">
        <v>452</v>
      </c>
      <c r="J514">
        <f t="shared" ref="J514:J577" si="24">I514/5280</f>
        <v>8.5606060606060602E-2</v>
      </c>
      <c r="K514">
        <v>12</v>
      </c>
      <c r="L514">
        <f t="shared" ref="L514:L577" si="25">J514*K514</f>
        <v>1.0272727272727273</v>
      </c>
      <c r="O514" s="13">
        <v>0.47</v>
      </c>
      <c r="P514">
        <f t="shared" ref="P514:P577" si="26">O514*L514</f>
        <v>0.48281818181818181</v>
      </c>
      <c r="Q514" s="6"/>
      <c r="R514" s="6"/>
    </row>
    <row r="515" spans="1:18" hidden="1" x14ac:dyDescent="0.25">
      <c r="A515">
        <v>43899</v>
      </c>
      <c r="B515">
        <v>29175</v>
      </c>
      <c r="C515" t="s">
        <v>1178</v>
      </c>
      <c r="D515" t="s">
        <v>1690</v>
      </c>
      <c r="E515" t="s">
        <v>94</v>
      </c>
      <c r="F515">
        <v>65.8</v>
      </c>
      <c r="G515">
        <v>267.79000000000002</v>
      </c>
      <c r="H515" s="6">
        <v>267.79000000000002</v>
      </c>
      <c r="I515">
        <v>63</v>
      </c>
      <c r="J515">
        <f t="shared" si="24"/>
        <v>1.1931818181818182E-2</v>
      </c>
      <c r="K515" s="6">
        <v>12</v>
      </c>
      <c r="L515">
        <f t="shared" si="25"/>
        <v>0.14318181818181819</v>
      </c>
      <c r="O515" s="13">
        <v>0.4</v>
      </c>
      <c r="P515">
        <f t="shared" si="26"/>
        <v>5.7272727272727281E-2</v>
      </c>
      <c r="Q515" s="6"/>
      <c r="R515" s="6"/>
    </row>
    <row r="516" spans="1:18" hidden="1" x14ac:dyDescent="0.25">
      <c r="A516">
        <v>60092</v>
      </c>
      <c r="B516">
        <v>29291</v>
      </c>
      <c r="C516" t="s">
        <v>1425</v>
      </c>
      <c r="D516" t="s">
        <v>1209</v>
      </c>
      <c r="E516" t="s">
        <v>94</v>
      </c>
      <c r="F516">
        <v>65.8</v>
      </c>
      <c r="G516">
        <v>636.33000000000004</v>
      </c>
      <c r="H516">
        <v>636.33000000000004</v>
      </c>
      <c r="I516">
        <v>215</v>
      </c>
      <c r="J516">
        <f t="shared" si="24"/>
        <v>4.0719696969696968E-2</v>
      </c>
      <c r="K516">
        <v>12</v>
      </c>
      <c r="L516">
        <f t="shared" si="25"/>
        <v>0.48863636363636365</v>
      </c>
      <c r="O516" s="13">
        <v>0.93</v>
      </c>
      <c r="P516">
        <f t="shared" si="26"/>
        <v>0.45443181818181821</v>
      </c>
      <c r="Q516" s="6"/>
      <c r="R516" s="6"/>
    </row>
    <row r="517" spans="1:18" hidden="1" x14ac:dyDescent="0.25">
      <c r="A517">
        <v>43445</v>
      </c>
      <c r="B517">
        <v>29335</v>
      </c>
      <c r="C517" t="s">
        <v>1833</v>
      </c>
      <c r="D517" t="s">
        <v>1834</v>
      </c>
      <c r="E517" t="s">
        <v>94</v>
      </c>
      <c r="F517">
        <v>65.8</v>
      </c>
      <c r="G517">
        <v>464.12</v>
      </c>
      <c r="H517" s="6">
        <v>464.12</v>
      </c>
      <c r="I517">
        <v>62</v>
      </c>
      <c r="J517">
        <f t="shared" si="24"/>
        <v>1.1742424242424242E-2</v>
      </c>
      <c r="K517" s="6">
        <v>12</v>
      </c>
      <c r="L517">
        <f t="shared" si="25"/>
        <v>0.1409090909090909</v>
      </c>
      <c r="O517" s="13">
        <v>0.66</v>
      </c>
      <c r="P517">
        <f t="shared" si="26"/>
        <v>9.2999999999999999E-2</v>
      </c>
    </row>
    <row r="518" spans="1:18" hidden="1" x14ac:dyDescent="0.25">
      <c r="A518">
        <v>32031</v>
      </c>
      <c r="B518">
        <v>29376</v>
      </c>
      <c r="C518" t="s">
        <v>1650</v>
      </c>
      <c r="D518" t="s">
        <v>1524</v>
      </c>
      <c r="E518" t="s">
        <v>94</v>
      </c>
      <c r="F518">
        <v>65.8</v>
      </c>
      <c r="G518">
        <v>-388.69</v>
      </c>
      <c r="H518" s="6">
        <v>388.69</v>
      </c>
      <c r="I518">
        <v>27</v>
      </c>
      <c r="J518">
        <f t="shared" si="24"/>
        <v>5.1136363636363636E-3</v>
      </c>
      <c r="K518" s="6">
        <v>12</v>
      </c>
      <c r="L518">
        <f t="shared" si="25"/>
        <v>6.1363636363636363E-2</v>
      </c>
      <c r="O518" s="13">
        <v>0.19</v>
      </c>
      <c r="P518">
        <f t="shared" si="26"/>
        <v>1.1659090909090909E-2</v>
      </c>
    </row>
    <row r="519" spans="1:18" hidden="1" x14ac:dyDescent="0.25">
      <c r="A519">
        <v>66927</v>
      </c>
      <c r="B519">
        <v>29377</v>
      </c>
      <c r="C519" t="s">
        <v>2053</v>
      </c>
      <c r="D519" t="s">
        <v>1490</v>
      </c>
      <c r="E519" t="s">
        <v>94</v>
      </c>
      <c r="F519">
        <v>65.8</v>
      </c>
      <c r="G519">
        <v>-366.79</v>
      </c>
      <c r="H519">
        <v>366.79</v>
      </c>
      <c r="I519">
        <v>356</v>
      </c>
      <c r="J519">
        <f t="shared" si="24"/>
        <v>6.7424242424242428E-2</v>
      </c>
      <c r="K519">
        <v>12</v>
      </c>
      <c r="L519">
        <f t="shared" si="25"/>
        <v>0.80909090909090908</v>
      </c>
      <c r="O519" s="13">
        <v>0.18</v>
      </c>
      <c r="P519">
        <f t="shared" si="26"/>
        <v>0.14563636363636362</v>
      </c>
    </row>
    <row r="520" spans="1:18" hidden="1" x14ac:dyDescent="0.25">
      <c r="A520">
        <v>68608</v>
      </c>
      <c r="B520">
        <v>30075</v>
      </c>
      <c r="C520" t="s">
        <v>1610</v>
      </c>
      <c r="D520" t="s">
        <v>1327</v>
      </c>
      <c r="E520" t="s">
        <v>94</v>
      </c>
      <c r="F520">
        <v>65.8</v>
      </c>
      <c r="G520">
        <v>-529.91</v>
      </c>
      <c r="H520">
        <v>529.91</v>
      </c>
      <c r="I520">
        <v>439</v>
      </c>
      <c r="J520">
        <f t="shared" si="24"/>
        <v>8.3143939393939395E-2</v>
      </c>
      <c r="K520">
        <v>12</v>
      </c>
      <c r="L520">
        <f t="shared" si="25"/>
        <v>0.9977272727272728</v>
      </c>
      <c r="O520" s="13">
        <v>0.89</v>
      </c>
      <c r="P520">
        <f t="shared" si="26"/>
        <v>0.88797727272727278</v>
      </c>
      <c r="Q520" s="6"/>
      <c r="R520" s="6"/>
    </row>
    <row r="521" spans="1:18" hidden="1" x14ac:dyDescent="0.25">
      <c r="A521">
        <v>59068</v>
      </c>
      <c r="B521">
        <v>30189</v>
      </c>
      <c r="C521" t="s">
        <v>1718</v>
      </c>
      <c r="D521" t="s">
        <v>1392</v>
      </c>
      <c r="E521" t="s">
        <v>94</v>
      </c>
      <c r="F521">
        <v>65.8</v>
      </c>
      <c r="G521">
        <v>499.73</v>
      </c>
      <c r="H521">
        <v>499.73</v>
      </c>
      <c r="I521">
        <v>210</v>
      </c>
      <c r="J521">
        <f t="shared" si="24"/>
        <v>3.9772727272727272E-2</v>
      </c>
      <c r="K521">
        <v>12</v>
      </c>
      <c r="L521">
        <f t="shared" si="25"/>
        <v>0.47727272727272729</v>
      </c>
      <c r="O521" s="13">
        <v>0.22</v>
      </c>
      <c r="P521">
        <f t="shared" si="26"/>
        <v>0.10500000000000001</v>
      </c>
    </row>
    <row r="522" spans="1:18" hidden="1" x14ac:dyDescent="0.25">
      <c r="A522">
        <v>731</v>
      </c>
      <c r="B522">
        <v>30232</v>
      </c>
      <c r="C522" t="s">
        <v>811</v>
      </c>
      <c r="D522" t="s">
        <v>812</v>
      </c>
      <c r="E522" t="s">
        <v>94</v>
      </c>
      <c r="F522">
        <v>140</v>
      </c>
      <c r="G522">
        <v>63.8</v>
      </c>
      <c r="H522" s="6">
        <v>63.8</v>
      </c>
      <c r="I522">
        <v>1</v>
      </c>
      <c r="J522">
        <f t="shared" si="24"/>
        <v>1.8939393939393939E-4</v>
      </c>
      <c r="K522" s="6">
        <v>12</v>
      </c>
      <c r="L522">
        <f t="shared" si="25"/>
        <v>2.2727272727272726E-3</v>
      </c>
      <c r="O522" s="13">
        <v>0.47</v>
      </c>
      <c r="P522">
        <f t="shared" si="26"/>
        <v>1.0681818181818182E-3</v>
      </c>
      <c r="Q522" s="6"/>
      <c r="R522" s="6"/>
    </row>
    <row r="523" spans="1:18" hidden="1" x14ac:dyDescent="0.25">
      <c r="A523">
        <v>13004</v>
      </c>
      <c r="B523">
        <v>30359</v>
      </c>
      <c r="C523" t="s">
        <v>1213</v>
      </c>
      <c r="D523" t="s">
        <v>1214</v>
      </c>
      <c r="E523" t="s">
        <v>94</v>
      </c>
      <c r="F523">
        <v>65.8</v>
      </c>
      <c r="G523">
        <v>318.23</v>
      </c>
      <c r="H523">
        <v>318.23</v>
      </c>
      <c r="I523">
        <v>8</v>
      </c>
      <c r="J523">
        <f t="shared" si="24"/>
        <v>1.5151515151515152E-3</v>
      </c>
      <c r="K523">
        <v>12</v>
      </c>
      <c r="L523">
        <f t="shared" si="25"/>
        <v>1.8181818181818181E-2</v>
      </c>
      <c r="O523" s="13">
        <v>0.96</v>
      </c>
      <c r="P523">
        <f t="shared" si="26"/>
        <v>1.7454545454545452E-2</v>
      </c>
      <c r="Q523" s="6"/>
      <c r="R523" s="6"/>
    </row>
    <row r="524" spans="1:18" hidden="1" x14ac:dyDescent="0.25">
      <c r="A524">
        <v>68686</v>
      </c>
      <c r="B524">
        <v>30579</v>
      </c>
      <c r="C524" t="s">
        <v>1929</v>
      </c>
      <c r="D524" t="s">
        <v>1723</v>
      </c>
      <c r="E524" t="s">
        <v>94</v>
      </c>
      <c r="F524">
        <v>65.8</v>
      </c>
      <c r="G524">
        <v>603.45000000000005</v>
      </c>
      <c r="H524">
        <v>603.45000000000005</v>
      </c>
      <c r="I524">
        <v>443</v>
      </c>
      <c r="J524">
        <f t="shared" si="24"/>
        <v>8.3901515151515157E-2</v>
      </c>
      <c r="K524">
        <v>12</v>
      </c>
      <c r="L524">
        <f t="shared" si="25"/>
        <v>1.0068181818181818</v>
      </c>
      <c r="O524" s="13">
        <v>0.87</v>
      </c>
      <c r="P524">
        <f t="shared" si="26"/>
        <v>0.8759318181818182</v>
      </c>
    </row>
    <row r="525" spans="1:18" hidden="1" x14ac:dyDescent="0.25">
      <c r="A525">
        <v>68501</v>
      </c>
      <c r="B525">
        <v>30922</v>
      </c>
      <c r="C525" t="s">
        <v>1391</v>
      </c>
      <c r="D525" t="s">
        <v>1717</v>
      </c>
      <c r="E525" t="s">
        <v>94</v>
      </c>
      <c r="F525">
        <v>65.8</v>
      </c>
      <c r="G525">
        <v>546.73</v>
      </c>
      <c r="H525">
        <v>546.73</v>
      </c>
      <c r="I525">
        <v>432</v>
      </c>
      <c r="J525">
        <f t="shared" si="24"/>
        <v>8.1818181818181818E-2</v>
      </c>
      <c r="K525">
        <v>12</v>
      </c>
      <c r="L525">
        <f t="shared" si="25"/>
        <v>0.98181818181818181</v>
      </c>
      <c r="O525" s="13">
        <v>0.2</v>
      </c>
      <c r="P525">
        <f t="shared" si="26"/>
        <v>0.19636363636363638</v>
      </c>
      <c r="Q525" s="6"/>
      <c r="R525" s="6"/>
    </row>
    <row r="526" spans="1:18" hidden="1" x14ac:dyDescent="0.25">
      <c r="A526">
        <v>27520</v>
      </c>
      <c r="B526">
        <v>31687</v>
      </c>
      <c r="C526" t="s">
        <v>1147</v>
      </c>
      <c r="D526" t="s">
        <v>1472</v>
      </c>
      <c r="E526" t="s">
        <v>94</v>
      </c>
      <c r="F526">
        <v>65.8</v>
      </c>
      <c r="G526">
        <v>-705.88</v>
      </c>
      <c r="H526" s="6">
        <v>705.88</v>
      </c>
      <c r="I526">
        <v>20</v>
      </c>
      <c r="J526">
        <f t="shared" si="24"/>
        <v>3.787878787878788E-3</v>
      </c>
      <c r="K526" s="6">
        <v>12</v>
      </c>
      <c r="L526">
        <f t="shared" si="25"/>
        <v>4.5454545454545456E-2</v>
      </c>
      <c r="O526" s="13">
        <v>0.08</v>
      </c>
      <c r="P526">
        <f t="shared" si="26"/>
        <v>3.6363636363636364E-3</v>
      </c>
    </row>
    <row r="527" spans="1:18" hidden="1" x14ac:dyDescent="0.25">
      <c r="A527">
        <v>36517</v>
      </c>
      <c r="B527">
        <v>31902</v>
      </c>
      <c r="C527" t="s">
        <v>1723</v>
      </c>
      <c r="D527" t="s">
        <v>1724</v>
      </c>
      <c r="E527" t="s">
        <v>94</v>
      </c>
      <c r="F527">
        <v>65.8</v>
      </c>
      <c r="G527">
        <v>599.25</v>
      </c>
      <c r="H527" s="6">
        <v>599.25</v>
      </c>
      <c r="I527">
        <v>35</v>
      </c>
      <c r="J527">
        <f t="shared" si="24"/>
        <v>6.628787878787879E-3</v>
      </c>
      <c r="K527" s="6">
        <v>12</v>
      </c>
      <c r="L527">
        <f t="shared" si="25"/>
        <v>7.9545454545454544E-2</v>
      </c>
      <c r="O527" s="13">
        <v>0.87</v>
      </c>
      <c r="P527">
        <f t="shared" si="26"/>
        <v>6.9204545454545449E-2</v>
      </c>
    </row>
    <row r="528" spans="1:18" hidden="1" x14ac:dyDescent="0.25">
      <c r="A528">
        <v>51399</v>
      </c>
      <c r="B528">
        <v>32273</v>
      </c>
      <c r="C528" t="s">
        <v>1437</v>
      </c>
      <c r="D528" t="s">
        <v>1295</v>
      </c>
      <c r="E528" t="s">
        <v>94</v>
      </c>
      <c r="F528">
        <v>65.8</v>
      </c>
      <c r="G528">
        <v>240.42</v>
      </c>
      <c r="H528">
        <v>240.42</v>
      </c>
      <c r="I528">
        <v>121</v>
      </c>
      <c r="J528">
        <f t="shared" si="24"/>
        <v>2.2916666666666665E-2</v>
      </c>
      <c r="K528">
        <v>12</v>
      </c>
      <c r="L528">
        <f t="shared" si="25"/>
        <v>0.27499999999999997</v>
      </c>
      <c r="O528" s="13">
        <v>0.46</v>
      </c>
      <c r="P528">
        <f t="shared" si="26"/>
        <v>0.1265</v>
      </c>
    </row>
    <row r="529" spans="1:18" hidden="1" x14ac:dyDescent="0.25">
      <c r="A529">
        <v>46632</v>
      </c>
      <c r="B529">
        <v>32433</v>
      </c>
      <c r="C529" t="s">
        <v>1885</v>
      </c>
      <c r="D529" t="s">
        <v>1833</v>
      </c>
      <c r="E529" t="s">
        <v>94</v>
      </c>
      <c r="F529">
        <v>65.8</v>
      </c>
      <c r="G529">
        <v>474.12</v>
      </c>
      <c r="H529" s="6">
        <v>474.12</v>
      </c>
      <c r="I529">
        <v>82</v>
      </c>
      <c r="J529">
        <f t="shared" si="24"/>
        <v>1.553030303030303E-2</v>
      </c>
      <c r="K529" s="6">
        <v>12</v>
      </c>
      <c r="L529">
        <f t="shared" si="25"/>
        <v>0.18636363636363634</v>
      </c>
      <c r="O529" s="13">
        <v>0.65</v>
      </c>
      <c r="P529">
        <f t="shared" si="26"/>
        <v>0.12113636363636363</v>
      </c>
    </row>
    <row r="530" spans="1:18" hidden="1" x14ac:dyDescent="0.25">
      <c r="A530">
        <v>20554</v>
      </c>
      <c r="B530">
        <v>32615</v>
      </c>
      <c r="C530" t="s">
        <v>1179</v>
      </c>
      <c r="D530" t="s">
        <v>1425</v>
      </c>
      <c r="E530" t="s">
        <v>94</v>
      </c>
      <c r="F530">
        <v>65.8</v>
      </c>
      <c r="G530">
        <v>636.6</v>
      </c>
      <c r="H530" s="6">
        <v>636.6</v>
      </c>
      <c r="I530">
        <v>14</v>
      </c>
      <c r="J530">
        <f t="shared" si="24"/>
        <v>2.6515151515151517E-3</v>
      </c>
      <c r="K530" s="6">
        <v>12</v>
      </c>
      <c r="L530">
        <f t="shared" si="25"/>
        <v>3.1818181818181822E-2</v>
      </c>
      <c r="O530" s="13">
        <v>0.93</v>
      </c>
      <c r="P530">
        <f t="shared" si="26"/>
        <v>2.9590909090909095E-2</v>
      </c>
      <c r="Q530" s="6"/>
      <c r="R530" s="6"/>
    </row>
    <row r="531" spans="1:18" hidden="1" x14ac:dyDescent="0.25">
      <c r="A531">
        <v>1356</v>
      </c>
      <c r="B531">
        <v>33771</v>
      </c>
      <c r="C531" t="s">
        <v>823</v>
      </c>
      <c r="D531" t="s">
        <v>824</v>
      </c>
      <c r="F531">
        <v>65.8</v>
      </c>
      <c r="G531">
        <v>-159.11000000000001</v>
      </c>
      <c r="H531" s="6">
        <v>159.11000000000001</v>
      </c>
      <c r="I531">
        <v>1</v>
      </c>
      <c r="J531">
        <f t="shared" si="24"/>
        <v>1.8939393939393939E-4</v>
      </c>
      <c r="K531" s="6">
        <v>12</v>
      </c>
      <c r="L531">
        <f t="shared" si="25"/>
        <v>2.2727272727272726E-3</v>
      </c>
      <c r="O531" s="13">
        <v>0.27</v>
      </c>
      <c r="P531">
        <f t="shared" si="26"/>
        <v>6.1363636363636362E-4</v>
      </c>
    </row>
    <row r="532" spans="1:18" hidden="1" x14ac:dyDescent="0.25">
      <c r="A532">
        <v>19924</v>
      </c>
      <c r="B532">
        <v>33951</v>
      </c>
      <c r="C532" t="s">
        <v>1409</v>
      </c>
      <c r="D532" t="s">
        <v>1410</v>
      </c>
      <c r="E532" t="s">
        <v>94</v>
      </c>
      <c r="F532">
        <v>65.8</v>
      </c>
      <c r="G532">
        <v>-616.26</v>
      </c>
      <c r="H532" s="6">
        <v>616.26</v>
      </c>
      <c r="I532">
        <v>14</v>
      </c>
      <c r="J532">
        <f t="shared" si="24"/>
        <v>2.6515151515151517E-3</v>
      </c>
      <c r="K532" s="6">
        <v>12</v>
      </c>
      <c r="L532">
        <f t="shared" si="25"/>
        <v>3.1818181818181822E-2</v>
      </c>
      <c r="O532" s="13">
        <v>0.28999999999999998</v>
      </c>
      <c r="P532">
        <f t="shared" si="26"/>
        <v>9.2272727272727281E-3</v>
      </c>
    </row>
    <row r="533" spans="1:18" hidden="1" x14ac:dyDescent="0.25">
      <c r="A533">
        <v>69401</v>
      </c>
      <c r="B533">
        <v>34490</v>
      </c>
      <c r="C533" t="s">
        <v>2059</v>
      </c>
      <c r="D533" t="s">
        <v>2034</v>
      </c>
      <c r="E533" t="s">
        <v>94</v>
      </c>
      <c r="F533">
        <v>65.8</v>
      </c>
      <c r="G533">
        <v>357.33</v>
      </c>
      <c r="H533">
        <v>357.33</v>
      </c>
      <c r="I533">
        <v>499</v>
      </c>
      <c r="J533">
        <f t="shared" si="24"/>
        <v>9.4507575757575762E-2</v>
      </c>
      <c r="K533">
        <v>12</v>
      </c>
      <c r="L533">
        <f t="shared" si="25"/>
        <v>1.1340909090909093</v>
      </c>
      <c r="O533" s="13">
        <v>0.86</v>
      </c>
      <c r="P533">
        <f t="shared" si="26"/>
        <v>0.97531818181818197</v>
      </c>
    </row>
    <row r="534" spans="1:18" hidden="1" x14ac:dyDescent="0.25">
      <c r="A534">
        <v>63048</v>
      </c>
      <c r="B534">
        <v>34496</v>
      </c>
      <c r="C534" t="s">
        <v>1488</v>
      </c>
      <c r="D534" t="s">
        <v>1863</v>
      </c>
      <c r="E534" t="s">
        <v>94</v>
      </c>
      <c r="F534">
        <v>65.8</v>
      </c>
      <c r="G534">
        <v>-386.3</v>
      </c>
      <c r="H534">
        <v>386.3</v>
      </c>
      <c r="I534">
        <v>250</v>
      </c>
      <c r="J534">
        <f t="shared" si="24"/>
        <v>4.7348484848484848E-2</v>
      </c>
      <c r="K534">
        <v>12</v>
      </c>
      <c r="L534">
        <f t="shared" si="25"/>
        <v>0.56818181818181812</v>
      </c>
      <c r="O534" s="13">
        <v>0.19</v>
      </c>
      <c r="P534">
        <f t="shared" si="26"/>
        <v>0.10795454545454544</v>
      </c>
      <c r="Q534" s="6"/>
      <c r="R534" s="6"/>
    </row>
    <row r="535" spans="1:18" hidden="1" x14ac:dyDescent="0.25">
      <c r="A535">
        <v>53251</v>
      </c>
      <c r="B535">
        <v>34587</v>
      </c>
      <c r="C535" t="s">
        <v>1230</v>
      </c>
      <c r="D535" t="s">
        <v>1857</v>
      </c>
      <c r="E535" t="s">
        <v>94</v>
      </c>
      <c r="F535">
        <v>65.8</v>
      </c>
      <c r="G535">
        <v>-441.76</v>
      </c>
      <c r="H535">
        <v>441.76</v>
      </c>
      <c r="I535">
        <v>140</v>
      </c>
      <c r="J535">
        <f t="shared" si="24"/>
        <v>2.6515151515151516E-2</v>
      </c>
      <c r="K535">
        <v>12</v>
      </c>
      <c r="L535">
        <f t="shared" si="25"/>
        <v>0.31818181818181818</v>
      </c>
      <c r="O535" s="13">
        <v>0.08</v>
      </c>
      <c r="P535">
        <f t="shared" si="26"/>
        <v>2.5454545454545455E-2</v>
      </c>
    </row>
    <row r="536" spans="1:18" hidden="1" x14ac:dyDescent="0.25">
      <c r="A536">
        <v>65870</v>
      </c>
      <c r="B536">
        <v>34620</v>
      </c>
      <c r="C536" t="s">
        <v>839</v>
      </c>
      <c r="D536" t="s">
        <v>1409</v>
      </c>
      <c r="E536" t="s">
        <v>94</v>
      </c>
      <c r="F536">
        <v>65.8</v>
      </c>
      <c r="G536">
        <v>-616.07000000000005</v>
      </c>
      <c r="H536">
        <v>616.07000000000005</v>
      </c>
      <c r="I536">
        <v>318</v>
      </c>
      <c r="J536">
        <f t="shared" si="24"/>
        <v>6.0227272727272727E-2</v>
      </c>
      <c r="K536">
        <v>12</v>
      </c>
      <c r="L536">
        <f t="shared" si="25"/>
        <v>0.72272727272727266</v>
      </c>
      <c r="O536" s="13">
        <v>0.28999999999999998</v>
      </c>
      <c r="P536">
        <f t="shared" si="26"/>
        <v>0.20959090909090905</v>
      </c>
      <c r="Q536" s="6"/>
      <c r="R536" s="6"/>
    </row>
    <row r="537" spans="1:18" hidden="1" x14ac:dyDescent="0.25">
      <c r="A537">
        <v>54085</v>
      </c>
      <c r="B537">
        <v>35434</v>
      </c>
      <c r="C537" t="s">
        <v>910</v>
      </c>
      <c r="D537" t="s">
        <v>1827</v>
      </c>
      <c r="E537" t="s">
        <v>94</v>
      </c>
      <c r="F537">
        <v>65.8</v>
      </c>
      <c r="G537">
        <v>-628.09</v>
      </c>
      <c r="H537">
        <v>628.09</v>
      </c>
      <c r="I537">
        <v>150</v>
      </c>
      <c r="J537">
        <f t="shared" si="24"/>
        <v>2.8409090909090908E-2</v>
      </c>
      <c r="K537">
        <v>12</v>
      </c>
      <c r="L537">
        <f t="shared" si="25"/>
        <v>0.34090909090909088</v>
      </c>
      <c r="O537" s="13">
        <v>0.28000000000000003</v>
      </c>
      <c r="P537">
        <f t="shared" si="26"/>
        <v>9.5454545454545459E-2</v>
      </c>
    </row>
    <row r="538" spans="1:18" hidden="1" x14ac:dyDescent="0.25">
      <c r="A538">
        <v>24639</v>
      </c>
      <c r="B538">
        <v>35515</v>
      </c>
      <c r="C538" t="s">
        <v>951</v>
      </c>
      <c r="D538" t="s">
        <v>1507</v>
      </c>
      <c r="E538" t="s">
        <v>94</v>
      </c>
      <c r="F538">
        <v>65.8</v>
      </c>
      <c r="G538">
        <v>395.17</v>
      </c>
      <c r="H538" s="6">
        <v>395.17</v>
      </c>
      <c r="I538">
        <v>17</v>
      </c>
      <c r="J538">
        <f t="shared" si="24"/>
        <v>3.2196969696969696E-3</v>
      </c>
      <c r="K538" s="6">
        <v>12</v>
      </c>
      <c r="L538">
        <f t="shared" si="25"/>
        <v>3.8636363636363635E-2</v>
      </c>
      <c r="O538" s="13">
        <v>0.49</v>
      </c>
      <c r="P538">
        <f t="shared" si="26"/>
        <v>1.8931818181818182E-2</v>
      </c>
      <c r="Q538" s="6"/>
      <c r="R538" s="6"/>
    </row>
    <row r="539" spans="1:18" hidden="1" x14ac:dyDescent="0.25">
      <c r="A539">
        <v>61540</v>
      </c>
      <c r="B539">
        <v>35670</v>
      </c>
      <c r="C539" t="s">
        <v>937</v>
      </c>
      <c r="D539" t="s">
        <v>2008</v>
      </c>
      <c r="E539" t="s">
        <v>94</v>
      </c>
      <c r="F539">
        <v>65.8</v>
      </c>
      <c r="G539">
        <v>478.68</v>
      </c>
      <c r="H539">
        <v>478.68</v>
      </c>
      <c r="I539">
        <v>232</v>
      </c>
      <c r="J539">
        <f t="shared" si="24"/>
        <v>4.3939393939393938E-2</v>
      </c>
      <c r="K539">
        <v>12</v>
      </c>
      <c r="L539">
        <f t="shared" si="25"/>
        <v>0.52727272727272723</v>
      </c>
      <c r="O539" s="13">
        <v>0.64</v>
      </c>
      <c r="P539">
        <f t="shared" si="26"/>
        <v>0.33745454545454545</v>
      </c>
    </row>
    <row r="540" spans="1:18" hidden="1" x14ac:dyDescent="0.25">
      <c r="A540">
        <v>6874</v>
      </c>
      <c r="B540">
        <v>36018</v>
      </c>
      <c r="C540" t="s">
        <v>995</v>
      </c>
      <c r="D540" t="s">
        <v>996</v>
      </c>
      <c r="E540" t="s">
        <v>94</v>
      </c>
      <c r="F540">
        <v>65.8</v>
      </c>
      <c r="G540">
        <v>-561.41999999999996</v>
      </c>
      <c r="H540" s="6">
        <v>561.41999999999996</v>
      </c>
      <c r="I540">
        <v>4</v>
      </c>
      <c r="J540">
        <f t="shared" si="24"/>
        <v>7.5757575757575758E-4</v>
      </c>
      <c r="K540" s="6">
        <v>12</v>
      </c>
      <c r="L540">
        <f t="shared" si="25"/>
        <v>9.0909090909090905E-3</v>
      </c>
      <c r="O540" s="13">
        <v>0.9</v>
      </c>
      <c r="P540">
        <f t="shared" si="26"/>
        <v>8.1818181818181825E-3</v>
      </c>
    </row>
    <row r="541" spans="1:18" hidden="1" x14ac:dyDescent="0.25">
      <c r="A541">
        <v>21370</v>
      </c>
      <c r="B541">
        <v>36482</v>
      </c>
      <c r="C541" t="s">
        <v>1446</v>
      </c>
      <c r="D541" t="s">
        <v>1447</v>
      </c>
      <c r="E541" t="s">
        <v>94</v>
      </c>
      <c r="F541">
        <v>65.8</v>
      </c>
      <c r="G541">
        <v>-603.29999999999995</v>
      </c>
      <c r="H541" s="6">
        <v>603.29999999999995</v>
      </c>
      <c r="I541">
        <v>15</v>
      </c>
      <c r="J541">
        <f t="shared" si="24"/>
        <v>2.840909090909091E-3</v>
      </c>
      <c r="K541" s="6">
        <v>12</v>
      </c>
      <c r="L541">
        <f t="shared" si="25"/>
        <v>3.4090909090909088E-2</v>
      </c>
      <c r="O541" s="13">
        <v>0.18</v>
      </c>
      <c r="P541">
        <f t="shared" si="26"/>
        <v>6.136363636363636E-3</v>
      </c>
      <c r="Q541" s="6"/>
      <c r="R541" s="6"/>
    </row>
    <row r="542" spans="1:18" hidden="1" x14ac:dyDescent="0.25">
      <c r="A542">
        <v>67053</v>
      </c>
      <c r="B542">
        <v>36485</v>
      </c>
      <c r="C542" t="s">
        <v>1668</v>
      </c>
      <c r="D542" t="s">
        <v>1917</v>
      </c>
      <c r="E542" t="s">
        <v>94</v>
      </c>
      <c r="F542">
        <v>65.8</v>
      </c>
      <c r="G542">
        <v>-601.17999999999995</v>
      </c>
      <c r="H542">
        <v>601.17999999999995</v>
      </c>
      <c r="I542">
        <v>361</v>
      </c>
      <c r="J542">
        <f t="shared" si="24"/>
        <v>6.8371212121212124E-2</v>
      </c>
      <c r="K542">
        <v>12</v>
      </c>
      <c r="L542">
        <f t="shared" si="25"/>
        <v>0.82045454545454555</v>
      </c>
      <c r="O542" s="13">
        <v>0.18</v>
      </c>
      <c r="P542">
        <f t="shared" si="26"/>
        <v>0.14768181818181819</v>
      </c>
      <c r="Q542" s="6"/>
      <c r="R542" s="6"/>
    </row>
    <row r="543" spans="1:18" hidden="1" x14ac:dyDescent="0.25">
      <c r="A543">
        <v>43226</v>
      </c>
      <c r="B543">
        <v>36538</v>
      </c>
      <c r="C543" t="s">
        <v>1397</v>
      </c>
      <c r="D543" t="s">
        <v>1627</v>
      </c>
      <c r="E543" t="s">
        <v>94</v>
      </c>
      <c r="F543">
        <v>65.8</v>
      </c>
      <c r="G543">
        <v>561.17999999999995</v>
      </c>
      <c r="H543" s="6">
        <v>561.17999999999995</v>
      </c>
      <c r="I543">
        <v>59</v>
      </c>
      <c r="J543">
        <f t="shared" si="24"/>
        <v>1.1174242424242425E-2</v>
      </c>
      <c r="K543" s="6">
        <v>12</v>
      </c>
      <c r="L543">
        <f t="shared" si="25"/>
        <v>0.13409090909090909</v>
      </c>
      <c r="O543" s="13">
        <v>0.27</v>
      </c>
      <c r="P543">
        <f t="shared" si="26"/>
        <v>3.6204545454545455E-2</v>
      </c>
    </row>
    <row r="544" spans="1:18" hidden="1" x14ac:dyDescent="0.25">
      <c r="A544">
        <v>7899</v>
      </c>
      <c r="B544">
        <v>37184</v>
      </c>
      <c r="C544" t="s">
        <v>1035</v>
      </c>
      <c r="D544" t="s">
        <v>287</v>
      </c>
      <c r="E544" t="s">
        <v>94</v>
      </c>
      <c r="F544">
        <v>65.8</v>
      </c>
      <c r="G544">
        <v>383.98</v>
      </c>
      <c r="H544" s="6">
        <v>383.98</v>
      </c>
      <c r="I544">
        <v>5</v>
      </c>
      <c r="J544">
        <f t="shared" si="24"/>
        <v>9.46969696969697E-4</v>
      </c>
      <c r="K544" s="6">
        <v>12</v>
      </c>
      <c r="L544">
        <f t="shared" si="25"/>
        <v>1.1363636363636364E-2</v>
      </c>
      <c r="O544" s="13">
        <v>0.21</v>
      </c>
      <c r="P544">
        <f t="shared" si="26"/>
        <v>2.3863636363636366E-3</v>
      </c>
    </row>
    <row r="545" spans="1:18" hidden="1" x14ac:dyDescent="0.25">
      <c r="A545">
        <v>58296</v>
      </c>
      <c r="B545">
        <v>37484</v>
      </c>
      <c r="C545" t="s">
        <v>1467</v>
      </c>
      <c r="D545" t="s">
        <v>1762</v>
      </c>
      <c r="E545" t="s">
        <v>94</v>
      </c>
      <c r="F545">
        <v>65.8</v>
      </c>
      <c r="G545">
        <v>-557.82000000000005</v>
      </c>
      <c r="H545">
        <v>557.82000000000005</v>
      </c>
      <c r="I545">
        <v>196</v>
      </c>
      <c r="J545">
        <f t="shared" si="24"/>
        <v>3.7121212121212124E-2</v>
      </c>
      <c r="K545">
        <v>12</v>
      </c>
      <c r="L545">
        <f t="shared" si="25"/>
        <v>0.44545454545454549</v>
      </c>
      <c r="O545" s="13">
        <v>0.9</v>
      </c>
      <c r="P545">
        <f t="shared" si="26"/>
        <v>0.40090909090909094</v>
      </c>
      <c r="Q545" s="6"/>
      <c r="R545" s="6"/>
    </row>
    <row r="546" spans="1:18" hidden="1" x14ac:dyDescent="0.25">
      <c r="A546">
        <v>25223</v>
      </c>
      <c r="B546">
        <v>37517</v>
      </c>
      <c r="C546" t="s">
        <v>1069</v>
      </c>
      <c r="D546" t="s">
        <v>1260</v>
      </c>
      <c r="E546" t="s">
        <v>94</v>
      </c>
      <c r="F546">
        <v>65.8</v>
      </c>
      <c r="G546">
        <v>-90.38</v>
      </c>
      <c r="H546" s="6">
        <v>90.38</v>
      </c>
      <c r="I546">
        <v>18</v>
      </c>
      <c r="J546">
        <f t="shared" si="24"/>
        <v>3.4090909090909089E-3</v>
      </c>
      <c r="K546" s="6">
        <v>12</v>
      </c>
      <c r="L546">
        <f t="shared" si="25"/>
        <v>4.0909090909090909E-2</v>
      </c>
      <c r="O546" s="13">
        <v>0.94</v>
      </c>
      <c r="P546">
        <f t="shared" si="26"/>
        <v>3.845454545454545E-2</v>
      </c>
      <c r="Q546" s="6"/>
      <c r="R546" s="6"/>
    </row>
    <row r="547" spans="1:18" hidden="1" x14ac:dyDescent="0.25">
      <c r="A547">
        <v>28181</v>
      </c>
      <c r="B547">
        <v>37519</v>
      </c>
      <c r="C547" t="s">
        <v>1193</v>
      </c>
      <c r="D547" t="s">
        <v>860</v>
      </c>
      <c r="E547" t="s">
        <v>94</v>
      </c>
      <c r="F547">
        <v>65.8</v>
      </c>
      <c r="G547">
        <v>-240.57</v>
      </c>
      <c r="H547">
        <v>240.57</v>
      </c>
      <c r="I547">
        <v>21</v>
      </c>
      <c r="J547">
        <f t="shared" si="24"/>
        <v>3.9772727272727269E-3</v>
      </c>
      <c r="K547">
        <v>12</v>
      </c>
      <c r="L547">
        <f t="shared" si="25"/>
        <v>4.7727272727272722E-2</v>
      </c>
      <c r="O547" s="13">
        <v>0.79</v>
      </c>
      <c r="P547">
        <f t="shared" si="26"/>
        <v>3.7704545454545449E-2</v>
      </c>
      <c r="Q547" s="6"/>
      <c r="R547" s="6"/>
    </row>
    <row r="548" spans="1:18" hidden="1" x14ac:dyDescent="0.25">
      <c r="A548">
        <v>63344</v>
      </c>
      <c r="B548">
        <v>37726</v>
      </c>
      <c r="C548" t="s">
        <v>947</v>
      </c>
      <c r="D548" t="s">
        <v>1645</v>
      </c>
      <c r="E548" t="s">
        <v>94</v>
      </c>
      <c r="F548">
        <v>65.8</v>
      </c>
      <c r="G548">
        <v>-533.75</v>
      </c>
      <c r="H548">
        <v>533.75</v>
      </c>
      <c r="I548">
        <v>254</v>
      </c>
      <c r="J548">
        <f t="shared" si="24"/>
        <v>4.8106060606060604E-2</v>
      </c>
      <c r="K548">
        <v>12</v>
      </c>
      <c r="L548">
        <f t="shared" si="25"/>
        <v>0.57727272727272727</v>
      </c>
      <c r="O548" s="13">
        <v>0.32</v>
      </c>
      <c r="P548">
        <f t="shared" si="26"/>
        <v>0.18472727272727274</v>
      </c>
    </row>
    <row r="549" spans="1:18" hidden="1" x14ac:dyDescent="0.25">
      <c r="A549">
        <v>43584</v>
      </c>
      <c r="B549">
        <v>37793</v>
      </c>
      <c r="C549" t="s">
        <v>1374</v>
      </c>
      <c r="D549" t="s">
        <v>1193</v>
      </c>
      <c r="E549" t="s">
        <v>94</v>
      </c>
      <c r="F549">
        <v>65.8</v>
      </c>
      <c r="G549">
        <v>-594.99</v>
      </c>
      <c r="H549">
        <v>594.99</v>
      </c>
      <c r="I549">
        <v>61</v>
      </c>
      <c r="J549">
        <f t="shared" si="24"/>
        <v>1.1553030303030303E-2</v>
      </c>
      <c r="K549">
        <v>12</v>
      </c>
      <c r="L549">
        <f t="shared" si="25"/>
        <v>0.13863636363636364</v>
      </c>
      <c r="O549" s="13">
        <v>0.8</v>
      </c>
      <c r="P549">
        <f t="shared" si="26"/>
        <v>0.11090909090909092</v>
      </c>
      <c r="Q549" s="6"/>
      <c r="R549" s="6"/>
    </row>
    <row r="550" spans="1:18" hidden="1" x14ac:dyDescent="0.25">
      <c r="A550">
        <v>51584</v>
      </c>
      <c r="B550">
        <v>37794</v>
      </c>
      <c r="C550" t="s">
        <v>1905</v>
      </c>
      <c r="D550" t="s">
        <v>868</v>
      </c>
      <c r="E550" t="s">
        <v>94</v>
      </c>
      <c r="F550">
        <v>65.8</v>
      </c>
      <c r="G550">
        <v>-441.42</v>
      </c>
      <c r="H550">
        <v>441.42</v>
      </c>
      <c r="I550">
        <v>123</v>
      </c>
      <c r="J550">
        <f t="shared" si="24"/>
        <v>2.3295454545454546E-2</v>
      </c>
      <c r="K550">
        <v>12</v>
      </c>
      <c r="L550">
        <f t="shared" si="25"/>
        <v>0.27954545454545454</v>
      </c>
      <c r="O550" s="13">
        <v>0.64</v>
      </c>
      <c r="P550">
        <f t="shared" si="26"/>
        <v>0.17890909090909091</v>
      </c>
    </row>
    <row r="551" spans="1:18" hidden="1" x14ac:dyDescent="0.25">
      <c r="A551">
        <v>61219</v>
      </c>
      <c r="B551">
        <v>38283</v>
      </c>
      <c r="C551" t="s">
        <v>1740</v>
      </c>
      <c r="D551" t="s">
        <v>1655</v>
      </c>
      <c r="E551" t="s">
        <v>94</v>
      </c>
      <c r="F551">
        <v>65.8</v>
      </c>
      <c r="G551">
        <v>-169.34</v>
      </c>
      <c r="H551">
        <v>169.34</v>
      </c>
      <c r="I551">
        <v>229</v>
      </c>
      <c r="J551">
        <f t="shared" si="24"/>
        <v>4.3371212121212123E-2</v>
      </c>
      <c r="K551">
        <v>12</v>
      </c>
      <c r="L551">
        <f t="shared" si="25"/>
        <v>0.5204545454545455</v>
      </c>
      <c r="O551" s="13">
        <v>0.39</v>
      </c>
      <c r="P551">
        <f t="shared" si="26"/>
        <v>0.20297727272727276</v>
      </c>
      <c r="Q551" s="6"/>
      <c r="R551" s="6"/>
    </row>
    <row r="552" spans="1:18" hidden="1" x14ac:dyDescent="0.25">
      <c r="A552">
        <v>29239</v>
      </c>
      <c r="B552">
        <v>38371</v>
      </c>
      <c r="C552" t="s">
        <v>953</v>
      </c>
      <c r="D552" t="s">
        <v>1596</v>
      </c>
      <c r="E552" t="s">
        <v>94</v>
      </c>
      <c r="F552">
        <v>65.8</v>
      </c>
      <c r="G552">
        <v>463.17</v>
      </c>
      <c r="H552" s="6">
        <v>463.17</v>
      </c>
      <c r="I552">
        <v>23</v>
      </c>
      <c r="J552">
        <f t="shared" si="24"/>
        <v>4.3560606060606064E-3</v>
      </c>
      <c r="K552" s="6">
        <v>12</v>
      </c>
      <c r="L552">
        <f t="shared" si="25"/>
        <v>5.2272727272727276E-2</v>
      </c>
      <c r="O552" s="13">
        <v>0.14000000000000001</v>
      </c>
      <c r="P552">
        <f t="shared" si="26"/>
        <v>7.3181818181818192E-3</v>
      </c>
    </row>
    <row r="553" spans="1:18" hidden="1" x14ac:dyDescent="0.25">
      <c r="A553">
        <v>13700</v>
      </c>
      <c r="B553">
        <v>38620</v>
      </c>
      <c r="C553" t="s">
        <v>919</v>
      </c>
      <c r="D553" t="s">
        <v>1206</v>
      </c>
      <c r="E553" t="s">
        <v>94</v>
      </c>
      <c r="F553">
        <v>65.8</v>
      </c>
      <c r="G553">
        <v>358.07</v>
      </c>
      <c r="H553">
        <v>358.07</v>
      </c>
      <c r="I553">
        <v>9</v>
      </c>
      <c r="J553">
        <f t="shared" si="24"/>
        <v>1.7045454545454545E-3</v>
      </c>
      <c r="K553">
        <v>12</v>
      </c>
      <c r="L553">
        <f t="shared" si="25"/>
        <v>2.0454545454545454E-2</v>
      </c>
      <c r="O553" s="13">
        <v>0.47</v>
      </c>
      <c r="P553">
        <f t="shared" si="26"/>
        <v>9.6136363636363624E-3</v>
      </c>
      <c r="Q553" s="6"/>
      <c r="R553" s="6"/>
    </row>
    <row r="554" spans="1:18" hidden="1" x14ac:dyDescent="0.25">
      <c r="A554">
        <v>33666</v>
      </c>
      <c r="B554">
        <v>39327</v>
      </c>
      <c r="C554" t="s">
        <v>956</v>
      </c>
      <c r="D554" t="s">
        <v>823</v>
      </c>
      <c r="F554">
        <v>65.8</v>
      </c>
      <c r="G554">
        <v>-148.54</v>
      </c>
      <c r="H554" s="6">
        <v>148.54</v>
      </c>
      <c r="I554">
        <v>34</v>
      </c>
      <c r="J554">
        <f t="shared" si="24"/>
        <v>6.4393939393939392E-3</v>
      </c>
      <c r="K554" s="6">
        <v>12</v>
      </c>
      <c r="L554">
        <f t="shared" si="25"/>
        <v>7.7272727272727271E-2</v>
      </c>
      <c r="O554" s="13">
        <v>0.28000000000000003</v>
      </c>
      <c r="P554">
        <f t="shared" si="26"/>
        <v>2.1636363636363638E-2</v>
      </c>
      <c r="Q554" s="6"/>
      <c r="R554" s="6"/>
    </row>
    <row r="555" spans="1:18" hidden="1" x14ac:dyDescent="0.25">
      <c r="A555">
        <v>32720</v>
      </c>
      <c r="B555">
        <v>40151</v>
      </c>
      <c r="C555" t="s">
        <v>1659</v>
      </c>
      <c r="D555" t="s">
        <v>1660</v>
      </c>
      <c r="E555" t="s">
        <v>94</v>
      </c>
      <c r="F555">
        <v>65.8</v>
      </c>
      <c r="G555">
        <v>-614.05999999999995</v>
      </c>
      <c r="H555" s="6">
        <v>614.05999999999995</v>
      </c>
      <c r="I555">
        <v>28</v>
      </c>
      <c r="J555">
        <f t="shared" si="24"/>
        <v>5.3030303030303034E-3</v>
      </c>
      <c r="K555" s="6">
        <v>12</v>
      </c>
      <c r="L555">
        <f t="shared" si="25"/>
        <v>6.3636363636363644E-2</v>
      </c>
      <c r="O555" s="13">
        <v>0.28999999999999998</v>
      </c>
      <c r="P555">
        <f t="shared" si="26"/>
        <v>1.8454545454545456E-2</v>
      </c>
      <c r="Q555" s="6"/>
      <c r="R555" s="6"/>
    </row>
    <row r="556" spans="1:18" hidden="1" x14ac:dyDescent="0.25">
      <c r="A556">
        <v>39571</v>
      </c>
      <c r="B556">
        <v>40643</v>
      </c>
      <c r="C556" t="s">
        <v>1770</v>
      </c>
      <c r="D556" t="s">
        <v>1464</v>
      </c>
      <c r="E556" t="s">
        <v>94</v>
      </c>
      <c r="F556">
        <v>65.8</v>
      </c>
      <c r="G556">
        <v>-148.29</v>
      </c>
      <c r="H556" s="6">
        <v>148.29</v>
      </c>
      <c r="I556">
        <v>42</v>
      </c>
      <c r="J556">
        <f t="shared" si="24"/>
        <v>7.9545454545454537E-3</v>
      </c>
      <c r="K556" s="6">
        <v>12</v>
      </c>
      <c r="L556">
        <f t="shared" si="25"/>
        <v>9.5454545454545445E-2</v>
      </c>
      <c r="O556" s="13">
        <v>0.5</v>
      </c>
      <c r="P556">
        <f t="shared" si="26"/>
        <v>4.7727272727272722E-2</v>
      </c>
    </row>
    <row r="557" spans="1:18" hidden="1" x14ac:dyDescent="0.25">
      <c r="A557">
        <v>22157</v>
      </c>
      <c r="B557">
        <v>40909</v>
      </c>
      <c r="C557" t="s">
        <v>1145</v>
      </c>
      <c r="D557" t="s">
        <v>1464</v>
      </c>
      <c r="E557" t="s">
        <v>94</v>
      </c>
      <c r="F557">
        <v>65.8</v>
      </c>
      <c r="G557">
        <v>148.47999999999999</v>
      </c>
      <c r="H557" s="6">
        <v>148.47999999999999</v>
      </c>
      <c r="I557">
        <v>15</v>
      </c>
      <c r="J557">
        <f t="shared" si="24"/>
        <v>2.840909090909091E-3</v>
      </c>
      <c r="K557" s="6">
        <v>12</v>
      </c>
      <c r="L557">
        <f t="shared" si="25"/>
        <v>3.4090909090909088E-2</v>
      </c>
      <c r="O557" s="13">
        <v>0.5</v>
      </c>
      <c r="P557">
        <f t="shared" si="26"/>
        <v>1.7045454545454544E-2</v>
      </c>
    </row>
    <row r="558" spans="1:18" hidden="1" x14ac:dyDescent="0.25">
      <c r="A558">
        <v>36364</v>
      </c>
      <c r="B558">
        <v>40948</v>
      </c>
      <c r="C558" t="s">
        <v>1717</v>
      </c>
      <c r="D558" t="s">
        <v>1718</v>
      </c>
      <c r="E558" t="s">
        <v>94</v>
      </c>
      <c r="F558">
        <v>65.8</v>
      </c>
      <c r="G558">
        <v>541.22</v>
      </c>
      <c r="H558" s="6">
        <v>541.22</v>
      </c>
      <c r="I558">
        <v>34</v>
      </c>
      <c r="J558">
        <f t="shared" si="24"/>
        <v>6.4393939393939392E-3</v>
      </c>
      <c r="K558" s="6">
        <v>12</v>
      </c>
      <c r="L558">
        <f t="shared" si="25"/>
        <v>7.7272727272727271E-2</v>
      </c>
      <c r="O558" s="13">
        <v>0.2</v>
      </c>
      <c r="P558">
        <f t="shared" si="26"/>
        <v>1.5454545454545455E-2</v>
      </c>
    </row>
    <row r="559" spans="1:18" hidden="1" x14ac:dyDescent="0.25">
      <c r="A559">
        <v>55158</v>
      </c>
      <c r="B559">
        <v>41101</v>
      </c>
      <c r="C559" t="s">
        <v>1837</v>
      </c>
      <c r="D559" t="s">
        <v>850</v>
      </c>
      <c r="E559" t="s">
        <v>94</v>
      </c>
      <c r="F559">
        <v>65.8</v>
      </c>
      <c r="G559">
        <v>633.36</v>
      </c>
      <c r="H559">
        <v>633.36</v>
      </c>
      <c r="I559">
        <v>161</v>
      </c>
      <c r="J559">
        <f t="shared" si="24"/>
        <v>3.0492424242424241E-2</v>
      </c>
      <c r="K559">
        <v>12</v>
      </c>
      <c r="L559">
        <f t="shared" si="25"/>
        <v>0.36590909090909091</v>
      </c>
      <c r="O559" s="13">
        <v>0.94</v>
      </c>
      <c r="P559">
        <f t="shared" si="26"/>
        <v>0.34395454545454546</v>
      </c>
      <c r="Q559" s="6"/>
      <c r="R559" s="6"/>
    </row>
    <row r="560" spans="1:18" hidden="1" x14ac:dyDescent="0.25">
      <c r="A560">
        <v>58763</v>
      </c>
      <c r="B560">
        <v>41175</v>
      </c>
      <c r="C560" t="s">
        <v>1991</v>
      </c>
      <c r="D560" t="s">
        <v>1509</v>
      </c>
      <c r="E560" t="s">
        <v>94</v>
      </c>
      <c r="F560">
        <v>65.8</v>
      </c>
      <c r="G560">
        <v>549.53</v>
      </c>
      <c r="H560">
        <v>549.53</v>
      </c>
      <c r="I560">
        <v>200</v>
      </c>
      <c r="J560">
        <f t="shared" si="24"/>
        <v>3.787878787878788E-2</v>
      </c>
      <c r="K560">
        <v>12</v>
      </c>
      <c r="L560">
        <f t="shared" si="25"/>
        <v>0.45454545454545459</v>
      </c>
      <c r="O560" s="13">
        <v>0.28000000000000003</v>
      </c>
      <c r="P560">
        <f t="shared" si="26"/>
        <v>0.12727272727272729</v>
      </c>
    </row>
    <row r="561" spans="1:18" hidden="1" x14ac:dyDescent="0.25">
      <c r="A561">
        <v>68340</v>
      </c>
      <c r="B561">
        <v>41240</v>
      </c>
      <c r="C561" t="s">
        <v>1800</v>
      </c>
      <c r="D561" t="s">
        <v>2059</v>
      </c>
      <c r="E561" t="s">
        <v>94</v>
      </c>
      <c r="F561">
        <v>65.8</v>
      </c>
      <c r="G561">
        <v>361.66</v>
      </c>
      <c r="H561">
        <v>361.66</v>
      </c>
      <c r="I561">
        <v>422</v>
      </c>
      <c r="J561">
        <f t="shared" si="24"/>
        <v>7.9924242424242425E-2</v>
      </c>
      <c r="K561">
        <v>12</v>
      </c>
      <c r="L561">
        <f t="shared" si="25"/>
        <v>0.95909090909090911</v>
      </c>
      <c r="O561" s="13">
        <v>0.85</v>
      </c>
      <c r="P561">
        <f t="shared" si="26"/>
        <v>0.81522727272727269</v>
      </c>
    </row>
    <row r="562" spans="1:18" hidden="1" x14ac:dyDescent="0.25">
      <c r="A562">
        <v>48174</v>
      </c>
      <c r="B562">
        <v>41336</v>
      </c>
      <c r="C562" t="s">
        <v>1792</v>
      </c>
      <c r="D562" t="s">
        <v>1178</v>
      </c>
      <c r="E562" t="s">
        <v>94</v>
      </c>
      <c r="F562">
        <v>65.8</v>
      </c>
      <c r="G562">
        <v>218.53</v>
      </c>
      <c r="H562">
        <v>218.53</v>
      </c>
      <c r="I562">
        <v>94</v>
      </c>
      <c r="J562">
        <f t="shared" si="24"/>
        <v>1.7803030303030303E-2</v>
      </c>
      <c r="K562">
        <v>12</v>
      </c>
      <c r="L562">
        <f t="shared" si="25"/>
        <v>0.21363636363636362</v>
      </c>
      <c r="O562" s="13">
        <v>0.51</v>
      </c>
      <c r="P562">
        <f t="shared" si="26"/>
        <v>0.10895454545454546</v>
      </c>
    </row>
    <row r="563" spans="1:18" hidden="1" x14ac:dyDescent="0.25">
      <c r="A563">
        <v>56209</v>
      </c>
      <c r="B563">
        <v>41337</v>
      </c>
      <c r="C563" t="s">
        <v>1690</v>
      </c>
      <c r="D563" t="s">
        <v>1437</v>
      </c>
      <c r="E563" t="s">
        <v>94</v>
      </c>
      <c r="F563">
        <v>65.8</v>
      </c>
      <c r="G563">
        <v>280.81</v>
      </c>
      <c r="H563">
        <v>280.81</v>
      </c>
      <c r="I563">
        <v>173</v>
      </c>
      <c r="J563">
        <f t="shared" si="24"/>
        <v>3.2765151515151518E-2</v>
      </c>
      <c r="K563">
        <v>12</v>
      </c>
      <c r="L563">
        <f t="shared" si="25"/>
        <v>0.39318181818181819</v>
      </c>
      <c r="O563" s="13">
        <v>0.4</v>
      </c>
      <c r="P563">
        <f t="shared" si="26"/>
        <v>0.15727272727272729</v>
      </c>
    </row>
    <row r="564" spans="1:18" hidden="1" x14ac:dyDescent="0.25">
      <c r="A564">
        <v>34884</v>
      </c>
      <c r="B564">
        <v>41587</v>
      </c>
      <c r="C564" t="s">
        <v>1701</v>
      </c>
      <c r="D564" t="s">
        <v>1702</v>
      </c>
      <c r="E564" t="s">
        <v>94</v>
      </c>
      <c r="F564">
        <v>65.8</v>
      </c>
      <c r="G564">
        <v>-651.84</v>
      </c>
      <c r="H564" s="6">
        <v>651.84</v>
      </c>
      <c r="I564">
        <v>32</v>
      </c>
      <c r="J564">
        <f t="shared" si="24"/>
        <v>6.0606060606060606E-3</v>
      </c>
      <c r="K564" s="6">
        <v>12</v>
      </c>
      <c r="L564">
        <f t="shared" si="25"/>
        <v>7.2727272727272724E-2</v>
      </c>
      <c r="O564" s="13">
        <v>0.91</v>
      </c>
      <c r="P564">
        <f t="shared" si="26"/>
        <v>6.6181818181818175E-2</v>
      </c>
      <c r="Q564" s="6"/>
      <c r="R564" s="6"/>
    </row>
    <row r="565" spans="1:18" hidden="1" x14ac:dyDescent="0.25">
      <c r="A565">
        <v>12639</v>
      </c>
      <c r="B565">
        <v>41673</v>
      </c>
      <c r="C565" t="s">
        <v>812</v>
      </c>
      <c r="D565" t="s">
        <v>1206</v>
      </c>
      <c r="E565" t="s">
        <v>94</v>
      </c>
      <c r="F565">
        <v>65.8</v>
      </c>
      <c r="G565">
        <v>379.31</v>
      </c>
      <c r="H565" s="6">
        <v>379.31</v>
      </c>
      <c r="I565">
        <v>8</v>
      </c>
      <c r="J565">
        <f t="shared" si="24"/>
        <v>1.5151515151515152E-3</v>
      </c>
      <c r="K565" s="6">
        <v>12</v>
      </c>
      <c r="L565">
        <f t="shared" si="25"/>
        <v>1.8181818181818181E-2</v>
      </c>
      <c r="O565" s="13">
        <v>0.47</v>
      </c>
      <c r="P565">
        <f t="shared" si="26"/>
        <v>8.5454545454545453E-3</v>
      </c>
      <c r="Q565" s="6"/>
      <c r="R565" s="6"/>
    </row>
    <row r="566" spans="1:18" hidden="1" x14ac:dyDescent="0.25">
      <c r="A566">
        <v>31699</v>
      </c>
      <c r="B566">
        <v>42077</v>
      </c>
      <c r="C566" t="s">
        <v>1645</v>
      </c>
      <c r="D566" t="s">
        <v>1386</v>
      </c>
      <c r="E566" t="s">
        <v>94</v>
      </c>
      <c r="F566">
        <v>65.8</v>
      </c>
      <c r="G566">
        <v>-534.9</v>
      </c>
      <c r="H566">
        <v>534.9</v>
      </c>
      <c r="I566">
        <v>26</v>
      </c>
      <c r="J566">
        <f t="shared" si="24"/>
        <v>4.9242424242424239E-3</v>
      </c>
      <c r="K566">
        <v>12</v>
      </c>
      <c r="L566">
        <f t="shared" si="25"/>
        <v>5.9090909090909083E-2</v>
      </c>
      <c r="O566" s="13">
        <v>0.32</v>
      </c>
      <c r="P566">
        <f t="shared" si="26"/>
        <v>1.8909090909090907E-2</v>
      </c>
      <c r="Q566" s="6"/>
      <c r="R566" s="6"/>
    </row>
    <row r="567" spans="1:18" hidden="1" x14ac:dyDescent="0.25">
      <c r="A567">
        <v>69003</v>
      </c>
      <c r="B567">
        <v>42546</v>
      </c>
      <c r="C567" t="s">
        <v>1825</v>
      </c>
      <c r="D567" t="s">
        <v>1458</v>
      </c>
      <c r="E567" t="s">
        <v>94</v>
      </c>
      <c r="F567">
        <v>65.8</v>
      </c>
      <c r="G567">
        <v>393.77</v>
      </c>
      <c r="H567">
        <v>393.77</v>
      </c>
      <c r="I567">
        <v>475</v>
      </c>
      <c r="J567">
        <f t="shared" si="24"/>
        <v>8.9962121212121215E-2</v>
      </c>
      <c r="K567">
        <v>12</v>
      </c>
      <c r="L567">
        <f t="shared" si="25"/>
        <v>1.0795454545454546</v>
      </c>
      <c r="O567" s="13">
        <v>0.19</v>
      </c>
      <c r="P567">
        <f t="shared" si="26"/>
        <v>0.20511363636363639</v>
      </c>
    </row>
    <row r="568" spans="1:18" hidden="1" x14ac:dyDescent="0.25">
      <c r="A568">
        <v>33255</v>
      </c>
      <c r="B568">
        <v>42783</v>
      </c>
      <c r="C568" t="s">
        <v>1391</v>
      </c>
      <c r="D568" t="s">
        <v>1668</v>
      </c>
      <c r="E568" t="s">
        <v>94</v>
      </c>
      <c r="F568">
        <v>65.8</v>
      </c>
      <c r="G568">
        <v>-598.59</v>
      </c>
      <c r="H568" s="6">
        <v>598.59</v>
      </c>
      <c r="I568">
        <v>29</v>
      </c>
      <c r="J568">
        <f t="shared" si="24"/>
        <v>5.4924242424242422E-3</v>
      </c>
      <c r="K568" s="6">
        <v>12</v>
      </c>
      <c r="L568">
        <f t="shared" si="25"/>
        <v>6.5909090909090903E-2</v>
      </c>
      <c r="O568" s="13">
        <v>0.18</v>
      </c>
      <c r="P568">
        <f t="shared" si="26"/>
        <v>1.1863636363636363E-2</v>
      </c>
    </row>
    <row r="569" spans="1:18" hidden="1" x14ac:dyDescent="0.25">
      <c r="A569">
        <v>64406</v>
      </c>
      <c r="B569">
        <v>42812</v>
      </c>
      <c r="C569" t="s">
        <v>2033</v>
      </c>
      <c r="D569" t="s">
        <v>1412</v>
      </c>
      <c r="E569" t="s">
        <v>94</v>
      </c>
      <c r="F569">
        <v>65.8</v>
      </c>
      <c r="G569">
        <v>452.13</v>
      </c>
      <c r="H569">
        <v>452.13</v>
      </c>
      <c r="I569">
        <v>276</v>
      </c>
      <c r="J569">
        <f t="shared" si="24"/>
        <v>5.2272727272727269E-2</v>
      </c>
      <c r="K569">
        <v>12</v>
      </c>
      <c r="L569">
        <f t="shared" si="25"/>
        <v>0.6272727272727272</v>
      </c>
      <c r="O569" s="13">
        <v>0.15</v>
      </c>
      <c r="P569">
        <f t="shared" si="26"/>
        <v>9.4090909090909072E-2</v>
      </c>
    </row>
    <row r="570" spans="1:18" hidden="1" x14ac:dyDescent="0.25">
      <c r="A570">
        <v>40566</v>
      </c>
      <c r="B570">
        <v>42840</v>
      </c>
      <c r="C570" t="s">
        <v>1032</v>
      </c>
      <c r="D570" t="s">
        <v>1792</v>
      </c>
      <c r="E570" t="s">
        <v>94</v>
      </c>
      <c r="F570">
        <v>65.8</v>
      </c>
      <c r="G570">
        <v>218.76</v>
      </c>
      <c r="H570" s="6">
        <v>218.76</v>
      </c>
      <c r="I570">
        <v>46</v>
      </c>
      <c r="J570">
        <f t="shared" si="24"/>
        <v>8.7121212121212127E-3</v>
      </c>
      <c r="K570" s="6">
        <v>12</v>
      </c>
      <c r="L570">
        <f t="shared" si="25"/>
        <v>0.10454545454545455</v>
      </c>
      <c r="O570" s="13">
        <v>0.51</v>
      </c>
      <c r="P570">
        <f t="shared" si="26"/>
        <v>5.331818181818182E-2</v>
      </c>
    </row>
    <row r="571" spans="1:18" hidden="1" x14ac:dyDescent="0.25">
      <c r="A571">
        <v>43585</v>
      </c>
      <c r="B571">
        <v>43005</v>
      </c>
      <c r="C571" t="s">
        <v>883</v>
      </c>
      <c r="D571" t="s">
        <v>1839</v>
      </c>
      <c r="E571" t="s">
        <v>94</v>
      </c>
      <c r="F571">
        <v>65.8</v>
      </c>
      <c r="G571">
        <v>155.94</v>
      </c>
      <c r="H571" s="6">
        <v>155.94</v>
      </c>
      <c r="I571">
        <v>61</v>
      </c>
      <c r="J571">
        <f t="shared" si="24"/>
        <v>1.1553030303030303E-2</v>
      </c>
      <c r="K571" s="6">
        <v>12</v>
      </c>
      <c r="L571">
        <f t="shared" si="25"/>
        <v>0.13863636363636364</v>
      </c>
      <c r="O571" s="13">
        <v>0.48</v>
      </c>
      <c r="P571">
        <f t="shared" si="26"/>
        <v>6.6545454545454547E-2</v>
      </c>
      <c r="Q571" s="6"/>
      <c r="R571" s="6"/>
    </row>
    <row r="572" spans="1:18" hidden="1" x14ac:dyDescent="0.25">
      <c r="A572">
        <v>66180</v>
      </c>
      <c r="B572">
        <v>43536</v>
      </c>
      <c r="C572" t="s">
        <v>2026</v>
      </c>
      <c r="D572" t="s">
        <v>1859</v>
      </c>
      <c r="E572" t="s">
        <v>94</v>
      </c>
      <c r="F572">
        <v>65.8</v>
      </c>
      <c r="G572" s="6">
        <v>1116.03</v>
      </c>
      <c r="H572" s="6">
        <v>1116.03</v>
      </c>
      <c r="I572">
        <v>329</v>
      </c>
      <c r="J572">
        <f t="shared" si="24"/>
        <v>6.2310606060606059E-2</v>
      </c>
      <c r="K572">
        <v>12</v>
      </c>
      <c r="L572">
        <f t="shared" si="25"/>
        <v>0.74772727272727268</v>
      </c>
      <c r="O572" s="13">
        <v>0.06</v>
      </c>
      <c r="P572">
        <f t="shared" si="26"/>
        <v>4.4863636363636362E-2</v>
      </c>
    </row>
    <row r="573" spans="1:18" hidden="1" x14ac:dyDescent="0.25">
      <c r="A573">
        <v>26008</v>
      </c>
      <c r="B573">
        <v>43614</v>
      </c>
      <c r="C573" t="s">
        <v>1535</v>
      </c>
      <c r="D573" t="s">
        <v>1536</v>
      </c>
      <c r="E573" t="s">
        <v>94</v>
      </c>
      <c r="F573">
        <v>100.5</v>
      </c>
      <c r="G573" s="6">
        <v>1116.69</v>
      </c>
      <c r="H573" s="6">
        <v>1116.69</v>
      </c>
      <c r="I573">
        <v>19</v>
      </c>
      <c r="J573">
        <f t="shared" si="24"/>
        <v>3.5984848484848487E-3</v>
      </c>
      <c r="K573">
        <v>12</v>
      </c>
      <c r="L573">
        <f t="shared" si="25"/>
        <v>4.3181818181818182E-2</v>
      </c>
      <c r="O573" s="13">
        <v>0.06</v>
      </c>
      <c r="P573">
        <f t="shared" si="26"/>
        <v>2.5909090909090908E-3</v>
      </c>
    </row>
    <row r="574" spans="1:18" hidden="1" x14ac:dyDescent="0.25">
      <c r="A574">
        <v>64774</v>
      </c>
      <c r="B574">
        <v>43619</v>
      </c>
      <c r="C574" t="s">
        <v>1475</v>
      </c>
      <c r="D574" t="s">
        <v>2037</v>
      </c>
      <c r="E574" t="s">
        <v>94</v>
      </c>
      <c r="F574">
        <v>65.8</v>
      </c>
      <c r="G574">
        <v>138.47</v>
      </c>
      <c r="H574">
        <v>138.47</v>
      </c>
      <c r="I574">
        <v>285</v>
      </c>
      <c r="J574">
        <f t="shared" si="24"/>
        <v>5.3977272727272728E-2</v>
      </c>
      <c r="K574">
        <v>12</v>
      </c>
      <c r="L574">
        <f t="shared" si="25"/>
        <v>0.64772727272727271</v>
      </c>
      <c r="O574" s="13">
        <v>0.23</v>
      </c>
      <c r="P574">
        <f t="shared" si="26"/>
        <v>0.14897727272727274</v>
      </c>
    </row>
    <row r="575" spans="1:18" hidden="1" x14ac:dyDescent="0.25">
      <c r="A575">
        <v>6470</v>
      </c>
      <c r="B575">
        <v>44075</v>
      </c>
      <c r="C575" t="s">
        <v>984</v>
      </c>
      <c r="D575" t="s">
        <v>918</v>
      </c>
      <c r="E575" t="s">
        <v>94</v>
      </c>
      <c r="F575">
        <v>65.8</v>
      </c>
      <c r="G575">
        <v>598.87</v>
      </c>
      <c r="H575">
        <v>598.87</v>
      </c>
      <c r="I575">
        <v>4</v>
      </c>
      <c r="J575">
        <f t="shared" si="24"/>
        <v>7.5757575757575758E-4</v>
      </c>
      <c r="K575">
        <v>12</v>
      </c>
      <c r="L575">
        <f t="shared" si="25"/>
        <v>9.0909090909090905E-3</v>
      </c>
      <c r="O575" s="13">
        <v>0.87</v>
      </c>
      <c r="P575">
        <f t="shared" si="26"/>
        <v>7.909090909090909E-3</v>
      </c>
    </row>
    <row r="576" spans="1:18" hidden="1" x14ac:dyDescent="0.25">
      <c r="A576">
        <v>38374</v>
      </c>
      <c r="B576">
        <v>44077</v>
      </c>
      <c r="C576" t="s">
        <v>1724</v>
      </c>
      <c r="D576" t="s">
        <v>984</v>
      </c>
      <c r="E576" t="s">
        <v>94</v>
      </c>
      <c r="F576">
        <v>65.8</v>
      </c>
      <c r="G576">
        <v>599.05999999999995</v>
      </c>
      <c r="H576">
        <v>599.05999999999995</v>
      </c>
      <c r="I576">
        <v>39</v>
      </c>
      <c r="J576">
        <f t="shared" si="24"/>
        <v>7.3863636363636362E-3</v>
      </c>
      <c r="K576">
        <v>12</v>
      </c>
      <c r="L576">
        <f t="shared" si="25"/>
        <v>8.8636363636363638E-2</v>
      </c>
      <c r="O576" s="13">
        <v>0.87</v>
      </c>
      <c r="P576">
        <f t="shared" si="26"/>
        <v>7.711363636363637E-2</v>
      </c>
    </row>
    <row r="577" spans="1:18" hidden="1" x14ac:dyDescent="0.25">
      <c r="A577">
        <v>31317</v>
      </c>
      <c r="B577">
        <v>345931</v>
      </c>
      <c r="C577" t="s">
        <v>1638</v>
      </c>
      <c r="D577" t="s">
        <v>1577</v>
      </c>
      <c r="E577" t="s">
        <v>70</v>
      </c>
      <c r="F577">
        <v>65.8</v>
      </c>
      <c r="G577">
        <v>434.27</v>
      </c>
      <c r="H577" s="6">
        <v>434.27</v>
      </c>
      <c r="I577">
        <v>26</v>
      </c>
      <c r="J577">
        <f t="shared" si="24"/>
        <v>4.9242424242424239E-3</v>
      </c>
      <c r="K577" s="6">
        <v>12</v>
      </c>
      <c r="L577">
        <f t="shared" si="25"/>
        <v>5.9090909090909083E-2</v>
      </c>
      <c r="O577" s="13">
        <v>0.52</v>
      </c>
      <c r="P577">
        <f t="shared" si="26"/>
        <v>3.0727272727272725E-2</v>
      </c>
    </row>
    <row r="578" spans="1:18" hidden="1" x14ac:dyDescent="0.25">
      <c r="A578">
        <v>68049</v>
      </c>
      <c r="B578">
        <v>800</v>
      </c>
      <c r="C578" t="s">
        <v>1623</v>
      </c>
      <c r="D578" t="s">
        <v>1852</v>
      </c>
      <c r="E578" t="s">
        <v>239</v>
      </c>
      <c r="F578">
        <v>140</v>
      </c>
      <c r="G578">
        <v>62.27</v>
      </c>
      <c r="H578">
        <v>62.27</v>
      </c>
      <c r="I578">
        <v>563</v>
      </c>
      <c r="J578">
        <f t="shared" ref="J578:J641" si="27">I578/5280</f>
        <v>0.10662878787878788</v>
      </c>
      <c r="K578" s="110">
        <v>8</v>
      </c>
      <c r="L578">
        <f t="shared" ref="L578:L641" si="28">J578*K578</f>
        <v>0.85303030303030303</v>
      </c>
      <c r="O578" s="13">
        <v>0.73</v>
      </c>
      <c r="P578">
        <f t="shared" ref="P578:P641" si="29">O578*L578</f>
        <v>0.62271212121212116</v>
      </c>
    </row>
    <row r="579" spans="1:18" hidden="1" x14ac:dyDescent="0.25">
      <c r="A579">
        <v>8936</v>
      </c>
      <c r="B579">
        <v>804</v>
      </c>
      <c r="C579" t="s">
        <v>1065</v>
      </c>
      <c r="D579" t="s">
        <v>1066</v>
      </c>
      <c r="E579" t="s">
        <v>239</v>
      </c>
      <c r="F579">
        <v>140</v>
      </c>
      <c r="G579">
        <v>-61.16</v>
      </c>
      <c r="H579" s="6">
        <v>61.16</v>
      </c>
      <c r="I579">
        <v>5</v>
      </c>
      <c r="J579">
        <f t="shared" si="27"/>
        <v>9.46969696969697E-4</v>
      </c>
      <c r="K579" s="110">
        <v>8</v>
      </c>
      <c r="L579">
        <f t="shared" si="28"/>
        <v>7.575757575757576E-3</v>
      </c>
      <c r="O579" s="13">
        <v>0.86</v>
      </c>
      <c r="P579">
        <f t="shared" si="29"/>
        <v>6.5151515151515155E-3</v>
      </c>
    </row>
    <row r="580" spans="1:18" hidden="1" x14ac:dyDescent="0.25">
      <c r="A580">
        <v>68059</v>
      </c>
      <c r="B580">
        <v>860</v>
      </c>
      <c r="C580" t="s">
        <v>2056</v>
      </c>
      <c r="D580" t="s">
        <v>1876</v>
      </c>
      <c r="E580" t="s">
        <v>94</v>
      </c>
      <c r="F580">
        <v>100.5</v>
      </c>
      <c r="G580">
        <v>438.11</v>
      </c>
      <c r="H580">
        <v>438.11</v>
      </c>
      <c r="I580">
        <v>410</v>
      </c>
      <c r="J580">
        <f t="shared" si="27"/>
        <v>7.7651515151515152E-2</v>
      </c>
      <c r="K580" s="110">
        <v>8</v>
      </c>
      <c r="L580">
        <f t="shared" si="28"/>
        <v>0.62121212121212122</v>
      </c>
      <c r="O580" s="13">
        <v>0.18</v>
      </c>
      <c r="P580">
        <f t="shared" si="29"/>
        <v>0.11181818181818182</v>
      </c>
      <c r="Q580" s="6"/>
      <c r="R580" s="6"/>
    </row>
    <row r="581" spans="1:18" hidden="1" x14ac:dyDescent="0.25">
      <c r="A581">
        <v>29944</v>
      </c>
      <c r="B581">
        <v>1291</v>
      </c>
      <c r="C581" t="s">
        <v>1613</v>
      </c>
      <c r="D581" t="s">
        <v>1123</v>
      </c>
      <c r="E581" t="s">
        <v>94</v>
      </c>
      <c r="F581">
        <v>100.5</v>
      </c>
      <c r="G581">
        <v>-224.13</v>
      </c>
      <c r="H581" s="6">
        <v>224.13</v>
      </c>
      <c r="I581">
        <v>24</v>
      </c>
      <c r="J581">
        <f t="shared" si="27"/>
        <v>4.5454545454545452E-3</v>
      </c>
      <c r="K581" s="110">
        <v>8</v>
      </c>
      <c r="L581">
        <f t="shared" si="28"/>
        <v>3.6363636363636362E-2</v>
      </c>
      <c r="O581" s="13">
        <v>0.16</v>
      </c>
      <c r="P581">
        <f t="shared" si="29"/>
        <v>5.8181818181818178E-3</v>
      </c>
      <c r="Q581" s="6"/>
      <c r="R581" s="6"/>
    </row>
    <row r="582" spans="1:18" hidden="1" x14ac:dyDescent="0.25">
      <c r="A582">
        <v>1481</v>
      </c>
      <c r="B582">
        <v>1383</v>
      </c>
      <c r="C582" t="s">
        <v>829</v>
      </c>
      <c r="D582" t="s">
        <v>830</v>
      </c>
      <c r="E582" t="s">
        <v>239</v>
      </c>
      <c r="F582">
        <v>140</v>
      </c>
      <c r="G582">
        <v>-64.64</v>
      </c>
      <c r="H582">
        <v>64.64</v>
      </c>
      <c r="I582">
        <v>2</v>
      </c>
      <c r="J582">
        <f t="shared" si="27"/>
        <v>3.7878787878787879E-4</v>
      </c>
      <c r="K582" s="110">
        <v>8</v>
      </c>
      <c r="L582">
        <f t="shared" si="28"/>
        <v>3.0303030303030303E-3</v>
      </c>
      <c r="O582" s="13">
        <v>0.82</v>
      </c>
      <c r="P582">
        <f t="shared" si="29"/>
        <v>2.4848484848484847E-3</v>
      </c>
      <c r="Q582" s="6"/>
      <c r="R582" s="6"/>
    </row>
    <row r="583" spans="1:18" hidden="1" x14ac:dyDescent="0.25">
      <c r="A583">
        <v>15747</v>
      </c>
      <c r="B583">
        <v>1754</v>
      </c>
      <c r="C583" t="s">
        <v>1291</v>
      </c>
      <c r="D583" t="s">
        <v>969</v>
      </c>
      <c r="E583" t="s">
        <v>239</v>
      </c>
      <c r="F583">
        <v>140</v>
      </c>
      <c r="G583">
        <v>59.69</v>
      </c>
      <c r="H583" s="6">
        <v>59.69</v>
      </c>
      <c r="I583">
        <v>10</v>
      </c>
      <c r="J583">
        <f t="shared" si="27"/>
        <v>1.893939393939394E-3</v>
      </c>
      <c r="K583" s="110">
        <v>8</v>
      </c>
      <c r="L583">
        <f t="shared" si="28"/>
        <v>1.5151515151515152E-2</v>
      </c>
      <c r="O583" s="13">
        <v>0.88</v>
      </c>
      <c r="P583">
        <f t="shared" si="29"/>
        <v>1.3333333333333334E-2</v>
      </c>
      <c r="Q583" s="6"/>
      <c r="R583" s="6"/>
    </row>
    <row r="584" spans="1:18" hidden="1" x14ac:dyDescent="0.25">
      <c r="A584">
        <v>50739</v>
      </c>
      <c r="B584">
        <v>1888</v>
      </c>
      <c r="C584" t="s">
        <v>1807</v>
      </c>
      <c r="D584" t="s">
        <v>1011</v>
      </c>
      <c r="E584" t="s">
        <v>239</v>
      </c>
      <c r="F584">
        <v>140</v>
      </c>
      <c r="G584">
        <v>108.43</v>
      </c>
      <c r="H584">
        <v>108.43</v>
      </c>
      <c r="I584">
        <v>115</v>
      </c>
      <c r="J584">
        <f t="shared" si="27"/>
        <v>2.1780303030303032E-2</v>
      </c>
      <c r="K584" s="110">
        <v>8</v>
      </c>
      <c r="L584">
        <f t="shared" si="28"/>
        <v>0.17424242424242425</v>
      </c>
      <c r="O584" s="13">
        <v>0.84</v>
      </c>
      <c r="P584">
        <f t="shared" si="29"/>
        <v>0.14636363636363636</v>
      </c>
    </row>
    <row r="585" spans="1:18" hidden="1" x14ac:dyDescent="0.25">
      <c r="A585">
        <v>12965</v>
      </c>
      <c r="B585">
        <v>2220</v>
      </c>
      <c r="C585" t="s">
        <v>1185</v>
      </c>
      <c r="D585" t="s">
        <v>796</v>
      </c>
      <c r="E585" t="s">
        <v>239</v>
      </c>
      <c r="F585">
        <v>140</v>
      </c>
      <c r="G585">
        <v>-85.89</v>
      </c>
      <c r="H585">
        <v>85.89</v>
      </c>
      <c r="I585">
        <v>8</v>
      </c>
      <c r="J585">
        <f t="shared" si="27"/>
        <v>1.5151515151515152E-3</v>
      </c>
      <c r="K585" s="110">
        <v>8</v>
      </c>
      <c r="L585">
        <f t="shared" si="28"/>
        <v>1.2121212121212121E-2</v>
      </c>
      <c r="O585" s="13">
        <v>0.8</v>
      </c>
      <c r="P585">
        <f t="shared" si="29"/>
        <v>9.696969696969697E-3</v>
      </c>
    </row>
    <row r="586" spans="1:18" hidden="1" x14ac:dyDescent="0.25">
      <c r="A586">
        <v>70356</v>
      </c>
      <c r="B586">
        <v>2377</v>
      </c>
      <c r="C586" t="s">
        <v>1810</v>
      </c>
      <c r="D586" t="s">
        <v>1037</v>
      </c>
      <c r="E586" t="s">
        <v>94</v>
      </c>
      <c r="F586">
        <v>100.5</v>
      </c>
      <c r="G586">
        <v>-254.75</v>
      </c>
      <c r="H586">
        <v>254.75</v>
      </c>
      <c r="I586">
        <v>651</v>
      </c>
      <c r="J586">
        <f t="shared" si="27"/>
        <v>0.12329545454545454</v>
      </c>
      <c r="K586" s="110">
        <v>8</v>
      </c>
      <c r="L586">
        <f t="shared" si="28"/>
        <v>0.98636363636363633</v>
      </c>
      <c r="O586" s="13">
        <v>0.16</v>
      </c>
      <c r="P586">
        <f t="shared" si="29"/>
        <v>0.15781818181818183</v>
      </c>
    </row>
    <row r="587" spans="1:18" hidden="1" x14ac:dyDescent="0.25">
      <c r="A587">
        <v>21972</v>
      </c>
      <c r="B587">
        <v>2414</v>
      </c>
      <c r="C587" t="s">
        <v>1087</v>
      </c>
      <c r="D587" t="s">
        <v>941</v>
      </c>
      <c r="E587" t="s">
        <v>239</v>
      </c>
      <c r="F587">
        <v>140</v>
      </c>
      <c r="G587">
        <v>176.46</v>
      </c>
      <c r="H587" s="6">
        <v>176.46</v>
      </c>
      <c r="I587">
        <v>15</v>
      </c>
      <c r="J587">
        <f t="shared" si="27"/>
        <v>2.840909090909091E-3</v>
      </c>
      <c r="K587" s="110">
        <v>8</v>
      </c>
      <c r="L587">
        <f t="shared" si="28"/>
        <v>2.2727272727272728E-2</v>
      </c>
      <c r="O587" s="13">
        <v>0.44</v>
      </c>
      <c r="P587">
        <f t="shared" si="29"/>
        <v>0.01</v>
      </c>
      <c r="Q587" s="6"/>
      <c r="R587" s="6"/>
    </row>
    <row r="588" spans="1:18" hidden="1" x14ac:dyDescent="0.25">
      <c r="A588">
        <v>68230</v>
      </c>
      <c r="B588">
        <v>2992</v>
      </c>
      <c r="C588" t="s">
        <v>1113</v>
      </c>
      <c r="D588" t="s">
        <v>1793</v>
      </c>
      <c r="E588" t="s">
        <v>239</v>
      </c>
      <c r="F588">
        <v>140</v>
      </c>
      <c r="G588">
        <v>131.09</v>
      </c>
      <c r="H588">
        <v>131.09</v>
      </c>
      <c r="I588">
        <v>417</v>
      </c>
      <c r="J588">
        <f t="shared" si="27"/>
        <v>7.8977272727272729E-2</v>
      </c>
      <c r="K588" s="110">
        <v>8</v>
      </c>
      <c r="L588">
        <f t="shared" si="28"/>
        <v>0.63181818181818183</v>
      </c>
      <c r="O588" s="13">
        <v>0.27</v>
      </c>
      <c r="P588">
        <f t="shared" si="29"/>
        <v>0.1705909090909091</v>
      </c>
    </row>
    <row r="589" spans="1:18" hidden="1" x14ac:dyDescent="0.25">
      <c r="A589">
        <v>46295</v>
      </c>
      <c r="B589">
        <v>3116</v>
      </c>
      <c r="C589" t="s">
        <v>1876</v>
      </c>
      <c r="D589" t="s">
        <v>1877</v>
      </c>
      <c r="E589" t="s">
        <v>94</v>
      </c>
      <c r="F589">
        <v>100.5</v>
      </c>
      <c r="G589">
        <v>436.11</v>
      </c>
      <c r="H589" s="6">
        <v>436.11</v>
      </c>
      <c r="I589">
        <v>80</v>
      </c>
      <c r="J589">
        <f t="shared" si="27"/>
        <v>1.5151515151515152E-2</v>
      </c>
      <c r="K589" s="110">
        <v>8</v>
      </c>
      <c r="L589">
        <f t="shared" si="28"/>
        <v>0.12121212121212122</v>
      </c>
      <c r="O589" s="13">
        <v>0.18</v>
      </c>
      <c r="P589">
        <f t="shared" si="29"/>
        <v>2.1818181818181816E-2</v>
      </c>
      <c r="Q589" s="6"/>
      <c r="R589" s="6"/>
    </row>
    <row r="590" spans="1:18" hidden="1" x14ac:dyDescent="0.25">
      <c r="A590">
        <v>29211</v>
      </c>
      <c r="B590">
        <v>3286</v>
      </c>
      <c r="C590" t="s">
        <v>875</v>
      </c>
      <c r="D590" t="s">
        <v>1595</v>
      </c>
      <c r="E590" t="s">
        <v>239</v>
      </c>
      <c r="F590">
        <v>140</v>
      </c>
      <c r="G590">
        <v>196.85</v>
      </c>
      <c r="H590" s="6">
        <v>196.85</v>
      </c>
      <c r="I590">
        <v>23</v>
      </c>
      <c r="J590">
        <f t="shared" si="27"/>
        <v>4.3560606060606064E-3</v>
      </c>
      <c r="K590" s="110">
        <v>8</v>
      </c>
      <c r="L590">
        <f t="shared" si="28"/>
        <v>3.4848484848484851E-2</v>
      </c>
      <c r="O590" s="13">
        <v>0.4</v>
      </c>
      <c r="P590">
        <f t="shared" si="29"/>
        <v>1.3939393939393941E-2</v>
      </c>
      <c r="Q590" s="6"/>
      <c r="R590" s="6"/>
    </row>
    <row r="591" spans="1:18" hidden="1" x14ac:dyDescent="0.25">
      <c r="A591">
        <v>28787</v>
      </c>
      <c r="B591">
        <v>3386</v>
      </c>
      <c r="C591" t="s">
        <v>1592</v>
      </c>
      <c r="D591" t="s">
        <v>1593</v>
      </c>
      <c r="E591" t="s">
        <v>94</v>
      </c>
      <c r="F591">
        <v>100.5</v>
      </c>
      <c r="G591">
        <v>-153.15</v>
      </c>
      <c r="H591" s="6">
        <v>153.15</v>
      </c>
      <c r="I591">
        <v>22</v>
      </c>
      <c r="J591">
        <f t="shared" si="27"/>
        <v>4.1666666666666666E-3</v>
      </c>
      <c r="K591" s="110">
        <v>8</v>
      </c>
      <c r="L591">
        <f t="shared" si="28"/>
        <v>3.3333333333333333E-2</v>
      </c>
      <c r="O591" s="13">
        <v>0.43</v>
      </c>
      <c r="P591">
        <f t="shared" si="29"/>
        <v>1.4333333333333333E-2</v>
      </c>
    </row>
    <row r="592" spans="1:18" hidden="1" x14ac:dyDescent="0.25">
      <c r="A592">
        <v>61553</v>
      </c>
      <c r="B592">
        <v>3421</v>
      </c>
      <c r="C592" t="s">
        <v>888</v>
      </c>
      <c r="D592" t="s">
        <v>1317</v>
      </c>
      <c r="E592" t="s">
        <v>239</v>
      </c>
      <c r="F592">
        <v>140</v>
      </c>
      <c r="G592">
        <v>179.39</v>
      </c>
      <c r="H592">
        <v>179.39</v>
      </c>
      <c r="I592">
        <v>232</v>
      </c>
      <c r="J592">
        <f t="shared" si="27"/>
        <v>4.3939393939393938E-2</v>
      </c>
      <c r="K592" s="110">
        <v>8</v>
      </c>
      <c r="L592">
        <f t="shared" si="28"/>
        <v>0.3515151515151515</v>
      </c>
      <c r="O592" s="13">
        <v>0.44</v>
      </c>
      <c r="P592">
        <f t="shared" si="29"/>
        <v>0.15466666666666667</v>
      </c>
    </row>
    <row r="593" spans="1:18" hidden="1" x14ac:dyDescent="0.25">
      <c r="A593">
        <v>14905</v>
      </c>
      <c r="B593">
        <v>3441</v>
      </c>
      <c r="C593" t="s">
        <v>1270</v>
      </c>
      <c r="D593" t="s">
        <v>1271</v>
      </c>
      <c r="E593" t="s">
        <v>94</v>
      </c>
      <c r="F593">
        <v>100.5</v>
      </c>
      <c r="G593">
        <v>-252.12</v>
      </c>
      <c r="H593" s="6">
        <v>252.12</v>
      </c>
      <c r="I593">
        <v>10</v>
      </c>
      <c r="J593">
        <f t="shared" si="27"/>
        <v>1.893939393939394E-3</v>
      </c>
      <c r="K593" s="110">
        <v>8</v>
      </c>
      <c r="L593">
        <f t="shared" si="28"/>
        <v>1.5151515151515152E-2</v>
      </c>
      <c r="O593" s="13">
        <v>0.14000000000000001</v>
      </c>
      <c r="P593">
        <f t="shared" si="29"/>
        <v>2.1212121212121214E-3</v>
      </c>
    </row>
    <row r="594" spans="1:18" hidden="1" x14ac:dyDescent="0.25">
      <c r="A594">
        <v>62575</v>
      </c>
      <c r="B594">
        <v>3563</v>
      </c>
      <c r="C594" t="s">
        <v>1691</v>
      </c>
      <c r="D594" t="s">
        <v>2018</v>
      </c>
      <c r="E594" t="s">
        <v>94</v>
      </c>
      <c r="F594">
        <v>140</v>
      </c>
      <c r="G594">
        <v>-229.05</v>
      </c>
      <c r="H594">
        <v>229.05</v>
      </c>
      <c r="I594">
        <v>250</v>
      </c>
      <c r="J594">
        <f t="shared" si="27"/>
        <v>4.7348484848484848E-2</v>
      </c>
      <c r="K594" s="110">
        <v>8</v>
      </c>
      <c r="L594">
        <f t="shared" si="28"/>
        <v>0.37878787878787878</v>
      </c>
      <c r="O594" s="13">
        <v>0.16</v>
      </c>
      <c r="P594">
        <f t="shared" si="29"/>
        <v>6.0606060606060608E-2</v>
      </c>
      <c r="Q594" s="6"/>
      <c r="R594" s="6"/>
    </row>
    <row r="595" spans="1:18" hidden="1" x14ac:dyDescent="0.25">
      <c r="A595">
        <v>57753</v>
      </c>
      <c r="B595">
        <v>3879</v>
      </c>
      <c r="C595" t="s">
        <v>815</v>
      </c>
      <c r="D595" t="s">
        <v>1801</v>
      </c>
      <c r="E595" t="s">
        <v>239</v>
      </c>
      <c r="F595">
        <v>140</v>
      </c>
      <c r="G595">
        <v>185.64</v>
      </c>
      <c r="H595">
        <v>185.64</v>
      </c>
      <c r="I595">
        <v>190</v>
      </c>
      <c r="J595">
        <f t="shared" si="27"/>
        <v>3.5984848484848488E-2</v>
      </c>
      <c r="K595" s="110">
        <v>8</v>
      </c>
      <c r="L595">
        <f t="shared" si="28"/>
        <v>0.2878787878787879</v>
      </c>
      <c r="O595" s="13">
        <v>0.65</v>
      </c>
      <c r="P595">
        <f t="shared" si="29"/>
        <v>0.18712121212121213</v>
      </c>
    </row>
    <row r="596" spans="1:18" hidden="1" x14ac:dyDescent="0.25">
      <c r="A596">
        <v>47103</v>
      </c>
      <c r="B596">
        <v>3989</v>
      </c>
      <c r="C596" t="s">
        <v>1891</v>
      </c>
      <c r="D596" t="s">
        <v>849</v>
      </c>
      <c r="E596" t="s">
        <v>239</v>
      </c>
      <c r="F596">
        <v>140</v>
      </c>
      <c r="G596">
        <v>195.51</v>
      </c>
      <c r="H596" s="6">
        <v>195.51</v>
      </c>
      <c r="I596">
        <v>86</v>
      </c>
      <c r="J596">
        <f t="shared" si="27"/>
        <v>1.6287878787878789E-2</v>
      </c>
      <c r="K596" s="110">
        <v>8</v>
      </c>
      <c r="L596">
        <f t="shared" si="28"/>
        <v>0.13030303030303031</v>
      </c>
      <c r="O596" s="13">
        <v>0.4</v>
      </c>
      <c r="P596">
        <f t="shared" si="29"/>
        <v>5.2121212121212124E-2</v>
      </c>
    </row>
    <row r="597" spans="1:18" hidden="1" x14ac:dyDescent="0.25">
      <c r="A597">
        <v>5759</v>
      </c>
      <c r="B597">
        <v>4159</v>
      </c>
      <c r="C597" t="s">
        <v>963</v>
      </c>
      <c r="D597" t="s">
        <v>825</v>
      </c>
      <c r="E597" t="s">
        <v>239</v>
      </c>
      <c r="F597">
        <v>140</v>
      </c>
      <c r="G597">
        <v>-236.2</v>
      </c>
      <c r="H597" s="6">
        <v>236.2</v>
      </c>
      <c r="I597">
        <v>4</v>
      </c>
      <c r="J597">
        <f t="shared" si="27"/>
        <v>7.5757575757575758E-4</v>
      </c>
      <c r="K597" s="110">
        <v>8</v>
      </c>
      <c r="L597">
        <f t="shared" si="28"/>
        <v>6.0606060606060606E-3</v>
      </c>
      <c r="O597" s="13">
        <v>0.32</v>
      </c>
      <c r="P597">
        <f t="shared" si="29"/>
        <v>1.9393939393939393E-3</v>
      </c>
    </row>
    <row r="598" spans="1:18" hidden="1" x14ac:dyDescent="0.25">
      <c r="A598">
        <v>38390</v>
      </c>
      <c r="B598">
        <v>4177</v>
      </c>
      <c r="C598" t="s">
        <v>1162</v>
      </c>
      <c r="D598" t="s">
        <v>1418</v>
      </c>
      <c r="E598" t="s">
        <v>239</v>
      </c>
      <c r="F598">
        <v>140</v>
      </c>
      <c r="G598">
        <v>-131.5</v>
      </c>
      <c r="H598" s="6">
        <v>131.5</v>
      </c>
      <c r="I598">
        <v>39</v>
      </c>
      <c r="J598">
        <f t="shared" si="27"/>
        <v>7.3863636363636362E-3</v>
      </c>
      <c r="K598" s="110">
        <v>8</v>
      </c>
      <c r="L598">
        <f t="shared" si="28"/>
        <v>5.909090909090909E-2</v>
      </c>
      <c r="O598" s="13">
        <v>0.72</v>
      </c>
      <c r="P598">
        <f t="shared" si="29"/>
        <v>4.2545454545454546E-2</v>
      </c>
      <c r="Q598" s="6"/>
      <c r="R598" s="6"/>
    </row>
    <row r="599" spans="1:18" hidden="1" x14ac:dyDescent="0.25">
      <c r="A599">
        <v>52840</v>
      </c>
      <c r="B599">
        <v>4490</v>
      </c>
      <c r="C599" t="s">
        <v>805</v>
      </c>
      <c r="D599" t="s">
        <v>884</v>
      </c>
      <c r="E599" t="s">
        <v>239</v>
      </c>
      <c r="F599">
        <v>100.5</v>
      </c>
      <c r="G599">
        <v>118.56</v>
      </c>
      <c r="H599">
        <v>118.56</v>
      </c>
      <c r="I599">
        <v>135</v>
      </c>
      <c r="J599">
        <f t="shared" si="27"/>
        <v>2.556818181818182E-2</v>
      </c>
      <c r="K599" s="110">
        <v>8</v>
      </c>
      <c r="L599">
        <f t="shared" si="28"/>
        <v>0.20454545454545456</v>
      </c>
      <c r="O599" s="13">
        <v>0.77</v>
      </c>
      <c r="P599">
        <f t="shared" si="29"/>
        <v>0.1575</v>
      </c>
      <c r="Q599" s="6"/>
      <c r="R599" s="6"/>
    </row>
    <row r="600" spans="1:18" hidden="1" x14ac:dyDescent="0.25">
      <c r="A600">
        <v>4368</v>
      </c>
      <c r="B600">
        <v>4566</v>
      </c>
      <c r="C600" t="s">
        <v>924</v>
      </c>
      <c r="D600" t="s">
        <v>925</v>
      </c>
      <c r="E600" t="s">
        <v>94</v>
      </c>
      <c r="F600">
        <v>100.5</v>
      </c>
      <c r="G600">
        <v>361.13</v>
      </c>
      <c r="H600">
        <v>361.13</v>
      </c>
      <c r="I600">
        <v>3</v>
      </c>
      <c r="J600">
        <f t="shared" si="27"/>
        <v>5.6818181818181815E-4</v>
      </c>
      <c r="K600" s="110">
        <v>8</v>
      </c>
      <c r="L600">
        <f t="shared" si="28"/>
        <v>4.5454545454545452E-3</v>
      </c>
      <c r="O600" s="13">
        <v>0.23</v>
      </c>
      <c r="P600">
        <f t="shared" si="29"/>
        <v>1.0454545454545454E-3</v>
      </c>
      <c r="Q600" s="6"/>
      <c r="R600" s="6"/>
    </row>
    <row r="601" spans="1:18" hidden="1" x14ac:dyDescent="0.25">
      <c r="A601">
        <v>30524</v>
      </c>
      <c r="B601">
        <v>4581</v>
      </c>
      <c r="C601" t="s">
        <v>873</v>
      </c>
      <c r="D601" t="s">
        <v>1623</v>
      </c>
      <c r="E601" t="s">
        <v>70</v>
      </c>
      <c r="F601">
        <v>140</v>
      </c>
      <c r="G601">
        <v>63.33</v>
      </c>
      <c r="H601">
        <v>63.33</v>
      </c>
      <c r="I601">
        <v>25</v>
      </c>
      <c r="J601">
        <f t="shared" si="27"/>
        <v>4.734848484848485E-3</v>
      </c>
      <c r="K601" s="110">
        <v>8</v>
      </c>
      <c r="L601">
        <f t="shared" si="28"/>
        <v>3.787878787878788E-2</v>
      </c>
      <c r="O601" s="13">
        <v>0.72</v>
      </c>
      <c r="P601">
        <f t="shared" si="29"/>
        <v>2.7272727272727271E-2</v>
      </c>
      <c r="Q601" s="6"/>
      <c r="R601" s="6"/>
    </row>
    <row r="602" spans="1:18" hidden="1" x14ac:dyDescent="0.25">
      <c r="A602">
        <v>14663</v>
      </c>
      <c r="B602">
        <v>4668</v>
      </c>
      <c r="C602" t="s">
        <v>1065</v>
      </c>
      <c r="D602" t="s">
        <v>1262</v>
      </c>
      <c r="E602" t="s">
        <v>239</v>
      </c>
      <c r="F602">
        <v>140</v>
      </c>
      <c r="G602">
        <v>60.97</v>
      </c>
      <c r="H602">
        <v>60.97</v>
      </c>
      <c r="I602">
        <v>10</v>
      </c>
      <c r="J602">
        <f t="shared" si="27"/>
        <v>1.893939393939394E-3</v>
      </c>
      <c r="K602" s="110">
        <v>8</v>
      </c>
      <c r="L602">
        <f t="shared" si="28"/>
        <v>1.5151515151515152E-2</v>
      </c>
      <c r="O602" s="13">
        <v>0.87</v>
      </c>
      <c r="P602">
        <f t="shared" si="29"/>
        <v>1.3181818181818182E-2</v>
      </c>
      <c r="Q602" s="6"/>
      <c r="R602" s="6"/>
    </row>
    <row r="603" spans="1:18" hidden="1" x14ac:dyDescent="0.25">
      <c r="A603">
        <v>46365</v>
      </c>
      <c r="B603">
        <v>4829</v>
      </c>
      <c r="C603" t="s">
        <v>1365</v>
      </c>
      <c r="D603" t="s">
        <v>1881</v>
      </c>
      <c r="E603" t="s">
        <v>94</v>
      </c>
      <c r="F603">
        <v>100.5</v>
      </c>
      <c r="G603">
        <v>-177.13</v>
      </c>
      <c r="H603" s="6">
        <v>177.13</v>
      </c>
      <c r="I603">
        <v>81</v>
      </c>
      <c r="J603">
        <f t="shared" si="27"/>
        <v>1.5340909090909091E-2</v>
      </c>
      <c r="K603" s="110">
        <v>8</v>
      </c>
      <c r="L603">
        <f t="shared" si="28"/>
        <v>0.12272727272727273</v>
      </c>
      <c r="O603" s="13">
        <v>0.42</v>
      </c>
      <c r="P603">
        <f t="shared" si="29"/>
        <v>5.154545454545454E-2</v>
      </c>
      <c r="Q603" s="6"/>
      <c r="R603" s="6"/>
    </row>
    <row r="604" spans="1:18" hidden="1" x14ac:dyDescent="0.25">
      <c r="A604">
        <v>70244</v>
      </c>
      <c r="B604">
        <v>4887</v>
      </c>
      <c r="C604" t="s">
        <v>1933</v>
      </c>
      <c r="D604" t="s">
        <v>2057</v>
      </c>
      <c r="E604" t="s">
        <v>70</v>
      </c>
      <c r="F604">
        <v>130</v>
      </c>
      <c r="G604">
        <v>-70.81</v>
      </c>
      <c r="H604">
        <v>70.81</v>
      </c>
      <c r="I604">
        <v>614</v>
      </c>
      <c r="J604">
        <f t="shared" si="27"/>
        <v>0.11628787878787879</v>
      </c>
      <c r="K604" s="110">
        <v>8</v>
      </c>
      <c r="L604">
        <f t="shared" si="28"/>
        <v>0.9303030303030303</v>
      </c>
      <c r="O604" s="13">
        <v>0.64</v>
      </c>
      <c r="P604">
        <f t="shared" si="29"/>
        <v>0.59539393939393936</v>
      </c>
      <c r="Q604" s="6"/>
      <c r="R604" s="6"/>
    </row>
    <row r="605" spans="1:18" hidden="1" x14ac:dyDescent="0.25">
      <c r="A605">
        <v>68225</v>
      </c>
      <c r="B605">
        <v>4888</v>
      </c>
      <c r="C605" t="s">
        <v>2057</v>
      </c>
      <c r="D605" t="s">
        <v>1215</v>
      </c>
      <c r="E605" t="s">
        <v>239</v>
      </c>
      <c r="F605">
        <v>140</v>
      </c>
      <c r="G605">
        <v>-75.38</v>
      </c>
      <c r="H605">
        <v>75.38</v>
      </c>
      <c r="I605">
        <v>418</v>
      </c>
      <c r="J605">
        <f t="shared" si="27"/>
        <v>7.9166666666666663E-2</v>
      </c>
      <c r="K605" s="110">
        <v>8</v>
      </c>
      <c r="L605">
        <f t="shared" si="28"/>
        <v>0.6333333333333333</v>
      </c>
      <c r="O605" s="13">
        <v>0.6</v>
      </c>
      <c r="P605">
        <f t="shared" si="29"/>
        <v>0.37999999999999995</v>
      </c>
    </row>
    <row r="606" spans="1:18" hidden="1" x14ac:dyDescent="0.25">
      <c r="A606">
        <v>62934</v>
      </c>
      <c r="B606">
        <v>5002</v>
      </c>
      <c r="C606" t="s">
        <v>1143</v>
      </c>
      <c r="D606" t="s">
        <v>920</v>
      </c>
      <c r="E606" t="s">
        <v>94</v>
      </c>
      <c r="F606">
        <v>100.5</v>
      </c>
      <c r="G606">
        <v>427.47</v>
      </c>
      <c r="H606">
        <v>427.47</v>
      </c>
      <c r="I606">
        <v>249</v>
      </c>
      <c r="J606">
        <f t="shared" si="27"/>
        <v>4.7159090909090907E-2</v>
      </c>
      <c r="K606" s="110">
        <v>8</v>
      </c>
      <c r="L606">
        <f t="shared" si="28"/>
        <v>0.37727272727272726</v>
      </c>
      <c r="O606" s="13">
        <v>0.18</v>
      </c>
      <c r="P606">
        <f t="shared" si="29"/>
        <v>6.7909090909090905E-2</v>
      </c>
      <c r="Q606" s="6"/>
      <c r="R606" s="6"/>
    </row>
    <row r="607" spans="1:18" hidden="1" x14ac:dyDescent="0.25">
      <c r="A607">
        <v>67911</v>
      </c>
      <c r="B607">
        <v>5003</v>
      </c>
      <c r="C607" t="s">
        <v>1877</v>
      </c>
      <c r="D607" t="s">
        <v>1143</v>
      </c>
      <c r="E607" t="s">
        <v>94</v>
      </c>
      <c r="F607">
        <v>100.5</v>
      </c>
      <c r="G607">
        <v>433.3</v>
      </c>
      <c r="H607">
        <v>433.3</v>
      </c>
      <c r="I607">
        <v>400</v>
      </c>
      <c r="J607">
        <f t="shared" si="27"/>
        <v>7.575757575757576E-2</v>
      </c>
      <c r="K607" s="110">
        <v>8</v>
      </c>
      <c r="L607">
        <f t="shared" si="28"/>
        <v>0.60606060606060608</v>
      </c>
      <c r="O607" s="13">
        <v>0.18</v>
      </c>
      <c r="P607">
        <f t="shared" si="29"/>
        <v>0.10909090909090909</v>
      </c>
      <c r="Q607" s="6"/>
      <c r="R607" s="6"/>
    </row>
    <row r="608" spans="1:18" hidden="1" x14ac:dyDescent="0.25">
      <c r="A608">
        <v>13022</v>
      </c>
      <c r="B608">
        <v>5153</v>
      </c>
      <c r="C608" t="s">
        <v>1215</v>
      </c>
      <c r="D608" t="s">
        <v>1216</v>
      </c>
      <c r="E608" t="s">
        <v>239</v>
      </c>
      <c r="F608">
        <v>130</v>
      </c>
      <c r="G608">
        <v>-76.8</v>
      </c>
      <c r="H608" s="6">
        <v>76.8</v>
      </c>
      <c r="I608">
        <v>8</v>
      </c>
      <c r="J608">
        <f t="shared" si="27"/>
        <v>1.5151515151515152E-3</v>
      </c>
      <c r="K608" s="110">
        <v>8</v>
      </c>
      <c r="L608">
        <f t="shared" si="28"/>
        <v>1.2121212121212121E-2</v>
      </c>
      <c r="O608" s="13">
        <v>0.59</v>
      </c>
      <c r="P608">
        <f t="shared" si="29"/>
        <v>7.1515151515151509E-3</v>
      </c>
    </row>
    <row r="609" spans="1:18" hidden="1" x14ac:dyDescent="0.25">
      <c r="A609">
        <v>61060</v>
      </c>
      <c r="B609">
        <v>5158</v>
      </c>
      <c r="C609" t="s">
        <v>1322</v>
      </c>
      <c r="D609" t="s">
        <v>924</v>
      </c>
      <c r="E609" t="s">
        <v>94</v>
      </c>
      <c r="F609">
        <v>100.5</v>
      </c>
      <c r="G609">
        <v>361.37</v>
      </c>
      <c r="H609">
        <v>361.37</v>
      </c>
      <c r="I609">
        <v>226</v>
      </c>
      <c r="J609">
        <f t="shared" si="27"/>
        <v>4.2803030303030301E-2</v>
      </c>
      <c r="K609" s="110">
        <v>8</v>
      </c>
      <c r="L609">
        <f t="shared" si="28"/>
        <v>0.34242424242424241</v>
      </c>
      <c r="O609" s="13">
        <v>0.23</v>
      </c>
      <c r="P609">
        <f t="shared" si="29"/>
        <v>7.8757575757575762E-2</v>
      </c>
    </row>
    <row r="610" spans="1:18" hidden="1" x14ac:dyDescent="0.25">
      <c r="A610">
        <v>3907</v>
      </c>
      <c r="B610">
        <v>5667</v>
      </c>
      <c r="C610" t="s">
        <v>906</v>
      </c>
      <c r="D610" t="s">
        <v>907</v>
      </c>
      <c r="E610" t="s">
        <v>239</v>
      </c>
      <c r="F610">
        <v>140</v>
      </c>
      <c r="G610">
        <v>95.4</v>
      </c>
      <c r="H610" s="6">
        <v>95.4</v>
      </c>
      <c r="I610">
        <v>3</v>
      </c>
      <c r="J610">
        <f t="shared" si="27"/>
        <v>5.6818181818181815E-4</v>
      </c>
      <c r="K610" s="110">
        <v>8</v>
      </c>
      <c r="L610">
        <f t="shared" si="28"/>
        <v>4.5454545454545452E-3</v>
      </c>
      <c r="O610" s="13">
        <v>0.41</v>
      </c>
      <c r="P610">
        <f t="shared" si="29"/>
        <v>1.8636363636363635E-3</v>
      </c>
      <c r="Q610" s="6"/>
      <c r="R610" s="6"/>
    </row>
    <row r="611" spans="1:18" hidden="1" x14ac:dyDescent="0.25">
      <c r="A611">
        <v>61707</v>
      </c>
      <c r="B611">
        <v>5785</v>
      </c>
      <c r="C611" t="s">
        <v>1312</v>
      </c>
      <c r="D611" t="s">
        <v>1187</v>
      </c>
      <c r="E611" t="s">
        <v>94</v>
      </c>
      <c r="F611">
        <v>100.5</v>
      </c>
      <c r="G611">
        <v>-50.73</v>
      </c>
      <c r="H611">
        <v>50.73</v>
      </c>
      <c r="I611">
        <v>234</v>
      </c>
      <c r="J611">
        <f t="shared" si="27"/>
        <v>4.4318181818181819E-2</v>
      </c>
      <c r="K611" s="110">
        <v>8</v>
      </c>
      <c r="L611">
        <f t="shared" si="28"/>
        <v>0.35454545454545455</v>
      </c>
      <c r="O611" s="13">
        <v>0.85</v>
      </c>
      <c r="P611">
        <f t="shared" si="29"/>
        <v>0.30136363636363639</v>
      </c>
      <c r="Q611" s="6"/>
      <c r="R611" s="6"/>
    </row>
    <row r="612" spans="1:18" hidden="1" x14ac:dyDescent="0.25">
      <c r="A612">
        <v>2466</v>
      </c>
      <c r="B612">
        <v>5834</v>
      </c>
      <c r="C612" t="s">
        <v>862</v>
      </c>
      <c r="D612" t="s">
        <v>863</v>
      </c>
      <c r="E612" t="s">
        <v>94</v>
      </c>
      <c r="F612">
        <v>140</v>
      </c>
      <c r="G612">
        <v>229.43</v>
      </c>
      <c r="H612" s="6">
        <v>229.43</v>
      </c>
      <c r="I612">
        <v>2</v>
      </c>
      <c r="J612">
        <f t="shared" si="27"/>
        <v>3.7878787878787879E-4</v>
      </c>
      <c r="K612" s="110">
        <v>8</v>
      </c>
      <c r="L612">
        <f t="shared" si="28"/>
        <v>3.0303030303030303E-3</v>
      </c>
      <c r="O612" s="13">
        <v>0.16</v>
      </c>
      <c r="P612">
        <f t="shared" si="29"/>
        <v>4.8484848484848484E-4</v>
      </c>
    </row>
    <row r="613" spans="1:18" hidden="1" x14ac:dyDescent="0.25">
      <c r="A613">
        <v>7526</v>
      </c>
      <c r="B613">
        <v>6034</v>
      </c>
      <c r="C613" t="s">
        <v>1018</v>
      </c>
      <c r="D613" t="s">
        <v>1019</v>
      </c>
      <c r="E613" t="s">
        <v>94</v>
      </c>
      <c r="F613">
        <v>100.5</v>
      </c>
      <c r="G613">
        <v>-441.24</v>
      </c>
      <c r="H613" s="6">
        <v>441.24</v>
      </c>
      <c r="I613">
        <v>4</v>
      </c>
      <c r="J613">
        <f t="shared" si="27"/>
        <v>7.5757575757575758E-4</v>
      </c>
      <c r="K613" s="110">
        <v>8</v>
      </c>
      <c r="L613">
        <f t="shared" si="28"/>
        <v>6.0606060606060606E-3</v>
      </c>
      <c r="O613" s="13">
        <v>0.18</v>
      </c>
      <c r="P613">
        <f t="shared" si="29"/>
        <v>1.090909090909091E-3</v>
      </c>
    </row>
    <row r="614" spans="1:18" hidden="1" x14ac:dyDescent="0.25">
      <c r="A614">
        <v>32510</v>
      </c>
      <c r="B614">
        <v>6146</v>
      </c>
      <c r="C614" t="s">
        <v>1656</v>
      </c>
      <c r="D614" t="s">
        <v>931</v>
      </c>
      <c r="E614" t="s">
        <v>94</v>
      </c>
      <c r="F614">
        <v>100.5</v>
      </c>
      <c r="G614">
        <v>-272.06</v>
      </c>
      <c r="H614" s="6">
        <v>272.06</v>
      </c>
      <c r="I614">
        <v>27</v>
      </c>
      <c r="J614">
        <f t="shared" si="27"/>
        <v>5.1136363636363636E-3</v>
      </c>
      <c r="K614" s="110">
        <v>8</v>
      </c>
      <c r="L614">
        <f t="shared" si="28"/>
        <v>4.0909090909090909E-2</v>
      </c>
      <c r="O614" s="13">
        <v>0.15</v>
      </c>
      <c r="P614">
        <f t="shared" si="29"/>
        <v>6.136363636363636E-3</v>
      </c>
      <c r="Q614" s="6"/>
      <c r="R614" s="6"/>
    </row>
    <row r="615" spans="1:18" hidden="1" x14ac:dyDescent="0.25">
      <c r="A615">
        <v>53491</v>
      </c>
      <c r="B615">
        <v>6742</v>
      </c>
      <c r="C615" t="s">
        <v>818</v>
      </c>
      <c r="D615" t="s">
        <v>1686</v>
      </c>
      <c r="E615" t="s">
        <v>94</v>
      </c>
      <c r="F615">
        <v>100.5</v>
      </c>
      <c r="G615">
        <v>204.71</v>
      </c>
      <c r="H615">
        <v>204.71</v>
      </c>
      <c r="I615">
        <v>143</v>
      </c>
      <c r="J615">
        <f t="shared" si="27"/>
        <v>2.7083333333333334E-2</v>
      </c>
      <c r="K615" s="110">
        <v>8</v>
      </c>
      <c r="L615">
        <f t="shared" si="28"/>
        <v>0.21666666666666667</v>
      </c>
      <c r="O615" s="13">
        <v>0.17</v>
      </c>
      <c r="P615">
        <f t="shared" si="29"/>
        <v>3.6833333333333336E-2</v>
      </c>
    </row>
    <row r="616" spans="1:18" hidden="1" x14ac:dyDescent="0.25">
      <c r="A616">
        <v>42180</v>
      </c>
      <c r="B616">
        <v>6780</v>
      </c>
      <c r="C616" t="s">
        <v>1809</v>
      </c>
      <c r="D616" t="s">
        <v>1810</v>
      </c>
      <c r="E616" t="s">
        <v>94</v>
      </c>
      <c r="F616">
        <v>100.5</v>
      </c>
      <c r="G616">
        <v>-240.58</v>
      </c>
      <c r="H616" s="6">
        <v>240.58</v>
      </c>
      <c r="I616">
        <v>54</v>
      </c>
      <c r="J616">
        <f t="shared" si="27"/>
        <v>1.0227272727272727E-2</v>
      </c>
      <c r="K616" s="110">
        <v>8</v>
      </c>
      <c r="L616">
        <f t="shared" si="28"/>
        <v>8.1818181818181818E-2</v>
      </c>
      <c r="O616" s="13">
        <v>0.17416316445839222</v>
      </c>
      <c r="P616">
        <f t="shared" si="29"/>
        <v>1.4249713455686637E-2</v>
      </c>
    </row>
    <row r="617" spans="1:18" hidden="1" x14ac:dyDescent="0.25">
      <c r="A617">
        <v>2814</v>
      </c>
      <c r="B617">
        <v>7209</v>
      </c>
      <c r="C617" t="s">
        <v>872</v>
      </c>
      <c r="D617" t="s">
        <v>873</v>
      </c>
      <c r="E617" t="s">
        <v>70</v>
      </c>
      <c r="F617">
        <v>140</v>
      </c>
      <c r="G617">
        <v>66.61</v>
      </c>
      <c r="H617" s="6">
        <v>66.61</v>
      </c>
      <c r="I617">
        <v>2</v>
      </c>
      <c r="J617">
        <f t="shared" si="27"/>
        <v>3.7878787878787879E-4</v>
      </c>
      <c r="K617" s="110">
        <v>8</v>
      </c>
      <c r="L617">
        <f t="shared" si="28"/>
        <v>3.0303030303030303E-3</v>
      </c>
      <c r="O617" s="13">
        <v>0.68</v>
      </c>
      <c r="P617">
        <f t="shared" si="29"/>
        <v>2.060606060606061E-3</v>
      </c>
      <c r="Q617" s="6"/>
      <c r="R617" s="6"/>
    </row>
    <row r="618" spans="1:18" hidden="1" x14ac:dyDescent="0.25">
      <c r="A618">
        <v>43573</v>
      </c>
      <c r="B618">
        <v>7928</v>
      </c>
      <c r="C618" t="s">
        <v>1038</v>
      </c>
      <c r="D618" t="s">
        <v>1838</v>
      </c>
      <c r="E618" t="s">
        <v>94</v>
      </c>
      <c r="F618">
        <v>100.5</v>
      </c>
      <c r="G618">
        <v>-270.14</v>
      </c>
      <c r="H618" s="6">
        <v>270.14</v>
      </c>
      <c r="I618">
        <v>61</v>
      </c>
      <c r="J618">
        <f t="shared" si="27"/>
        <v>1.1553030303030303E-2</v>
      </c>
      <c r="K618" s="110">
        <v>8</v>
      </c>
      <c r="L618">
        <f t="shared" si="28"/>
        <v>9.2424242424242423E-2</v>
      </c>
      <c r="O618" s="13">
        <v>0.16</v>
      </c>
      <c r="P618">
        <f t="shared" si="29"/>
        <v>1.4787878787878787E-2</v>
      </c>
      <c r="Q618" s="6"/>
      <c r="R618" s="6"/>
    </row>
    <row r="619" spans="1:18" hidden="1" x14ac:dyDescent="0.25">
      <c r="A619">
        <v>48037</v>
      </c>
      <c r="B619">
        <v>7963</v>
      </c>
      <c r="C619" t="s">
        <v>1665</v>
      </c>
      <c r="D619" t="s">
        <v>833</v>
      </c>
      <c r="E619" t="s">
        <v>239</v>
      </c>
      <c r="F619">
        <v>140</v>
      </c>
      <c r="G619">
        <v>-203.91</v>
      </c>
      <c r="H619">
        <v>203.91</v>
      </c>
      <c r="I619">
        <v>93</v>
      </c>
      <c r="J619">
        <f t="shared" si="27"/>
        <v>1.7613636363636363E-2</v>
      </c>
      <c r="K619" s="110">
        <v>8</v>
      </c>
      <c r="L619">
        <f t="shared" si="28"/>
        <v>0.1409090909090909</v>
      </c>
      <c r="O619" s="13">
        <v>0.7</v>
      </c>
      <c r="P619">
        <f t="shared" si="29"/>
        <v>9.8636363636363619E-2</v>
      </c>
    </row>
    <row r="620" spans="1:18" hidden="1" x14ac:dyDescent="0.25">
      <c r="A620">
        <v>52111</v>
      </c>
      <c r="B620">
        <v>7964</v>
      </c>
      <c r="C620" t="s">
        <v>1828</v>
      </c>
      <c r="D620" t="s">
        <v>1516</v>
      </c>
      <c r="E620" t="s">
        <v>70</v>
      </c>
      <c r="F620">
        <v>130</v>
      </c>
      <c r="G620">
        <v>47.01</v>
      </c>
      <c r="H620">
        <v>47.01</v>
      </c>
      <c r="I620">
        <v>130</v>
      </c>
      <c r="J620">
        <f t="shared" si="27"/>
        <v>2.462121212121212E-2</v>
      </c>
      <c r="K620" s="110">
        <v>8</v>
      </c>
      <c r="L620">
        <f t="shared" si="28"/>
        <v>0.19696969696969696</v>
      </c>
      <c r="O620" s="13">
        <v>0.21</v>
      </c>
      <c r="P620">
        <f t="shared" si="29"/>
        <v>4.1363636363636359E-2</v>
      </c>
      <c r="Q620" s="6"/>
      <c r="R620" s="6"/>
    </row>
    <row r="621" spans="1:18" hidden="1" x14ac:dyDescent="0.25">
      <c r="A621">
        <v>50359</v>
      </c>
      <c r="B621">
        <v>8001</v>
      </c>
      <c r="C621" t="s">
        <v>799</v>
      </c>
      <c r="D621" t="s">
        <v>802</v>
      </c>
      <c r="E621" t="s">
        <v>239</v>
      </c>
      <c r="F621">
        <v>140</v>
      </c>
      <c r="G621">
        <v>-135.28</v>
      </c>
      <c r="H621">
        <v>135.28</v>
      </c>
      <c r="I621">
        <v>112</v>
      </c>
      <c r="J621">
        <f t="shared" si="27"/>
        <v>2.1212121212121213E-2</v>
      </c>
      <c r="K621" s="110">
        <v>8</v>
      </c>
      <c r="L621">
        <f t="shared" si="28"/>
        <v>0.16969696969696971</v>
      </c>
      <c r="O621" s="13">
        <v>0.7</v>
      </c>
      <c r="P621">
        <f t="shared" si="29"/>
        <v>0.11878787878787879</v>
      </c>
      <c r="Q621" s="6"/>
      <c r="R621" s="6"/>
    </row>
    <row r="622" spans="1:18" hidden="1" x14ac:dyDescent="0.25">
      <c r="A622">
        <v>49399</v>
      </c>
      <c r="B622">
        <v>8193</v>
      </c>
      <c r="C622" t="s">
        <v>1041</v>
      </c>
      <c r="D622" t="s">
        <v>1222</v>
      </c>
      <c r="E622" t="s">
        <v>239</v>
      </c>
      <c r="F622">
        <v>140</v>
      </c>
      <c r="G622">
        <v>198.34</v>
      </c>
      <c r="H622">
        <v>198.34</v>
      </c>
      <c r="I622">
        <v>104</v>
      </c>
      <c r="J622">
        <f t="shared" si="27"/>
        <v>1.9696969696969695E-2</v>
      </c>
      <c r="K622" s="110">
        <v>8</v>
      </c>
      <c r="L622">
        <f t="shared" si="28"/>
        <v>0.15757575757575756</v>
      </c>
      <c r="O622" s="13">
        <v>0.18</v>
      </c>
      <c r="P622">
        <f t="shared" si="29"/>
        <v>2.8363636363636362E-2</v>
      </c>
    </row>
    <row r="623" spans="1:18" hidden="1" x14ac:dyDescent="0.25">
      <c r="A623">
        <v>65073</v>
      </c>
      <c r="B623">
        <v>8363</v>
      </c>
      <c r="C623" t="s">
        <v>1874</v>
      </c>
      <c r="D623" t="s">
        <v>1019</v>
      </c>
      <c r="E623" t="s">
        <v>94</v>
      </c>
      <c r="F623">
        <v>100.5</v>
      </c>
      <c r="G623">
        <v>441.82</v>
      </c>
      <c r="H623">
        <v>441.82</v>
      </c>
      <c r="I623">
        <v>294</v>
      </c>
      <c r="J623">
        <f t="shared" si="27"/>
        <v>5.568181818181818E-2</v>
      </c>
      <c r="K623" s="110">
        <v>8</v>
      </c>
      <c r="L623">
        <f t="shared" si="28"/>
        <v>0.44545454545454544</v>
      </c>
      <c r="O623" s="13">
        <v>0.18</v>
      </c>
      <c r="P623">
        <f t="shared" si="29"/>
        <v>8.0181818181818174E-2</v>
      </c>
    </row>
    <row r="624" spans="1:18" hidden="1" x14ac:dyDescent="0.25">
      <c r="A624">
        <v>40163</v>
      </c>
      <c r="B624">
        <v>8551</v>
      </c>
      <c r="C624" t="s">
        <v>989</v>
      </c>
      <c r="D624" t="s">
        <v>1787</v>
      </c>
      <c r="E624" t="s">
        <v>239</v>
      </c>
      <c r="F624">
        <v>140</v>
      </c>
      <c r="G624">
        <v>-113.66</v>
      </c>
      <c r="H624" s="6">
        <v>113.66</v>
      </c>
      <c r="I624">
        <v>45</v>
      </c>
      <c r="J624">
        <f t="shared" si="27"/>
        <v>8.5227272727272721E-3</v>
      </c>
      <c r="K624" s="110">
        <v>8</v>
      </c>
      <c r="L624">
        <f t="shared" si="28"/>
        <v>6.8181818181818177E-2</v>
      </c>
      <c r="O624" s="13">
        <v>0.32</v>
      </c>
      <c r="P624">
        <f t="shared" si="29"/>
        <v>2.1818181818181816E-2</v>
      </c>
    </row>
    <row r="625" spans="1:18" hidden="1" x14ac:dyDescent="0.25">
      <c r="A625">
        <v>13090</v>
      </c>
      <c r="B625">
        <v>8697</v>
      </c>
      <c r="C625" t="s">
        <v>1218</v>
      </c>
      <c r="D625" t="s">
        <v>1219</v>
      </c>
      <c r="E625" t="s">
        <v>239</v>
      </c>
      <c r="F625">
        <v>140</v>
      </c>
      <c r="G625">
        <v>-211.04</v>
      </c>
      <c r="H625">
        <v>211.04</v>
      </c>
      <c r="I625">
        <v>8</v>
      </c>
      <c r="J625">
        <f t="shared" si="27"/>
        <v>1.5151515151515152E-3</v>
      </c>
      <c r="K625" s="110">
        <v>8</v>
      </c>
      <c r="L625">
        <f t="shared" si="28"/>
        <v>1.2121212121212121E-2</v>
      </c>
      <c r="O625" s="13">
        <v>0.17</v>
      </c>
      <c r="P625">
        <f t="shared" si="29"/>
        <v>2.060606060606061E-3</v>
      </c>
      <c r="Q625" s="6"/>
      <c r="R625" s="6"/>
    </row>
    <row r="626" spans="1:18" hidden="1" x14ac:dyDescent="0.25">
      <c r="A626">
        <v>32189</v>
      </c>
      <c r="B626">
        <v>8737</v>
      </c>
      <c r="C626" t="s">
        <v>1654</v>
      </c>
      <c r="D626" t="s">
        <v>1173</v>
      </c>
      <c r="E626" t="s">
        <v>94</v>
      </c>
      <c r="F626">
        <v>100.5</v>
      </c>
      <c r="G626">
        <v>239.9</v>
      </c>
      <c r="H626" s="6">
        <v>239.9</v>
      </c>
      <c r="I626">
        <v>28</v>
      </c>
      <c r="J626">
        <f t="shared" si="27"/>
        <v>5.3030303030303034E-3</v>
      </c>
      <c r="K626" s="110">
        <v>8</v>
      </c>
      <c r="L626">
        <f t="shared" si="28"/>
        <v>4.2424242424242427E-2</v>
      </c>
      <c r="O626" s="13">
        <v>0.17</v>
      </c>
      <c r="P626">
        <f t="shared" si="29"/>
        <v>7.2121212121212131E-3</v>
      </c>
    </row>
    <row r="627" spans="1:18" hidden="1" x14ac:dyDescent="0.25">
      <c r="A627">
        <v>874</v>
      </c>
      <c r="B627">
        <v>8809</v>
      </c>
      <c r="C627" t="s">
        <v>814</v>
      </c>
      <c r="D627" t="s">
        <v>815</v>
      </c>
      <c r="E627" t="s">
        <v>239</v>
      </c>
      <c r="F627">
        <v>140</v>
      </c>
      <c r="G627">
        <v>186.11</v>
      </c>
      <c r="H627" s="6">
        <v>186.11</v>
      </c>
      <c r="I627">
        <v>1</v>
      </c>
      <c r="J627">
        <f t="shared" si="27"/>
        <v>1.8939393939393939E-4</v>
      </c>
      <c r="K627" s="110">
        <v>8</v>
      </c>
      <c r="L627">
        <f t="shared" si="28"/>
        <v>1.5151515151515152E-3</v>
      </c>
      <c r="O627" s="13">
        <v>0.65</v>
      </c>
      <c r="P627">
        <f t="shared" si="29"/>
        <v>9.848484848484849E-4</v>
      </c>
      <c r="Q627" s="6"/>
      <c r="R627" s="6"/>
    </row>
    <row r="628" spans="1:18" hidden="1" x14ac:dyDescent="0.25">
      <c r="A628">
        <v>63737</v>
      </c>
      <c r="B628">
        <v>8943</v>
      </c>
      <c r="C628" t="s">
        <v>1838</v>
      </c>
      <c r="D628" t="s">
        <v>1999</v>
      </c>
      <c r="E628" t="s">
        <v>94</v>
      </c>
      <c r="F628">
        <v>100.5</v>
      </c>
      <c r="G628">
        <v>-270.33</v>
      </c>
      <c r="H628">
        <v>270.33</v>
      </c>
      <c r="I628">
        <v>263</v>
      </c>
      <c r="J628">
        <f t="shared" si="27"/>
        <v>4.9810606060606062E-2</v>
      </c>
      <c r="K628" s="110">
        <v>8</v>
      </c>
      <c r="L628">
        <f t="shared" si="28"/>
        <v>0.3984848484848485</v>
      </c>
      <c r="O628" s="13">
        <v>0.15</v>
      </c>
      <c r="P628">
        <f t="shared" si="29"/>
        <v>5.9772727272727269E-2</v>
      </c>
    </row>
    <row r="629" spans="1:18" hidden="1" x14ac:dyDescent="0.25">
      <c r="A629">
        <v>59320</v>
      </c>
      <c r="B629">
        <v>9293</v>
      </c>
      <c r="C629" t="s">
        <v>1074</v>
      </c>
      <c r="D629" t="s">
        <v>1314</v>
      </c>
      <c r="E629" t="s">
        <v>239</v>
      </c>
      <c r="F629">
        <v>140</v>
      </c>
      <c r="G629">
        <v>252.22</v>
      </c>
      <c r="H629">
        <v>252.22</v>
      </c>
      <c r="I629">
        <v>207</v>
      </c>
      <c r="J629">
        <f t="shared" si="27"/>
        <v>3.9204545454545457E-2</v>
      </c>
      <c r="K629" s="110">
        <v>8</v>
      </c>
      <c r="L629">
        <f t="shared" si="28"/>
        <v>0.31363636363636366</v>
      </c>
      <c r="O629" s="13">
        <v>0.86</v>
      </c>
      <c r="P629">
        <f t="shared" si="29"/>
        <v>0.26972727272727276</v>
      </c>
    </row>
    <row r="630" spans="1:18" hidden="1" x14ac:dyDescent="0.25">
      <c r="A630">
        <v>67515</v>
      </c>
      <c r="B630">
        <v>9468</v>
      </c>
      <c r="C630" t="s">
        <v>814</v>
      </c>
      <c r="D630" t="s">
        <v>1844</v>
      </c>
      <c r="E630" t="s">
        <v>94</v>
      </c>
      <c r="F630">
        <v>100.5</v>
      </c>
      <c r="G630">
        <v>-365.46</v>
      </c>
      <c r="H630">
        <v>365.46</v>
      </c>
      <c r="I630">
        <v>381</v>
      </c>
      <c r="J630">
        <f t="shared" si="27"/>
        <v>7.2159090909090909E-2</v>
      </c>
      <c r="K630" s="110">
        <v>8</v>
      </c>
      <c r="L630">
        <f t="shared" si="28"/>
        <v>0.57727272727272727</v>
      </c>
      <c r="O630" s="13">
        <v>0.2</v>
      </c>
      <c r="P630">
        <f t="shared" si="29"/>
        <v>0.11545454545454546</v>
      </c>
      <c r="Q630" s="6"/>
      <c r="R630" s="6"/>
    </row>
    <row r="631" spans="1:18" hidden="1" x14ac:dyDescent="0.25">
      <c r="A631">
        <v>44904</v>
      </c>
      <c r="B631">
        <v>9685</v>
      </c>
      <c r="C631" t="s">
        <v>1355</v>
      </c>
      <c r="D631" t="s">
        <v>1858</v>
      </c>
      <c r="E631" t="s">
        <v>239</v>
      </c>
      <c r="F631">
        <v>140</v>
      </c>
      <c r="G631">
        <v>178.55</v>
      </c>
      <c r="H631" s="6">
        <v>178.55</v>
      </c>
      <c r="I631">
        <v>70</v>
      </c>
      <c r="J631">
        <f t="shared" si="27"/>
        <v>1.3257575757575758E-2</v>
      </c>
      <c r="K631" s="110">
        <v>8</v>
      </c>
      <c r="L631">
        <f t="shared" si="28"/>
        <v>0.10606060606060606</v>
      </c>
      <c r="O631" s="13">
        <v>0.68</v>
      </c>
      <c r="P631">
        <f t="shared" si="29"/>
        <v>7.2121212121212128E-2</v>
      </c>
      <c r="Q631" s="6"/>
      <c r="R631" s="6"/>
    </row>
    <row r="632" spans="1:18" hidden="1" x14ac:dyDescent="0.25">
      <c r="A632">
        <v>59530</v>
      </c>
      <c r="B632">
        <v>9701</v>
      </c>
      <c r="C632" t="s">
        <v>1886</v>
      </c>
      <c r="D632" t="s">
        <v>834</v>
      </c>
      <c r="E632" t="s">
        <v>239</v>
      </c>
      <c r="F632">
        <v>140</v>
      </c>
      <c r="G632">
        <v>205.39</v>
      </c>
      <c r="H632">
        <v>205.39</v>
      </c>
      <c r="I632">
        <v>208</v>
      </c>
      <c r="J632">
        <f t="shared" si="27"/>
        <v>3.9393939393939391E-2</v>
      </c>
      <c r="K632" s="110">
        <v>8</v>
      </c>
      <c r="L632">
        <f t="shared" si="28"/>
        <v>0.31515151515151513</v>
      </c>
      <c r="O632" s="13">
        <v>0.69</v>
      </c>
      <c r="P632">
        <f t="shared" si="29"/>
        <v>0.21745454545454543</v>
      </c>
      <c r="Q632" s="6"/>
      <c r="R632" s="6"/>
    </row>
    <row r="633" spans="1:18" hidden="1" x14ac:dyDescent="0.25">
      <c r="A633">
        <v>70308</v>
      </c>
      <c r="B633">
        <v>9737</v>
      </c>
      <c r="C633" t="s">
        <v>1853</v>
      </c>
      <c r="D633" t="s">
        <v>1151</v>
      </c>
      <c r="E633" t="s">
        <v>239</v>
      </c>
      <c r="F633">
        <v>140</v>
      </c>
      <c r="G633">
        <v>56.31</v>
      </c>
      <c r="H633">
        <v>56.31</v>
      </c>
      <c r="I633">
        <v>631</v>
      </c>
      <c r="J633">
        <f t="shared" si="27"/>
        <v>0.11950757575757576</v>
      </c>
      <c r="K633" s="110">
        <v>8</v>
      </c>
      <c r="L633">
        <f t="shared" si="28"/>
        <v>0.95606060606060606</v>
      </c>
      <c r="O633" s="13">
        <v>0.81</v>
      </c>
      <c r="P633">
        <f t="shared" si="29"/>
        <v>0.77440909090909094</v>
      </c>
    </row>
    <row r="634" spans="1:18" hidden="1" x14ac:dyDescent="0.25">
      <c r="A634">
        <v>51436</v>
      </c>
      <c r="B634">
        <v>10074</v>
      </c>
      <c r="C634" t="s">
        <v>1937</v>
      </c>
      <c r="D634" t="s">
        <v>1688</v>
      </c>
      <c r="E634" t="s">
        <v>94</v>
      </c>
      <c r="F634">
        <v>100.5</v>
      </c>
      <c r="G634">
        <v>-386.4</v>
      </c>
      <c r="H634">
        <v>386.4</v>
      </c>
      <c r="I634">
        <v>123</v>
      </c>
      <c r="J634">
        <f t="shared" si="27"/>
        <v>2.3295454545454546E-2</v>
      </c>
      <c r="K634" s="110">
        <v>8</v>
      </c>
      <c r="L634">
        <f t="shared" si="28"/>
        <v>0.18636363636363637</v>
      </c>
      <c r="O634" s="13">
        <v>0.26</v>
      </c>
      <c r="P634">
        <f t="shared" si="29"/>
        <v>4.8454545454545458E-2</v>
      </c>
      <c r="Q634" s="6"/>
      <c r="R634" s="6"/>
    </row>
    <row r="635" spans="1:18" hidden="1" x14ac:dyDescent="0.25">
      <c r="A635">
        <v>46037</v>
      </c>
      <c r="B635">
        <v>10200</v>
      </c>
      <c r="C635" t="s">
        <v>1858</v>
      </c>
      <c r="D635" t="s">
        <v>1870</v>
      </c>
      <c r="E635" t="s">
        <v>239</v>
      </c>
      <c r="F635">
        <v>140</v>
      </c>
      <c r="G635">
        <v>177.6</v>
      </c>
      <c r="H635" s="6">
        <v>177.6</v>
      </c>
      <c r="I635">
        <v>78</v>
      </c>
      <c r="J635">
        <f t="shared" si="27"/>
        <v>1.4772727272727272E-2</v>
      </c>
      <c r="K635" s="110">
        <v>8</v>
      </c>
      <c r="L635">
        <f t="shared" si="28"/>
        <v>0.11818181818181818</v>
      </c>
      <c r="O635" s="13">
        <v>0.68</v>
      </c>
      <c r="P635">
        <f t="shared" si="29"/>
        <v>8.0363636363636373E-2</v>
      </c>
      <c r="Q635" s="6"/>
      <c r="R635" s="6"/>
    </row>
    <row r="636" spans="1:18" hidden="1" x14ac:dyDescent="0.25">
      <c r="A636">
        <v>3700</v>
      </c>
      <c r="B636">
        <v>10230</v>
      </c>
      <c r="C636" t="s">
        <v>902</v>
      </c>
      <c r="D636" t="s">
        <v>903</v>
      </c>
      <c r="E636" t="s">
        <v>94</v>
      </c>
      <c r="F636">
        <v>100.5</v>
      </c>
      <c r="G636">
        <v>-286.23</v>
      </c>
      <c r="H636">
        <v>286.23</v>
      </c>
      <c r="I636">
        <v>3</v>
      </c>
      <c r="J636">
        <f t="shared" si="27"/>
        <v>5.6818181818181815E-4</v>
      </c>
      <c r="K636" s="110">
        <v>8</v>
      </c>
      <c r="L636">
        <f t="shared" si="28"/>
        <v>4.5454545454545452E-3</v>
      </c>
      <c r="O636" s="13">
        <v>0.25</v>
      </c>
      <c r="P636">
        <f t="shared" si="29"/>
        <v>1.1363636363636363E-3</v>
      </c>
      <c r="Q636" s="6"/>
      <c r="R636" s="6"/>
    </row>
    <row r="637" spans="1:18" hidden="1" x14ac:dyDescent="0.25">
      <c r="A637">
        <v>3896</v>
      </c>
      <c r="B637">
        <v>10231</v>
      </c>
      <c r="C637" t="s">
        <v>905</v>
      </c>
      <c r="D637" t="s">
        <v>902</v>
      </c>
      <c r="E637" t="s">
        <v>94</v>
      </c>
      <c r="F637">
        <v>100.5</v>
      </c>
      <c r="G637">
        <v>-286.04000000000002</v>
      </c>
      <c r="H637" s="6">
        <v>286.04000000000002</v>
      </c>
      <c r="I637">
        <v>3</v>
      </c>
      <c r="J637">
        <f t="shared" si="27"/>
        <v>5.6818181818181815E-4</v>
      </c>
      <c r="K637" s="110">
        <v>8</v>
      </c>
      <c r="L637">
        <f t="shared" si="28"/>
        <v>4.5454545454545452E-3</v>
      </c>
      <c r="O637" s="13">
        <v>0.25</v>
      </c>
      <c r="P637">
        <f t="shared" si="29"/>
        <v>1.1363636363636363E-3</v>
      </c>
      <c r="Q637" s="6"/>
      <c r="R637" s="6"/>
    </row>
    <row r="638" spans="1:18" hidden="1" x14ac:dyDescent="0.25">
      <c r="A638">
        <v>33096</v>
      </c>
      <c r="B638">
        <v>10555</v>
      </c>
      <c r="C638" t="s">
        <v>981</v>
      </c>
      <c r="D638" t="s">
        <v>1665</v>
      </c>
      <c r="E638" t="s">
        <v>239</v>
      </c>
      <c r="F638">
        <v>140</v>
      </c>
      <c r="G638">
        <v>-203.72</v>
      </c>
      <c r="H638" s="6">
        <v>203.72</v>
      </c>
      <c r="I638">
        <v>28</v>
      </c>
      <c r="J638">
        <f t="shared" si="27"/>
        <v>5.3030303030303034E-3</v>
      </c>
      <c r="K638" s="110">
        <v>8</v>
      </c>
      <c r="L638">
        <f t="shared" si="28"/>
        <v>4.2424242424242427E-2</v>
      </c>
      <c r="O638" s="13">
        <v>0.7</v>
      </c>
      <c r="P638">
        <f t="shared" si="29"/>
        <v>2.9696969696969697E-2</v>
      </c>
    </row>
    <row r="639" spans="1:18" hidden="1" x14ac:dyDescent="0.25">
      <c r="A639">
        <v>44288</v>
      </c>
      <c r="B639">
        <v>10777</v>
      </c>
      <c r="C639" t="s">
        <v>1848</v>
      </c>
      <c r="D639" t="s">
        <v>1847</v>
      </c>
      <c r="E639" t="s">
        <v>239</v>
      </c>
      <c r="F639">
        <v>140</v>
      </c>
      <c r="G639">
        <v>-131.72999999999999</v>
      </c>
      <c r="H639">
        <v>131.72999999999999</v>
      </c>
      <c r="I639">
        <v>125</v>
      </c>
      <c r="J639">
        <f t="shared" si="27"/>
        <v>2.3674242424242424E-2</v>
      </c>
      <c r="K639" s="110">
        <v>8</v>
      </c>
      <c r="L639">
        <f t="shared" si="28"/>
        <v>0.18939393939393939</v>
      </c>
      <c r="O639" s="13">
        <v>0.59</v>
      </c>
      <c r="P639">
        <f t="shared" si="29"/>
        <v>0.11174242424242424</v>
      </c>
    </row>
    <row r="640" spans="1:18" hidden="1" x14ac:dyDescent="0.25">
      <c r="A640">
        <v>16388</v>
      </c>
      <c r="B640">
        <v>11985</v>
      </c>
      <c r="C640" t="s">
        <v>1314</v>
      </c>
      <c r="D640" t="s">
        <v>1315</v>
      </c>
      <c r="E640" t="s">
        <v>94</v>
      </c>
      <c r="F640">
        <v>140</v>
      </c>
      <c r="G640">
        <v>252.03</v>
      </c>
      <c r="H640" s="6">
        <v>252.03</v>
      </c>
      <c r="I640">
        <v>11</v>
      </c>
      <c r="J640">
        <f t="shared" si="27"/>
        <v>2.0833333333333333E-3</v>
      </c>
      <c r="K640" s="110">
        <v>8</v>
      </c>
      <c r="L640">
        <f t="shared" si="28"/>
        <v>1.6666666666666666E-2</v>
      </c>
      <c r="O640" s="13">
        <v>0.86</v>
      </c>
      <c r="P640">
        <f t="shared" si="29"/>
        <v>1.4333333333333333E-2</v>
      </c>
    </row>
    <row r="641" spans="1:18" hidden="1" x14ac:dyDescent="0.25">
      <c r="A641">
        <v>4500</v>
      </c>
      <c r="B641">
        <v>12028</v>
      </c>
      <c r="C641" t="s">
        <v>931</v>
      </c>
      <c r="D641" t="s">
        <v>932</v>
      </c>
      <c r="E641" t="s">
        <v>94</v>
      </c>
      <c r="F641">
        <v>100.5</v>
      </c>
      <c r="G641">
        <v>-272.25</v>
      </c>
      <c r="H641" s="6">
        <v>272.25</v>
      </c>
      <c r="I641">
        <v>3</v>
      </c>
      <c r="J641">
        <f t="shared" si="27"/>
        <v>5.6818181818181815E-4</v>
      </c>
      <c r="K641" s="110">
        <v>8</v>
      </c>
      <c r="L641">
        <f t="shared" si="28"/>
        <v>4.5454545454545452E-3</v>
      </c>
      <c r="O641" s="13">
        <v>0.28999999999999998</v>
      </c>
      <c r="P641">
        <f t="shared" si="29"/>
        <v>1.318181818181818E-3</v>
      </c>
      <c r="Q641" s="6"/>
      <c r="R641" s="6"/>
    </row>
    <row r="642" spans="1:18" hidden="1" x14ac:dyDescent="0.25">
      <c r="A642">
        <v>39785</v>
      </c>
      <c r="B642">
        <v>12029</v>
      </c>
      <c r="C642" t="s">
        <v>1583</v>
      </c>
      <c r="D642" t="s">
        <v>1778</v>
      </c>
      <c r="E642" t="s">
        <v>94</v>
      </c>
      <c r="F642">
        <v>100.5</v>
      </c>
      <c r="G642">
        <v>295.88</v>
      </c>
      <c r="H642" s="6">
        <v>295.88</v>
      </c>
      <c r="I642">
        <v>44</v>
      </c>
      <c r="J642">
        <f t="shared" ref="J642:J705" si="30">I642/5280</f>
        <v>8.3333333333333332E-3</v>
      </c>
      <c r="K642" s="110">
        <v>8</v>
      </c>
      <c r="L642">
        <f t="shared" ref="L642:L705" si="31">J642*K642</f>
        <v>6.6666666666666666E-2</v>
      </c>
      <c r="O642" s="13">
        <v>0.14000000000000001</v>
      </c>
      <c r="P642">
        <f t="shared" ref="P642:P705" si="32">O642*L642</f>
        <v>9.3333333333333341E-3</v>
      </c>
      <c r="Q642" s="6"/>
      <c r="R642" s="6"/>
    </row>
    <row r="643" spans="1:18" hidden="1" x14ac:dyDescent="0.25">
      <c r="A643">
        <v>34241</v>
      </c>
      <c r="B643">
        <v>12618</v>
      </c>
      <c r="C643" t="s">
        <v>930</v>
      </c>
      <c r="D643" t="s">
        <v>1322</v>
      </c>
      <c r="E643" t="s">
        <v>94</v>
      </c>
      <c r="F643">
        <v>100.5</v>
      </c>
      <c r="G643">
        <v>437.1</v>
      </c>
      <c r="H643" s="6">
        <v>437.1</v>
      </c>
      <c r="I643">
        <v>31</v>
      </c>
      <c r="J643">
        <f t="shared" si="30"/>
        <v>5.8712121212121209E-3</v>
      </c>
      <c r="K643" s="110">
        <v>8</v>
      </c>
      <c r="L643">
        <f t="shared" si="31"/>
        <v>4.6969696969696967E-2</v>
      </c>
      <c r="O643" s="13">
        <v>0.19</v>
      </c>
      <c r="P643">
        <f t="shared" si="32"/>
        <v>8.9242424242424231E-3</v>
      </c>
    </row>
    <row r="644" spans="1:18" hidden="1" x14ac:dyDescent="0.25">
      <c r="A644">
        <v>32337</v>
      </c>
      <c r="B644">
        <v>12946</v>
      </c>
      <c r="C644" t="s">
        <v>1655</v>
      </c>
      <c r="D644" t="s">
        <v>1592</v>
      </c>
      <c r="E644" t="s">
        <v>94</v>
      </c>
      <c r="F644">
        <v>65.8</v>
      </c>
      <c r="G644">
        <v>-152.96</v>
      </c>
      <c r="H644" s="6">
        <v>152.96</v>
      </c>
      <c r="I644">
        <v>27</v>
      </c>
      <c r="J644">
        <f t="shared" si="30"/>
        <v>5.1136363636363636E-3</v>
      </c>
      <c r="K644" s="110">
        <v>8</v>
      </c>
      <c r="L644">
        <f t="shared" si="31"/>
        <v>4.0909090909090909E-2</v>
      </c>
      <c r="O644" s="13">
        <v>0.43</v>
      </c>
      <c r="P644">
        <f t="shared" si="32"/>
        <v>1.7590909090909091E-2</v>
      </c>
    </row>
    <row r="645" spans="1:18" hidden="1" x14ac:dyDescent="0.25">
      <c r="A645">
        <v>44704</v>
      </c>
      <c r="B645">
        <v>13364</v>
      </c>
      <c r="C645" t="s">
        <v>1848</v>
      </c>
      <c r="D645" t="s">
        <v>1087</v>
      </c>
      <c r="E645" t="s">
        <v>239</v>
      </c>
      <c r="F645">
        <v>140</v>
      </c>
      <c r="G645">
        <v>131.35</v>
      </c>
      <c r="H645" s="6">
        <v>131.35</v>
      </c>
      <c r="I645">
        <v>69</v>
      </c>
      <c r="J645">
        <f t="shared" si="30"/>
        <v>1.3068181818181817E-2</v>
      </c>
      <c r="K645" s="110">
        <v>8</v>
      </c>
      <c r="L645">
        <f t="shared" si="31"/>
        <v>0.10454545454545454</v>
      </c>
      <c r="O645" s="13">
        <v>0.59</v>
      </c>
      <c r="P645">
        <f t="shared" si="32"/>
        <v>6.1681818181818178E-2</v>
      </c>
    </row>
    <row r="646" spans="1:18" hidden="1" x14ac:dyDescent="0.25">
      <c r="A646">
        <v>11264</v>
      </c>
      <c r="B646">
        <v>13457</v>
      </c>
      <c r="C646" t="s">
        <v>1151</v>
      </c>
      <c r="D646" t="s">
        <v>1152</v>
      </c>
      <c r="E646" t="s">
        <v>239</v>
      </c>
      <c r="F646">
        <v>140</v>
      </c>
      <c r="G646">
        <v>55.46</v>
      </c>
      <c r="H646" s="6">
        <v>55.46</v>
      </c>
      <c r="I646">
        <v>7</v>
      </c>
      <c r="J646">
        <f t="shared" si="30"/>
        <v>1.3257575757575758E-3</v>
      </c>
      <c r="K646" s="110">
        <v>8</v>
      </c>
      <c r="L646">
        <f t="shared" si="31"/>
        <v>1.0606060606060607E-2</v>
      </c>
      <c r="O646" s="13">
        <v>0.82</v>
      </c>
      <c r="P646">
        <f t="shared" si="32"/>
        <v>8.6969696969696978E-3</v>
      </c>
    </row>
    <row r="647" spans="1:18" hidden="1" x14ac:dyDescent="0.25">
      <c r="A647">
        <v>14761</v>
      </c>
      <c r="B647">
        <v>13531</v>
      </c>
      <c r="C647" t="s">
        <v>1267</v>
      </c>
      <c r="D647" t="s">
        <v>981</v>
      </c>
      <c r="E647" t="s">
        <v>239</v>
      </c>
      <c r="F647">
        <v>140</v>
      </c>
      <c r="G647">
        <v>-136.38</v>
      </c>
      <c r="H647">
        <v>136.38</v>
      </c>
      <c r="I647">
        <v>10</v>
      </c>
      <c r="J647">
        <f t="shared" si="30"/>
        <v>1.893939393939394E-3</v>
      </c>
      <c r="K647" s="110">
        <v>8</v>
      </c>
      <c r="L647">
        <f t="shared" si="31"/>
        <v>1.5151515151515152E-2</v>
      </c>
      <c r="O647" s="13">
        <v>0.67</v>
      </c>
      <c r="P647">
        <f t="shared" si="32"/>
        <v>1.0151515151515153E-2</v>
      </c>
    </row>
    <row r="648" spans="1:18" hidden="1" x14ac:dyDescent="0.25">
      <c r="A648">
        <v>52026</v>
      </c>
      <c r="B648">
        <v>13631</v>
      </c>
      <c r="C648" t="s">
        <v>1902</v>
      </c>
      <c r="D648" t="s">
        <v>1942</v>
      </c>
      <c r="E648" t="s">
        <v>239</v>
      </c>
      <c r="F648">
        <v>140</v>
      </c>
      <c r="G648">
        <v>157.19</v>
      </c>
      <c r="H648">
        <v>157.19</v>
      </c>
      <c r="I648">
        <v>127</v>
      </c>
      <c r="J648">
        <f t="shared" si="30"/>
        <v>2.4053030303030302E-2</v>
      </c>
      <c r="K648" s="110">
        <v>8</v>
      </c>
      <c r="L648">
        <f t="shared" si="31"/>
        <v>0.19242424242424241</v>
      </c>
      <c r="O648" s="13">
        <v>0.5</v>
      </c>
      <c r="P648">
        <f t="shared" si="32"/>
        <v>9.6212121212121207E-2</v>
      </c>
    </row>
    <row r="649" spans="1:18" hidden="1" x14ac:dyDescent="0.25">
      <c r="A649">
        <v>56275</v>
      </c>
      <c r="B649">
        <v>13677</v>
      </c>
      <c r="C649" t="s">
        <v>1881</v>
      </c>
      <c r="D649" t="s">
        <v>814</v>
      </c>
      <c r="E649" t="s">
        <v>94</v>
      </c>
      <c r="F649">
        <v>100.5</v>
      </c>
      <c r="G649">
        <v>-177.59</v>
      </c>
      <c r="H649">
        <v>177.59</v>
      </c>
      <c r="I649">
        <v>174</v>
      </c>
      <c r="J649">
        <f t="shared" si="30"/>
        <v>3.2954545454545452E-2</v>
      </c>
      <c r="K649" s="110">
        <v>8</v>
      </c>
      <c r="L649">
        <f t="shared" si="31"/>
        <v>0.26363636363636361</v>
      </c>
      <c r="O649" s="13">
        <v>0.42</v>
      </c>
      <c r="P649">
        <f t="shared" si="32"/>
        <v>0.11072727272727272</v>
      </c>
    </row>
    <row r="650" spans="1:18" hidden="1" x14ac:dyDescent="0.25">
      <c r="A650">
        <v>68963</v>
      </c>
      <c r="B650">
        <v>13756</v>
      </c>
      <c r="C650" t="s">
        <v>961</v>
      </c>
      <c r="D650" t="s">
        <v>1114</v>
      </c>
      <c r="E650" t="s">
        <v>239</v>
      </c>
      <c r="F650">
        <v>140</v>
      </c>
      <c r="G650">
        <v>147.09</v>
      </c>
      <c r="H650">
        <v>147.09</v>
      </c>
      <c r="I650">
        <v>461</v>
      </c>
      <c r="J650">
        <f t="shared" si="30"/>
        <v>8.7310606060606061E-2</v>
      </c>
      <c r="K650" s="110">
        <v>8</v>
      </c>
      <c r="L650">
        <f t="shared" si="31"/>
        <v>0.69848484848484849</v>
      </c>
      <c r="O650" s="13">
        <v>0.81</v>
      </c>
      <c r="P650">
        <f t="shared" si="32"/>
        <v>0.56577272727272732</v>
      </c>
    </row>
    <row r="651" spans="1:18" hidden="1" x14ac:dyDescent="0.25">
      <c r="A651">
        <v>43949</v>
      </c>
      <c r="B651">
        <v>13886</v>
      </c>
      <c r="C651" t="s">
        <v>1844</v>
      </c>
      <c r="D651" t="s">
        <v>1236</v>
      </c>
      <c r="E651" t="s">
        <v>94</v>
      </c>
      <c r="F651">
        <v>100.5</v>
      </c>
      <c r="G651">
        <v>-366.93</v>
      </c>
      <c r="H651" s="6">
        <v>366.93</v>
      </c>
      <c r="I651">
        <v>64</v>
      </c>
      <c r="J651">
        <f t="shared" si="30"/>
        <v>1.2121212121212121E-2</v>
      </c>
      <c r="K651" s="110">
        <v>8</v>
      </c>
      <c r="L651">
        <f t="shared" si="31"/>
        <v>9.696969696969697E-2</v>
      </c>
      <c r="O651" s="13">
        <v>0.2</v>
      </c>
      <c r="P651">
        <f t="shared" si="32"/>
        <v>1.9393939393939394E-2</v>
      </c>
      <c r="Q651" s="6"/>
      <c r="R651" s="6"/>
    </row>
    <row r="652" spans="1:18" hidden="1" x14ac:dyDescent="0.25">
      <c r="A652">
        <v>51273</v>
      </c>
      <c r="B652">
        <v>13990</v>
      </c>
      <c r="C652" t="s">
        <v>1332</v>
      </c>
      <c r="D652" t="s">
        <v>874</v>
      </c>
      <c r="E652" t="s">
        <v>94</v>
      </c>
      <c r="F652">
        <v>100.5</v>
      </c>
      <c r="G652">
        <v>243.92</v>
      </c>
      <c r="H652">
        <v>243.92</v>
      </c>
      <c r="I652">
        <v>120</v>
      </c>
      <c r="J652">
        <f t="shared" si="30"/>
        <v>2.2727272727272728E-2</v>
      </c>
      <c r="K652" s="110">
        <v>8</v>
      </c>
      <c r="L652">
        <f t="shared" si="31"/>
        <v>0.18181818181818182</v>
      </c>
      <c r="O652" s="13">
        <v>0.35</v>
      </c>
      <c r="P652">
        <f t="shared" si="32"/>
        <v>6.363636363636363E-2</v>
      </c>
    </row>
    <row r="653" spans="1:18" hidden="1" x14ac:dyDescent="0.25">
      <c r="A653">
        <v>7485</v>
      </c>
      <c r="B653">
        <v>14148</v>
      </c>
      <c r="C653" t="s">
        <v>1013</v>
      </c>
      <c r="D653" t="s">
        <v>1014</v>
      </c>
      <c r="F653">
        <v>34.5</v>
      </c>
      <c r="G653">
        <v>283.82</v>
      </c>
      <c r="H653" s="6">
        <v>283.82</v>
      </c>
      <c r="I653">
        <v>4</v>
      </c>
      <c r="J653">
        <f t="shared" si="30"/>
        <v>7.5757575757575758E-4</v>
      </c>
      <c r="K653" s="110">
        <v>8</v>
      </c>
      <c r="L653">
        <f t="shared" si="31"/>
        <v>6.0606060606060606E-3</v>
      </c>
      <c r="O653" s="13">
        <v>4.2999999999999997E-2</v>
      </c>
      <c r="P653">
        <f t="shared" si="32"/>
        <v>2.6060606060606057E-4</v>
      </c>
    </row>
    <row r="654" spans="1:18" hidden="1" x14ac:dyDescent="0.25">
      <c r="A654">
        <v>34996</v>
      </c>
      <c r="B654">
        <v>14259</v>
      </c>
      <c r="C654" t="s">
        <v>945</v>
      </c>
      <c r="D654" t="s">
        <v>1703</v>
      </c>
      <c r="E654" t="s">
        <v>239</v>
      </c>
      <c r="F654">
        <v>140</v>
      </c>
      <c r="G654">
        <v>133.96</v>
      </c>
      <c r="H654" s="6">
        <v>133.96</v>
      </c>
      <c r="I654">
        <v>32</v>
      </c>
      <c r="J654">
        <f t="shared" si="30"/>
        <v>6.0606060606060606E-3</v>
      </c>
      <c r="K654" s="110">
        <v>8</v>
      </c>
      <c r="L654">
        <f t="shared" si="31"/>
        <v>4.8484848484848485E-2</v>
      </c>
      <c r="O654" s="13">
        <v>0.57999999999999996</v>
      </c>
      <c r="P654">
        <f t="shared" si="32"/>
        <v>2.812121212121212E-2</v>
      </c>
      <c r="Q654" s="6"/>
      <c r="R654" s="6"/>
    </row>
    <row r="655" spans="1:18" hidden="1" x14ac:dyDescent="0.25">
      <c r="A655">
        <v>13154</v>
      </c>
      <c r="B655">
        <v>14301</v>
      </c>
      <c r="C655" t="s">
        <v>1222</v>
      </c>
      <c r="D655" t="s">
        <v>1219</v>
      </c>
      <c r="E655" t="s">
        <v>239</v>
      </c>
      <c r="F655">
        <v>140</v>
      </c>
      <c r="G655">
        <v>198.15</v>
      </c>
      <c r="H655" s="6">
        <v>198.15</v>
      </c>
      <c r="I655">
        <v>8</v>
      </c>
      <c r="J655">
        <f t="shared" si="30"/>
        <v>1.5151515151515152E-3</v>
      </c>
      <c r="K655" s="110">
        <v>8</v>
      </c>
      <c r="L655">
        <f t="shared" si="31"/>
        <v>1.2121212121212121E-2</v>
      </c>
      <c r="O655" s="13">
        <v>0.18</v>
      </c>
      <c r="P655">
        <f t="shared" si="32"/>
        <v>2.1818181818181819E-3</v>
      </c>
      <c r="Q655" s="6"/>
      <c r="R655" s="6"/>
    </row>
    <row r="656" spans="1:18" hidden="1" x14ac:dyDescent="0.25">
      <c r="A656">
        <v>18159</v>
      </c>
      <c r="B656">
        <v>14649</v>
      </c>
      <c r="C656" t="s">
        <v>1364</v>
      </c>
      <c r="D656" t="s">
        <v>1365</v>
      </c>
      <c r="E656" t="s">
        <v>94</v>
      </c>
      <c r="F656">
        <v>100.5</v>
      </c>
      <c r="G656">
        <v>-141.16</v>
      </c>
      <c r="H656">
        <v>141.16</v>
      </c>
      <c r="I656">
        <v>13</v>
      </c>
      <c r="J656">
        <f t="shared" si="30"/>
        <v>2.4621212121212119E-3</v>
      </c>
      <c r="K656" s="110">
        <v>8</v>
      </c>
      <c r="L656">
        <f t="shared" si="31"/>
        <v>1.9696969696969695E-2</v>
      </c>
      <c r="O656" s="13">
        <v>0.53</v>
      </c>
      <c r="P656">
        <f t="shared" si="32"/>
        <v>1.0439393939393939E-2</v>
      </c>
    </row>
    <row r="657" spans="1:18" hidden="1" x14ac:dyDescent="0.25">
      <c r="A657">
        <v>12176</v>
      </c>
      <c r="B657">
        <v>15144</v>
      </c>
      <c r="C657" t="s">
        <v>872</v>
      </c>
      <c r="D657" t="s">
        <v>1186</v>
      </c>
      <c r="E657" t="s">
        <v>70</v>
      </c>
      <c r="F657">
        <v>130</v>
      </c>
      <c r="G657">
        <v>-67.430000000000007</v>
      </c>
      <c r="H657" s="6">
        <v>67.430000000000007</v>
      </c>
      <c r="I657">
        <v>7</v>
      </c>
      <c r="J657">
        <f t="shared" si="30"/>
        <v>1.3257575757575758E-3</v>
      </c>
      <c r="K657" s="110">
        <v>8</v>
      </c>
      <c r="L657">
        <f t="shared" si="31"/>
        <v>1.0606060606060607E-2</v>
      </c>
      <c r="O657" s="13">
        <v>0.68</v>
      </c>
      <c r="P657">
        <f t="shared" si="32"/>
        <v>7.2121212121212131E-3</v>
      </c>
    </row>
    <row r="658" spans="1:18" hidden="1" x14ac:dyDescent="0.25">
      <c r="A658">
        <v>46240</v>
      </c>
      <c r="B658">
        <v>15841</v>
      </c>
      <c r="C658" t="s">
        <v>1870</v>
      </c>
      <c r="D658" t="s">
        <v>1149</v>
      </c>
      <c r="E658" t="s">
        <v>239</v>
      </c>
      <c r="F658">
        <v>140</v>
      </c>
      <c r="G658">
        <v>177.35</v>
      </c>
      <c r="H658" s="6">
        <v>177.35</v>
      </c>
      <c r="I658">
        <v>80</v>
      </c>
      <c r="J658">
        <f t="shared" si="30"/>
        <v>1.5151515151515152E-2</v>
      </c>
      <c r="K658" s="110">
        <v>8</v>
      </c>
      <c r="L658">
        <f t="shared" si="31"/>
        <v>0.12121212121212122</v>
      </c>
      <c r="O658" s="13">
        <v>0.68</v>
      </c>
      <c r="P658">
        <f t="shared" si="32"/>
        <v>8.2424242424242428E-2</v>
      </c>
    </row>
    <row r="659" spans="1:18" hidden="1" x14ac:dyDescent="0.25">
      <c r="A659">
        <v>58477</v>
      </c>
      <c r="B659">
        <v>16497</v>
      </c>
      <c r="C659" t="s">
        <v>1712</v>
      </c>
      <c r="D659" t="s">
        <v>1383</v>
      </c>
      <c r="E659" t="s">
        <v>94</v>
      </c>
      <c r="F659">
        <v>100.5</v>
      </c>
      <c r="G659">
        <v>-368.94</v>
      </c>
      <c r="H659">
        <v>368.94</v>
      </c>
      <c r="I659">
        <v>198</v>
      </c>
      <c r="J659">
        <f t="shared" si="30"/>
        <v>3.7499999999999999E-2</v>
      </c>
      <c r="K659" s="110">
        <v>8</v>
      </c>
      <c r="L659">
        <f t="shared" si="31"/>
        <v>0.3</v>
      </c>
      <c r="O659" s="13">
        <v>0.16</v>
      </c>
      <c r="P659">
        <f t="shared" si="32"/>
        <v>4.8000000000000001E-2</v>
      </c>
    </row>
    <row r="660" spans="1:18" hidden="1" x14ac:dyDescent="0.25">
      <c r="A660">
        <v>12155</v>
      </c>
      <c r="B660">
        <v>16818</v>
      </c>
      <c r="C660" t="s">
        <v>1184</v>
      </c>
      <c r="D660" t="s">
        <v>1185</v>
      </c>
      <c r="E660" t="s">
        <v>239</v>
      </c>
      <c r="F660">
        <v>140</v>
      </c>
      <c r="G660">
        <v>-85.7</v>
      </c>
      <c r="H660" s="6">
        <v>85.7</v>
      </c>
      <c r="I660">
        <v>7</v>
      </c>
      <c r="J660">
        <f t="shared" si="30"/>
        <v>1.3257575757575758E-3</v>
      </c>
      <c r="K660" s="110">
        <v>8</v>
      </c>
      <c r="L660">
        <f t="shared" si="31"/>
        <v>1.0606060606060607E-2</v>
      </c>
      <c r="O660" s="13">
        <v>0.8</v>
      </c>
      <c r="P660">
        <f t="shared" si="32"/>
        <v>8.4848484848484857E-3</v>
      </c>
    </row>
    <row r="661" spans="1:18" hidden="1" x14ac:dyDescent="0.25">
      <c r="A661">
        <v>59939</v>
      </c>
      <c r="B661">
        <v>16841</v>
      </c>
      <c r="C661" t="s">
        <v>1999</v>
      </c>
      <c r="D661" t="s">
        <v>1656</v>
      </c>
      <c r="E661" t="s">
        <v>94</v>
      </c>
      <c r="F661">
        <v>100.5</v>
      </c>
      <c r="G661">
        <v>-271.66000000000003</v>
      </c>
      <c r="H661">
        <v>271.66000000000003</v>
      </c>
      <c r="I661">
        <v>213</v>
      </c>
      <c r="J661">
        <f t="shared" si="30"/>
        <v>4.0340909090909094E-2</v>
      </c>
      <c r="K661" s="110">
        <v>8</v>
      </c>
      <c r="L661">
        <f t="shared" si="31"/>
        <v>0.32272727272727275</v>
      </c>
      <c r="O661" s="13">
        <v>0.15</v>
      </c>
      <c r="P661">
        <f t="shared" si="32"/>
        <v>4.8409090909090909E-2</v>
      </c>
      <c r="Q661" s="6"/>
      <c r="R661" s="6"/>
    </row>
    <row r="662" spans="1:18" hidden="1" x14ac:dyDescent="0.25">
      <c r="A662">
        <v>38671</v>
      </c>
      <c r="B662">
        <v>17353</v>
      </c>
      <c r="C662" t="s">
        <v>1755</v>
      </c>
      <c r="D662" t="s">
        <v>1756</v>
      </c>
      <c r="E662" t="s">
        <v>239</v>
      </c>
      <c r="F662">
        <v>140</v>
      </c>
      <c r="G662">
        <v>69.39</v>
      </c>
      <c r="H662">
        <v>69.39</v>
      </c>
      <c r="I662">
        <v>40</v>
      </c>
      <c r="J662">
        <f t="shared" si="30"/>
        <v>7.575757575757576E-3</v>
      </c>
      <c r="K662" s="110">
        <v>8</v>
      </c>
      <c r="L662">
        <f t="shared" si="31"/>
        <v>6.0606060606060608E-2</v>
      </c>
      <c r="O662" s="13">
        <v>0.56999999999999995</v>
      </c>
      <c r="P662">
        <f t="shared" si="32"/>
        <v>3.4545454545454546E-2</v>
      </c>
    </row>
    <row r="663" spans="1:18" hidden="1" x14ac:dyDescent="0.25">
      <c r="A663">
        <v>19200</v>
      </c>
      <c r="B663">
        <v>17807</v>
      </c>
      <c r="C663" t="s">
        <v>920</v>
      </c>
      <c r="D663" t="s">
        <v>1336</v>
      </c>
      <c r="E663" t="s">
        <v>94</v>
      </c>
      <c r="F663">
        <v>100.5</v>
      </c>
      <c r="G663">
        <v>406.01</v>
      </c>
      <c r="H663" s="6">
        <v>406.01</v>
      </c>
      <c r="I663">
        <v>14</v>
      </c>
      <c r="J663">
        <f t="shared" si="30"/>
        <v>2.6515151515151517E-3</v>
      </c>
      <c r="K663" s="110">
        <v>8</v>
      </c>
      <c r="L663">
        <f t="shared" si="31"/>
        <v>2.1212121212121213E-2</v>
      </c>
      <c r="O663" s="13">
        <v>0.19</v>
      </c>
      <c r="P663">
        <f t="shared" si="32"/>
        <v>4.0303030303030308E-3</v>
      </c>
      <c r="Q663" s="6"/>
      <c r="R663" s="6"/>
    </row>
    <row r="664" spans="1:18" hidden="1" x14ac:dyDescent="0.25">
      <c r="A664">
        <v>36763</v>
      </c>
      <c r="B664">
        <v>17890</v>
      </c>
      <c r="C664" t="s">
        <v>1196</v>
      </c>
      <c r="D664" t="s">
        <v>1354</v>
      </c>
      <c r="E664" t="s">
        <v>70</v>
      </c>
      <c r="F664">
        <v>130</v>
      </c>
      <c r="G664">
        <v>179.03</v>
      </c>
      <c r="H664" s="6">
        <v>179.03</v>
      </c>
      <c r="I664">
        <v>35</v>
      </c>
      <c r="J664">
        <f t="shared" si="30"/>
        <v>6.628787878787879E-3</v>
      </c>
      <c r="K664" s="110">
        <v>8</v>
      </c>
      <c r="L664">
        <f t="shared" si="31"/>
        <v>5.3030303030303032E-2</v>
      </c>
      <c r="O664" s="13">
        <v>0.67</v>
      </c>
      <c r="P664">
        <f t="shared" si="32"/>
        <v>3.553030303030303E-2</v>
      </c>
      <c r="Q664" s="6"/>
      <c r="R664" s="6"/>
    </row>
    <row r="665" spans="1:18" hidden="1" x14ac:dyDescent="0.25">
      <c r="A665">
        <v>40295</v>
      </c>
      <c r="B665">
        <v>17998</v>
      </c>
      <c r="C665" t="s">
        <v>1317</v>
      </c>
      <c r="D665" t="s">
        <v>945</v>
      </c>
      <c r="E665" t="s">
        <v>239</v>
      </c>
      <c r="F665">
        <v>140</v>
      </c>
      <c r="G665">
        <v>150.66999999999999</v>
      </c>
      <c r="H665">
        <v>150.66999999999999</v>
      </c>
      <c r="I665">
        <v>45</v>
      </c>
      <c r="J665">
        <f t="shared" si="30"/>
        <v>8.5227272727272721E-3</v>
      </c>
      <c r="K665" s="110">
        <v>8</v>
      </c>
      <c r="L665">
        <f t="shared" si="31"/>
        <v>6.8181818181818177E-2</v>
      </c>
      <c r="O665" s="13">
        <v>0.52</v>
      </c>
      <c r="P665">
        <f t="shared" si="32"/>
        <v>3.5454545454545454E-2</v>
      </c>
      <c r="Q665" s="6"/>
      <c r="R665" s="6"/>
    </row>
    <row r="666" spans="1:18" hidden="1" x14ac:dyDescent="0.25">
      <c r="A666">
        <v>67312</v>
      </c>
      <c r="B666">
        <v>18251</v>
      </c>
      <c r="C666" t="s">
        <v>2035</v>
      </c>
      <c r="D666" t="s">
        <v>829</v>
      </c>
      <c r="E666" t="s">
        <v>239</v>
      </c>
      <c r="F666">
        <v>140</v>
      </c>
      <c r="G666">
        <v>-64.209999999999994</v>
      </c>
      <c r="H666">
        <v>64.209999999999994</v>
      </c>
      <c r="I666">
        <v>371</v>
      </c>
      <c r="J666">
        <f t="shared" si="30"/>
        <v>7.0265151515151517E-2</v>
      </c>
      <c r="K666" s="110">
        <v>8</v>
      </c>
      <c r="L666">
        <f t="shared" si="31"/>
        <v>0.56212121212121213</v>
      </c>
      <c r="O666" s="13">
        <v>0.82</v>
      </c>
      <c r="P666">
        <f t="shared" si="32"/>
        <v>0.46093939393939393</v>
      </c>
    </row>
    <row r="667" spans="1:18" hidden="1" x14ac:dyDescent="0.25">
      <c r="A667">
        <v>49565</v>
      </c>
      <c r="B667">
        <v>18746</v>
      </c>
      <c r="C667" t="s">
        <v>1884</v>
      </c>
      <c r="D667" t="s">
        <v>1364</v>
      </c>
      <c r="E667" t="s">
        <v>94</v>
      </c>
      <c r="F667">
        <v>100.5</v>
      </c>
      <c r="G667">
        <v>-139.81</v>
      </c>
      <c r="H667">
        <v>139.81</v>
      </c>
      <c r="I667">
        <v>105</v>
      </c>
      <c r="J667">
        <f t="shared" si="30"/>
        <v>1.9886363636363636E-2</v>
      </c>
      <c r="K667" s="110">
        <v>8</v>
      </c>
      <c r="L667">
        <f t="shared" si="31"/>
        <v>0.15909090909090909</v>
      </c>
      <c r="O667" s="13">
        <v>0.53</v>
      </c>
      <c r="P667">
        <f t="shared" si="32"/>
        <v>8.431818181818182E-2</v>
      </c>
    </row>
    <row r="668" spans="1:18" hidden="1" x14ac:dyDescent="0.25">
      <c r="A668">
        <v>6637</v>
      </c>
      <c r="B668">
        <v>19105</v>
      </c>
      <c r="C668" t="s">
        <v>825</v>
      </c>
      <c r="D668" t="s">
        <v>989</v>
      </c>
      <c r="E668" t="s">
        <v>239</v>
      </c>
      <c r="F668">
        <v>140</v>
      </c>
      <c r="G668">
        <v>-113.47</v>
      </c>
      <c r="H668">
        <v>113.47</v>
      </c>
      <c r="I668">
        <v>4</v>
      </c>
      <c r="J668">
        <f t="shared" si="30"/>
        <v>7.5757575757575758E-4</v>
      </c>
      <c r="K668" s="110">
        <v>8</v>
      </c>
      <c r="L668">
        <f t="shared" si="31"/>
        <v>6.0606060606060606E-3</v>
      </c>
      <c r="O668" s="13">
        <v>0.32</v>
      </c>
      <c r="P668">
        <f t="shared" si="32"/>
        <v>1.9393939393939393E-3</v>
      </c>
      <c r="Q668" s="6"/>
      <c r="R668" s="6"/>
    </row>
    <row r="669" spans="1:18" hidden="1" x14ac:dyDescent="0.25">
      <c r="A669">
        <v>63411</v>
      </c>
      <c r="B669">
        <v>19128</v>
      </c>
      <c r="C669" t="s">
        <v>806</v>
      </c>
      <c r="D669" t="s">
        <v>1726</v>
      </c>
      <c r="E669" t="s">
        <v>239</v>
      </c>
      <c r="F669">
        <v>140</v>
      </c>
      <c r="G669">
        <v>49.52</v>
      </c>
      <c r="H669">
        <v>49.52</v>
      </c>
      <c r="I669">
        <v>256</v>
      </c>
      <c r="J669">
        <f t="shared" si="30"/>
        <v>4.8484848484848485E-2</v>
      </c>
      <c r="K669" s="110">
        <v>8</v>
      </c>
      <c r="L669">
        <f t="shared" si="31"/>
        <v>0.38787878787878788</v>
      </c>
      <c r="O669" s="13">
        <v>0.2</v>
      </c>
      <c r="P669">
        <f t="shared" si="32"/>
        <v>7.7575757575757576E-2</v>
      </c>
      <c r="Q669" s="6"/>
      <c r="R669" s="6"/>
    </row>
    <row r="670" spans="1:18" hidden="1" x14ac:dyDescent="0.25">
      <c r="A670">
        <v>53267</v>
      </c>
      <c r="B670">
        <v>19351</v>
      </c>
      <c r="C670" t="s">
        <v>1125</v>
      </c>
      <c r="D670" t="s">
        <v>1218</v>
      </c>
      <c r="E670" t="s">
        <v>239</v>
      </c>
      <c r="F670">
        <v>140</v>
      </c>
      <c r="G670">
        <v>-210.85</v>
      </c>
      <c r="H670">
        <v>210.85</v>
      </c>
      <c r="I670">
        <v>142</v>
      </c>
      <c r="J670">
        <f t="shared" si="30"/>
        <v>2.6893939393939394E-2</v>
      </c>
      <c r="K670" s="110">
        <v>8</v>
      </c>
      <c r="L670">
        <f t="shared" si="31"/>
        <v>0.21515151515151515</v>
      </c>
      <c r="O670" s="13">
        <v>0.17</v>
      </c>
      <c r="P670">
        <f t="shared" si="32"/>
        <v>3.6575757575757581E-2</v>
      </c>
    </row>
    <row r="671" spans="1:18" hidden="1" x14ac:dyDescent="0.25">
      <c r="A671">
        <v>49311</v>
      </c>
      <c r="B671">
        <v>19789</v>
      </c>
      <c r="C671" t="s">
        <v>1562</v>
      </c>
      <c r="D671" t="s">
        <v>1818</v>
      </c>
      <c r="E671" t="s">
        <v>94</v>
      </c>
      <c r="F671">
        <v>100.5</v>
      </c>
      <c r="G671">
        <v>-209.66</v>
      </c>
      <c r="H671">
        <v>209.66</v>
      </c>
      <c r="I671">
        <v>102</v>
      </c>
      <c r="J671">
        <f t="shared" si="30"/>
        <v>1.9318181818181818E-2</v>
      </c>
      <c r="K671" s="110">
        <v>8</v>
      </c>
      <c r="L671">
        <f t="shared" si="31"/>
        <v>0.15454545454545454</v>
      </c>
      <c r="O671" s="13">
        <v>0.17</v>
      </c>
      <c r="P671">
        <f t="shared" si="32"/>
        <v>2.6272727272727274E-2</v>
      </c>
      <c r="Q671" s="6"/>
      <c r="R671" s="6"/>
    </row>
    <row r="672" spans="1:18" hidden="1" x14ac:dyDescent="0.25">
      <c r="A672">
        <v>46251</v>
      </c>
      <c r="B672">
        <v>20040</v>
      </c>
      <c r="C672" t="s">
        <v>1739</v>
      </c>
      <c r="D672" t="s">
        <v>1874</v>
      </c>
      <c r="E672" t="s">
        <v>94</v>
      </c>
      <c r="F672">
        <v>100.5</v>
      </c>
      <c r="G672">
        <v>443.33</v>
      </c>
      <c r="H672" s="6">
        <v>443.33</v>
      </c>
      <c r="I672">
        <v>80</v>
      </c>
      <c r="J672">
        <f t="shared" si="30"/>
        <v>1.5151515151515152E-2</v>
      </c>
      <c r="K672" s="110">
        <v>8</v>
      </c>
      <c r="L672">
        <f t="shared" si="31"/>
        <v>0.12121212121212122</v>
      </c>
      <c r="O672" s="13">
        <v>0.18</v>
      </c>
      <c r="P672">
        <f t="shared" si="32"/>
        <v>2.1818181818181816E-2</v>
      </c>
      <c r="Q672" s="6"/>
      <c r="R672" s="6"/>
    </row>
    <row r="673" spans="1:18" hidden="1" x14ac:dyDescent="0.25">
      <c r="A673">
        <v>61890</v>
      </c>
      <c r="B673">
        <v>20125</v>
      </c>
      <c r="C673" t="s">
        <v>1896</v>
      </c>
      <c r="D673" t="s">
        <v>1010</v>
      </c>
      <c r="E673" t="s">
        <v>239</v>
      </c>
      <c r="F673">
        <v>140</v>
      </c>
      <c r="G673">
        <v>-189.16</v>
      </c>
      <c r="H673">
        <v>189.16</v>
      </c>
      <c r="I673">
        <v>237</v>
      </c>
      <c r="J673">
        <f t="shared" si="30"/>
        <v>4.4886363636363634E-2</v>
      </c>
      <c r="K673" s="110">
        <v>8</v>
      </c>
      <c r="L673">
        <f t="shared" si="31"/>
        <v>0.35909090909090907</v>
      </c>
      <c r="O673" s="13">
        <v>0.84</v>
      </c>
      <c r="P673">
        <f t="shared" si="32"/>
        <v>0.30163636363636359</v>
      </c>
    </row>
    <row r="674" spans="1:18" hidden="1" x14ac:dyDescent="0.25">
      <c r="A674">
        <v>12002</v>
      </c>
      <c r="B674">
        <v>20901</v>
      </c>
      <c r="C674" t="s">
        <v>1175</v>
      </c>
      <c r="D674" t="s">
        <v>1116</v>
      </c>
      <c r="E674" t="s">
        <v>239</v>
      </c>
      <c r="F674">
        <v>140</v>
      </c>
      <c r="G674">
        <v>-96.36</v>
      </c>
      <c r="H674" s="6">
        <v>96.36</v>
      </c>
      <c r="I674">
        <v>7</v>
      </c>
      <c r="J674">
        <f t="shared" si="30"/>
        <v>1.3257575757575758E-3</v>
      </c>
      <c r="K674" s="110">
        <v>8</v>
      </c>
      <c r="L674">
        <f t="shared" si="31"/>
        <v>1.0606060606060607E-2</v>
      </c>
      <c r="O674" s="13">
        <v>0.41</v>
      </c>
      <c r="P674">
        <f t="shared" si="32"/>
        <v>4.3484848484848489E-3</v>
      </c>
      <c r="Q674" s="6"/>
      <c r="R674" s="6"/>
    </row>
    <row r="675" spans="1:18" hidden="1" x14ac:dyDescent="0.25">
      <c r="A675">
        <v>26185</v>
      </c>
      <c r="B675">
        <v>20955</v>
      </c>
      <c r="C675" t="s">
        <v>1393</v>
      </c>
      <c r="D675" t="s">
        <v>1541</v>
      </c>
      <c r="E675" t="s">
        <v>94</v>
      </c>
      <c r="F675">
        <v>100.5</v>
      </c>
      <c r="G675">
        <v>-204.1</v>
      </c>
      <c r="H675">
        <v>204.1</v>
      </c>
      <c r="I675">
        <v>19</v>
      </c>
      <c r="J675">
        <f t="shared" si="30"/>
        <v>3.5984848484848487E-3</v>
      </c>
      <c r="K675" s="110">
        <v>8</v>
      </c>
      <c r="L675">
        <f t="shared" si="31"/>
        <v>2.8787878787878789E-2</v>
      </c>
      <c r="O675" s="13">
        <v>0.22</v>
      </c>
      <c r="P675">
        <f t="shared" si="32"/>
        <v>6.333333333333334E-3</v>
      </c>
      <c r="Q675" s="6"/>
      <c r="R675" s="6"/>
    </row>
    <row r="676" spans="1:18" hidden="1" x14ac:dyDescent="0.25">
      <c r="A676">
        <v>53562</v>
      </c>
      <c r="B676">
        <v>20989</v>
      </c>
      <c r="C676" t="s">
        <v>874</v>
      </c>
      <c r="D676" t="s">
        <v>1073</v>
      </c>
      <c r="E676" t="s">
        <v>94</v>
      </c>
      <c r="F676">
        <v>100.5</v>
      </c>
      <c r="G676">
        <v>239.98</v>
      </c>
      <c r="H676">
        <v>239.98</v>
      </c>
      <c r="I676">
        <v>144</v>
      </c>
      <c r="J676">
        <f t="shared" si="30"/>
        <v>2.7272727272727271E-2</v>
      </c>
      <c r="K676" s="110">
        <v>8</v>
      </c>
      <c r="L676">
        <f t="shared" si="31"/>
        <v>0.21818181818181817</v>
      </c>
      <c r="O676" s="13">
        <v>0.35</v>
      </c>
      <c r="P676">
        <f t="shared" si="32"/>
        <v>7.6363636363636356E-2</v>
      </c>
      <c r="Q676" s="6"/>
      <c r="R676" s="6"/>
    </row>
    <row r="677" spans="1:18" hidden="1" x14ac:dyDescent="0.25">
      <c r="A677">
        <v>64571</v>
      </c>
      <c r="B677">
        <v>21179</v>
      </c>
      <c r="C677" t="s">
        <v>1066</v>
      </c>
      <c r="D677" t="s">
        <v>2035</v>
      </c>
      <c r="E677" t="s">
        <v>239</v>
      </c>
      <c r="F677">
        <v>140</v>
      </c>
      <c r="G677">
        <v>-61.68</v>
      </c>
      <c r="H677">
        <v>61.68</v>
      </c>
      <c r="I677">
        <v>291</v>
      </c>
      <c r="J677">
        <f t="shared" si="30"/>
        <v>5.5113636363636365E-2</v>
      </c>
      <c r="K677" s="110">
        <v>8</v>
      </c>
      <c r="L677">
        <f t="shared" si="31"/>
        <v>0.44090909090909092</v>
      </c>
      <c r="O677" s="13">
        <v>0.86</v>
      </c>
      <c r="P677">
        <f t="shared" si="32"/>
        <v>0.37918181818181818</v>
      </c>
      <c r="Q677" s="6"/>
      <c r="R677" s="6"/>
    </row>
    <row r="678" spans="1:18" hidden="1" x14ac:dyDescent="0.25">
      <c r="A678">
        <v>27036</v>
      </c>
      <c r="B678">
        <v>21327</v>
      </c>
      <c r="C678" t="s">
        <v>1564</v>
      </c>
      <c r="D678" t="s">
        <v>1447</v>
      </c>
      <c r="E678" t="s">
        <v>94</v>
      </c>
      <c r="F678">
        <v>100.5</v>
      </c>
      <c r="G678">
        <v>993.1</v>
      </c>
      <c r="H678" s="6">
        <v>993.1</v>
      </c>
      <c r="I678">
        <v>20</v>
      </c>
      <c r="J678">
        <f t="shared" si="30"/>
        <v>3.787878787878788E-3</v>
      </c>
      <c r="K678" s="110">
        <v>8</v>
      </c>
      <c r="L678">
        <f t="shared" si="31"/>
        <v>3.0303030303030304E-2</v>
      </c>
      <c r="O678" s="13">
        <v>0.16</v>
      </c>
      <c r="P678">
        <f t="shared" si="32"/>
        <v>4.8484848484848485E-3</v>
      </c>
      <c r="Q678" s="6"/>
      <c r="R678" s="6"/>
    </row>
    <row r="679" spans="1:18" hidden="1" x14ac:dyDescent="0.25">
      <c r="A679">
        <v>46815</v>
      </c>
      <c r="B679">
        <v>21452</v>
      </c>
      <c r="C679" t="s">
        <v>1121</v>
      </c>
      <c r="D679" t="s">
        <v>1886</v>
      </c>
      <c r="E679" t="s">
        <v>239</v>
      </c>
      <c r="F679">
        <v>140</v>
      </c>
      <c r="G679">
        <v>206.87</v>
      </c>
      <c r="H679" s="6">
        <v>206.87</v>
      </c>
      <c r="I679">
        <v>84</v>
      </c>
      <c r="J679">
        <f t="shared" si="30"/>
        <v>1.5909090909090907E-2</v>
      </c>
      <c r="K679" s="110">
        <v>8</v>
      </c>
      <c r="L679">
        <f t="shared" si="31"/>
        <v>0.12727272727272726</v>
      </c>
      <c r="O679" s="13">
        <v>0.69</v>
      </c>
      <c r="P679">
        <f t="shared" si="32"/>
        <v>8.7818181818181809E-2</v>
      </c>
    </row>
    <row r="680" spans="1:18" hidden="1" x14ac:dyDescent="0.25">
      <c r="A680">
        <v>13771</v>
      </c>
      <c r="B680">
        <v>21459</v>
      </c>
      <c r="C680" t="s">
        <v>1236</v>
      </c>
      <c r="D680" t="s">
        <v>1237</v>
      </c>
      <c r="E680" t="s">
        <v>94</v>
      </c>
      <c r="F680">
        <v>100.5</v>
      </c>
      <c r="G680">
        <v>-367.12</v>
      </c>
      <c r="H680">
        <v>367.12</v>
      </c>
      <c r="I680">
        <v>9</v>
      </c>
      <c r="J680">
        <f t="shared" si="30"/>
        <v>1.7045454545454545E-3</v>
      </c>
      <c r="K680" s="110">
        <v>8</v>
      </c>
      <c r="L680">
        <f t="shared" si="31"/>
        <v>1.3636363636363636E-2</v>
      </c>
      <c r="O680" s="13">
        <v>0.2</v>
      </c>
      <c r="P680">
        <f t="shared" si="32"/>
        <v>2.7272727272727275E-3</v>
      </c>
      <c r="Q680" s="6"/>
      <c r="R680" s="6"/>
    </row>
    <row r="681" spans="1:18" hidden="1" x14ac:dyDescent="0.25">
      <c r="A681">
        <v>63536</v>
      </c>
      <c r="B681">
        <v>21679</v>
      </c>
      <c r="C681" t="s">
        <v>1336</v>
      </c>
      <c r="D681" t="s">
        <v>930</v>
      </c>
      <c r="E681" t="s">
        <v>94</v>
      </c>
      <c r="F681">
        <v>100.5</v>
      </c>
      <c r="G681">
        <v>401.29</v>
      </c>
      <c r="H681">
        <v>401.29</v>
      </c>
      <c r="I681">
        <v>258</v>
      </c>
      <c r="J681">
        <f t="shared" si="30"/>
        <v>4.8863636363636366E-2</v>
      </c>
      <c r="K681" s="110">
        <v>8</v>
      </c>
      <c r="L681">
        <f t="shared" si="31"/>
        <v>0.39090909090909093</v>
      </c>
      <c r="O681" s="13">
        <v>0.19</v>
      </c>
      <c r="P681">
        <f t="shared" si="32"/>
        <v>7.4272727272727282E-2</v>
      </c>
    </row>
    <row r="682" spans="1:18" hidden="1" x14ac:dyDescent="0.25">
      <c r="A682">
        <v>43101</v>
      </c>
      <c r="B682">
        <v>21803</v>
      </c>
      <c r="C682" t="s">
        <v>925</v>
      </c>
      <c r="D682" t="s">
        <v>807</v>
      </c>
      <c r="E682" t="s">
        <v>94</v>
      </c>
      <c r="F682">
        <v>100.5</v>
      </c>
      <c r="G682">
        <v>353.13</v>
      </c>
      <c r="H682" s="6">
        <v>353.13</v>
      </c>
      <c r="I682">
        <v>59</v>
      </c>
      <c r="J682">
        <f t="shared" si="30"/>
        <v>1.1174242424242425E-2</v>
      </c>
      <c r="K682" s="110">
        <v>8</v>
      </c>
      <c r="L682">
        <f t="shared" si="31"/>
        <v>8.9393939393939401E-2</v>
      </c>
      <c r="O682" s="13">
        <v>0.24</v>
      </c>
      <c r="P682">
        <f t="shared" si="32"/>
        <v>2.1454545454545455E-2</v>
      </c>
      <c r="Q682" s="6"/>
      <c r="R682" s="6"/>
    </row>
    <row r="683" spans="1:18" hidden="1" x14ac:dyDescent="0.25">
      <c r="A683">
        <v>24881</v>
      </c>
      <c r="B683">
        <v>23276</v>
      </c>
      <c r="C683" t="s">
        <v>1511</v>
      </c>
      <c r="D683" t="s">
        <v>1512</v>
      </c>
      <c r="E683" t="s">
        <v>94</v>
      </c>
      <c r="F683">
        <v>100.5</v>
      </c>
      <c r="G683">
        <v>-215.89</v>
      </c>
      <c r="H683" s="6">
        <v>215.89</v>
      </c>
      <c r="I683">
        <v>17</v>
      </c>
      <c r="J683">
        <f t="shared" si="30"/>
        <v>3.2196969696969696E-3</v>
      </c>
      <c r="K683" s="110">
        <v>8</v>
      </c>
      <c r="L683">
        <f t="shared" si="31"/>
        <v>2.5757575757575757E-2</v>
      </c>
      <c r="O683" s="13">
        <v>0.17</v>
      </c>
      <c r="P683">
        <f t="shared" si="32"/>
        <v>4.3787878787878787E-3</v>
      </c>
    </row>
    <row r="684" spans="1:18" hidden="1" x14ac:dyDescent="0.25">
      <c r="A684">
        <v>67220</v>
      </c>
      <c r="B684">
        <v>23757</v>
      </c>
      <c r="C684" t="s">
        <v>1274</v>
      </c>
      <c r="D684" t="s">
        <v>1898</v>
      </c>
      <c r="E684" t="s">
        <v>94</v>
      </c>
      <c r="F684">
        <v>100.5</v>
      </c>
      <c r="G684">
        <v>251.51</v>
      </c>
      <c r="H684">
        <v>251.51</v>
      </c>
      <c r="I684">
        <v>368</v>
      </c>
      <c r="J684">
        <f t="shared" si="30"/>
        <v>6.9696969696969702E-2</v>
      </c>
      <c r="K684" s="110">
        <v>8</v>
      </c>
      <c r="L684">
        <f t="shared" si="31"/>
        <v>0.55757575757575761</v>
      </c>
      <c r="O684" s="13">
        <v>0.14000000000000001</v>
      </c>
      <c r="P684">
        <f t="shared" si="32"/>
        <v>7.8060606060606066E-2</v>
      </c>
    </row>
    <row r="685" spans="1:18" hidden="1" x14ac:dyDescent="0.25">
      <c r="A685">
        <v>42113</v>
      </c>
      <c r="B685">
        <v>23895</v>
      </c>
      <c r="C685" t="s">
        <v>1808</v>
      </c>
      <c r="D685" t="s">
        <v>1337</v>
      </c>
      <c r="E685" t="s">
        <v>94</v>
      </c>
      <c r="F685">
        <v>100.5</v>
      </c>
      <c r="G685">
        <v>-211.19</v>
      </c>
      <c r="H685" s="6">
        <v>211.19</v>
      </c>
      <c r="I685">
        <v>53</v>
      </c>
      <c r="J685">
        <f t="shared" si="30"/>
        <v>1.0037878787878788E-2</v>
      </c>
      <c r="K685" s="110">
        <v>8</v>
      </c>
      <c r="L685">
        <f t="shared" si="31"/>
        <v>8.0303030303030307E-2</v>
      </c>
      <c r="O685" s="13">
        <v>0.17</v>
      </c>
      <c r="P685">
        <f t="shared" si="32"/>
        <v>1.3651515151515152E-2</v>
      </c>
    </row>
    <row r="686" spans="1:18" hidden="1" x14ac:dyDescent="0.25">
      <c r="A686">
        <v>23311</v>
      </c>
      <c r="B686">
        <v>24325</v>
      </c>
      <c r="C686" t="s">
        <v>1010</v>
      </c>
      <c r="D686" t="s">
        <v>1489</v>
      </c>
      <c r="E686" t="s">
        <v>239</v>
      </c>
      <c r="F686">
        <v>140</v>
      </c>
      <c r="G686">
        <v>-81.39</v>
      </c>
      <c r="H686" s="6">
        <v>81.39</v>
      </c>
      <c r="I686">
        <v>16</v>
      </c>
      <c r="J686">
        <f t="shared" si="30"/>
        <v>3.0303030303030303E-3</v>
      </c>
      <c r="K686" s="110">
        <v>8</v>
      </c>
      <c r="L686">
        <f t="shared" si="31"/>
        <v>2.4242424242424242E-2</v>
      </c>
      <c r="O686" s="13">
        <v>0.84</v>
      </c>
      <c r="P686">
        <f t="shared" si="32"/>
        <v>2.0363636363636362E-2</v>
      </c>
    </row>
    <row r="687" spans="1:18" hidden="1" x14ac:dyDescent="0.25">
      <c r="A687">
        <v>42460</v>
      </c>
      <c r="B687">
        <v>24410</v>
      </c>
      <c r="C687" t="s">
        <v>1705</v>
      </c>
      <c r="D687" t="s">
        <v>1742</v>
      </c>
      <c r="E687" t="s">
        <v>94</v>
      </c>
      <c r="F687">
        <v>100.5</v>
      </c>
      <c r="G687">
        <v>-426.94</v>
      </c>
      <c r="H687" s="6">
        <v>426.94</v>
      </c>
      <c r="I687">
        <v>55</v>
      </c>
      <c r="J687">
        <f t="shared" si="30"/>
        <v>1.0416666666666666E-2</v>
      </c>
      <c r="K687" s="110">
        <v>8</v>
      </c>
      <c r="L687">
        <f t="shared" si="31"/>
        <v>8.3333333333333329E-2</v>
      </c>
      <c r="O687" s="13">
        <v>0.13</v>
      </c>
      <c r="P687">
        <f t="shared" si="32"/>
        <v>1.0833333333333334E-2</v>
      </c>
      <c r="Q687" s="6"/>
      <c r="R687" s="6"/>
    </row>
    <row r="688" spans="1:18" hidden="1" x14ac:dyDescent="0.25">
      <c r="A688">
        <v>35751</v>
      </c>
      <c r="B688">
        <v>24411</v>
      </c>
      <c r="C688" t="s">
        <v>967</v>
      </c>
      <c r="D688" t="s">
        <v>1712</v>
      </c>
      <c r="E688" t="s">
        <v>94</v>
      </c>
      <c r="F688">
        <v>100.5</v>
      </c>
      <c r="G688">
        <v>-425.96</v>
      </c>
      <c r="H688" s="6">
        <v>425.96</v>
      </c>
      <c r="I688">
        <v>33</v>
      </c>
      <c r="J688">
        <f t="shared" si="30"/>
        <v>6.2500000000000003E-3</v>
      </c>
      <c r="K688" s="110">
        <v>8</v>
      </c>
      <c r="L688">
        <f t="shared" si="31"/>
        <v>0.05</v>
      </c>
      <c r="O688" s="13">
        <v>0.17</v>
      </c>
      <c r="P688">
        <f t="shared" si="32"/>
        <v>8.5000000000000006E-3</v>
      </c>
    </row>
    <row r="689" spans="1:18" hidden="1" x14ac:dyDescent="0.25">
      <c r="A689">
        <v>7957</v>
      </c>
      <c r="B689">
        <v>24484</v>
      </c>
      <c r="C689" t="s">
        <v>1037</v>
      </c>
      <c r="D689" t="s">
        <v>1038</v>
      </c>
      <c r="E689" t="s">
        <v>94</v>
      </c>
      <c r="F689">
        <v>100.5</v>
      </c>
      <c r="G689">
        <v>-254.94</v>
      </c>
      <c r="H689" s="6">
        <v>254.94</v>
      </c>
      <c r="I689">
        <v>5</v>
      </c>
      <c r="J689">
        <f t="shared" si="30"/>
        <v>9.46969696969697E-4</v>
      </c>
      <c r="K689" s="110">
        <v>8</v>
      </c>
      <c r="L689">
        <f t="shared" si="31"/>
        <v>7.575757575757576E-3</v>
      </c>
      <c r="O689" s="13">
        <v>0.16</v>
      </c>
      <c r="P689">
        <f t="shared" si="32"/>
        <v>1.2121212121212121E-3</v>
      </c>
      <c r="Q689" s="6"/>
      <c r="R689" s="6"/>
    </row>
    <row r="690" spans="1:18" hidden="1" x14ac:dyDescent="0.25">
      <c r="A690">
        <v>15681</v>
      </c>
      <c r="B690">
        <v>24506</v>
      </c>
      <c r="C690" t="s">
        <v>1289</v>
      </c>
      <c r="D690" t="s">
        <v>1290</v>
      </c>
      <c r="E690" t="s">
        <v>94</v>
      </c>
      <c r="F690">
        <v>100.5</v>
      </c>
      <c r="G690">
        <v>-227.97</v>
      </c>
      <c r="H690">
        <v>227.97</v>
      </c>
      <c r="I690">
        <v>10</v>
      </c>
      <c r="J690">
        <f t="shared" si="30"/>
        <v>1.893939393939394E-3</v>
      </c>
      <c r="K690" s="110">
        <v>8</v>
      </c>
      <c r="L690">
        <f t="shared" si="31"/>
        <v>1.5151515151515152E-2</v>
      </c>
      <c r="O690" s="13">
        <v>0.16</v>
      </c>
      <c r="P690">
        <f t="shared" si="32"/>
        <v>2.4242424242424242E-3</v>
      </c>
    </row>
    <row r="691" spans="1:18" hidden="1" x14ac:dyDescent="0.25">
      <c r="A691">
        <v>44802</v>
      </c>
      <c r="B691">
        <v>24690</v>
      </c>
      <c r="C691" t="s">
        <v>810</v>
      </c>
      <c r="D691" t="s">
        <v>1267</v>
      </c>
      <c r="E691" t="s">
        <v>239</v>
      </c>
      <c r="F691">
        <v>140</v>
      </c>
      <c r="G691">
        <v>-136.19</v>
      </c>
      <c r="H691">
        <v>136.19</v>
      </c>
      <c r="I691">
        <v>70</v>
      </c>
      <c r="J691">
        <f t="shared" si="30"/>
        <v>1.3257575757575758E-2</v>
      </c>
      <c r="K691" s="110">
        <v>8</v>
      </c>
      <c r="L691">
        <f t="shared" si="31"/>
        <v>0.10606060606060606</v>
      </c>
      <c r="O691" s="13">
        <v>0.67</v>
      </c>
      <c r="P691">
        <f t="shared" si="32"/>
        <v>7.106060606060606E-2</v>
      </c>
      <c r="Q691" s="6"/>
      <c r="R691" s="6"/>
    </row>
    <row r="692" spans="1:18" hidden="1" x14ac:dyDescent="0.25">
      <c r="A692">
        <v>56132</v>
      </c>
      <c r="B692">
        <v>24783</v>
      </c>
      <c r="C692" t="s">
        <v>1595</v>
      </c>
      <c r="D692" t="s">
        <v>1891</v>
      </c>
      <c r="E692" t="s">
        <v>239</v>
      </c>
      <c r="F692">
        <v>140</v>
      </c>
      <c r="G692">
        <v>196.35</v>
      </c>
      <c r="H692">
        <v>196.35</v>
      </c>
      <c r="I692">
        <v>172</v>
      </c>
      <c r="J692">
        <f t="shared" si="30"/>
        <v>3.2575757575757577E-2</v>
      </c>
      <c r="K692" s="110">
        <v>8</v>
      </c>
      <c r="L692">
        <f t="shared" si="31"/>
        <v>0.26060606060606062</v>
      </c>
      <c r="O692" s="13">
        <v>0.4</v>
      </c>
      <c r="P692">
        <f t="shared" si="32"/>
        <v>0.10424242424242425</v>
      </c>
      <c r="Q692" s="6"/>
      <c r="R692" s="6"/>
    </row>
    <row r="693" spans="1:18" hidden="1" x14ac:dyDescent="0.25">
      <c r="A693">
        <v>12189</v>
      </c>
      <c r="B693">
        <v>24791</v>
      </c>
      <c r="C693" t="s">
        <v>1187</v>
      </c>
      <c r="D693" t="s">
        <v>1188</v>
      </c>
      <c r="E693" t="s">
        <v>94</v>
      </c>
      <c r="F693">
        <v>100.5</v>
      </c>
      <c r="G693">
        <v>-133.33000000000001</v>
      </c>
      <c r="H693" s="6">
        <v>133.33000000000001</v>
      </c>
      <c r="I693">
        <v>7</v>
      </c>
      <c r="J693">
        <f t="shared" si="30"/>
        <v>1.3257575757575758E-3</v>
      </c>
      <c r="K693" s="110">
        <v>8</v>
      </c>
      <c r="L693">
        <f t="shared" si="31"/>
        <v>1.0606060606060607E-2</v>
      </c>
      <c r="O693" s="13">
        <v>0.56000000000000005</v>
      </c>
      <c r="P693">
        <f t="shared" si="32"/>
        <v>5.9393939393939405E-3</v>
      </c>
      <c r="Q693" s="6"/>
      <c r="R693" s="6"/>
    </row>
    <row r="694" spans="1:18" hidden="1" x14ac:dyDescent="0.25">
      <c r="A694">
        <v>9985</v>
      </c>
      <c r="B694">
        <v>24843</v>
      </c>
      <c r="C694" t="s">
        <v>1110</v>
      </c>
      <c r="D694" t="s">
        <v>1113</v>
      </c>
      <c r="E694" t="s">
        <v>239</v>
      </c>
      <c r="F694">
        <v>140</v>
      </c>
      <c r="G694">
        <v>138.68</v>
      </c>
      <c r="H694" s="6">
        <v>138.68</v>
      </c>
      <c r="I694">
        <v>6</v>
      </c>
      <c r="J694">
        <f t="shared" si="30"/>
        <v>1.1363636363636363E-3</v>
      </c>
      <c r="K694" s="110">
        <v>8</v>
      </c>
      <c r="L694">
        <f t="shared" si="31"/>
        <v>9.0909090909090905E-3</v>
      </c>
      <c r="O694" s="13">
        <v>0.26</v>
      </c>
      <c r="P694">
        <f t="shared" si="32"/>
        <v>2.3636363636363638E-3</v>
      </c>
    </row>
    <row r="695" spans="1:18" hidden="1" x14ac:dyDescent="0.25">
      <c r="A695">
        <v>479</v>
      </c>
      <c r="B695">
        <v>24896</v>
      </c>
      <c r="C695" t="s">
        <v>796</v>
      </c>
      <c r="D695" t="s">
        <v>797</v>
      </c>
      <c r="E695" t="s">
        <v>239</v>
      </c>
      <c r="F695">
        <v>140</v>
      </c>
      <c r="G695">
        <v>-46.11</v>
      </c>
      <c r="H695">
        <v>46.11</v>
      </c>
      <c r="I695">
        <v>1</v>
      </c>
      <c r="J695">
        <f t="shared" si="30"/>
        <v>1.8939393939393939E-4</v>
      </c>
      <c r="K695" s="110">
        <v>8</v>
      </c>
      <c r="L695">
        <f t="shared" si="31"/>
        <v>1.5151515151515152E-3</v>
      </c>
      <c r="O695" s="13">
        <v>0.21</v>
      </c>
      <c r="P695">
        <f t="shared" si="32"/>
        <v>3.1818181818181815E-4</v>
      </c>
    </row>
    <row r="696" spans="1:18" hidden="1" x14ac:dyDescent="0.25">
      <c r="A696">
        <v>33938</v>
      </c>
      <c r="B696">
        <v>25141</v>
      </c>
      <c r="C696" t="s">
        <v>1686</v>
      </c>
      <c r="D696" t="s">
        <v>1687</v>
      </c>
      <c r="E696" t="s">
        <v>94</v>
      </c>
      <c r="F696">
        <v>100.5</v>
      </c>
      <c r="G696">
        <v>204.37</v>
      </c>
      <c r="H696" s="6">
        <v>204.37</v>
      </c>
      <c r="I696">
        <v>30</v>
      </c>
      <c r="J696">
        <f t="shared" si="30"/>
        <v>5.681818181818182E-3</v>
      </c>
      <c r="K696" s="110">
        <v>8</v>
      </c>
      <c r="L696">
        <f t="shared" si="31"/>
        <v>4.5454545454545456E-2</v>
      </c>
      <c r="O696" s="13">
        <v>0.17</v>
      </c>
      <c r="P696">
        <f t="shared" si="32"/>
        <v>7.7272727272727285E-3</v>
      </c>
      <c r="Q696" s="6"/>
      <c r="R696" s="6"/>
    </row>
    <row r="697" spans="1:18" hidden="1" x14ac:dyDescent="0.25">
      <c r="A697">
        <v>68759</v>
      </c>
      <c r="B697">
        <v>25289</v>
      </c>
      <c r="C697" t="s">
        <v>1584</v>
      </c>
      <c r="D697" t="s">
        <v>1331</v>
      </c>
      <c r="E697" t="s">
        <v>94</v>
      </c>
      <c r="F697">
        <v>100.5</v>
      </c>
      <c r="G697">
        <v>245.79</v>
      </c>
      <c r="H697">
        <v>245.79</v>
      </c>
      <c r="I697">
        <v>448</v>
      </c>
      <c r="J697">
        <f t="shared" si="30"/>
        <v>8.4848484848484854E-2</v>
      </c>
      <c r="K697" s="110">
        <v>8</v>
      </c>
      <c r="L697">
        <f t="shared" si="31"/>
        <v>0.67878787878787883</v>
      </c>
      <c r="O697" s="13">
        <v>0.34</v>
      </c>
      <c r="P697">
        <f t="shared" si="32"/>
        <v>0.23078787878787882</v>
      </c>
    </row>
    <row r="698" spans="1:18" hidden="1" x14ac:dyDescent="0.25">
      <c r="A698">
        <v>67983</v>
      </c>
      <c r="B698">
        <v>25514</v>
      </c>
      <c r="C698" t="s">
        <v>863</v>
      </c>
      <c r="D698" t="s">
        <v>2018</v>
      </c>
      <c r="E698" t="s">
        <v>94</v>
      </c>
      <c r="F698">
        <v>140</v>
      </c>
      <c r="G698">
        <v>229.24</v>
      </c>
      <c r="H698">
        <v>229.24</v>
      </c>
      <c r="I698">
        <v>414</v>
      </c>
      <c r="J698">
        <f t="shared" si="30"/>
        <v>7.8409090909090914E-2</v>
      </c>
      <c r="K698" s="110">
        <v>8</v>
      </c>
      <c r="L698">
        <f t="shared" si="31"/>
        <v>0.62727272727272732</v>
      </c>
      <c r="O698" s="13">
        <v>0.16</v>
      </c>
      <c r="P698">
        <f t="shared" si="32"/>
        <v>0.10036363636363638</v>
      </c>
    </row>
    <row r="699" spans="1:18" hidden="1" x14ac:dyDescent="0.25">
      <c r="A699">
        <v>54520</v>
      </c>
      <c r="B699">
        <v>25799</v>
      </c>
      <c r="C699" t="s">
        <v>903</v>
      </c>
      <c r="D699" t="s">
        <v>1866</v>
      </c>
      <c r="E699" t="s">
        <v>94</v>
      </c>
      <c r="F699">
        <v>100.5</v>
      </c>
      <c r="G699">
        <v>-289.04000000000002</v>
      </c>
      <c r="H699">
        <v>289.04000000000002</v>
      </c>
      <c r="I699">
        <v>154</v>
      </c>
      <c r="J699">
        <f t="shared" si="30"/>
        <v>2.9166666666666667E-2</v>
      </c>
      <c r="K699" s="110">
        <v>8</v>
      </c>
      <c r="L699">
        <f t="shared" si="31"/>
        <v>0.23333333333333334</v>
      </c>
      <c r="O699" s="13">
        <v>0.24</v>
      </c>
      <c r="P699">
        <f t="shared" si="32"/>
        <v>5.6000000000000001E-2</v>
      </c>
    </row>
    <row r="700" spans="1:18" hidden="1" x14ac:dyDescent="0.25">
      <c r="A700">
        <v>9173</v>
      </c>
      <c r="B700">
        <v>25950</v>
      </c>
      <c r="C700" t="s">
        <v>1074</v>
      </c>
      <c r="D700" t="s">
        <v>1075</v>
      </c>
      <c r="E700" t="s">
        <v>239</v>
      </c>
      <c r="F700">
        <v>140</v>
      </c>
      <c r="G700">
        <v>-187.45</v>
      </c>
      <c r="H700" s="6">
        <v>187.45</v>
      </c>
      <c r="I700">
        <v>5</v>
      </c>
      <c r="J700">
        <f t="shared" si="30"/>
        <v>9.46969696969697E-4</v>
      </c>
      <c r="K700" s="110">
        <v>8</v>
      </c>
      <c r="L700">
        <f t="shared" si="31"/>
        <v>7.575757575757576E-3</v>
      </c>
      <c r="O700" s="13">
        <v>0.85</v>
      </c>
      <c r="P700">
        <f t="shared" si="32"/>
        <v>6.4393939393939392E-3</v>
      </c>
    </row>
    <row r="701" spans="1:18" hidden="1" x14ac:dyDescent="0.25">
      <c r="A701">
        <v>51055</v>
      </c>
      <c r="B701">
        <v>26701</v>
      </c>
      <c r="C701" t="s">
        <v>1186</v>
      </c>
      <c r="D701" t="s">
        <v>1933</v>
      </c>
      <c r="E701" t="s">
        <v>70</v>
      </c>
      <c r="F701">
        <v>130</v>
      </c>
      <c r="G701">
        <v>-67.63</v>
      </c>
      <c r="H701">
        <v>67.63</v>
      </c>
      <c r="I701">
        <v>118</v>
      </c>
      <c r="J701">
        <f t="shared" si="30"/>
        <v>2.234848484848485E-2</v>
      </c>
      <c r="K701" s="110">
        <v>8</v>
      </c>
      <c r="L701">
        <f t="shared" si="31"/>
        <v>0.1787878787878788</v>
      </c>
      <c r="O701" s="13">
        <v>0.67</v>
      </c>
      <c r="P701">
        <f t="shared" si="32"/>
        <v>0.1197878787878788</v>
      </c>
    </row>
    <row r="702" spans="1:18" hidden="1" x14ac:dyDescent="0.25">
      <c r="A702">
        <v>42947</v>
      </c>
      <c r="B702">
        <v>26958</v>
      </c>
      <c r="C702" t="s">
        <v>1727</v>
      </c>
      <c r="D702" t="s">
        <v>1828</v>
      </c>
      <c r="E702" t="s">
        <v>239</v>
      </c>
      <c r="F702">
        <v>130</v>
      </c>
      <c r="G702">
        <v>47.2</v>
      </c>
      <c r="H702" s="6">
        <v>47.2</v>
      </c>
      <c r="I702">
        <v>58</v>
      </c>
      <c r="J702">
        <f t="shared" si="30"/>
        <v>1.0984848484848484E-2</v>
      </c>
      <c r="K702" s="110">
        <v>8</v>
      </c>
      <c r="L702">
        <f t="shared" si="31"/>
        <v>8.7878787878787876E-2</v>
      </c>
      <c r="O702" s="13">
        <v>0.21</v>
      </c>
      <c r="P702">
        <f t="shared" si="32"/>
        <v>1.8454545454545453E-2</v>
      </c>
      <c r="Q702" s="6"/>
      <c r="R702" s="6"/>
    </row>
    <row r="703" spans="1:18" hidden="1" x14ac:dyDescent="0.25">
      <c r="A703">
        <v>51876</v>
      </c>
      <c r="B703">
        <v>27016</v>
      </c>
      <c r="C703" t="s">
        <v>1383</v>
      </c>
      <c r="D703" t="s">
        <v>1736</v>
      </c>
      <c r="E703" t="s">
        <v>94</v>
      </c>
      <c r="F703">
        <v>100.5</v>
      </c>
      <c r="G703">
        <v>-415.57</v>
      </c>
      <c r="H703">
        <v>415.57</v>
      </c>
      <c r="I703">
        <v>126</v>
      </c>
      <c r="J703">
        <f t="shared" si="30"/>
        <v>2.3863636363636365E-2</v>
      </c>
      <c r="K703" s="110">
        <v>8</v>
      </c>
      <c r="L703">
        <f t="shared" si="31"/>
        <v>0.19090909090909092</v>
      </c>
      <c r="O703" s="13">
        <v>0.15</v>
      </c>
      <c r="P703">
        <f t="shared" si="32"/>
        <v>2.8636363636363637E-2</v>
      </c>
      <c r="Q703" s="6"/>
      <c r="R703" s="6"/>
    </row>
    <row r="704" spans="1:18" hidden="1" x14ac:dyDescent="0.25">
      <c r="A704">
        <v>16321</v>
      </c>
      <c r="B704">
        <v>27184</v>
      </c>
      <c r="C704" t="s">
        <v>1312</v>
      </c>
      <c r="D704" t="s">
        <v>1313</v>
      </c>
      <c r="E704" t="s">
        <v>94</v>
      </c>
      <c r="F704">
        <v>100.5</v>
      </c>
      <c r="G704">
        <v>49.57</v>
      </c>
      <c r="H704">
        <v>49.57</v>
      </c>
      <c r="I704">
        <v>11</v>
      </c>
      <c r="J704">
        <f t="shared" si="30"/>
        <v>2.0833333333333333E-3</v>
      </c>
      <c r="K704" s="110">
        <v>8</v>
      </c>
      <c r="L704">
        <f t="shared" si="31"/>
        <v>1.6666666666666666E-2</v>
      </c>
      <c r="O704" s="13">
        <v>0.87</v>
      </c>
      <c r="P704">
        <f t="shared" si="32"/>
        <v>1.4499999999999999E-2</v>
      </c>
      <c r="Q704" s="6"/>
      <c r="R704" s="6"/>
    </row>
    <row r="705" spans="1:18" hidden="1" x14ac:dyDescent="0.25">
      <c r="A705">
        <v>48907</v>
      </c>
      <c r="B705">
        <v>27665</v>
      </c>
      <c r="C705" t="s">
        <v>1489</v>
      </c>
      <c r="D705" t="s">
        <v>1907</v>
      </c>
      <c r="E705" t="s">
        <v>239</v>
      </c>
      <c r="F705">
        <v>140</v>
      </c>
      <c r="G705">
        <v>-82</v>
      </c>
      <c r="H705">
        <v>82</v>
      </c>
      <c r="I705">
        <v>102</v>
      </c>
      <c r="J705">
        <f t="shared" si="30"/>
        <v>1.9318181818181818E-2</v>
      </c>
      <c r="K705" s="110">
        <v>8</v>
      </c>
      <c r="L705">
        <f t="shared" si="31"/>
        <v>0.15454545454545454</v>
      </c>
      <c r="O705" s="13">
        <v>0.84</v>
      </c>
      <c r="P705">
        <f t="shared" si="32"/>
        <v>0.1298181818181818</v>
      </c>
    </row>
    <row r="706" spans="1:18" hidden="1" x14ac:dyDescent="0.25">
      <c r="A706">
        <v>51462</v>
      </c>
      <c r="B706">
        <v>27666</v>
      </c>
      <c r="C706" t="s">
        <v>1907</v>
      </c>
      <c r="D706" t="s">
        <v>1935</v>
      </c>
      <c r="E706" t="s">
        <v>239</v>
      </c>
      <c r="F706">
        <v>140</v>
      </c>
      <c r="G706">
        <v>-83.01</v>
      </c>
      <c r="H706">
        <v>83.01</v>
      </c>
      <c r="I706">
        <v>122</v>
      </c>
      <c r="J706">
        <f t="shared" ref="J706:J769" si="33">I706/5280</f>
        <v>2.3106060606060606E-2</v>
      </c>
      <c r="K706" s="110">
        <v>8</v>
      </c>
      <c r="L706">
        <f t="shared" ref="L706:L769" si="34">J706*K706</f>
        <v>0.18484848484848485</v>
      </c>
      <c r="O706" s="13">
        <v>0.83</v>
      </c>
      <c r="P706">
        <f t="shared" ref="P706:P769" si="35">O706*L706</f>
        <v>0.15342424242424241</v>
      </c>
    </row>
    <row r="707" spans="1:18" hidden="1" x14ac:dyDescent="0.25">
      <c r="A707">
        <v>51348</v>
      </c>
      <c r="B707">
        <v>27667</v>
      </c>
      <c r="C707" t="s">
        <v>1935</v>
      </c>
      <c r="D707" t="s">
        <v>1914</v>
      </c>
      <c r="E707" t="s">
        <v>239</v>
      </c>
      <c r="F707">
        <v>140</v>
      </c>
      <c r="G707">
        <v>-84.27</v>
      </c>
      <c r="H707">
        <v>84.27</v>
      </c>
      <c r="I707">
        <v>121</v>
      </c>
      <c r="J707">
        <f t="shared" si="33"/>
        <v>2.2916666666666665E-2</v>
      </c>
      <c r="K707" s="110">
        <v>8</v>
      </c>
      <c r="L707">
        <f t="shared" si="34"/>
        <v>0.18333333333333332</v>
      </c>
      <c r="O707" s="13">
        <v>0.82</v>
      </c>
      <c r="P707">
        <f t="shared" si="35"/>
        <v>0.15033333333333332</v>
      </c>
      <c r="Q707" s="6"/>
      <c r="R707" s="6"/>
    </row>
    <row r="708" spans="1:18" hidden="1" x14ac:dyDescent="0.25">
      <c r="A708">
        <v>50146</v>
      </c>
      <c r="B708">
        <v>27751</v>
      </c>
      <c r="C708" t="s">
        <v>1913</v>
      </c>
      <c r="D708" t="s">
        <v>1613</v>
      </c>
      <c r="E708" t="s">
        <v>94</v>
      </c>
      <c r="F708">
        <v>100.5</v>
      </c>
      <c r="G708">
        <v>-223.11</v>
      </c>
      <c r="H708">
        <v>223.11</v>
      </c>
      <c r="I708">
        <v>110</v>
      </c>
      <c r="J708">
        <f t="shared" si="33"/>
        <v>2.0833333333333332E-2</v>
      </c>
      <c r="K708" s="110">
        <v>8</v>
      </c>
      <c r="L708">
        <f t="shared" si="34"/>
        <v>0.16666666666666666</v>
      </c>
      <c r="O708" s="13">
        <v>0.16</v>
      </c>
      <c r="P708">
        <f t="shared" si="35"/>
        <v>2.6666666666666665E-2</v>
      </c>
    </row>
    <row r="709" spans="1:18" hidden="1" x14ac:dyDescent="0.25">
      <c r="A709">
        <v>56372</v>
      </c>
      <c r="B709">
        <v>27862</v>
      </c>
      <c r="C709" t="s">
        <v>1942</v>
      </c>
      <c r="D709" t="s">
        <v>950</v>
      </c>
      <c r="E709" t="s">
        <v>70</v>
      </c>
      <c r="F709">
        <v>130</v>
      </c>
      <c r="G709">
        <v>156.53</v>
      </c>
      <c r="H709">
        <v>156.53</v>
      </c>
      <c r="I709">
        <v>183</v>
      </c>
      <c r="J709">
        <f t="shared" si="33"/>
        <v>3.465909090909091E-2</v>
      </c>
      <c r="K709" s="110">
        <v>8</v>
      </c>
      <c r="L709">
        <f t="shared" si="34"/>
        <v>0.27727272727272728</v>
      </c>
      <c r="O709" s="13">
        <v>0.5</v>
      </c>
      <c r="P709">
        <f t="shared" si="35"/>
        <v>0.13863636363636364</v>
      </c>
      <c r="Q709" s="6"/>
      <c r="R709" s="6"/>
    </row>
    <row r="710" spans="1:18" hidden="1" x14ac:dyDescent="0.25">
      <c r="A710">
        <v>7630</v>
      </c>
      <c r="B710">
        <v>28100</v>
      </c>
      <c r="C710" t="s">
        <v>882</v>
      </c>
      <c r="D710" t="s">
        <v>1024</v>
      </c>
      <c r="E710" t="s">
        <v>239</v>
      </c>
      <c r="F710">
        <v>140</v>
      </c>
      <c r="G710">
        <v>-235.82</v>
      </c>
      <c r="H710" s="6">
        <v>235.82</v>
      </c>
      <c r="I710">
        <v>5</v>
      </c>
      <c r="J710">
        <f t="shared" si="33"/>
        <v>9.46969696969697E-4</v>
      </c>
      <c r="K710" s="110">
        <v>8</v>
      </c>
      <c r="L710">
        <f t="shared" si="34"/>
        <v>7.575757575757576E-3</v>
      </c>
      <c r="O710" s="13">
        <v>0.32</v>
      </c>
      <c r="P710">
        <f t="shared" si="35"/>
        <v>2.4242424242424242E-3</v>
      </c>
    </row>
    <row r="711" spans="1:18" hidden="1" x14ac:dyDescent="0.25">
      <c r="A711">
        <v>54196</v>
      </c>
      <c r="B711">
        <v>28423</v>
      </c>
      <c r="C711" t="s">
        <v>1175</v>
      </c>
      <c r="D711" t="s">
        <v>906</v>
      </c>
      <c r="E711" t="s">
        <v>239</v>
      </c>
      <c r="F711">
        <v>140</v>
      </c>
      <c r="G711">
        <v>96.07</v>
      </c>
      <c r="H711">
        <v>96.07</v>
      </c>
      <c r="I711">
        <v>151</v>
      </c>
      <c r="J711">
        <f t="shared" si="33"/>
        <v>2.8598484848484849E-2</v>
      </c>
      <c r="K711" s="110">
        <v>8</v>
      </c>
      <c r="L711">
        <f t="shared" si="34"/>
        <v>0.22878787878787879</v>
      </c>
      <c r="O711" s="13">
        <v>0.41</v>
      </c>
      <c r="P711">
        <f t="shared" si="35"/>
        <v>9.3803030303030305E-2</v>
      </c>
      <c r="Q711" s="6"/>
      <c r="R711" s="6"/>
    </row>
    <row r="712" spans="1:18" hidden="1" x14ac:dyDescent="0.25">
      <c r="A712">
        <v>40280</v>
      </c>
      <c r="B712">
        <v>28674</v>
      </c>
      <c r="C712" t="s">
        <v>1778</v>
      </c>
      <c r="D712" t="s">
        <v>1788</v>
      </c>
      <c r="E712" t="s">
        <v>94</v>
      </c>
      <c r="F712">
        <v>100.5</v>
      </c>
      <c r="G712">
        <v>295.69</v>
      </c>
      <c r="H712" s="6">
        <v>295.69</v>
      </c>
      <c r="I712">
        <v>45</v>
      </c>
      <c r="J712">
        <f t="shared" si="33"/>
        <v>8.5227272727272721E-3</v>
      </c>
      <c r="K712" s="110">
        <v>8</v>
      </c>
      <c r="L712">
        <f t="shared" si="34"/>
        <v>6.8181818181818177E-2</v>
      </c>
      <c r="O712" s="13">
        <v>0.14000000000000001</v>
      </c>
      <c r="P712">
        <f t="shared" si="35"/>
        <v>9.5454545454545462E-3</v>
      </c>
    </row>
    <row r="713" spans="1:18" hidden="1" x14ac:dyDescent="0.25">
      <c r="A713">
        <v>40459</v>
      </c>
      <c r="B713">
        <v>29007</v>
      </c>
      <c r="C713" t="s">
        <v>1260</v>
      </c>
      <c r="D713" t="s">
        <v>1575</v>
      </c>
      <c r="E713" t="s">
        <v>94</v>
      </c>
      <c r="F713">
        <v>100.5</v>
      </c>
      <c r="G713">
        <v>-231.62</v>
      </c>
      <c r="H713" s="6">
        <v>231.62</v>
      </c>
      <c r="I713">
        <v>46</v>
      </c>
      <c r="J713">
        <f t="shared" si="33"/>
        <v>8.7121212121212127E-3</v>
      </c>
      <c r="K713" s="110">
        <v>8</v>
      </c>
      <c r="L713">
        <f t="shared" si="34"/>
        <v>6.9696969696969702E-2</v>
      </c>
      <c r="O713" s="13">
        <v>0.37</v>
      </c>
      <c r="P713">
        <f t="shared" si="35"/>
        <v>2.578787878787879E-2</v>
      </c>
    </row>
    <row r="714" spans="1:18" hidden="1" x14ac:dyDescent="0.25">
      <c r="A714">
        <v>54930</v>
      </c>
      <c r="B714">
        <v>29244</v>
      </c>
      <c r="C714" t="s">
        <v>1419</v>
      </c>
      <c r="D714" t="s">
        <v>799</v>
      </c>
      <c r="E714" t="s">
        <v>239</v>
      </c>
      <c r="F714">
        <v>140</v>
      </c>
      <c r="G714">
        <v>-132.33000000000001</v>
      </c>
      <c r="H714">
        <v>132.33000000000001</v>
      </c>
      <c r="I714">
        <v>158</v>
      </c>
      <c r="J714">
        <f t="shared" si="33"/>
        <v>2.9924242424242423E-2</v>
      </c>
      <c r="K714" s="110">
        <v>8</v>
      </c>
      <c r="L714">
        <f t="shared" si="34"/>
        <v>0.23939393939393938</v>
      </c>
      <c r="O714" s="13">
        <v>0.71</v>
      </c>
      <c r="P714">
        <f t="shared" si="35"/>
        <v>0.16996969696969697</v>
      </c>
    </row>
    <row r="715" spans="1:18" hidden="1" x14ac:dyDescent="0.25">
      <c r="A715">
        <v>61410</v>
      </c>
      <c r="B715">
        <v>29471</v>
      </c>
      <c r="C715" t="s">
        <v>1408</v>
      </c>
      <c r="D715" t="s">
        <v>1583</v>
      </c>
      <c r="E715" t="s">
        <v>94</v>
      </c>
      <c r="F715">
        <v>100.5</v>
      </c>
      <c r="G715">
        <v>288.58</v>
      </c>
      <c r="H715">
        <v>288.58</v>
      </c>
      <c r="I715">
        <v>234</v>
      </c>
      <c r="J715">
        <f t="shared" si="33"/>
        <v>4.4318181818181819E-2</v>
      </c>
      <c r="K715" s="110">
        <v>8</v>
      </c>
      <c r="L715">
        <f t="shared" si="34"/>
        <v>0.35454545454545455</v>
      </c>
      <c r="O715" s="13">
        <v>0.15</v>
      </c>
      <c r="P715">
        <f t="shared" si="35"/>
        <v>5.3181818181818184E-2</v>
      </c>
    </row>
    <row r="716" spans="1:18" hidden="1" x14ac:dyDescent="0.25">
      <c r="A716">
        <v>51312</v>
      </c>
      <c r="B716">
        <v>29962</v>
      </c>
      <c r="C716" t="s">
        <v>1040</v>
      </c>
      <c r="D716" t="s">
        <v>1799</v>
      </c>
      <c r="E716" t="s">
        <v>94</v>
      </c>
      <c r="F716">
        <v>100.5</v>
      </c>
      <c r="G716">
        <v>-352.17</v>
      </c>
      <c r="H716">
        <v>352.17</v>
      </c>
      <c r="I716">
        <v>121</v>
      </c>
      <c r="J716">
        <f t="shared" si="33"/>
        <v>2.2916666666666665E-2</v>
      </c>
      <c r="K716" s="110">
        <v>8</v>
      </c>
      <c r="L716">
        <f t="shared" si="34"/>
        <v>0.18333333333333332</v>
      </c>
      <c r="O716" s="13">
        <v>0.28999999999999998</v>
      </c>
      <c r="P716">
        <f t="shared" si="35"/>
        <v>5.3166666666666661E-2</v>
      </c>
      <c r="Q716" s="6"/>
      <c r="R716" s="6"/>
    </row>
    <row r="717" spans="1:18" hidden="1" x14ac:dyDescent="0.25">
      <c r="A717">
        <v>64474</v>
      </c>
      <c r="B717">
        <v>30023</v>
      </c>
      <c r="C717" t="s">
        <v>1560</v>
      </c>
      <c r="D717" t="s">
        <v>1788</v>
      </c>
      <c r="E717" t="s">
        <v>94</v>
      </c>
      <c r="F717">
        <v>100.5</v>
      </c>
      <c r="G717">
        <v>-294.77</v>
      </c>
      <c r="H717">
        <v>294.77</v>
      </c>
      <c r="I717">
        <v>279</v>
      </c>
      <c r="J717">
        <f t="shared" si="33"/>
        <v>5.2840909090909091E-2</v>
      </c>
      <c r="K717" s="110">
        <v>8</v>
      </c>
      <c r="L717">
        <f t="shared" si="34"/>
        <v>0.42272727272727273</v>
      </c>
      <c r="O717" s="13">
        <v>0.14000000000000001</v>
      </c>
      <c r="P717">
        <f t="shared" si="35"/>
        <v>5.918181818181819E-2</v>
      </c>
    </row>
    <row r="718" spans="1:18" hidden="1" x14ac:dyDescent="0.25">
      <c r="A718">
        <v>1493</v>
      </c>
      <c r="B718">
        <v>30241</v>
      </c>
      <c r="C718" t="s">
        <v>833</v>
      </c>
      <c r="D718" t="s">
        <v>834</v>
      </c>
      <c r="E718" t="s">
        <v>239</v>
      </c>
      <c r="F718">
        <v>140</v>
      </c>
      <c r="G718">
        <v>-204.61</v>
      </c>
      <c r="H718" s="6">
        <v>204.61</v>
      </c>
      <c r="I718">
        <v>2</v>
      </c>
      <c r="J718">
        <f t="shared" si="33"/>
        <v>3.7878787878787879E-4</v>
      </c>
      <c r="K718" s="110">
        <v>8</v>
      </c>
      <c r="L718">
        <f t="shared" si="34"/>
        <v>3.0303030303030303E-3</v>
      </c>
      <c r="O718" s="13">
        <v>0.69</v>
      </c>
      <c r="P718">
        <f t="shared" si="35"/>
        <v>2.0909090909090908E-3</v>
      </c>
    </row>
    <row r="719" spans="1:18" hidden="1" x14ac:dyDescent="0.25">
      <c r="A719">
        <v>16895</v>
      </c>
      <c r="B719">
        <v>30279</v>
      </c>
      <c r="C719" t="s">
        <v>818</v>
      </c>
      <c r="D719" t="s">
        <v>1325</v>
      </c>
      <c r="E719" t="s">
        <v>94</v>
      </c>
      <c r="F719">
        <v>100.5</v>
      </c>
      <c r="G719">
        <v>-209.02</v>
      </c>
      <c r="H719" s="6">
        <v>209.02</v>
      </c>
      <c r="I719">
        <v>12</v>
      </c>
      <c r="J719">
        <f t="shared" si="33"/>
        <v>2.2727272727272726E-3</v>
      </c>
      <c r="K719" s="110">
        <v>8</v>
      </c>
      <c r="L719">
        <f t="shared" si="34"/>
        <v>1.8181818181818181E-2</v>
      </c>
      <c r="O719" s="13">
        <v>0.17</v>
      </c>
      <c r="P719">
        <f t="shared" si="35"/>
        <v>3.0909090909090908E-3</v>
      </c>
      <c r="Q719" s="6"/>
      <c r="R719" s="6"/>
    </row>
    <row r="720" spans="1:18" hidden="1" x14ac:dyDescent="0.25">
      <c r="A720">
        <v>42412</v>
      </c>
      <c r="B720">
        <v>30280</v>
      </c>
      <c r="C720" t="s">
        <v>1818</v>
      </c>
      <c r="D720" t="s">
        <v>1808</v>
      </c>
      <c r="E720" t="s">
        <v>94</v>
      </c>
      <c r="F720">
        <v>100.5</v>
      </c>
      <c r="G720">
        <v>-210.6</v>
      </c>
      <c r="H720" s="6">
        <v>210.6</v>
      </c>
      <c r="I720">
        <v>55</v>
      </c>
      <c r="J720">
        <f t="shared" si="33"/>
        <v>1.0416666666666666E-2</v>
      </c>
      <c r="K720" s="110">
        <v>8</v>
      </c>
      <c r="L720">
        <f t="shared" si="34"/>
        <v>8.3333333333333329E-2</v>
      </c>
      <c r="O720" s="13">
        <v>0.17</v>
      </c>
      <c r="P720">
        <f t="shared" si="35"/>
        <v>1.4166666666666668E-2</v>
      </c>
      <c r="Q720" s="6"/>
      <c r="R720" s="6"/>
    </row>
    <row r="721" spans="1:18" hidden="1" x14ac:dyDescent="0.25">
      <c r="A721">
        <v>10624</v>
      </c>
      <c r="B721">
        <v>30455</v>
      </c>
      <c r="C721" t="s">
        <v>1125</v>
      </c>
      <c r="D721" t="s">
        <v>1109</v>
      </c>
      <c r="E721" t="s">
        <v>239</v>
      </c>
      <c r="F721">
        <v>140</v>
      </c>
      <c r="G721">
        <v>210.66</v>
      </c>
      <c r="H721">
        <v>210.66</v>
      </c>
      <c r="I721">
        <v>6</v>
      </c>
      <c r="J721">
        <f t="shared" si="33"/>
        <v>1.1363636363636363E-3</v>
      </c>
      <c r="K721" s="110">
        <v>8</v>
      </c>
      <c r="L721">
        <f t="shared" si="34"/>
        <v>9.0909090909090905E-3</v>
      </c>
      <c r="O721" s="13">
        <v>0.17</v>
      </c>
      <c r="P721">
        <f t="shared" si="35"/>
        <v>1.5454545454545454E-3</v>
      </c>
    </row>
    <row r="722" spans="1:18" hidden="1" x14ac:dyDescent="0.25">
      <c r="A722">
        <v>57005</v>
      </c>
      <c r="B722">
        <v>30602</v>
      </c>
      <c r="C722" t="s">
        <v>1593</v>
      </c>
      <c r="D722" t="s">
        <v>1040</v>
      </c>
      <c r="E722" t="s">
        <v>94</v>
      </c>
      <c r="F722">
        <v>100.5</v>
      </c>
      <c r="G722">
        <v>-153.34</v>
      </c>
      <c r="H722">
        <v>153.34</v>
      </c>
      <c r="I722">
        <v>182</v>
      </c>
      <c r="J722">
        <f t="shared" si="33"/>
        <v>3.446969696969697E-2</v>
      </c>
      <c r="K722" s="110">
        <v>8</v>
      </c>
      <c r="L722">
        <f t="shared" si="34"/>
        <v>0.27575757575757576</v>
      </c>
      <c r="O722" s="13">
        <v>0.43</v>
      </c>
      <c r="P722">
        <f t="shared" si="35"/>
        <v>0.11857575757575757</v>
      </c>
    </row>
    <row r="723" spans="1:18" hidden="1" x14ac:dyDescent="0.25">
      <c r="A723">
        <v>49312</v>
      </c>
      <c r="B723">
        <v>30844</v>
      </c>
      <c r="C723" t="s">
        <v>1339</v>
      </c>
      <c r="D723" t="s">
        <v>1913</v>
      </c>
      <c r="E723" t="s">
        <v>94</v>
      </c>
      <c r="F723">
        <v>100.5</v>
      </c>
      <c r="G723">
        <v>-221.97</v>
      </c>
      <c r="H723">
        <v>221.97</v>
      </c>
      <c r="I723">
        <v>102</v>
      </c>
      <c r="J723">
        <f t="shared" si="33"/>
        <v>1.9318181818181818E-2</v>
      </c>
      <c r="K723" s="110">
        <v>8</v>
      </c>
      <c r="L723">
        <f t="shared" si="34"/>
        <v>0.15454545454545454</v>
      </c>
      <c r="O723" s="13">
        <v>0.16</v>
      </c>
      <c r="P723">
        <f t="shared" si="35"/>
        <v>2.4727272727272726E-2</v>
      </c>
      <c r="Q723" s="6"/>
      <c r="R723" s="6"/>
    </row>
    <row r="724" spans="1:18" hidden="1" x14ac:dyDescent="0.25">
      <c r="A724">
        <v>20361</v>
      </c>
      <c r="B724">
        <v>30900</v>
      </c>
      <c r="C724" t="s">
        <v>932</v>
      </c>
      <c r="D724" t="s">
        <v>1416</v>
      </c>
      <c r="E724" t="s">
        <v>94</v>
      </c>
      <c r="F724">
        <v>100.5</v>
      </c>
      <c r="G724">
        <v>-287.94</v>
      </c>
      <c r="H724" s="6">
        <v>287.94</v>
      </c>
      <c r="I724">
        <v>14</v>
      </c>
      <c r="J724">
        <f t="shared" si="33"/>
        <v>2.6515151515151517E-3</v>
      </c>
      <c r="K724" s="110">
        <v>8</v>
      </c>
      <c r="L724">
        <f t="shared" si="34"/>
        <v>2.1212121212121213E-2</v>
      </c>
      <c r="O724" s="13">
        <v>0.15</v>
      </c>
      <c r="P724">
        <f t="shared" si="35"/>
        <v>3.1818181818181819E-3</v>
      </c>
    </row>
    <row r="725" spans="1:18" hidden="1" x14ac:dyDescent="0.25">
      <c r="A725">
        <v>69510</v>
      </c>
      <c r="B725">
        <v>30993</v>
      </c>
      <c r="C725" t="s">
        <v>1092</v>
      </c>
      <c r="D725" t="s">
        <v>1755</v>
      </c>
      <c r="E725" t="s">
        <v>239</v>
      </c>
      <c r="F725">
        <v>140</v>
      </c>
      <c r="G725">
        <v>71.13</v>
      </c>
      <c r="H725">
        <v>71.13</v>
      </c>
      <c r="I725">
        <v>511</v>
      </c>
      <c r="J725">
        <f t="shared" si="33"/>
        <v>9.6780303030303036E-2</v>
      </c>
      <c r="K725" s="110">
        <v>8</v>
      </c>
      <c r="L725">
        <f t="shared" si="34"/>
        <v>0.77424242424242429</v>
      </c>
      <c r="O725" s="13">
        <v>0.55000000000000004</v>
      </c>
      <c r="P725">
        <f t="shared" si="35"/>
        <v>0.4258333333333334</v>
      </c>
    </row>
    <row r="726" spans="1:18" hidden="1" x14ac:dyDescent="0.25">
      <c r="A726">
        <v>22819</v>
      </c>
      <c r="B726">
        <v>31181</v>
      </c>
      <c r="C726" t="s">
        <v>1479</v>
      </c>
      <c r="D726" t="s">
        <v>1258</v>
      </c>
      <c r="E726" t="s">
        <v>94</v>
      </c>
      <c r="F726">
        <v>140</v>
      </c>
      <c r="G726">
        <v>-134.30000000000001</v>
      </c>
      <c r="H726" s="6">
        <v>134.30000000000001</v>
      </c>
      <c r="I726">
        <v>16</v>
      </c>
      <c r="J726">
        <f t="shared" si="33"/>
        <v>3.0303030303030303E-3</v>
      </c>
      <c r="K726" s="110">
        <v>8</v>
      </c>
      <c r="L726">
        <f t="shared" si="34"/>
        <v>2.4242424242424242E-2</v>
      </c>
      <c r="O726" s="13">
        <v>0.56000000000000005</v>
      </c>
      <c r="P726">
        <f t="shared" si="35"/>
        <v>1.3575757575757578E-2</v>
      </c>
    </row>
    <row r="727" spans="1:18" hidden="1" x14ac:dyDescent="0.25">
      <c r="A727">
        <v>20433</v>
      </c>
      <c r="B727">
        <v>31756</v>
      </c>
      <c r="C727" t="s">
        <v>1418</v>
      </c>
      <c r="D727" t="s">
        <v>1419</v>
      </c>
      <c r="E727" t="s">
        <v>239</v>
      </c>
      <c r="F727">
        <v>140</v>
      </c>
      <c r="G727">
        <v>-131.69</v>
      </c>
      <c r="H727" s="6">
        <v>131.69</v>
      </c>
      <c r="I727">
        <v>14</v>
      </c>
      <c r="J727">
        <f t="shared" si="33"/>
        <v>2.6515151515151517E-3</v>
      </c>
      <c r="K727" s="110">
        <v>8</v>
      </c>
      <c r="L727">
        <f t="shared" si="34"/>
        <v>2.1212121212121213E-2</v>
      </c>
      <c r="O727" s="13">
        <v>0.72</v>
      </c>
      <c r="P727">
        <f t="shared" si="35"/>
        <v>1.5272727272727273E-2</v>
      </c>
    </row>
    <row r="728" spans="1:18" hidden="1" x14ac:dyDescent="0.25">
      <c r="A728">
        <v>27576</v>
      </c>
      <c r="B728">
        <v>32028</v>
      </c>
      <c r="C728" t="s">
        <v>1575</v>
      </c>
      <c r="D728" t="s">
        <v>1576</v>
      </c>
      <c r="E728" t="s">
        <v>94</v>
      </c>
      <c r="F728">
        <v>100.5</v>
      </c>
      <c r="G728">
        <v>-231.81</v>
      </c>
      <c r="H728" s="6">
        <v>231.81</v>
      </c>
      <c r="I728">
        <v>21</v>
      </c>
      <c r="J728">
        <f t="shared" si="33"/>
        <v>3.9772727272727269E-3</v>
      </c>
      <c r="K728" s="110">
        <v>8</v>
      </c>
      <c r="L728">
        <f t="shared" si="34"/>
        <v>3.1818181818181815E-2</v>
      </c>
      <c r="O728" s="13">
        <v>0.37</v>
      </c>
      <c r="P728">
        <f t="shared" si="35"/>
        <v>1.1772727272727272E-2</v>
      </c>
    </row>
    <row r="729" spans="1:18" hidden="1" x14ac:dyDescent="0.25">
      <c r="A729">
        <v>46593</v>
      </c>
      <c r="B729">
        <v>32432</v>
      </c>
      <c r="C729" t="s">
        <v>1258</v>
      </c>
      <c r="D729" t="s">
        <v>1884</v>
      </c>
      <c r="E729" t="s">
        <v>94</v>
      </c>
      <c r="F729">
        <v>100.5</v>
      </c>
      <c r="G729">
        <v>-139.38</v>
      </c>
      <c r="H729" s="6">
        <v>139.38</v>
      </c>
      <c r="I729">
        <v>82</v>
      </c>
      <c r="J729">
        <f t="shared" si="33"/>
        <v>1.553030303030303E-2</v>
      </c>
      <c r="K729" s="110">
        <v>8</v>
      </c>
      <c r="L729">
        <f t="shared" si="34"/>
        <v>0.12424242424242424</v>
      </c>
      <c r="O729" s="13">
        <v>0.53</v>
      </c>
      <c r="P729">
        <f t="shared" si="35"/>
        <v>6.5848484848484851E-2</v>
      </c>
      <c r="Q729" s="6"/>
      <c r="R729" s="6"/>
    </row>
    <row r="730" spans="1:18" hidden="1" x14ac:dyDescent="0.25">
      <c r="A730">
        <v>69092</v>
      </c>
      <c r="B730">
        <v>32619</v>
      </c>
      <c r="C730" t="s">
        <v>2056</v>
      </c>
      <c r="D730" t="s">
        <v>1018</v>
      </c>
      <c r="E730" t="s">
        <v>94</v>
      </c>
      <c r="F730">
        <v>100.5</v>
      </c>
      <c r="G730">
        <v>-438.74</v>
      </c>
      <c r="H730">
        <v>438.74</v>
      </c>
      <c r="I730">
        <v>474</v>
      </c>
      <c r="J730">
        <f t="shared" si="33"/>
        <v>8.9772727272727268E-2</v>
      </c>
      <c r="K730" s="110">
        <v>8</v>
      </c>
      <c r="L730">
        <f t="shared" si="34"/>
        <v>0.71818181818181814</v>
      </c>
      <c r="O730" s="13">
        <v>0.18</v>
      </c>
      <c r="P730">
        <f t="shared" si="35"/>
        <v>0.12927272727272726</v>
      </c>
      <c r="Q730" s="6"/>
      <c r="R730" s="6"/>
    </row>
    <row r="731" spans="1:18" hidden="1" x14ac:dyDescent="0.25">
      <c r="A731">
        <v>43454</v>
      </c>
      <c r="B731">
        <v>33172</v>
      </c>
      <c r="C731" t="s">
        <v>1836</v>
      </c>
      <c r="D731" t="s">
        <v>1184</v>
      </c>
      <c r="E731" t="s">
        <v>239</v>
      </c>
      <c r="F731">
        <v>140</v>
      </c>
      <c r="G731">
        <v>-85.51</v>
      </c>
      <c r="H731" s="6">
        <v>85.51</v>
      </c>
      <c r="I731">
        <v>60</v>
      </c>
      <c r="J731">
        <f t="shared" si="33"/>
        <v>1.1363636363636364E-2</v>
      </c>
      <c r="K731" s="110">
        <v>8</v>
      </c>
      <c r="L731">
        <f t="shared" si="34"/>
        <v>9.0909090909090912E-2</v>
      </c>
      <c r="O731" s="13">
        <v>0.8</v>
      </c>
      <c r="P731">
        <f t="shared" si="35"/>
        <v>7.2727272727272738E-2</v>
      </c>
    </row>
    <row r="732" spans="1:18" hidden="1" x14ac:dyDescent="0.25">
      <c r="A732">
        <v>42982</v>
      </c>
      <c r="B732">
        <v>33840</v>
      </c>
      <c r="C732" t="s">
        <v>1688</v>
      </c>
      <c r="D732" t="s">
        <v>905</v>
      </c>
      <c r="E732" t="s">
        <v>94</v>
      </c>
      <c r="F732">
        <v>100.5</v>
      </c>
      <c r="G732">
        <v>-265.79000000000002</v>
      </c>
      <c r="H732" s="6">
        <v>265.79000000000002</v>
      </c>
      <c r="I732">
        <v>59</v>
      </c>
      <c r="J732">
        <f t="shared" si="33"/>
        <v>1.1174242424242425E-2</v>
      </c>
      <c r="K732" s="110">
        <v>8</v>
      </c>
      <c r="L732">
        <f t="shared" si="34"/>
        <v>8.9393939393939401E-2</v>
      </c>
      <c r="O732" s="13">
        <v>0.26</v>
      </c>
      <c r="P732">
        <f t="shared" si="35"/>
        <v>2.3242424242424245E-2</v>
      </c>
      <c r="Q732" s="6"/>
      <c r="R732" s="6"/>
    </row>
    <row r="733" spans="1:18" hidden="1" x14ac:dyDescent="0.25">
      <c r="A733">
        <v>47568</v>
      </c>
      <c r="B733">
        <v>34197</v>
      </c>
      <c r="C733" t="s">
        <v>1898</v>
      </c>
      <c r="D733" t="s">
        <v>1764</v>
      </c>
      <c r="E733" t="s">
        <v>94</v>
      </c>
      <c r="F733">
        <v>100.5</v>
      </c>
      <c r="G733">
        <v>247.9</v>
      </c>
      <c r="H733" s="6">
        <v>247.9</v>
      </c>
      <c r="I733">
        <v>89</v>
      </c>
      <c r="J733">
        <f t="shared" si="33"/>
        <v>1.6856060606060607E-2</v>
      </c>
      <c r="K733" s="110">
        <v>8</v>
      </c>
      <c r="L733">
        <f t="shared" si="34"/>
        <v>0.13484848484848486</v>
      </c>
      <c r="O733" s="13">
        <v>0.14000000000000001</v>
      </c>
      <c r="P733">
        <f t="shared" si="35"/>
        <v>1.887878787878788E-2</v>
      </c>
      <c r="Q733" s="6"/>
      <c r="R733" s="6"/>
    </row>
    <row r="734" spans="1:18" hidden="1" x14ac:dyDescent="0.25">
      <c r="A734">
        <v>5254</v>
      </c>
      <c r="B734">
        <v>34374</v>
      </c>
      <c r="C734" t="s">
        <v>950</v>
      </c>
      <c r="D734" t="s">
        <v>951</v>
      </c>
      <c r="E734" t="s">
        <v>70</v>
      </c>
      <c r="F734">
        <v>130</v>
      </c>
      <c r="G734">
        <v>156.34</v>
      </c>
      <c r="H734" s="6">
        <v>156.34</v>
      </c>
      <c r="I734">
        <v>3</v>
      </c>
      <c r="J734">
        <f t="shared" si="33"/>
        <v>5.6818181818181815E-4</v>
      </c>
      <c r="K734" s="110">
        <v>8</v>
      </c>
      <c r="L734">
        <f t="shared" si="34"/>
        <v>4.5454545454545452E-3</v>
      </c>
      <c r="O734" s="13">
        <v>0.5</v>
      </c>
      <c r="P734">
        <f t="shared" si="35"/>
        <v>2.2727272727272726E-3</v>
      </c>
      <c r="Q734" s="6"/>
      <c r="R734" s="6"/>
    </row>
    <row r="735" spans="1:18" hidden="1" x14ac:dyDescent="0.25">
      <c r="A735">
        <v>17133</v>
      </c>
      <c r="B735">
        <v>34613</v>
      </c>
      <c r="C735" t="s">
        <v>1331</v>
      </c>
      <c r="D735" t="s">
        <v>1332</v>
      </c>
      <c r="E735" t="s">
        <v>94</v>
      </c>
      <c r="F735">
        <v>100.5</v>
      </c>
      <c r="G735">
        <v>244.48</v>
      </c>
      <c r="H735" s="6">
        <v>244.48</v>
      </c>
      <c r="I735">
        <v>12</v>
      </c>
      <c r="J735">
        <f t="shared" si="33"/>
        <v>2.2727272727272726E-3</v>
      </c>
      <c r="K735" s="110">
        <v>8</v>
      </c>
      <c r="L735">
        <f t="shared" si="34"/>
        <v>1.8181818181818181E-2</v>
      </c>
      <c r="O735" s="13">
        <v>0.35</v>
      </c>
      <c r="P735">
        <f t="shared" si="35"/>
        <v>6.363636363636363E-3</v>
      </c>
    </row>
    <row r="736" spans="1:18" hidden="1" x14ac:dyDescent="0.25">
      <c r="A736">
        <v>47502</v>
      </c>
      <c r="B736">
        <v>34752</v>
      </c>
      <c r="C736" t="s">
        <v>1242</v>
      </c>
      <c r="D736" t="s">
        <v>1896</v>
      </c>
      <c r="E736" t="s">
        <v>239</v>
      </c>
      <c r="F736">
        <v>140</v>
      </c>
      <c r="G736">
        <v>-187.83</v>
      </c>
      <c r="H736">
        <v>187.83</v>
      </c>
      <c r="I736">
        <v>89</v>
      </c>
      <c r="J736">
        <f t="shared" si="33"/>
        <v>1.6856060606060607E-2</v>
      </c>
      <c r="K736" s="110">
        <v>8</v>
      </c>
      <c r="L736">
        <f t="shared" si="34"/>
        <v>0.13484848484848486</v>
      </c>
      <c r="O736" s="13">
        <v>0.85</v>
      </c>
      <c r="P736">
        <f t="shared" si="35"/>
        <v>0.11462121212121212</v>
      </c>
    </row>
    <row r="737" spans="1:18" hidden="1" x14ac:dyDescent="0.25">
      <c r="A737">
        <v>60003</v>
      </c>
      <c r="B737">
        <v>35353</v>
      </c>
      <c r="C737" t="s">
        <v>1024</v>
      </c>
      <c r="D737" t="s">
        <v>963</v>
      </c>
      <c r="E737" t="s">
        <v>239</v>
      </c>
      <c r="F737">
        <v>140</v>
      </c>
      <c r="G737">
        <v>-236.01</v>
      </c>
      <c r="H737">
        <v>236.01</v>
      </c>
      <c r="I737">
        <v>214</v>
      </c>
      <c r="J737">
        <f t="shared" si="33"/>
        <v>4.0530303030303028E-2</v>
      </c>
      <c r="K737" s="110">
        <v>8</v>
      </c>
      <c r="L737">
        <f t="shared" si="34"/>
        <v>0.32424242424242422</v>
      </c>
      <c r="O737" s="13">
        <v>0.32</v>
      </c>
      <c r="P737">
        <f t="shared" si="35"/>
        <v>0.10375757575757576</v>
      </c>
    </row>
    <row r="738" spans="1:18" hidden="1" x14ac:dyDescent="0.25">
      <c r="A738">
        <v>48785</v>
      </c>
      <c r="B738">
        <v>35404</v>
      </c>
      <c r="C738" t="s">
        <v>1736</v>
      </c>
      <c r="D738" t="s">
        <v>1551</v>
      </c>
      <c r="E738" t="s">
        <v>94</v>
      </c>
      <c r="F738">
        <v>100.5</v>
      </c>
      <c r="G738">
        <v>-369.42</v>
      </c>
      <c r="H738" s="6">
        <v>369.42</v>
      </c>
      <c r="I738">
        <v>99</v>
      </c>
      <c r="J738">
        <f t="shared" si="33"/>
        <v>1.8749999999999999E-2</v>
      </c>
      <c r="K738" s="110">
        <v>8</v>
      </c>
      <c r="L738">
        <f t="shared" si="34"/>
        <v>0.15</v>
      </c>
      <c r="O738" s="13">
        <v>0.15</v>
      </c>
      <c r="P738">
        <f t="shared" si="35"/>
        <v>2.2499999999999999E-2</v>
      </c>
      <c r="Q738" s="6"/>
      <c r="R738" s="6"/>
    </row>
    <row r="739" spans="1:18" hidden="1" x14ac:dyDescent="0.25">
      <c r="A739">
        <v>3203</v>
      </c>
      <c r="B739">
        <v>35509</v>
      </c>
      <c r="C739" t="s">
        <v>849</v>
      </c>
      <c r="D739" t="s">
        <v>888</v>
      </c>
      <c r="E739" t="s">
        <v>239</v>
      </c>
      <c r="F739">
        <v>140</v>
      </c>
      <c r="G739">
        <v>180.04</v>
      </c>
      <c r="H739" s="6">
        <v>180.04</v>
      </c>
      <c r="I739">
        <v>2</v>
      </c>
      <c r="J739">
        <f t="shared" si="33"/>
        <v>3.7878787878787879E-4</v>
      </c>
      <c r="K739" s="110">
        <v>8</v>
      </c>
      <c r="L739">
        <f t="shared" si="34"/>
        <v>3.0303030303030303E-3</v>
      </c>
      <c r="O739" s="13">
        <v>0.43</v>
      </c>
      <c r="P739">
        <f t="shared" si="35"/>
        <v>1.3030303030303031E-3</v>
      </c>
      <c r="Q739" s="6"/>
      <c r="R739" s="6"/>
    </row>
    <row r="740" spans="1:18" hidden="1" x14ac:dyDescent="0.25">
      <c r="A740">
        <v>5788</v>
      </c>
      <c r="B740">
        <v>35673</v>
      </c>
      <c r="C740" t="s">
        <v>966</v>
      </c>
      <c r="D740" t="s">
        <v>967</v>
      </c>
      <c r="E740" t="s">
        <v>94</v>
      </c>
      <c r="F740">
        <v>100.5</v>
      </c>
      <c r="G740">
        <v>-425.53</v>
      </c>
      <c r="H740" s="6">
        <v>425.53</v>
      </c>
      <c r="I740">
        <v>4</v>
      </c>
      <c r="J740">
        <f t="shared" si="33"/>
        <v>7.5757575757575758E-4</v>
      </c>
      <c r="K740" s="110">
        <v>8</v>
      </c>
      <c r="L740">
        <f t="shared" si="34"/>
        <v>6.0606060606060606E-3</v>
      </c>
      <c r="O740" s="13">
        <v>0.17</v>
      </c>
      <c r="P740">
        <f t="shared" si="35"/>
        <v>1.0303030303030305E-3</v>
      </c>
    </row>
    <row r="741" spans="1:18" hidden="1" x14ac:dyDescent="0.25">
      <c r="A741">
        <v>14944</v>
      </c>
      <c r="B741">
        <v>35762</v>
      </c>
      <c r="C741" t="s">
        <v>1274</v>
      </c>
      <c r="D741" t="s">
        <v>1270</v>
      </c>
      <c r="E741" t="s">
        <v>94</v>
      </c>
      <c r="F741">
        <v>100.5</v>
      </c>
      <c r="G741">
        <v>-251.93</v>
      </c>
      <c r="H741" s="6">
        <v>251.93</v>
      </c>
      <c r="I741">
        <v>10</v>
      </c>
      <c r="J741">
        <f t="shared" si="33"/>
        <v>1.893939393939394E-3</v>
      </c>
      <c r="K741" s="110">
        <v>8</v>
      </c>
      <c r="L741">
        <f t="shared" si="34"/>
        <v>1.5151515151515152E-2</v>
      </c>
      <c r="O741" s="13">
        <v>0.14000000000000001</v>
      </c>
      <c r="P741">
        <f t="shared" si="35"/>
        <v>2.1212121212121214E-3</v>
      </c>
      <c r="Q741" s="6"/>
      <c r="R741" s="6"/>
    </row>
    <row r="742" spans="1:18" hidden="1" x14ac:dyDescent="0.25">
      <c r="A742">
        <v>34066</v>
      </c>
      <c r="B742">
        <v>35764</v>
      </c>
      <c r="C742" t="s">
        <v>1290</v>
      </c>
      <c r="D742" t="s">
        <v>1691</v>
      </c>
      <c r="E742" t="s">
        <v>94</v>
      </c>
      <c r="F742">
        <v>100.5</v>
      </c>
      <c r="G742">
        <v>-228.86</v>
      </c>
      <c r="H742">
        <v>228.86</v>
      </c>
      <c r="I742">
        <v>30</v>
      </c>
      <c r="J742">
        <f t="shared" si="33"/>
        <v>5.681818181818182E-3</v>
      </c>
      <c r="K742" s="110">
        <v>8</v>
      </c>
      <c r="L742">
        <f t="shared" si="34"/>
        <v>4.5454545454545456E-2</v>
      </c>
      <c r="O742" s="13">
        <v>0.16</v>
      </c>
      <c r="P742">
        <f t="shared" si="35"/>
        <v>7.2727272727272727E-3</v>
      </c>
    </row>
    <row r="743" spans="1:18" hidden="1" x14ac:dyDescent="0.25">
      <c r="A743">
        <v>27691</v>
      </c>
      <c r="B743">
        <v>35789</v>
      </c>
      <c r="C743" t="s">
        <v>1512</v>
      </c>
      <c r="D743" t="s">
        <v>1338</v>
      </c>
      <c r="E743" t="s">
        <v>94</v>
      </c>
      <c r="F743">
        <v>100.5</v>
      </c>
      <c r="G743">
        <v>-216.08</v>
      </c>
      <c r="H743" s="6">
        <v>216.08</v>
      </c>
      <c r="I743">
        <v>21</v>
      </c>
      <c r="J743">
        <f t="shared" si="33"/>
        <v>3.9772727272727269E-3</v>
      </c>
      <c r="K743" s="110">
        <v>8</v>
      </c>
      <c r="L743">
        <f t="shared" si="34"/>
        <v>3.1818181818181815E-2</v>
      </c>
      <c r="O743" s="13">
        <v>0.17</v>
      </c>
      <c r="P743">
        <f t="shared" si="35"/>
        <v>5.4090909090909085E-3</v>
      </c>
      <c r="Q743" s="6"/>
      <c r="R743" s="6"/>
    </row>
    <row r="744" spans="1:18" hidden="1" x14ac:dyDescent="0.25">
      <c r="A744">
        <v>37274</v>
      </c>
      <c r="B744">
        <v>35795</v>
      </c>
      <c r="C744" t="s">
        <v>1173</v>
      </c>
      <c r="D744" t="s">
        <v>1739</v>
      </c>
      <c r="E744" t="s">
        <v>94</v>
      </c>
      <c r="F744">
        <v>100.5</v>
      </c>
      <c r="G744">
        <v>443.52</v>
      </c>
      <c r="H744" s="6">
        <v>443.52</v>
      </c>
      <c r="I744">
        <v>36</v>
      </c>
      <c r="J744">
        <f t="shared" si="33"/>
        <v>6.8181818181818179E-3</v>
      </c>
      <c r="K744" s="110">
        <v>8</v>
      </c>
      <c r="L744">
        <f t="shared" si="34"/>
        <v>5.4545454545454543E-2</v>
      </c>
      <c r="O744" s="13">
        <v>0.17</v>
      </c>
      <c r="P744">
        <f t="shared" si="35"/>
        <v>9.2727272727272728E-3</v>
      </c>
    </row>
    <row r="745" spans="1:18" hidden="1" x14ac:dyDescent="0.25">
      <c r="A745">
        <v>26980</v>
      </c>
      <c r="B745">
        <v>35805</v>
      </c>
      <c r="C745" t="s">
        <v>1325</v>
      </c>
      <c r="D745" t="s">
        <v>1562</v>
      </c>
      <c r="E745" t="s">
        <v>94</v>
      </c>
      <c r="F745">
        <v>100.5</v>
      </c>
      <c r="G745">
        <v>-209.21</v>
      </c>
      <c r="H745" s="6">
        <v>209.21</v>
      </c>
      <c r="I745">
        <v>20</v>
      </c>
      <c r="J745">
        <f t="shared" si="33"/>
        <v>3.787878787878788E-3</v>
      </c>
      <c r="K745" s="110">
        <v>8</v>
      </c>
      <c r="L745">
        <f t="shared" si="34"/>
        <v>3.0303030303030304E-2</v>
      </c>
      <c r="O745" s="13">
        <v>0.17</v>
      </c>
      <c r="P745">
        <f t="shared" si="35"/>
        <v>5.1515151515151517E-3</v>
      </c>
      <c r="Q745" s="6"/>
      <c r="R745" s="6"/>
    </row>
    <row r="746" spans="1:18" hidden="1" x14ac:dyDescent="0.25">
      <c r="A746">
        <v>9870</v>
      </c>
      <c r="B746">
        <v>35823</v>
      </c>
      <c r="C746" t="s">
        <v>1109</v>
      </c>
      <c r="D746" t="s">
        <v>1110</v>
      </c>
      <c r="E746" t="s">
        <v>239</v>
      </c>
      <c r="F746">
        <v>140</v>
      </c>
      <c r="G746">
        <v>210.47</v>
      </c>
      <c r="H746" s="6">
        <v>210.47</v>
      </c>
      <c r="I746">
        <v>6</v>
      </c>
      <c r="J746">
        <f t="shared" si="33"/>
        <v>1.1363636363636363E-3</v>
      </c>
      <c r="K746" s="110">
        <v>8</v>
      </c>
      <c r="L746">
        <f t="shared" si="34"/>
        <v>9.0909090909090905E-3</v>
      </c>
      <c r="O746" s="13">
        <v>0.17</v>
      </c>
      <c r="P746">
        <f t="shared" si="35"/>
        <v>1.5454545454545454E-3</v>
      </c>
    </row>
    <row r="747" spans="1:18" hidden="1" x14ac:dyDescent="0.25">
      <c r="A747">
        <v>44527</v>
      </c>
      <c r="B747">
        <v>35893</v>
      </c>
      <c r="C747" t="s">
        <v>1852</v>
      </c>
      <c r="D747" t="s">
        <v>1853</v>
      </c>
      <c r="E747" t="s">
        <v>239</v>
      </c>
      <c r="F747">
        <v>140</v>
      </c>
      <c r="G747">
        <v>59.24</v>
      </c>
      <c r="H747" s="6">
        <v>59.24</v>
      </c>
      <c r="I747">
        <v>68</v>
      </c>
      <c r="J747">
        <f t="shared" si="33"/>
        <v>1.2878787878787878E-2</v>
      </c>
      <c r="K747" s="110">
        <v>8</v>
      </c>
      <c r="L747">
        <f t="shared" si="34"/>
        <v>0.10303030303030303</v>
      </c>
      <c r="O747" s="13">
        <v>0.77</v>
      </c>
      <c r="P747">
        <f t="shared" si="35"/>
        <v>7.9333333333333339E-2</v>
      </c>
      <c r="Q747" s="6"/>
      <c r="R747" s="6"/>
    </row>
    <row r="748" spans="1:18" hidden="1" x14ac:dyDescent="0.25">
      <c r="A748">
        <v>63251</v>
      </c>
      <c r="B748">
        <v>36053</v>
      </c>
      <c r="C748" t="s">
        <v>1123</v>
      </c>
      <c r="D748" t="s">
        <v>1289</v>
      </c>
      <c r="E748" t="s">
        <v>94</v>
      </c>
      <c r="F748">
        <v>100.5</v>
      </c>
      <c r="G748">
        <v>-227.1</v>
      </c>
      <c r="H748">
        <v>227.1</v>
      </c>
      <c r="I748">
        <v>253</v>
      </c>
      <c r="J748">
        <f t="shared" si="33"/>
        <v>4.791666666666667E-2</v>
      </c>
      <c r="K748" s="110">
        <v>8</v>
      </c>
      <c r="L748">
        <f t="shared" si="34"/>
        <v>0.38333333333333336</v>
      </c>
      <c r="O748" s="13">
        <v>0.16</v>
      </c>
      <c r="P748">
        <f t="shared" si="35"/>
        <v>6.1333333333333337E-2</v>
      </c>
    </row>
    <row r="749" spans="1:18" hidden="1" x14ac:dyDescent="0.25">
      <c r="A749">
        <v>69569</v>
      </c>
      <c r="B749">
        <v>36091</v>
      </c>
      <c r="C749" t="s">
        <v>1091</v>
      </c>
      <c r="D749" t="s">
        <v>907</v>
      </c>
      <c r="E749" t="s">
        <v>239</v>
      </c>
      <c r="F749">
        <v>140</v>
      </c>
      <c r="G749">
        <v>-93.7</v>
      </c>
      <c r="H749">
        <v>93.7</v>
      </c>
      <c r="I749">
        <v>534</v>
      </c>
      <c r="J749">
        <f t="shared" si="33"/>
        <v>0.10113636363636364</v>
      </c>
      <c r="K749" s="110">
        <v>8</v>
      </c>
      <c r="L749">
        <f t="shared" si="34"/>
        <v>0.80909090909090908</v>
      </c>
      <c r="O749" s="13">
        <v>0.42</v>
      </c>
      <c r="P749">
        <f t="shared" si="35"/>
        <v>0.3398181818181818</v>
      </c>
    </row>
    <row r="750" spans="1:18" hidden="1" x14ac:dyDescent="0.25">
      <c r="A750">
        <v>49194</v>
      </c>
      <c r="B750">
        <v>36374</v>
      </c>
      <c r="C750" t="s">
        <v>1703</v>
      </c>
      <c r="D750" t="s">
        <v>1847</v>
      </c>
      <c r="E750" t="s">
        <v>239</v>
      </c>
      <c r="F750">
        <v>140</v>
      </c>
      <c r="G750">
        <v>133.66</v>
      </c>
      <c r="H750">
        <v>133.66</v>
      </c>
      <c r="I750">
        <v>101</v>
      </c>
      <c r="J750">
        <f t="shared" si="33"/>
        <v>1.9128787878787877E-2</v>
      </c>
      <c r="K750" s="110">
        <v>8</v>
      </c>
      <c r="L750">
        <f t="shared" si="34"/>
        <v>0.15303030303030302</v>
      </c>
      <c r="O750" s="13">
        <v>0.57999999999999996</v>
      </c>
      <c r="P750">
        <f t="shared" si="35"/>
        <v>8.8757575757575743E-2</v>
      </c>
    </row>
    <row r="751" spans="1:18" hidden="1" x14ac:dyDescent="0.25">
      <c r="A751">
        <v>8030</v>
      </c>
      <c r="B751">
        <v>36409</v>
      </c>
      <c r="C751" t="s">
        <v>1040</v>
      </c>
      <c r="D751" t="s">
        <v>1041</v>
      </c>
      <c r="E751" t="s">
        <v>239</v>
      </c>
      <c r="F751">
        <v>140</v>
      </c>
      <c r="G751">
        <v>198.53</v>
      </c>
      <c r="H751" s="6">
        <v>198.53</v>
      </c>
      <c r="I751">
        <v>5</v>
      </c>
      <c r="J751">
        <f t="shared" si="33"/>
        <v>9.46969696969697E-4</v>
      </c>
      <c r="K751" s="110">
        <v>8</v>
      </c>
      <c r="L751">
        <f t="shared" si="34"/>
        <v>7.575757575757576E-3</v>
      </c>
      <c r="O751" s="13">
        <v>0.18</v>
      </c>
      <c r="P751">
        <f t="shared" si="35"/>
        <v>1.3636363636363635E-3</v>
      </c>
    </row>
    <row r="752" spans="1:18" hidden="1" x14ac:dyDescent="0.25">
      <c r="A752">
        <v>61990</v>
      </c>
      <c r="B752">
        <v>36443</v>
      </c>
      <c r="C752" t="s">
        <v>1132</v>
      </c>
      <c r="D752" t="s">
        <v>1390</v>
      </c>
      <c r="E752" t="s">
        <v>94</v>
      </c>
      <c r="F752">
        <v>100.5</v>
      </c>
      <c r="G752">
        <v>-383.42</v>
      </c>
      <c r="H752">
        <v>383.42</v>
      </c>
      <c r="I752">
        <v>237</v>
      </c>
      <c r="J752">
        <f t="shared" si="33"/>
        <v>4.4886363636363634E-2</v>
      </c>
      <c r="K752" s="110">
        <v>8</v>
      </c>
      <c r="L752">
        <f t="shared" si="34"/>
        <v>0.35909090909090907</v>
      </c>
      <c r="O752" s="13">
        <v>0.18</v>
      </c>
      <c r="P752">
        <f t="shared" si="35"/>
        <v>6.4636363636363631E-2</v>
      </c>
      <c r="Q752" s="6"/>
      <c r="R752" s="6"/>
    </row>
    <row r="753" spans="1:18" hidden="1" x14ac:dyDescent="0.25">
      <c r="A753">
        <v>23598</v>
      </c>
      <c r="B753">
        <v>36483</v>
      </c>
      <c r="C753" t="s">
        <v>1390</v>
      </c>
      <c r="D753" t="s">
        <v>966</v>
      </c>
      <c r="E753" t="s">
        <v>94</v>
      </c>
      <c r="F753">
        <v>100.5</v>
      </c>
      <c r="G753">
        <v>-425.34</v>
      </c>
      <c r="H753" s="6">
        <v>425.34</v>
      </c>
      <c r="I753">
        <v>16</v>
      </c>
      <c r="J753">
        <f t="shared" si="33"/>
        <v>3.0303030303030303E-3</v>
      </c>
      <c r="K753" s="110">
        <v>8</v>
      </c>
      <c r="L753">
        <f t="shared" si="34"/>
        <v>2.4242424242424242E-2</v>
      </c>
      <c r="O753" s="13">
        <v>0.17</v>
      </c>
      <c r="P753">
        <f t="shared" si="35"/>
        <v>4.1212121212121219E-3</v>
      </c>
      <c r="Q753" s="6"/>
      <c r="R753" s="6"/>
    </row>
    <row r="754" spans="1:18" hidden="1" x14ac:dyDescent="0.25">
      <c r="A754">
        <v>29916</v>
      </c>
      <c r="B754">
        <v>36484</v>
      </c>
      <c r="C754" t="s">
        <v>1612</v>
      </c>
      <c r="D754" t="s">
        <v>1447</v>
      </c>
      <c r="E754" t="s">
        <v>94</v>
      </c>
      <c r="F754">
        <v>100.5</v>
      </c>
      <c r="G754">
        <v>-389.61</v>
      </c>
      <c r="H754" s="6">
        <v>389.61</v>
      </c>
      <c r="I754">
        <v>24</v>
      </c>
      <c r="J754">
        <f t="shared" si="33"/>
        <v>4.5454545454545452E-3</v>
      </c>
      <c r="K754" s="110">
        <v>8</v>
      </c>
      <c r="L754">
        <f t="shared" si="34"/>
        <v>3.6363636363636362E-2</v>
      </c>
      <c r="O754" s="13">
        <v>0.12</v>
      </c>
      <c r="P754">
        <f t="shared" si="35"/>
        <v>4.3636363636363629E-3</v>
      </c>
      <c r="Q754" s="6"/>
      <c r="R754" s="6"/>
    </row>
    <row r="755" spans="1:18" hidden="1" x14ac:dyDescent="0.25">
      <c r="A755">
        <v>49375</v>
      </c>
      <c r="B755">
        <v>36939</v>
      </c>
      <c r="C755" t="s">
        <v>1914</v>
      </c>
      <c r="D755" t="s">
        <v>1836</v>
      </c>
      <c r="E755" t="s">
        <v>239</v>
      </c>
      <c r="F755">
        <v>140</v>
      </c>
      <c r="G755">
        <v>-85.17</v>
      </c>
      <c r="H755">
        <v>85.17</v>
      </c>
      <c r="I755">
        <v>103</v>
      </c>
      <c r="J755">
        <f t="shared" si="33"/>
        <v>1.9507575757575758E-2</v>
      </c>
      <c r="K755" s="110">
        <v>8</v>
      </c>
      <c r="L755">
        <f t="shared" si="34"/>
        <v>0.15606060606060607</v>
      </c>
      <c r="O755" s="13">
        <v>0.81</v>
      </c>
      <c r="P755">
        <f t="shared" si="35"/>
        <v>0.12640909090909092</v>
      </c>
      <c r="Q755" s="6"/>
      <c r="R755" s="6"/>
    </row>
    <row r="756" spans="1:18" hidden="1" x14ac:dyDescent="0.25">
      <c r="A756">
        <v>60971</v>
      </c>
      <c r="B756">
        <v>37079</v>
      </c>
      <c r="C756" t="s">
        <v>1721</v>
      </c>
      <c r="D756" t="s">
        <v>875</v>
      </c>
      <c r="E756" t="s">
        <v>239</v>
      </c>
      <c r="F756">
        <v>140</v>
      </c>
      <c r="G756">
        <v>259.18</v>
      </c>
      <c r="H756">
        <v>259.18</v>
      </c>
      <c r="I756">
        <v>226</v>
      </c>
      <c r="J756">
        <f t="shared" si="33"/>
        <v>4.2803030303030301E-2</v>
      </c>
      <c r="K756" s="110">
        <v>8</v>
      </c>
      <c r="L756">
        <f t="shared" si="34"/>
        <v>0.34242424242424241</v>
      </c>
      <c r="O756" s="13">
        <v>0.3</v>
      </c>
      <c r="P756">
        <f t="shared" si="35"/>
        <v>0.10272727272727272</v>
      </c>
    </row>
    <row r="757" spans="1:18" hidden="1" x14ac:dyDescent="0.25">
      <c r="A757">
        <v>9862</v>
      </c>
      <c r="B757">
        <v>37618</v>
      </c>
      <c r="C757" t="s">
        <v>1108</v>
      </c>
      <c r="D757" t="s">
        <v>1013</v>
      </c>
      <c r="F757">
        <v>100.5</v>
      </c>
      <c r="G757">
        <v>284.01</v>
      </c>
      <c r="H757" s="6">
        <v>284.01</v>
      </c>
      <c r="I757">
        <v>6</v>
      </c>
      <c r="J757">
        <f t="shared" si="33"/>
        <v>1.1363636363636363E-3</v>
      </c>
      <c r="K757" s="110">
        <v>8</v>
      </c>
      <c r="L757">
        <f t="shared" si="34"/>
        <v>9.0909090909090905E-3</v>
      </c>
      <c r="O757" s="13">
        <v>4.2999999999999997E-2</v>
      </c>
      <c r="P757">
        <f t="shared" si="35"/>
        <v>3.9090909090909085E-4</v>
      </c>
    </row>
    <row r="758" spans="1:18" hidden="1" x14ac:dyDescent="0.25">
      <c r="A758">
        <v>70491</v>
      </c>
      <c r="B758">
        <v>37829</v>
      </c>
      <c r="C758" t="s">
        <v>1262</v>
      </c>
      <c r="D758" t="s">
        <v>1291</v>
      </c>
      <c r="E758" t="s">
        <v>239</v>
      </c>
      <c r="F758">
        <v>140</v>
      </c>
      <c r="G758">
        <v>60.69</v>
      </c>
      <c r="H758">
        <v>60.69</v>
      </c>
      <c r="I758">
        <v>715</v>
      </c>
      <c r="J758">
        <f t="shared" si="33"/>
        <v>0.13541666666666666</v>
      </c>
      <c r="K758" s="110">
        <v>8</v>
      </c>
      <c r="L758">
        <f t="shared" si="34"/>
        <v>1.0833333333333333</v>
      </c>
      <c r="O758" s="13">
        <v>0.87</v>
      </c>
      <c r="P758">
        <f t="shared" si="35"/>
        <v>0.94249999999999989</v>
      </c>
    </row>
    <row r="759" spans="1:18" hidden="1" x14ac:dyDescent="0.25">
      <c r="A759">
        <v>26656</v>
      </c>
      <c r="B759">
        <v>37857</v>
      </c>
      <c r="C759" t="s">
        <v>1551</v>
      </c>
      <c r="D759" t="s">
        <v>1552</v>
      </c>
      <c r="E759" t="s">
        <v>94</v>
      </c>
      <c r="F759">
        <v>100.5</v>
      </c>
      <c r="G759">
        <v>-425.77</v>
      </c>
      <c r="H759" s="6">
        <v>425.77</v>
      </c>
      <c r="I759">
        <v>20</v>
      </c>
      <c r="J759">
        <f t="shared" si="33"/>
        <v>3.787878787878788E-3</v>
      </c>
      <c r="K759" s="110">
        <v>8</v>
      </c>
      <c r="L759">
        <f t="shared" si="34"/>
        <v>3.0303030303030304E-2</v>
      </c>
      <c r="O759" s="13">
        <v>0.13</v>
      </c>
      <c r="P759">
        <f t="shared" si="35"/>
        <v>3.9393939393939396E-3</v>
      </c>
      <c r="Q759" s="6"/>
      <c r="R759" s="6"/>
    </row>
    <row r="760" spans="1:18" hidden="1" x14ac:dyDescent="0.25">
      <c r="A760">
        <v>17752</v>
      </c>
      <c r="B760">
        <v>37974</v>
      </c>
      <c r="C760" t="s">
        <v>1354</v>
      </c>
      <c r="D760" t="s">
        <v>1355</v>
      </c>
      <c r="E760" t="s">
        <v>239</v>
      </c>
      <c r="F760">
        <v>140</v>
      </c>
      <c r="G760">
        <v>178.84</v>
      </c>
      <c r="H760" s="6">
        <v>178.84</v>
      </c>
      <c r="I760">
        <v>12</v>
      </c>
      <c r="J760">
        <f t="shared" si="33"/>
        <v>2.2727272727272726E-3</v>
      </c>
      <c r="K760" s="110">
        <v>8</v>
      </c>
      <c r="L760">
        <f t="shared" si="34"/>
        <v>1.8181818181818181E-2</v>
      </c>
      <c r="O760" s="13">
        <v>0.68</v>
      </c>
      <c r="P760">
        <f t="shared" si="35"/>
        <v>1.2363636363636363E-2</v>
      </c>
      <c r="Q760" s="6"/>
      <c r="R760" s="6"/>
    </row>
    <row r="761" spans="1:18" hidden="1" x14ac:dyDescent="0.25">
      <c r="A761">
        <v>28150</v>
      </c>
      <c r="B761">
        <v>38315</v>
      </c>
      <c r="C761" t="s">
        <v>807</v>
      </c>
      <c r="D761" t="s">
        <v>1584</v>
      </c>
      <c r="E761" t="s">
        <v>94</v>
      </c>
      <c r="F761">
        <v>100.5</v>
      </c>
      <c r="G761">
        <v>246.27</v>
      </c>
      <c r="H761">
        <v>246.27</v>
      </c>
      <c r="I761">
        <v>22</v>
      </c>
      <c r="J761">
        <f t="shared" si="33"/>
        <v>4.1666666666666666E-3</v>
      </c>
      <c r="K761" s="110">
        <v>8</v>
      </c>
      <c r="L761">
        <f t="shared" si="34"/>
        <v>3.3333333333333333E-2</v>
      </c>
      <c r="O761" s="13">
        <v>0.34</v>
      </c>
      <c r="P761">
        <f t="shared" si="35"/>
        <v>1.1333333333333334E-2</v>
      </c>
    </row>
    <row r="762" spans="1:18" hidden="1" x14ac:dyDescent="0.25">
      <c r="A762">
        <v>40639</v>
      </c>
      <c r="B762">
        <v>38416</v>
      </c>
      <c r="C762" t="s">
        <v>1787</v>
      </c>
      <c r="D762" t="s">
        <v>1793</v>
      </c>
      <c r="E762" t="s">
        <v>239</v>
      </c>
      <c r="F762">
        <v>140</v>
      </c>
      <c r="G762">
        <v>-119.93</v>
      </c>
      <c r="H762" s="6">
        <v>119.93</v>
      </c>
      <c r="I762">
        <v>47</v>
      </c>
      <c r="J762">
        <f t="shared" si="33"/>
        <v>8.9015151515151516E-3</v>
      </c>
      <c r="K762" s="110">
        <v>8</v>
      </c>
      <c r="L762">
        <f t="shared" si="34"/>
        <v>7.1212121212121213E-2</v>
      </c>
      <c r="O762" s="13">
        <v>0.3</v>
      </c>
      <c r="P762">
        <f t="shared" si="35"/>
        <v>2.1363636363636362E-2</v>
      </c>
    </row>
    <row r="763" spans="1:18" hidden="1" x14ac:dyDescent="0.25">
      <c r="A763">
        <v>61449</v>
      </c>
      <c r="B763">
        <v>38420</v>
      </c>
      <c r="C763" t="s">
        <v>1609</v>
      </c>
      <c r="D763" t="s">
        <v>801</v>
      </c>
      <c r="E763" t="s">
        <v>239</v>
      </c>
      <c r="F763">
        <v>140</v>
      </c>
      <c r="G763">
        <v>99.7</v>
      </c>
      <c r="H763">
        <v>99.7</v>
      </c>
      <c r="I763">
        <v>232</v>
      </c>
      <c r="J763">
        <f t="shared" si="33"/>
        <v>4.3939393939393938E-2</v>
      </c>
      <c r="K763" s="110">
        <v>8</v>
      </c>
      <c r="L763">
        <f t="shared" si="34"/>
        <v>0.3515151515151515</v>
      </c>
      <c r="O763" s="13">
        <v>0.61</v>
      </c>
      <c r="P763">
        <f t="shared" si="35"/>
        <v>0.21442424242424241</v>
      </c>
    </row>
    <row r="764" spans="1:18" hidden="1" x14ac:dyDescent="0.25">
      <c r="A764">
        <v>36663</v>
      </c>
      <c r="B764">
        <v>38744</v>
      </c>
      <c r="C764" t="s">
        <v>1726</v>
      </c>
      <c r="D764" t="s">
        <v>1727</v>
      </c>
      <c r="E764" t="s">
        <v>239</v>
      </c>
      <c r="F764">
        <v>130</v>
      </c>
      <c r="G764">
        <v>48.28</v>
      </c>
      <c r="H764" s="6">
        <v>48.28</v>
      </c>
      <c r="I764">
        <v>35</v>
      </c>
      <c r="J764">
        <f t="shared" si="33"/>
        <v>6.628787878787879E-3</v>
      </c>
      <c r="K764" s="110">
        <v>8</v>
      </c>
      <c r="L764">
        <f t="shared" si="34"/>
        <v>5.3030303030303032E-2</v>
      </c>
      <c r="O764" s="13">
        <v>0.2</v>
      </c>
      <c r="P764">
        <f t="shared" si="35"/>
        <v>1.0606060606060607E-2</v>
      </c>
      <c r="Q764" s="6"/>
      <c r="R764" s="6"/>
    </row>
    <row r="765" spans="1:18" hidden="1" x14ac:dyDescent="0.25">
      <c r="A765">
        <v>25039</v>
      </c>
      <c r="B765">
        <v>38963</v>
      </c>
      <c r="C765" t="s">
        <v>1516</v>
      </c>
      <c r="D765" t="s">
        <v>1517</v>
      </c>
      <c r="E765" t="s">
        <v>70</v>
      </c>
      <c r="F765">
        <v>130</v>
      </c>
      <c r="G765">
        <v>46.82</v>
      </c>
      <c r="H765" s="6">
        <v>46.82</v>
      </c>
      <c r="I765">
        <v>17</v>
      </c>
      <c r="J765">
        <f t="shared" si="33"/>
        <v>3.2196969696969696E-3</v>
      </c>
      <c r="K765" s="110">
        <v>8</v>
      </c>
      <c r="L765">
        <f t="shared" si="34"/>
        <v>2.5757575757575757E-2</v>
      </c>
      <c r="O765" s="13">
        <v>0.21</v>
      </c>
      <c r="P765">
        <f t="shared" si="35"/>
        <v>5.4090909090909085E-3</v>
      </c>
      <c r="Q765" s="6"/>
      <c r="R765" s="6"/>
    </row>
    <row r="766" spans="1:18" hidden="1" x14ac:dyDescent="0.25">
      <c r="A766">
        <v>52844</v>
      </c>
      <c r="B766">
        <v>39047</v>
      </c>
      <c r="C766" t="s">
        <v>796</v>
      </c>
      <c r="D766" t="s">
        <v>1254</v>
      </c>
      <c r="E766" t="s">
        <v>239</v>
      </c>
      <c r="F766">
        <v>140</v>
      </c>
      <c r="G766">
        <v>-40.28</v>
      </c>
      <c r="H766">
        <v>40.28</v>
      </c>
      <c r="I766">
        <v>135</v>
      </c>
      <c r="J766">
        <f t="shared" si="33"/>
        <v>2.556818181818182E-2</v>
      </c>
      <c r="K766" s="110">
        <v>8</v>
      </c>
      <c r="L766">
        <f t="shared" si="34"/>
        <v>0.20454545454545456</v>
      </c>
      <c r="O766" s="13">
        <v>0.78</v>
      </c>
      <c r="P766">
        <f t="shared" si="35"/>
        <v>0.15954545454545457</v>
      </c>
      <c r="Q766" s="6"/>
      <c r="R766" s="6"/>
    </row>
    <row r="767" spans="1:18" hidden="1" x14ac:dyDescent="0.25">
      <c r="A767">
        <v>62827</v>
      </c>
      <c r="B767">
        <v>39226</v>
      </c>
      <c r="C767" t="s">
        <v>1576</v>
      </c>
      <c r="D767" t="s">
        <v>1073</v>
      </c>
      <c r="E767" t="s">
        <v>94</v>
      </c>
      <c r="F767">
        <v>100.5</v>
      </c>
      <c r="G767">
        <v>-232.34</v>
      </c>
      <c r="H767">
        <v>232.34</v>
      </c>
      <c r="I767">
        <v>248</v>
      </c>
      <c r="J767">
        <f t="shared" si="33"/>
        <v>4.6969696969696967E-2</v>
      </c>
      <c r="K767" s="110">
        <v>8</v>
      </c>
      <c r="L767">
        <f t="shared" si="34"/>
        <v>0.37575757575757573</v>
      </c>
      <c r="O767" s="13">
        <v>0.36</v>
      </c>
      <c r="P767">
        <f t="shared" si="35"/>
        <v>0.13527272727272727</v>
      </c>
    </row>
    <row r="768" spans="1:18" hidden="1" x14ac:dyDescent="0.25">
      <c r="A768">
        <v>7445</v>
      </c>
      <c r="B768">
        <v>39499</v>
      </c>
      <c r="C768" t="s">
        <v>1010</v>
      </c>
      <c r="D768" t="s">
        <v>1011</v>
      </c>
      <c r="E768" t="s">
        <v>239</v>
      </c>
      <c r="F768">
        <v>140</v>
      </c>
      <c r="G768">
        <v>-108.24</v>
      </c>
      <c r="H768">
        <v>108.24</v>
      </c>
      <c r="I768">
        <v>4</v>
      </c>
      <c r="J768">
        <f t="shared" si="33"/>
        <v>7.5757575757575758E-4</v>
      </c>
      <c r="K768" s="110">
        <v>8</v>
      </c>
      <c r="L768">
        <f t="shared" si="34"/>
        <v>6.0606060606060606E-3</v>
      </c>
      <c r="O768" s="13">
        <v>0.84</v>
      </c>
      <c r="P768">
        <f t="shared" si="35"/>
        <v>5.0909090909090904E-3</v>
      </c>
    </row>
    <row r="769" spans="1:18" hidden="1" x14ac:dyDescent="0.25">
      <c r="A769">
        <v>46331</v>
      </c>
      <c r="B769">
        <v>39898</v>
      </c>
      <c r="C769" t="s">
        <v>941</v>
      </c>
      <c r="D769" t="s">
        <v>1880</v>
      </c>
      <c r="E769" t="s">
        <v>239</v>
      </c>
      <c r="F769">
        <v>140</v>
      </c>
      <c r="G769">
        <v>160.68</v>
      </c>
      <c r="H769" s="6">
        <v>160.68</v>
      </c>
      <c r="I769">
        <v>85</v>
      </c>
      <c r="J769">
        <f t="shared" si="33"/>
        <v>1.6098484848484848E-2</v>
      </c>
      <c r="K769" s="110">
        <v>8</v>
      </c>
      <c r="L769">
        <f t="shared" si="34"/>
        <v>0.12878787878787878</v>
      </c>
      <c r="O769" s="13">
        <v>0.49</v>
      </c>
      <c r="P769">
        <f t="shared" si="35"/>
        <v>6.310606060606061E-2</v>
      </c>
      <c r="Q769" s="6"/>
      <c r="R769" s="6"/>
    </row>
    <row r="770" spans="1:18" hidden="1" x14ac:dyDescent="0.25">
      <c r="A770">
        <v>58420</v>
      </c>
      <c r="B770">
        <v>39999</v>
      </c>
      <c r="C770" t="s">
        <v>1337</v>
      </c>
      <c r="D770" t="s">
        <v>1511</v>
      </c>
      <c r="E770" t="s">
        <v>94</v>
      </c>
      <c r="F770">
        <v>100.5</v>
      </c>
      <c r="G770">
        <v>-215.06</v>
      </c>
      <c r="H770">
        <v>215.06</v>
      </c>
      <c r="I770">
        <v>197</v>
      </c>
      <c r="J770">
        <f t="shared" ref="J770:J833" si="36">I770/5280</f>
        <v>3.7310606060606058E-2</v>
      </c>
      <c r="K770" s="110">
        <v>8</v>
      </c>
      <c r="L770">
        <f t="shared" ref="L770:L833" si="37">J770*K770</f>
        <v>0.29848484848484846</v>
      </c>
      <c r="O770" s="13">
        <v>0.17</v>
      </c>
      <c r="P770">
        <f t="shared" ref="P770:P833" si="38">O770*L770</f>
        <v>5.0742424242424242E-2</v>
      </c>
      <c r="Q770" s="6"/>
      <c r="R770" s="6"/>
    </row>
    <row r="771" spans="1:18" hidden="1" x14ac:dyDescent="0.25">
      <c r="A771">
        <v>53878</v>
      </c>
      <c r="B771">
        <v>40093</v>
      </c>
      <c r="C771" t="s">
        <v>1799</v>
      </c>
      <c r="D771" t="s">
        <v>1937</v>
      </c>
      <c r="E771" t="s">
        <v>94</v>
      </c>
      <c r="F771">
        <v>100.5</v>
      </c>
      <c r="G771">
        <v>-386.12</v>
      </c>
      <c r="H771">
        <v>386.12</v>
      </c>
      <c r="I771">
        <v>147</v>
      </c>
      <c r="J771">
        <f t="shared" si="36"/>
        <v>2.784090909090909E-2</v>
      </c>
      <c r="K771" s="110">
        <v>8</v>
      </c>
      <c r="L771">
        <f t="shared" si="37"/>
        <v>0.22272727272727272</v>
      </c>
      <c r="O771" s="13">
        <v>0.26</v>
      </c>
      <c r="P771">
        <f t="shared" si="38"/>
        <v>5.790909090909091E-2</v>
      </c>
    </row>
    <row r="772" spans="1:18" hidden="1" x14ac:dyDescent="0.25">
      <c r="A772">
        <v>548</v>
      </c>
      <c r="B772">
        <v>40647</v>
      </c>
      <c r="C772" t="s">
        <v>800</v>
      </c>
      <c r="D772" t="s">
        <v>801</v>
      </c>
      <c r="E772" t="s">
        <v>239</v>
      </c>
      <c r="F772">
        <v>140</v>
      </c>
      <c r="G772">
        <v>-99.26</v>
      </c>
      <c r="H772" s="6">
        <v>99.26</v>
      </c>
      <c r="I772">
        <v>1</v>
      </c>
      <c r="J772">
        <f t="shared" si="36"/>
        <v>1.8939393939393939E-4</v>
      </c>
      <c r="K772" s="110">
        <v>8</v>
      </c>
      <c r="L772">
        <f t="shared" si="37"/>
        <v>1.5151515151515152E-3</v>
      </c>
      <c r="O772" s="13">
        <v>0.61</v>
      </c>
      <c r="P772">
        <f t="shared" si="38"/>
        <v>9.2424242424242421E-4</v>
      </c>
    </row>
    <row r="773" spans="1:18" hidden="1" x14ac:dyDescent="0.25">
      <c r="A773">
        <v>5587</v>
      </c>
      <c r="B773">
        <v>40838</v>
      </c>
      <c r="C773" t="s">
        <v>960</v>
      </c>
      <c r="D773" t="s">
        <v>961</v>
      </c>
      <c r="E773" t="s">
        <v>239</v>
      </c>
      <c r="F773">
        <v>140</v>
      </c>
      <c r="G773">
        <v>148.38999999999999</v>
      </c>
      <c r="H773">
        <v>148.38999999999999</v>
      </c>
      <c r="I773">
        <v>4</v>
      </c>
      <c r="J773">
        <f t="shared" si="36"/>
        <v>7.5757575757575758E-4</v>
      </c>
      <c r="K773" s="110">
        <v>8</v>
      </c>
      <c r="L773">
        <f t="shared" si="37"/>
        <v>6.0606060606060606E-3</v>
      </c>
      <c r="O773" s="13">
        <v>0.79</v>
      </c>
      <c r="P773">
        <f t="shared" si="38"/>
        <v>4.787878787878788E-3</v>
      </c>
      <c r="Q773" s="6"/>
      <c r="R773" s="6"/>
    </row>
    <row r="774" spans="1:18" hidden="1" x14ac:dyDescent="0.25">
      <c r="A774">
        <v>58825</v>
      </c>
      <c r="B774">
        <v>41229</v>
      </c>
      <c r="C774" t="s">
        <v>810</v>
      </c>
      <c r="D774" t="s">
        <v>805</v>
      </c>
      <c r="E774" t="s">
        <v>239</v>
      </c>
      <c r="F774">
        <v>100.5</v>
      </c>
      <c r="G774">
        <v>170.01</v>
      </c>
      <c r="H774">
        <v>170.01</v>
      </c>
      <c r="I774">
        <v>201</v>
      </c>
      <c r="J774">
        <f t="shared" si="36"/>
        <v>3.806818181818182E-2</v>
      </c>
      <c r="K774" s="110">
        <v>8</v>
      </c>
      <c r="L774">
        <f t="shared" si="37"/>
        <v>0.30454545454545456</v>
      </c>
      <c r="O774" s="13">
        <v>0.54</v>
      </c>
      <c r="P774">
        <f t="shared" si="38"/>
        <v>0.16445454545454546</v>
      </c>
      <c r="Q774" s="6"/>
      <c r="R774" s="6"/>
    </row>
    <row r="775" spans="1:18" hidden="1" x14ac:dyDescent="0.25">
      <c r="A775">
        <v>67157</v>
      </c>
      <c r="B775">
        <v>41355</v>
      </c>
      <c r="C775" t="s">
        <v>1687</v>
      </c>
      <c r="D775" t="s">
        <v>1172</v>
      </c>
      <c r="E775" t="s">
        <v>94</v>
      </c>
      <c r="F775">
        <v>100.5</v>
      </c>
      <c r="G775">
        <v>204</v>
      </c>
      <c r="H775">
        <v>204</v>
      </c>
      <c r="I775">
        <v>365</v>
      </c>
      <c r="J775">
        <f t="shared" si="36"/>
        <v>6.9128787878787873E-2</v>
      </c>
      <c r="K775" s="110">
        <v>8</v>
      </c>
      <c r="L775">
        <f t="shared" si="37"/>
        <v>0.55303030303030298</v>
      </c>
      <c r="O775" s="13">
        <v>0.17</v>
      </c>
      <c r="P775">
        <f t="shared" si="38"/>
        <v>9.401515151515151E-2</v>
      </c>
    </row>
    <row r="776" spans="1:18" hidden="1" x14ac:dyDescent="0.25">
      <c r="A776">
        <v>12372</v>
      </c>
      <c r="B776">
        <v>41683</v>
      </c>
      <c r="C776" t="s">
        <v>1195</v>
      </c>
      <c r="D776" t="s">
        <v>1196</v>
      </c>
      <c r="E776" t="s">
        <v>70</v>
      </c>
      <c r="F776">
        <v>130</v>
      </c>
      <c r="G776">
        <v>180.94</v>
      </c>
      <c r="H776" s="6">
        <v>180.94</v>
      </c>
      <c r="I776">
        <v>7</v>
      </c>
      <c r="J776">
        <f t="shared" si="36"/>
        <v>1.3257575757575758E-3</v>
      </c>
      <c r="K776" s="110">
        <v>8</v>
      </c>
      <c r="L776">
        <f t="shared" si="37"/>
        <v>1.0606060606060607E-2</v>
      </c>
      <c r="O776" s="13">
        <v>0.67</v>
      </c>
      <c r="P776">
        <f t="shared" si="38"/>
        <v>7.1060606060606071E-3</v>
      </c>
      <c r="Q776" s="6"/>
      <c r="R776" s="6"/>
    </row>
    <row r="777" spans="1:18" hidden="1" x14ac:dyDescent="0.25">
      <c r="A777">
        <v>36461</v>
      </c>
      <c r="B777">
        <v>41927</v>
      </c>
      <c r="C777" t="s">
        <v>1487</v>
      </c>
      <c r="D777" t="s">
        <v>1721</v>
      </c>
      <c r="E777" t="s">
        <v>94</v>
      </c>
      <c r="F777">
        <v>140</v>
      </c>
      <c r="G777">
        <v>260.16000000000003</v>
      </c>
      <c r="H777">
        <v>260.16000000000003</v>
      </c>
      <c r="I777">
        <v>34</v>
      </c>
      <c r="J777">
        <f t="shared" si="36"/>
        <v>6.4393939393939392E-3</v>
      </c>
      <c r="K777" s="110">
        <v>8</v>
      </c>
      <c r="L777">
        <f t="shared" si="37"/>
        <v>5.1515151515151514E-2</v>
      </c>
      <c r="O777" s="13">
        <v>0.3</v>
      </c>
      <c r="P777">
        <f t="shared" si="38"/>
        <v>1.5454545454545453E-2</v>
      </c>
    </row>
    <row r="778" spans="1:18" hidden="1" x14ac:dyDescent="0.25">
      <c r="A778">
        <v>47953</v>
      </c>
      <c r="B778">
        <v>41933</v>
      </c>
      <c r="C778" t="s">
        <v>1880</v>
      </c>
      <c r="D778" t="s">
        <v>1902</v>
      </c>
      <c r="E778" t="s">
        <v>239</v>
      </c>
      <c r="F778">
        <v>140</v>
      </c>
      <c r="G778">
        <v>159.27000000000001</v>
      </c>
      <c r="H778" s="6">
        <v>159.27000000000001</v>
      </c>
      <c r="I778">
        <v>92</v>
      </c>
      <c r="J778">
        <f t="shared" si="36"/>
        <v>1.7424242424242425E-2</v>
      </c>
      <c r="K778" s="110">
        <v>8</v>
      </c>
      <c r="L778">
        <f t="shared" si="37"/>
        <v>0.1393939393939394</v>
      </c>
      <c r="O778" s="13">
        <v>0.49</v>
      </c>
      <c r="P778">
        <f t="shared" si="38"/>
        <v>6.830303030303031E-2</v>
      </c>
    </row>
    <row r="779" spans="1:18" hidden="1" x14ac:dyDescent="0.25">
      <c r="A779">
        <v>26895</v>
      </c>
      <c r="B779">
        <v>42080</v>
      </c>
      <c r="C779" t="s">
        <v>1416</v>
      </c>
      <c r="D779" t="s">
        <v>1560</v>
      </c>
      <c r="E779" t="s">
        <v>94</v>
      </c>
      <c r="F779">
        <v>100.5</v>
      </c>
      <c r="G779">
        <v>-293.37</v>
      </c>
      <c r="H779" s="6">
        <v>293.37</v>
      </c>
      <c r="I779">
        <v>20</v>
      </c>
      <c r="J779">
        <f t="shared" si="36"/>
        <v>3.787878787878788E-3</v>
      </c>
      <c r="K779" s="110">
        <v>8</v>
      </c>
      <c r="L779">
        <f t="shared" si="37"/>
        <v>3.0303030303030304E-2</v>
      </c>
      <c r="O779" s="13">
        <v>0.14000000000000001</v>
      </c>
      <c r="P779">
        <f t="shared" si="38"/>
        <v>4.2424242424242429E-3</v>
      </c>
    </row>
    <row r="780" spans="1:18" hidden="1" x14ac:dyDescent="0.25">
      <c r="A780">
        <v>11767</v>
      </c>
      <c r="B780">
        <v>42190</v>
      </c>
      <c r="C780" t="s">
        <v>1172</v>
      </c>
      <c r="D780" t="s">
        <v>1173</v>
      </c>
      <c r="E780" t="s">
        <v>94</v>
      </c>
      <c r="F780">
        <v>100.5</v>
      </c>
      <c r="G780">
        <v>203.81</v>
      </c>
      <c r="H780">
        <v>203.81</v>
      </c>
      <c r="I780">
        <v>7</v>
      </c>
      <c r="J780">
        <f t="shared" si="36"/>
        <v>1.3257575757575758E-3</v>
      </c>
      <c r="K780" s="110">
        <v>8</v>
      </c>
      <c r="L780">
        <f t="shared" si="37"/>
        <v>1.0606060606060607E-2</v>
      </c>
      <c r="O780" s="13">
        <v>0.18</v>
      </c>
      <c r="P780">
        <f t="shared" si="38"/>
        <v>1.9090909090909091E-3</v>
      </c>
    </row>
    <row r="781" spans="1:18" hidden="1" x14ac:dyDescent="0.25">
      <c r="A781">
        <v>65946</v>
      </c>
      <c r="B781">
        <v>42191</v>
      </c>
      <c r="C781" t="s">
        <v>1809</v>
      </c>
      <c r="D781" t="s">
        <v>1654</v>
      </c>
      <c r="E781" t="s">
        <v>94</v>
      </c>
      <c r="F781">
        <v>100.5</v>
      </c>
      <c r="G781">
        <v>240.39</v>
      </c>
      <c r="H781">
        <v>240.39</v>
      </c>
      <c r="I781">
        <v>321</v>
      </c>
      <c r="J781">
        <f t="shared" si="36"/>
        <v>6.0795454545454548E-2</v>
      </c>
      <c r="K781" s="110">
        <v>8</v>
      </c>
      <c r="L781">
        <f t="shared" si="37"/>
        <v>0.48636363636363639</v>
      </c>
      <c r="O781" s="13">
        <v>0.17</v>
      </c>
      <c r="P781">
        <f t="shared" si="38"/>
        <v>8.268181818181819E-2</v>
      </c>
    </row>
    <row r="782" spans="1:18" hidden="1" x14ac:dyDescent="0.25">
      <c r="A782">
        <v>9543</v>
      </c>
      <c r="B782">
        <v>42284</v>
      </c>
      <c r="C782" t="s">
        <v>1091</v>
      </c>
      <c r="D782" t="s">
        <v>1092</v>
      </c>
      <c r="E782" t="s">
        <v>239</v>
      </c>
      <c r="F782">
        <v>140</v>
      </c>
      <c r="G782">
        <v>91.69</v>
      </c>
      <c r="H782" s="6">
        <v>91.69</v>
      </c>
      <c r="I782">
        <v>5</v>
      </c>
      <c r="J782">
        <f t="shared" si="36"/>
        <v>9.46969696969697E-4</v>
      </c>
      <c r="K782" s="110">
        <v>8</v>
      </c>
      <c r="L782">
        <f t="shared" si="37"/>
        <v>7.575757575757576E-3</v>
      </c>
      <c r="O782" s="13">
        <v>0.43</v>
      </c>
      <c r="P782">
        <f t="shared" si="38"/>
        <v>3.2575757575757577E-3</v>
      </c>
    </row>
    <row r="783" spans="1:18" hidden="1" x14ac:dyDescent="0.25">
      <c r="A783">
        <v>61833</v>
      </c>
      <c r="B783">
        <v>42693</v>
      </c>
      <c r="C783" t="s">
        <v>1338</v>
      </c>
      <c r="D783" t="s">
        <v>1339</v>
      </c>
      <c r="E783" t="s">
        <v>94</v>
      </c>
      <c r="F783">
        <v>100.5</v>
      </c>
      <c r="G783">
        <v>-219.5</v>
      </c>
      <c r="H783">
        <v>219.5</v>
      </c>
      <c r="I783">
        <v>235</v>
      </c>
      <c r="J783">
        <f t="shared" si="36"/>
        <v>4.450757575757576E-2</v>
      </c>
      <c r="K783" s="110">
        <v>8</v>
      </c>
      <c r="L783">
        <f t="shared" si="37"/>
        <v>0.35606060606060608</v>
      </c>
      <c r="O783" s="13">
        <v>0.16</v>
      </c>
      <c r="P783">
        <f t="shared" si="38"/>
        <v>5.6969696969696976E-2</v>
      </c>
    </row>
    <row r="784" spans="1:18" hidden="1" x14ac:dyDescent="0.25">
      <c r="A784">
        <v>19852</v>
      </c>
      <c r="B784">
        <v>42721</v>
      </c>
      <c r="C784" t="s">
        <v>1407</v>
      </c>
      <c r="D784" t="s">
        <v>1408</v>
      </c>
      <c r="E784" t="s">
        <v>94</v>
      </c>
      <c r="F784">
        <v>100.5</v>
      </c>
      <c r="G784">
        <v>290.10000000000002</v>
      </c>
      <c r="H784" s="6">
        <v>290.10000000000002</v>
      </c>
      <c r="I784">
        <v>14</v>
      </c>
      <c r="J784">
        <f t="shared" si="36"/>
        <v>2.6515151515151517E-3</v>
      </c>
      <c r="K784" s="110">
        <v>8</v>
      </c>
      <c r="L784">
        <f t="shared" si="37"/>
        <v>2.1212121212121213E-2</v>
      </c>
      <c r="O784" s="13">
        <v>0.15</v>
      </c>
      <c r="P784">
        <f t="shared" si="38"/>
        <v>3.1818181818181819E-3</v>
      </c>
    </row>
    <row r="785" spans="1:18" hidden="1" x14ac:dyDescent="0.25">
      <c r="A785">
        <v>10431</v>
      </c>
      <c r="B785">
        <v>42982</v>
      </c>
      <c r="C785" t="s">
        <v>1121</v>
      </c>
      <c r="D785" t="s">
        <v>1122</v>
      </c>
      <c r="E785" t="s">
        <v>239</v>
      </c>
      <c r="F785">
        <v>140</v>
      </c>
      <c r="G785">
        <v>-207.06</v>
      </c>
      <c r="H785" s="6">
        <v>207.06</v>
      </c>
      <c r="I785">
        <v>6</v>
      </c>
      <c r="J785">
        <f t="shared" si="36"/>
        <v>1.1363636363636363E-3</v>
      </c>
      <c r="K785" s="110">
        <v>8</v>
      </c>
      <c r="L785">
        <f t="shared" si="37"/>
        <v>9.0909090909090905E-3</v>
      </c>
      <c r="O785" s="13">
        <v>0.69</v>
      </c>
      <c r="P785">
        <f t="shared" si="38"/>
        <v>6.2727272727272718E-3</v>
      </c>
    </row>
    <row r="786" spans="1:18" hidden="1" x14ac:dyDescent="0.25">
      <c r="A786">
        <v>59759</v>
      </c>
      <c r="B786">
        <v>42991</v>
      </c>
      <c r="C786" t="s">
        <v>1149</v>
      </c>
      <c r="D786" t="s">
        <v>1122</v>
      </c>
      <c r="E786" t="s">
        <v>239</v>
      </c>
      <c r="F786">
        <v>140</v>
      </c>
      <c r="G786">
        <v>207.3</v>
      </c>
      <c r="H786">
        <v>207.3</v>
      </c>
      <c r="I786">
        <v>214</v>
      </c>
      <c r="J786">
        <f t="shared" si="36"/>
        <v>4.0530303030303028E-2</v>
      </c>
      <c r="K786" s="110">
        <v>8</v>
      </c>
      <c r="L786">
        <f t="shared" si="37"/>
        <v>0.32424242424242422</v>
      </c>
      <c r="O786" s="13">
        <v>0.69</v>
      </c>
      <c r="P786">
        <f t="shared" si="38"/>
        <v>0.22372727272727269</v>
      </c>
    </row>
    <row r="787" spans="1:18" hidden="1" x14ac:dyDescent="0.25">
      <c r="A787">
        <v>60308</v>
      </c>
      <c r="B787">
        <v>43039</v>
      </c>
      <c r="C787" t="s">
        <v>1188</v>
      </c>
      <c r="D787" t="s">
        <v>1479</v>
      </c>
      <c r="E787" t="s">
        <v>94</v>
      </c>
      <c r="F787">
        <v>100.5</v>
      </c>
      <c r="G787">
        <v>-133.93</v>
      </c>
      <c r="H787">
        <v>133.93</v>
      </c>
      <c r="I787">
        <v>218</v>
      </c>
      <c r="J787">
        <f t="shared" si="36"/>
        <v>4.128787878787879E-2</v>
      </c>
      <c r="K787" s="110">
        <v>8</v>
      </c>
      <c r="L787">
        <f t="shared" si="37"/>
        <v>0.33030303030303032</v>
      </c>
      <c r="O787" s="13">
        <v>0.56000000000000005</v>
      </c>
      <c r="P787">
        <f t="shared" si="38"/>
        <v>0.18496969696969701</v>
      </c>
    </row>
    <row r="788" spans="1:18" hidden="1" x14ac:dyDescent="0.25">
      <c r="A788">
        <v>19432</v>
      </c>
      <c r="B788">
        <v>43060</v>
      </c>
      <c r="C788" t="s">
        <v>1392</v>
      </c>
      <c r="D788" t="s">
        <v>1393</v>
      </c>
      <c r="E788" t="s">
        <v>94</v>
      </c>
      <c r="F788">
        <v>100.5</v>
      </c>
      <c r="G788">
        <v>-203.91</v>
      </c>
      <c r="H788" s="6">
        <v>203.91</v>
      </c>
      <c r="I788">
        <v>14</v>
      </c>
      <c r="J788">
        <f t="shared" si="36"/>
        <v>2.6515151515151517E-3</v>
      </c>
      <c r="K788" s="110">
        <v>8</v>
      </c>
      <c r="L788">
        <f t="shared" si="37"/>
        <v>2.1212121212121213E-2</v>
      </c>
      <c r="O788" s="13">
        <v>0.22</v>
      </c>
      <c r="P788">
        <f t="shared" si="38"/>
        <v>4.6666666666666671E-3</v>
      </c>
    </row>
    <row r="789" spans="1:18" hidden="1" x14ac:dyDescent="0.25">
      <c r="A789">
        <v>58757</v>
      </c>
      <c r="B789">
        <v>43253</v>
      </c>
      <c r="C789" t="s">
        <v>1541</v>
      </c>
      <c r="D789" t="s">
        <v>1190</v>
      </c>
      <c r="E789" t="s">
        <v>94</v>
      </c>
      <c r="F789">
        <v>100.5</v>
      </c>
      <c r="G789">
        <v>-204.78</v>
      </c>
      <c r="H789">
        <v>204.78</v>
      </c>
      <c r="I789">
        <v>200</v>
      </c>
      <c r="J789">
        <f t="shared" si="36"/>
        <v>3.787878787878788E-2</v>
      </c>
      <c r="K789" s="110">
        <v>8</v>
      </c>
      <c r="L789">
        <f t="shared" si="37"/>
        <v>0.30303030303030304</v>
      </c>
      <c r="O789" s="13">
        <v>0.22</v>
      </c>
      <c r="P789">
        <f t="shared" si="38"/>
        <v>6.6666666666666666E-2</v>
      </c>
      <c r="Q789" s="6"/>
      <c r="R789" s="6"/>
    </row>
    <row r="790" spans="1:18" hidden="1" x14ac:dyDescent="0.25">
      <c r="A790">
        <v>47831</v>
      </c>
      <c r="B790">
        <v>43358</v>
      </c>
      <c r="C790" t="s">
        <v>1742</v>
      </c>
      <c r="D790" t="s">
        <v>1612</v>
      </c>
      <c r="E790" t="s">
        <v>94</v>
      </c>
      <c r="F790">
        <v>100.5</v>
      </c>
      <c r="G790">
        <v>-388.05</v>
      </c>
      <c r="H790" s="6">
        <v>388.05</v>
      </c>
      <c r="I790">
        <v>91</v>
      </c>
      <c r="J790">
        <f t="shared" si="36"/>
        <v>1.7234848484848485E-2</v>
      </c>
      <c r="K790" s="110">
        <v>8</v>
      </c>
      <c r="L790">
        <f t="shared" si="37"/>
        <v>0.13787878787878788</v>
      </c>
      <c r="O790" s="13">
        <v>0.13</v>
      </c>
      <c r="P790">
        <f t="shared" si="38"/>
        <v>1.7924242424242426E-2</v>
      </c>
      <c r="Q790" s="6"/>
      <c r="R790" s="6"/>
    </row>
    <row r="791" spans="1:18" hidden="1" x14ac:dyDescent="0.25">
      <c r="A791">
        <v>35188</v>
      </c>
      <c r="B791">
        <v>43359</v>
      </c>
      <c r="C791" t="s">
        <v>1552</v>
      </c>
      <c r="D791" t="s">
        <v>1705</v>
      </c>
      <c r="E791" t="s">
        <v>94</v>
      </c>
      <c r="F791">
        <v>100.5</v>
      </c>
      <c r="G791">
        <v>-426.75</v>
      </c>
      <c r="H791">
        <v>426.75</v>
      </c>
      <c r="I791">
        <v>32</v>
      </c>
      <c r="J791">
        <f t="shared" si="36"/>
        <v>6.0606060606060606E-3</v>
      </c>
      <c r="K791" s="110">
        <v>8</v>
      </c>
      <c r="L791">
        <f t="shared" si="37"/>
        <v>4.8484848484848485E-2</v>
      </c>
      <c r="O791" s="13">
        <v>0.13</v>
      </c>
      <c r="P791">
        <f t="shared" si="38"/>
        <v>6.3030303030303034E-3</v>
      </c>
      <c r="Q791" s="6"/>
      <c r="R791" s="6"/>
    </row>
    <row r="792" spans="1:18" hidden="1" x14ac:dyDescent="0.25">
      <c r="A792">
        <v>45143</v>
      </c>
      <c r="B792">
        <v>43360</v>
      </c>
      <c r="C792" t="s">
        <v>1866</v>
      </c>
      <c r="D792" t="s">
        <v>1132</v>
      </c>
      <c r="E792" t="s">
        <v>94</v>
      </c>
      <c r="F792">
        <v>100.5</v>
      </c>
      <c r="G792">
        <v>-289.87</v>
      </c>
      <c r="H792" s="6">
        <v>289.87</v>
      </c>
      <c r="I792">
        <v>72</v>
      </c>
      <c r="J792">
        <f t="shared" si="36"/>
        <v>1.3636363636363636E-2</v>
      </c>
      <c r="K792" s="110">
        <v>8</v>
      </c>
      <c r="L792">
        <f t="shared" si="37"/>
        <v>0.10909090909090909</v>
      </c>
      <c r="O792" s="13">
        <v>0.24</v>
      </c>
      <c r="P792">
        <f t="shared" si="38"/>
        <v>2.6181818181818181E-2</v>
      </c>
    </row>
    <row r="793" spans="1:18" hidden="1" x14ac:dyDescent="0.25">
      <c r="A793">
        <v>14002</v>
      </c>
      <c r="B793">
        <v>43494</v>
      </c>
      <c r="C793" t="s">
        <v>1075</v>
      </c>
      <c r="D793" t="s">
        <v>1242</v>
      </c>
      <c r="E793" t="s">
        <v>239</v>
      </c>
      <c r="F793">
        <v>140</v>
      </c>
      <c r="G793">
        <v>-187.64</v>
      </c>
      <c r="H793" s="6">
        <v>187.64</v>
      </c>
      <c r="I793">
        <v>9</v>
      </c>
      <c r="J793">
        <f t="shared" si="36"/>
        <v>1.7045454545454545E-3</v>
      </c>
      <c r="K793" s="110">
        <v>8</v>
      </c>
      <c r="L793">
        <f t="shared" si="37"/>
        <v>1.3636363636363636E-2</v>
      </c>
      <c r="O793" s="13">
        <v>0.85</v>
      </c>
      <c r="P793">
        <f t="shared" si="38"/>
        <v>1.1590909090909089E-2</v>
      </c>
    </row>
    <row r="794" spans="1:18" hidden="1" x14ac:dyDescent="0.25">
      <c r="A794">
        <v>41635</v>
      </c>
      <c r="B794">
        <v>44023</v>
      </c>
      <c r="C794" t="s">
        <v>1801</v>
      </c>
      <c r="D794" t="s">
        <v>1802</v>
      </c>
      <c r="E794" t="s">
        <v>239</v>
      </c>
      <c r="F794">
        <v>140</v>
      </c>
      <c r="G794">
        <v>185.09</v>
      </c>
      <c r="H794" s="6">
        <v>185.09</v>
      </c>
      <c r="I794">
        <v>51</v>
      </c>
      <c r="J794">
        <f t="shared" si="36"/>
        <v>9.6590909090909088E-3</v>
      </c>
      <c r="K794" s="110">
        <v>8</v>
      </c>
      <c r="L794">
        <f t="shared" si="37"/>
        <v>7.7272727272727271E-2</v>
      </c>
      <c r="O794" s="13">
        <v>0.65</v>
      </c>
      <c r="P794">
        <f t="shared" si="38"/>
        <v>5.0227272727272725E-2</v>
      </c>
    </row>
    <row r="795" spans="1:18" hidden="1" x14ac:dyDescent="0.25">
      <c r="A795">
        <v>70258</v>
      </c>
      <c r="B795">
        <v>44032</v>
      </c>
      <c r="C795" t="s">
        <v>1195</v>
      </c>
      <c r="D795" t="s">
        <v>1802</v>
      </c>
      <c r="E795" t="s">
        <v>70</v>
      </c>
      <c r="F795">
        <v>130</v>
      </c>
      <c r="G795">
        <v>-182.97</v>
      </c>
      <c r="H795">
        <v>182.97</v>
      </c>
      <c r="I795">
        <v>626</v>
      </c>
      <c r="J795">
        <f t="shared" si="36"/>
        <v>0.11856060606060606</v>
      </c>
      <c r="K795" s="110">
        <v>8</v>
      </c>
      <c r="L795">
        <f t="shared" si="37"/>
        <v>0.94848484848484849</v>
      </c>
      <c r="O795" s="13">
        <v>0.66</v>
      </c>
      <c r="P795">
        <f t="shared" si="38"/>
        <v>0.626</v>
      </c>
      <c r="Q795" s="6"/>
      <c r="R795" s="6"/>
    </row>
    <row r="796" spans="1:18" hidden="1" x14ac:dyDescent="0.25">
      <c r="A796">
        <v>22036</v>
      </c>
      <c r="B796">
        <v>44035</v>
      </c>
      <c r="C796" t="s">
        <v>1237</v>
      </c>
      <c r="D796" t="s">
        <v>1458</v>
      </c>
      <c r="E796" t="s">
        <v>94</v>
      </c>
      <c r="F796">
        <v>100.5</v>
      </c>
      <c r="G796">
        <v>-367.71</v>
      </c>
      <c r="H796" s="6">
        <v>367.71</v>
      </c>
      <c r="I796">
        <v>15</v>
      </c>
      <c r="J796">
        <f t="shared" si="36"/>
        <v>2.840909090909091E-3</v>
      </c>
      <c r="K796" s="110">
        <v>8</v>
      </c>
      <c r="L796">
        <f t="shared" si="37"/>
        <v>2.2727272727272728E-2</v>
      </c>
      <c r="O796" s="13">
        <v>0.2</v>
      </c>
      <c r="P796">
        <f t="shared" si="38"/>
        <v>4.5454545454545461E-3</v>
      </c>
    </row>
    <row r="797" spans="1:18" hidden="1" x14ac:dyDescent="0.25">
      <c r="A797">
        <v>42059</v>
      </c>
      <c r="B797">
        <v>44153</v>
      </c>
      <c r="C797" t="s">
        <v>884</v>
      </c>
      <c r="D797" t="s">
        <v>1807</v>
      </c>
      <c r="E797" t="s">
        <v>239</v>
      </c>
      <c r="F797">
        <v>140</v>
      </c>
      <c r="G797">
        <v>109.06</v>
      </c>
      <c r="H797" s="6">
        <v>109.06</v>
      </c>
      <c r="I797">
        <v>53</v>
      </c>
      <c r="J797">
        <f t="shared" si="36"/>
        <v>1.0037878787878788E-2</v>
      </c>
      <c r="K797" s="110">
        <v>8</v>
      </c>
      <c r="L797">
        <f t="shared" si="37"/>
        <v>8.0303030303030307E-2</v>
      </c>
      <c r="O797" s="13">
        <v>0.83</v>
      </c>
      <c r="P797">
        <f t="shared" si="38"/>
        <v>6.6651515151515156E-2</v>
      </c>
    </row>
    <row r="798" spans="1:18" hidden="1" x14ac:dyDescent="0.25">
      <c r="A798">
        <v>587</v>
      </c>
      <c r="B798">
        <v>44469</v>
      </c>
      <c r="C798" t="s">
        <v>805</v>
      </c>
      <c r="D798" t="s">
        <v>806</v>
      </c>
      <c r="E798" t="s">
        <v>239</v>
      </c>
      <c r="F798">
        <v>140</v>
      </c>
      <c r="G798">
        <v>50.18</v>
      </c>
      <c r="H798" s="6">
        <v>50.18</v>
      </c>
      <c r="I798">
        <v>1</v>
      </c>
      <c r="J798">
        <f t="shared" si="36"/>
        <v>1.8939393939393939E-4</v>
      </c>
      <c r="K798" s="110">
        <v>8</v>
      </c>
      <c r="L798">
        <f t="shared" si="37"/>
        <v>1.5151515151515152E-3</v>
      </c>
      <c r="O798" s="13">
        <v>0.19</v>
      </c>
      <c r="P798">
        <f t="shared" si="38"/>
        <v>2.8787878787878786E-4</v>
      </c>
    </row>
    <row r="799" spans="1:18" hidden="1" x14ac:dyDescent="0.25">
      <c r="A799">
        <v>44150</v>
      </c>
      <c r="B799">
        <v>44470</v>
      </c>
      <c r="C799" t="s">
        <v>797</v>
      </c>
      <c r="D799" t="s">
        <v>1517</v>
      </c>
      <c r="E799" t="s">
        <v>239</v>
      </c>
      <c r="F799">
        <v>140</v>
      </c>
      <c r="G799">
        <v>-46.3</v>
      </c>
      <c r="H799" s="6">
        <v>46.3</v>
      </c>
      <c r="I799">
        <v>65</v>
      </c>
      <c r="J799">
        <f t="shared" si="36"/>
        <v>1.231060606060606E-2</v>
      </c>
      <c r="K799" s="110">
        <v>8</v>
      </c>
      <c r="L799">
        <f t="shared" si="37"/>
        <v>9.8484848484848481E-2</v>
      </c>
      <c r="O799" s="13">
        <v>0.21</v>
      </c>
      <c r="P799">
        <f t="shared" si="38"/>
        <v>2.068181818181818E-2</v>
      </c>
    </row>
    <row r="800" spans="1:18" hidden="1" x14ac:dyDescent="0.25">
      <c r="A800">
        <v>67900</v>
      </c>
      <c r="B800">
        <v>44479</v>
      </c>
      <c r="C800" t="s">
        <v>1407</v>
      </c>
      <c r="D800" t="s">
        <v>1765</v>
      </c>
      <c r="E800" t="s">
        <v>94</v>
      </c>
      <c r="F800">
        <v>100.5</v>
      </c>
      <c r="G800">
        <v>-244.81</v>
      </c>
      <c r="H800">
        <v>244.81</v>
      </c>
      <c r="I800">
        <v>401</v>
      </c>
      <c r="J800">
        <f t="shared" si="36"/>
        <v>7.5946969696969693E-2</v>
      </c>
      <c r="K800" s="110">
        <v>8</v>
      </c>
      <c r="L800">
        <f t="shared" si="37"/>
        <v>0.60757575757575755</v>
      </c>
      <c r="O800" s="13">
        <v>0.15</v>
      </c>
      <c r="P800">
        <f t="shared" si="38"/>
        <v>9.1136363636363626E-2</v>
      </c>
      <c r="Q800" s="6"/>
      <c r="R800" s="6"/>
    </row>
    <row r="801" spans="1:18" hidden="1" x14ac:dyDescent="0.25">
      <c r="A801">
        <v>39071</v>
      </c>
      <c r="B801">
        <v>44793</v>
      </c>
      <c r="C801" t="s">
        <v>1764</v>
      </c>
      <c r="D801" t="s">
        <v>1765</v>
      </c>
      <c r="E801" t="s">
        <v>94</v>
      </c>
      <c r="F801">
        <v>100.5</v>
      </c>
      <c r="G801">
        <v>246.94</v>
      </c>
      <c r="H801">
        <v>246.94</v>
      </c>
      <c r="I801">
        <v>41</v>
      </c>
      <c r="J801">
        <f t="shared" si="36"/>
        <v>7.7651515151515148E-3</v>
      </c>
      <c r="K801" s="110">
        <v>8</v>
      </c>
      <c r="L801">
        <f t="shared" si="37"/>
        <v>6.2121212121212119E-2</v>
      </c>
      <c r="O801" s="13">
        <v>0.14000000000000001</v>
      </c>
      <c r="P801">
        <f t="shared" si="38"/>
        <v>8.6969696969696978E-3</v>
      </c>
    </row>
    <row r="802" spans="1:18" hidden="1" x14ac:dyDescent="0.25">
      <c r="A802">
        <v>29777</v>
      </c>
      <c r="B802">
        <v>347457</v>
      </c>
      <c r="C802" t="s">
        <v>1608</v>
      </c>
      <c r="D802" t="s">
        <v>1609</v>
      </c>
      <c r="E802" t="s">
        <v>70</v>
      </c>
      <c r="F802">
        <v>140</v>
      </c>
      <c r="G802">
        <v>100.9</v>
      </c>
      <c r="H802" s="6">
        <v>100.9</v>
      </c>
      <c r="I802">
        <v>24</v>
      </c>
      <c r="J802">
        <f t="shared" si="36"/>
        <v>4.5454545454545452E-3</v>
      </c>
      <c r="K802" s="110">
        <v>8</v>
      </c>
      <c r="L802">
        <f t="shared" si="37"/>
        <v>3.6363636363636362E-2</v>
      </c>
      <c r="O802" s="13">
        <v>0.6</v>
      </c>
      <c r="P802">
        <f t="shared" si="38"/>
        <v>2.1818181818181816E-2</v>
      </c>
    </row>
    <row r="803" spans="1:18" hidden="1" x14ac:dyDescent="0.25">
      <c r="A803">
        <v>2056</v>
      </c>
      <c r="B803">
        <v>1374</v>
      </c>
      <c r="C803" t="s">
        <v>845</v>
      </c>
      <c r="D803" t="s">
        <v>846</v>
      </c>
      <c r="E803" t="s">
        <v>239</v>
      </c>
      <c r="F803">
        <v>140</v>
      </c>
      <c r="G803">
        <v>267.63</v>
      </c>
      <c r="H803" s="6">
        <v>267.63</v>
      </c>
      <c r="I803">
        <v>2</v>
      </c>
      <c r="J803">
        <f t="shared" si="36"/>
        <v>3.7878787878787879E-4</v>
      </c>
      <c r="K803" s="6">
        <v>6</v>
      </c>
      <c r="L803">
        <f t="shared" si="37"/>
        <v>2.2727272727272726E-3</v>
      </c>
      <c r="O803" s="13">
        <v>0.23</v>
      </c>
      <c r="P803">
        <f t="shared" si="38"/>
        <v>5.2272727272727269E-4</v>
      </c>
      <c r="Q803" s="6">
        <f>SUM(P803:P889)</f>
        <v>6.8677045454545471</v>
      </c>
      <c r="R803" s="6"/>
    </row>
    <row r="804" spans="1:18" hidden="1" x14ac:dyDescent="0.25">
      <c r="A804">
        <v>9605</v>
      </c>
      <c r="B804">
        <v>1677</v>
      </c>
      <c r="C804" t="s">
        <v>935</v>
      </c>
      <c r="D804" t="s">
        <v>1094</v>
      </c>
      <c r="E804" t="s">
        <v>239</v>
      </c>
      <c r="F804">
        <v>140</v>
      </c>
      <c r="G804">
        <v>69.5</v>
      </c>
      <c r="H804" s="6">
        <v>69.5</v>
      </c>
      <c r="I804">
        <v>5</v>
      </c>
      <c r="J804">
        <f t="shared" si="36"/>
        <v>9.46969696969697E-4</v>
      </c>
      <c r="K804" s="6">
        <v>6</v>
      </c>
      <c r="L804">
        <f t="shared" si="37"/>
        <v>5.681818181818182E-3</v>
      </c>
      <c r="O804" s="13">
        <v>0.81</v>
      </c>
      <c r="P804">
        <f t="shared" si="38"/>
        <v>4.6022727272727274E-3</v>
      </c>
      <c r="Q804" s="6"/>
      <c r="R804" s="6"/>
    </row>
    <row r="805" spans="1:18" hidden="1" x14ac:dyDescent="0.25">
      <c r="A805">
        <v>51823</v>
      </c>
      <c r="B805">
        <v>1716</v>
      </c>
      <c r="C805" t="s">
        <v>1940</v>
      </c>
      <c r="D805" t="s">
        <v>1941</v>
      </c>
      <c r="E805" t="s">
        <v>239</v>
      </c>
      <c r="F805">
        <v>140</v>
      </c>
      <c r="G805">
        <v>37.479999999999997</v>
      </c>
      <c r="H805">
        <v>37.479999999999997</v>
      </c>
      <c r="I805">
        <v>125</v>
      </c>
      <c r="J805">
        <f t="shared" si="36"/>
        <v>2.3674242424242424E-2</v>
      </c>
      <c r="K805">
        <v>6</v>
      </c>
      <c r="L805">
        <f t="shared" si="37"/>
        <v>0.14204545454545453</v>
      </c>
      <c r="O805" s="13">
        <v>0.78</v>
      </c>
      <c r="P805">
        <f t="shared" si="38"/>
        <v>0.11079545454545454</v>
      </c>
      <c r="Q805" s="6"/>
      <c r="R805" s="6"/>
    </row>
    <row r="806" spans="1:18" hidden="1" x14ac:dyDescent="0.25">
      <c r="A806">
        <v>59494</v>
      </c>
      <c r="B806">
        <v>2567</v>
      </c>
      <c r="C806" t="s">
        <v>921</v>
      </c>
      <c r="D806" t="s">
        <v>1306</v>
      </c>
      <c r="E806" t="s">
        <v>239</v>
      </c>
      <c r="F806">
        <v>140</v>
      </c>
      <c r="G806">
        <v>-157.24</v>
      </c>
      <c r="H806">
        <v>157.24</v>
      </c>
      <c r="I806">
        <v>208</v>
      </c>
      <c r="J806">
        <f t="shared" si="36"/>
        <v>3.9393939393939391E-2</v>
      </c>
      <c r="K806">
        <v>6</v>
      </c>
      <c r="L806">
        <f t="shared" si="37"/>
        <v>0.23636363636363633</v>
      </c>
      <c r="O806" s="13">
        <v>0.25</v>
      </c>
      <c r="P806">
        <f t="shared" si="38"/>
        <v>5.9090909090909083E-2</v>
      </c>
    </row>
    <row r="807" spans="1:18" hidden="1" x14ac:dyDescent="0.25">
      <c r="A807">
        <v>16197</v>
      </c>
      <c r="B807">
        <v>3180</v>
      </c>
      <c r="C807" t="s">
        <v>1306</v>
      </c>
      <c r="D807" t="s">
        <v>1307</v>
      </c>
      <c r="E807" t="s">
        <v>239</v>
      </c>
      <c r="F807">
        <v>140</v>
      </c>
      <c r="G807">
        <v>-158</v>
      </c>
      <c r="H807" s="6">
        <v>158</v>
      </c>
      <c r="I807">
        <v>11</v>
      </c>
      <c r="J807">
        <f t="shared" si="36"/>
        <v>2.0833333333333333E-3</v>
      </c>
      <c r="K807" s="6">
        <v>6</v>
      </c>
      <c r="L807">
        <f t="shared" si="37"/>
        <v>1.2500000000000001E-2</v>
      </c>
      <c r="O807" s="13">
        <v>0.25</v>
      </c>
      <c r="P807">
        <f t="shared" si="38"/>
        <v>3.1250000000000002E-3</v>
      </c>
    </row>
    <row r="808" spans="1:18" hidden="1" x14ac:dyDescent="0.25">
      <c r="A808">
        <v>52599</v>
      </c>
      <c r="B808">
        <v>3318</v>
      </c>
      <c r="C808" t="s">
        <v>1604</v>
      </c>
      <c r="D808" t="s">
        <v>1500</v>
      </c>
      <c r="E808" t="s">
        <v>94</v>
      </c>
      <c r="F808">
        <v>140</v>
      </c>
      <c r="G808">
        <v>113.01</v>
      </c>
      <c r="H808">
        <v>113.01</v>
      </c>
      <c r="I808">
        <v>133</v>
      </c>
      <c r="J808">
        <f t="shared" si="36"/>
        <v>2.5189393939393939E-2</v>
      </c>
      <c r="K808">
        <v>6</v>
      </c>
      <c r="L808">
        <f t="shared" si="37"/>
        <v>0.15113636363636362</v>
      </c>
      <c r="O808" s="13">
        <v>0.21</v>
      </c>
      <c r="P808">
        <f t="shared" si="38"/>
        <v>3.1738636363636358E-2</v>
      </c>
    </row>
    <row r="809" spans="1:18" hidden="1" x14ac:dyDescent="0.25">
      <c r="A809">
        <v>560</v>
      </c>
      <c r="B809">
        <v>3389</v>
      </c>
      <c r="C809" t="s">
        <v>802</v>
      </c>
      <c r="D809" t="s">
        <v>803</v>
      </c>
      <c r="E809" t="s">
        <v>239</v>
      </c>
      <c r="F809">
        <v>140</v>
      </c>
      <c r="G809">
        <v>-194.26</v>
      </c>
      <c r="H809" s="6">
        <v>194.26</v>
      </c>
      <c r="I809">
        <v>1</v>
      </c>
      <c r="J809">
        <f t="shared" si="36"/>
        <v>1.8939393939393939E-4</v>
      </c>
      <c r="K809" s="6">
        <v>6</v>
      </c>
      <c r="L809">
        <f t="shared" si="37"/>
        <v>1.1363636363636363E-3</v>
      </c>
      <c r="O809" s="13">
        <v>0.49</v>
      </c>
      <c r="P809">
        <f t="shared" si="38"/>
        <v>5.5681818181818176E-4</v>
      </c>
    </row>
    <row r="810" spans="1:18" hidden="1" x14ac:dyDescent="0.25">
      <c r="A810">
        <v>32693</v>
      </c>
      <c r="B810">
        <v>4582</v>
      </c>
      <c r="C810" t="s">
        <v>1153</v>
      </c>
      <c r="D810" t="s">
        <v>1658</v>
      </c>
      <c r="E810" t="s">
        <v>70</v>
      </c>
      <c r="F810">
        <v>130</v>
      </c>
      <c r="G810">
        <v>103.53</v>
      </c>
      <c r="H810" s="6">
        <v>103.53</v>
      </c>
      <c r="I810">
        <v>28</v>
      </c>
      <c r="J810">
        <f t="shared" si="36"/>
        <v>5.3030303030303034E-3</v>
      </c>
      <c r="K810" s="6">
        <v>6</v>
      </c>
      <c r="L810">
        <f t="shared" si="37"/>
        <v>3.1818181818181822E-2</v>
      </c>
      <c r="O810" s="13">
        <v>0.57999999999999996</v>
      </c>
      <c r="P810">
        <f t="shared" si="38"/>
        <v>1.8454545454545456E-2</v>
      </c>
      <c r="Q810" s="6"/>
      <c r="R810" s="6"/>
    </row>
    <row r="811" spans="1:18" hidden="1" x14ac:dyDescent="0.25">
      <c r="A811">
        <v>24240</v>
      </c>
      <c r="B811">
        <v>4598</v>
      </c>
      <c r="C811" t="s">
        <v>1307</v>
      </c>
      <c r="D811" t="s">
        <v>1503</v>
      </c>
      <c r="E811" t="s">
        <v>239</v>
      </c>
      <c r="F811">
        <v>32</v>
      </c>
      <c r="G811">
        <v>-158.19</v>
      </c>
      <c r="H811" s="6">
        <v>158.19</v>
      </c>
      <c r="I811">
        <v>17</v>
      </c>
      <c r="J811">
        <f t="shared" si="36"/>
        <v>3.2196969696969696E-3</v>
      </c>
      <c r="K811" s="6">
        <v>6</v>
      </c>
      <c r="L811">
        <f t="shared" si="37"/>
        <v>1.9318181818181818E-2</v>
      </c>
      <c r="O811" s="13">
        <v>0.25</v>
      </c>
      <c r="P811">
        <f t="shared" si="38"/>
        <v>4.8295454545454544E-3</v>
      </c>
      <c r="Q811" s="6"/>
      <c r="R811" s="6"/>
    </row>
    <row r="812" spans="1:18" hidden="1" x14ac:dyDescent="0.25">
      <c r="A812">
        <v>43453</v>
      </c>
      <c r="B812">
        <v>5277</v>
      </c>
      <c r="C812" t="s">
        <v>803</v>
      </c>
      <c r="D812" t="s">
        <v>1831</v>
      </c>
      <c r="E812" t="s">
        <v>239</v>
      </c>
      <c r="F812">
        <v>140</v>
      </c>
      <c r="G812">
        <v>-194.45</v>
      </c>
      <c r="H812" s="6">
        <v>194.45</v>
      </c>
      <c r="I812">
        <v>60</v>
      </c>
      <c r="J812">
        <f t="shared" si="36"/>
        <v>1.1363636363636364E-2</v>
      </c>
      <c r="K812" s="6">
        <v>6</v>
      </c>
      <c r="L812">
        <f t="shared" si="37"/>
        <v>6.8181818181818177E-2</v>
      </c>
      <c r="O812" s="13">
        <v>0.48</v>
      </c>
      <c r="P812">
        <f t="shared" si="38"/>
        <v>3.2727272727272723E-2</v>
      </c>
    </row>
    <row r="813" spans="1:18" hidden="1" x14ac:dyDescent="0.25">
      <c r="A813">
        <v>57678</v>
      </c>
      <c r="B813">
        <v>5345</v>
      </c>
      <c r="C813" t="s">
        <v>1988</v>
      </c>
      <c r="D813" t="s">
        <v>1749</v>
      </c>
      <c r="E813" t="s">
        <v>239</v>
      </c>
      <c r="F813">
        <v>140</v>
      </c>
      <c r="G813">
        <v>98.34</v>
      </c>
      <c r="H813">
        <v>98.34</v>
      </c>
      <c r="I813">
        <v>190</v>
      </c>
      <c r="J813">
        <f t="shared" si="36"/>
        <v>3.5984848484848488E-2</v>
      </c>
      <c r="K813">
        <v>6</v>
      </c>
      <c r="L813">
        <f t="shared" si="37"/>
        <v>0.21590909090909094</v>
      </c>
      <c r="O813" s="13">
        <v>0.9</v>
      </c>
      <c r="P813">
        <f t="shared" si="38"/>
        <v>0.19431818181818186</v>
      </c>
    </row>
    <row r="814" spans="1:18" hidden="1" x14ac:dyDescent="0.25">
      <c r="A814">
        <v>12253</v>
      </c>
      <c r="B814">
        <v>5586</v>
      </c>
      <c r="C814" t="s">
        <v>1189</v>
      </c>
      <c r="D814" t="s">
        <v>1190</v>
      </c>
      <c r="E814" t="s">
        <v>239</v>
      </c>
      <c r="F814">
        <v>140</v>
      </c>
      <c r="G814">
        <v>107.18</v>
      </c>
      <c r="H814" s="6">
        <v>107.18</v>
      </c>
      <c r="I814">
        <v>7</v>
      </c>
      <c r="J814">
        <f t="shared" si="36"/>
        <v>1.3257575757575758E-3</v>
      </c>
      <c r="K814" s="6">
        <v>6</v>
      </c>
      <c r="L814">
        <f t="shared" si="37"/>
        <v>7.9545454545454555E-3</v>
      </c>
      <c r="O814" s="13">
        <v>0.22</v>
      </c>
      <c r="P814">
        <f t="shared" si="38"/>
        <v>1.7500000000000003E-3</v>
      </c>
      <c r="Q814" s="6"/>
      <c r="R814" s="6"/>
    </row>
    <row r="815" spans="1:18" hidden="1" x14ac:dyDescent="0.25">
      <c r="A815">
        <v>64585</v>
      </c>
      <c r="B815">
        <v>5858</v>
      </c>
      <c r="C815" t="s">
        <v>1089</v>
      </c>
      <c r="D815" t="s">
        <v>1889</v>
      </c>
      <c r="E815" t="s">
        <v>239</v>
      </c>
      <c r="F815">
        <v>140</v>
      </c>
      <c r="G815">
        <v>64.510000000000005</v>
      </c>
      <c r="H815">
        <v>64.510000000000005</v>
      </c>
      <c r="I815">
        <v>286</v>
      </c>
      <c r="J815">
        <f t="shared" si="36"/>
        <v>5.4166666666666669E-2</v>
      </c>
      <c r="K815">
        <v>6</v>
      </c>
      <c r="L815">
        <f t="shared" si="37"/>
        <v>0.32500000000000001</v>
      </c>
      <c r="O815" s="13">
        <v>0.87</v>
      </c>
      <c r="P815">
        <f t="shared" si="38"/>
        <v>0.28275</v>
      </c>
      <c r="Q815" s="6"/>
      <c r="R815" s="6"/>
    </row>
    <row r="816" spans="1:18" hidden="1" x14ac:dyDescent="0.25">
      <c r="A816">
        <v>61328</v>
      </c>
      <c r="B816">
        <v>6295</v>
      </c>
      <c r="C816" t="s">
        <v>1216</v>
      </c>
      <c r="D816" t="s">
        <v>1617</v>
      </c>
      <c r="E816" t="s">
        <v>239</v>
      </c>
      <c r="F816">
        <v>140</v>
      </c>
      <c r="G816">
        <v>107.83</v>
      </c>
      <c r="H816">
        <v>107.83</v>
      </c>
      <c r="I816">
        <v>229</v>
      </c>
      <c r="J816">
        <f t="shared" si="36"/>
        <v>4.3371212121212123E-2</v>
      </c>
      <c r="K816">
        <v>6</v>
      </c>
      <c r="L816">
        <f t="shared" si="37"/>
        <v>0.26022727272727275</v>
      </c>
      <c r="O816" s="13">
        <v>0.82</v>
      </c>
      <c r="P816">
        <f t="shared" si="38"/>
        <v>0.21338636363636365</v>
      </c>
    </row>
    <row r="817" spans="1:18" hidden="1" x14ac:dyDescent="0.25">
      <c r="A817">
        <v>39014</v>
      </c>
      <c r="B817">
        <v>6531</v>
      </c>
      <c r="C817" t="s">
        <v>1207</v>
      </c>
      <c r="D817" t="s">
        <v>1763</v>
      </c>
      <c r="E817" t="s">
        <v>239</v>
      </c>
      <c r="F817">
        <v>140</v>
      </c>
      <c r="G817">
        <v>-58.99</v>
      </c>
      <c r="H817" s="6">
        <v>58.99</v>
      </c>
      <c r="I817">
        <v>40</v>
      </c>
      <c r="J817">
        <f t="shared" si="36"/>
        <v>7.575757575757576E-3</v>
      </c>
      <c r="K817" s="6">
        <v>6</v>
      </c>
      <c r="L817">
        <f t="shared" si="37"/>
        <v>4.5454545454545456E-2</v>
      </c>
      <c r="O817" s="13">
        <v>0.9</v>
      </c>
      <c r="P817">
        <f t="shared" si="38"/>
        <v>4.0909090909090909E-2</v>
      </c>
      <c r="Q817" s="6"/>
      <c r="R817" s="6"/>
    </row>
    <row r="818" spans="1:18" hidden="1" x14ac:dyDescent="0.25">
      <c r="A818">
        <v>52067</v>
      </c>
      <c r="B818">
        <v>6532</v>
      </c>
      <c r="C818" t="s">
        <v>1944</v>
      </c>
      <c r="D818" t="s">
        <v>1208</v>
      </c>
      <c r="E818" t="s">
        <v>239</v>
      </c>
      <c r="F818">
        <v>140</v>
      </c>
      <c r="G818">
        <v>-149.33000000000001</v>
      </c>
      <c r="H818">
        <v>149.33000000000001</v>
      </c>
      <c r="I818">
        <v>128</v>
      </c>
      <c r="J818">
        <f t="shared" si="36"/>
        <v>2.4242424242424242E-2</v>
      </c>
      <c r="K818">
        <v>6</v>
      </c>
      <c r="L818">
        <f t="shared" si="37"/>
        <v>0.14545454545454545</v>
      </c>
      <c r="O818" s="13">
        <v>0.9</v>
      </c>
      <c r="P818">
        <f t="shared" si="38"/>
        <v>0.13090909090909092</v>
      </c>
    </row>
    <row r="819" spans="1:18" hidden="1" x14ac:dyDescent="0.25">
      <c r="A819">
        <v>59956</v>
      </c>
      <c r="B819">
        <v>6823</v>
      </c>
      <c r="C819" t="s">
        <v>830</v>
      </c>
      <c r="D819" t="s">
        <v>1207</v>
      </c>
      <c r="E819" t="s">
        <v>239</v>
      </c>
      <c r="F819">
        <v>140</v>
      </c>
      <c r="G819">
        <v>91.22</v>
      </c>
      <c r="H819">
        <v>91.22</v>
      </c>
      <c r="I819">
        <v>214</v>
      </c>
      <c r="J819">
        <f t="shared" si="36"/>
        <v>4.0530303030303028E-2</v>
      </c>
      <c r="K819">
        <v>6</v>
      </c>
      <c r="L819">
        <f t="shared" si="37"/>
        <v>0.24318181818181817</v>
      </c>
      <c r="O819" s="13">
        <v>0.89</v>
      </c>
      <c r="P819">
        <f t="shared" si="38"/>
        <v>0.21643181818181817</v>
      </c>
      <c r="Q819" s="6"/>
      <c r="R819" s="6"/>
    </row>
    <row r="820" spans="1:18" hidden="1" x14ac:dyDescent="0.25">
      <c r="A820">
        <v>8287</v>
      </c>
      <c r="B820">
        <v>8776</v>
      </c>
      <c r="C820" t="s">
        <v>1045</v>
      </c>
      <c r="D820" t="s">
        <v>1046</v>
      </c>
      <c r="E820" t="s">
        <v>239</v>
      </c>
      <c r="F820">
        <v>140</v>
      </c>
      <c r="G820">
        <v>105.06</v>
      </c>
      <c r="H820" s="6">
        <v>105.06</v>
      </c>
      <c r="I820">
        <v>5</v>
      </c>
      <c r="J820">
        <f t="shared" si="36"/>
        <v>9.46969696969697E-4</v>
      </c>
      <c r="K820" s="6">
        <v>6</v>
      </c>
      <c r="L820">
        <f t="shared" si="37"/>
        <v>5.681818181818182E-3</v>
      </c>
      <c r="O820" s="13">
        <v>0.57999999999999996</v>
      </c>
      <c r="P820">
        <f t="shared" si="38"/>
        <v>3.2954545454545454E-3</v>
      </c>
    </row>
    <row r="821" spans="1:18" hidden="1" x14ac:dyDescent="0.25">
      <c r="A821">
        <v>62150</v>
      </c>
      <c r="B821">
        <v>8798</v>
      </c>
      <c r="C821" t="s">
        <v>1099</v>
      </c>
      <c r="D821" t="s">
        <v>846</v>
      </c>
      <c r="E821" t="s">
        <v>239</v>
      </c>
      <c r="F821">
        <v>140</v>
      </c>
      <c r="G821">
        <v>-267.44</v>
      </c>
      <c r="H821">
        <v>267.44</v>
      </c>
      <c r="I821">
        <v>239</v>
      </c>
      <c r="J821">
        <f t="shared" si="36"/>
        <v>4.5265151515151515E-2</v>
      </c>
      <c r="K821">
        <v>6</v>
      </c>
      <c r="L821">
        <f t="shared" si="37"/>
        <v>0.27159090909090911</v>
      </c>
      <c r="O821" s="13">
        <v>0.23</v>
      </c>
      <c r="P821">
        <f t="shared" si="38"/>
        <v>6.24659090909091E-2</v>
      </c>
    </row>
    <row r="822" spans="1:18" hidden="1" x14ac:dyDescent="0.25">
      <c r="A822">
        <v>59974</v>
      </c>
      <c r="B822">
        <v>8845</v>
      </c>
      <c r="C822" t="s">
        <v>832</v>
      </c>
      <c r="D822" t="s">
        <v>1783</v>
      </c>
      <c r="E822" t="s">
        <v>239</v>
      </c>
      <c r="F822">
        <v>140</v>
      </c>
      <c r="G822">
        <v>159.91999999999999</v>
      </c>
      <c r="H822">
        <v>159.91999999999999</v>
      </c>
      <c r="I822">
        <v>214</v>
      </c>
      <c r="J822">
        <f t="shared" si="36"/>
        <v>4.0530303030303028E-2</v>
      </c>
      <c r="K822">
        <v>6</v>
      </c>
      <c r="L822">
        <f t="shared" si="37"/>
        <v>0.24318181818181817</v>
      </c>
      <c r="O822" s="13">
        <v>0.84</v>
      </c>
      <c r="P822">
        <f t="shared" si="38"/>
        <v>0.20427272727272724</v>
      </c>
    </row>
    <row r="823" spans="1:18" hidden="1" x14ac:dyDescent="0.25">
      <c r="A823">
        <v>11582</v>
      </c>
      <c r="B823">
        <v>9797</v>
      </c>
      <c r="C823" t="s">
        <v>1162</v>
      </c>
      <c r="D823" t="s">
        <v>960</v>
      </c>
      <c r="E823" t="s">
        <v>94</v>
      </c>
      <c r="F823">
        <v>32</v>
      </c>
      <c r="G823">
        <v>118.37</v>
      </c>
      <c r="H823" s="6">
        <v>118.37</v>
      </c>
      <c r="I823">
        <v>7</v>
      </c>
      <c r="J823">
        <f t="shared" si="36"/>
        <v>1.3257575757575758E-3</v>
      </c>
      <c r="K823" s="6">
        <v>6</v>
      </c>
      <c r="L823">
        <f t="shared" si="37"/>
        <v>7.9545454545454555E-3</v>
      </c>
      <c r="O823" s="13">
        <v>0.8</v>
      </c>
      <c r="P823">
        <f t="shared" si="38"/>
        <v>6.3636363636363647E-3</v>
      </c>
    </row>
    <row r="824" spans="1:18" hidden="1" x14ac:dyDescent="0.25">
      <c r="A824">
        <v>1327</v>
      </c>
      <c r="B824">
        <v>10331</v>
      </c>
      <c r="C824" t="s">
        <v>821</v>
      </c>
      <c r="D824" t="s">
        <v>822</v>
      </c>
      <c r="E824" t="s">
        <v>239</v>
      </c>
      <c r="F824">
        <v>140</v>
      </c>
      <c r="G824">
        <v>-218.6</v>
      </c>
      <c r="H824">
        <v>218.6</v>
      </c>
      <c r="I824">
        <v>1</v>
      </c>
      <c r="J824">
        <f t="shared" si="36"/>
        <v>1.8939393939393939E-4</v>
      </c>
      <c r="K824">
        <v>6</v>
      </c>
      <c r="L824">
        <f t="shared" si="37"/>
        <v>1.1363636363636363E-3</v>
      </c>
      <c r="O824" s="13">
        <v>0.61</v>
      </c>
      <c r="P824">
        <f t="shared" si="38"/>
        <v>6.9318181818181816E-4</v>
      </c>
    </row>
    <row r="825" spans="1:18" hidden="1" x14ac:dyDescent="0.25">
      <c r="A825">
        <v>38081</v>
      </c>
      <c r="B825">
        <v>10412</v>
      </c>
      <c r="C825" t="s">
        <v>1749</v>
      </c>
      <c r="D825" t="s">
        <v>1467</v>
      </c>
      <c r="E825" t="s">
        <v>239</v>
      </c>
      <c r="F825">
        <v>140</v>
      </c>
      <c r="G825">
        <v>98.15</v>
      </c>
      <c r="H825" s="6">
        <v>98.15</v>
      </c>
      <c r="I825">
        <v>38</v>
      </c>
      <c r="J825">
        <f t="shared" si="36"/>
        <v>7.1969696969696973E-3</v>
      </c>
      <c r="K825" s="6">
        <v>6</v>
      </c>
      <c r="L825">
        <f t="shared" si="37"/>
        <v>4.3181818181818182E-2</v>
      </c>
      <c r="O825" s="13">
        <v>0.9</v>
      </c>
      <c r="P825">
        <f t="shared" si="38"/>
        <v>3.8863636363636364E-2</v>
      </c>
    </row>
    <row r="826" spans="1:18" hidden="1" x14ac:dyDescent="0.25">
      <c r="A826">
        <v>62735</v>
      </c>
      <c r="B826">
        <v>10639</v>
      </c>
      <c r="C826" t="s">
        <v>1916</v>
      </c>
      <c r="D826" t="s">
        <v>861</v>
      </c>
      <c r="E826" t="s">
        <v>239</v>
      </c>
      <c r="F826">
        <v>140</v>
      </c>
      <c r="G826">
        <v>-198.71</v>
      </c>
      <c r="H826">
        <v>198.71</v>
      </c>
      <c r="I826">
        <v>246</v>
      </c>
      <c r="J826">
        <f t="shared" si="36"/>
        <v>4.6590909090909093E-2</v>
      </c>
      <c r="K826">
        <v>6</v>
      </c>
      <c r="L826">
        <f t="shared" si="37"/>
        <v>0.27954545454545454</v>
      </c>
      <c r="O826" s="13">
        <v>0.47</v>
      </c>
      <c r="P826">
        <f t="shared" si="38"/>
        <v>0.13138636363636363</v>
      </c>
    </row>
    <row r="827" spans="1:18" hidden="1" x14ac:dyDescent="0.25">
      <c r="A827">
        <v>43183</v>
      </c>
      <c r="B827">
        <v>10717</v>
      </c>
      <c r="C827" t="s">
        <v>1831</v>
      </c>
      <c r="D827" t="s">
        <v>1832</v>
      </c>
      <c r="E827" t="s">
        <v>239</v>
      </c>
      <c r="F827">
        <v>140</v>
      </c>
      <c r="G827">
        <v>-194.64</v>
      </c>
      <c r="H827">
        <v>194.64</v>
      </c>
      <c r="I827">
        <v>59</v>
      </c>
      <c r="J827">
        <f t="shared" si="36"/>
        <v>1.1174242424242425E-2</v>
      </c>
      <c r="K827">
        <v>6</v>
      </c>
      <c r="L827">
        <f t="shared" si="37"/>
        <v>6.7045454545454547E-2</v>
      </c>
      <c r="O827" s="13">
        <v>0.48</v>
      </c>
      <c r="P827">
        <f t="shared" si="38"/>
        <v>3.2181818181818179E-2</v>
      </c>
    </row>
    <row r="828" spans="1:18" hidden="1" x14ac:dyDescent="0.25">
      <c r="A828">
        <v>46865</v>
      </c>
      <c r="B828">
        <v>10981</v>
      </c>
      <c r="C828" t="s">
        <v>1889</v>
      </c>
      <c r="D828" t="s">
        <v>935</v>
      </c>
      <c r="E828" t="s">
        <v>239</v>
      </c>
      <c r="F828">
        <v>140</v>
      </c>
      <c r="G828">
        <v>63.44</v>
      </c>
      <c r="H828" s="6">
        <v>63.44</v>
      </c>
      <c r="I828">
        <v>84</v>
      </c>
      <c r="J828">
        <f t="shared" si="36"/>
        <v>1.5909090909090907E-2</v>
      </c>
      <c r="K828" s="6">
        <v>6</v>
      </c>
      <c r="L828">
        <f t="shared" si="37"/>
        <v>9.5454545454545445E-2</v>
      </c>
      <c r="O828" s="13">
        <v>0.88</v>
      </c>
      <c r="P828">
        <f t="shared" si="38"/>
        <v>8.3999999999999991E-2</v>
      </c>
      <c r="Q828" s="6"/>
      <c r="R828" s="6"/>
    </row>
    <row r="829" spans="1:18" hidden="1" x14ac:dyDescent="0.25">
      <c r="A829">
        <v>14269</v>
      </c>
      <c r="B829">
        <v>10982</v>
      </c>
      <c r="C829" t="s">
        <v>1253</v>
      </c>
      <c r="D829" t="s">
        <v>1254</v>
      </c>
      <c r="E829" t="s">
        <v>94</v>
      </c>
      <c r="F829">
        <v>32</v>
      </c>
      <c r="G829">
        <v>40.549999999999997</v>
      </c>
      <c r="H829" s="6">
        <v>40.549999999999997</v>
      </c>
      <c r="I829">
        <v>9</v>
      </c>
      <c r="J829">
        <f t="shared" si="36"/>
        <v>1.7045454545454545E-3</v>
      </c>
      <c r="K829" s="6">
        <v>6</v>
      </c>
      <c r="L829">
        <f t="shared" si="37"/>
        <v>1.0227272727272727E-2</v>
      </c>
      <c r="O829" s="13">
        <v>0.78</v>
      </c>
      <c r="P829">
        <f t="shared" si="38"/>
        <v>7.9772727272727269E-3</v>
      </c>
    </row>
    <row r="830" spans="1:18" hidden="1" x14ac:dyDescent="0.25">
      <c r="A830">
        <v>1368</v>
      </c>
      <c r="B830">
        <v>11447</v>
      </c>
      <c r="C830" t="s">
        <v>825</v>
      </c>
      <c r="D830" t="s">
        <v>826</v>
      </c>
      <c r="E830" t="s">
        <v>239</v>
      </c>
      <c r="F830">
        <v>140</v>
      </c>
      <c r="G830">
        <v>-122.92</v>
      </c>
      <c r="H830" s="6">
        <v>122.92</v>
      </c>
      <c r="I830">
        <v>1</v>
      </c>
      <c r="J830">
        <f t="shared" si="36"/>
        <v>1.8939393939393939E-4</v>
      </c>
      <c r="K830" s="6">
        <v>6</v>
      </c>
      <c r="L830">
        <f t="shared" si="37"/>
        <v>1.1363636363636363E-3</v>
      </c>
      <c r="O830" s="13">
        <v>0.32</v>
      </c>
      <c r="P830">
        <f t="shared" si="38"/>
        <v>3.6363636363636361E-4</v>
      </c>
      <c r="Q830" s="6"/>
      <c r="R830" s="6"/>
    </row>
    <row r="831" spans="1:18" hidden="1" x14ac:dyDescent="0.25">
      <c r="A831">
        <v>42699</v>
      </c>
      <c r="B831">
        <v>11988</v>
      </c>
      <c r="C831" t="s">
        <v>831</v>
      </c>
      <c r="D831" t="s">
        <v>830</v>
      </c>
      <c r="E831" t="s">
        <v>239</v>
      </c>
      <c r="F831">
        <v>140</v>
      </c>
      <c r="G831">
        <v>156.94</v>
      </c>
      <c r="H831" s="6">
        <v>156.94</v>
      </c>
      <c r="I831">
        <v>56</v>
      </c>
      <c r="J831">
        <f t="shared" si="36"/>
        <v>1.0606060606060607E-2</v>
      </c>
      <c r="K831" s="6">
        <v>6</v>
      </c>
      <c r="L831">
        <f t="shared" si="37"/>
        <v>6.3636363636363644E-2</v>
      </c>
      <c r="O831" s="13">
        <v>0.85</v>
      </c>
      <c r="P831">
        <f t="shared" si="38"/>
        <v>5.4090909090909092E-2</v>
      </c>
    </row>
    <row r="832" spans="1:18" hidden="1" x14ac:dyDescent="0.25">
      <c r="A832">
        <v>67866</v>
      </c>
      <c r="B832">
        <v>12255</v>
      </c>
      <c r="C832" t="s">
        <v>1320</v>
      </c>
      <c r="D832" t="s">
        <v>1988</v>
      </c>
      <c r="E832" t="s">
        <v>239</v>
      </c>
      <c r="F832">
        <v>140</v>
      </c>
      <c r="G832">
        <v>101.03</v>
      </c>
      <c r="H832">
        <v>101.03</v>
      </c>
      <c r="I832">
        <v>397</v>
      </c>
      <c r="J832">
        <f t="shared" si="36"/>
        <v>7.5189393939393945E-2</v>
      </c>
      <c r="K832">
        <v>6</v>
      </c>
      <c r="L832">
        <f t="shared" si="37"/>
        <v>0.45113636363636367</v>
      </c>
      <c r="O832" s="13">
        <v>0.88</v>
      </c>
      <c r="P832">
        <f t="shared" si="38"/>
        <v>0.39700000000000002</v>
      </c>
      <c r="Q832" s="6"/>
      <c r="R832" s="6"/>
    </row>
    <row r="833" spans="1:18" hidden="1" x14ac:dyDescent="0.25">
      <c r="A833">
        <v>9470</v>
      </c>
      <c r="B833">
        <v>12419</v>
      </c>
      <c r="C833" t="s">
        <v>1089</v>
      </c>
      <c r="D833" t="s">
        <v>1090</v>
      </c>
      <c r="E833" t="s">
        <v>239</v>
      </c>
      <c r="F833">
        <v>140</v>
      </c>
      <c r="G833">
        <v>-65.02</v>
      </c>
      <c r="H833" s="6">
        <v>65.02</v>
      </c>
      <c r="I833">
        <v>5</v>
      </c>
      <c r="J833">
        <f t="shared" si="36"/>
        <v>9.46969696969697E-4</v>
      </c>
      <c r="K833" s="6">
        <v>6</v>
      </c>
      <c r="L833">
        <f t="shared" si="37"/>
        <v>5.681818181818182E-3</v>
      </c>
      <c r="O833" s="13">
        <v>0.86</v>
      </c>
      <c r="P833">
        <f t="shared" si="38"/>
        <v>4.8863636363636366E-3</v>
      </c>
      <c r="Q833" s="6"/>
      <c r="R833" s="6"/>
    </row>
    <row r="834" spans="1:18" hidden="1" x14ac:dyDescent="0.25">
      <c r="A834">
        <v>5873</v>
      </c>
      <c r="B834">
        <v>12710</v>
      </c>
      <c r="C834" t="s">
        <v>968</v>
      </c>
      <c r="D834" t="s">
        <v>969</v>
      </c>
      <c r="E834" t="s">
        <v>239</v>
      </c>
      <c r="F834">
        <v>140</v>
      </c>
      <c r="G834">
        <v>-59.5</v>
      </c>
      <c r="H834" s="6">
        <v>59.5</v>
      </c>
      <c r="I834">
        <v>4</v>
      </c>
      <c r="J834">
        <f t="shared" ref="J834:J889" si="39">I834/5280</f>
        <v>7.5757575757575758E-4</v>
      </c>
      <c r="K834" s="6">
        <v>6</v>
      </c>
      <c r="L834">
        <f t="shared" ref="L834:L889" si="40">J834*K834</f>
        <v>4.5454545454545452E-3</v>
      </c>
      <c r="O834" s="13">
        <v>0.89</v>
      </c>
      <c r="P834">
        <f t="shared" ref="P834:P889" si="41">O834*L834</f>
        <v>4.0454545454545457E-3</v>
      </c>
    </row>
    <row r="835" spans="1:18" hidden="1" x14ac:dyDescent="0.25">
      <c r="A835">
        <v>9720</v>
      </c>
      <c r="B835">
        <v>12849</v>
      </c>
      <c r="C835" t="s">
        <v>1045</v>
      </c>
      <c r="D835" t="s">
        <v>1099</v>
      </c>
      <c r="E835" t="s">
        <v>239</v>
      </c>
      <c r="F835">
        <v>140</v>
      </c>
      <c r="G835">
        <v>-265.02999999999997</v>
      </c>
      <c r="H835" s="6">
        <v>265.02999999999997</v>
      </c>
      <c r="I835">
        <v>5</v>
      </c>
      <c r="J835">
        <f t="shared" si="39"/>
        <v>9.46969696969697E-4</v>
      </c>
      <c r="K835" s="6">
        <v>6</v>
      </c>
      <c r="L835">
        <f t="shared" si="40"/>
        <v>5.681818181818182E-3</v>
      </c>
      <c r="O835" s="13">
        <v>0.23</v>
      </c>
      <c r="P835">
        <f t="shared" si="41"/>
        <v>1.306818181818182E-3</v>
      </c>
    </row>
    <row r="836" spans="1:18" hidden="1" x14ac:dyDescent="0.25">
      <c r="A836">
        <v>48047</v>
      </c>
      <c r="B836">
        <v>13196</v>
      </c>
      <c r="C836" t="s">
        <v>1152</v>
      </c>
      <c r="D836" t="s">
        <v>832</v>
      </c>
      <c r="E836" t="s">
        <v>239</v>
      </c>
      <c r="F836">
        <v>140</v>
      </c>
      <c r="G836">
        <v>162.09</v>
      </c>
      <c r="H836">
        <v>162.09</v>
      </c>
      <c r="I836">
        <v>93</v>
      </c>
      <c r="J836">
        <f t="shared" si="39"/>
        <v>1.7613636363636363E-2</v>
      </c>
      <c r="K836">
        <v>6</v>
      </c>
      <c r="L836">
        <f t="shared" si="40"/>
        <v>0.10568181818181818</v>
      </c>
      <c r="O836" s="13">
        <v>0.83</v>
      </c>
      <c r="P836">
        <f t="shared" si="41"/>
        <v>8.7715909090909081E-2</v>
      </c>
    </row>
    <row r="837" spans="1:18" hidden="1" x14ac:dyDescent="0.25">
      <c r="A837">
        <v>52634</v>
      </c>
      <c r="B837">
        <v>15367</v>
      </c>
      <c r="C837" t="s">
        <v>1284</v>
      </c>
      <c r="D837" t="s">
        <v>821</v>
      </c>
      <c r="E837" t="s">
        <v>239</v>
      </c>
      <c r="F837">
        <v>140</v>
      </c>
      <c r="G837">
        <v>-218.11</v>
      </c>
      <c r="H837">
        <v>218.11</v>
      </c>
      <c r="I837">
        <v>133</v>
      </c>
      <c r="J837">
        <f t="shared" si="39"/>
        <v>2.5189393939393939E-2</v>
      </c>
      <c r="K837">
        <v>6</v>
      </c>
      <c r="L837">
        <f t="shared" si="40"/>
        <v>0.15113636363636362</v>
      </c>
      <c r="O837" s="13">
        <v>0.61</v>
      </c>
      <c r="P837">
        <f t="shared" si="41"/>
        <v>9.2193181818181813E-2</v>
      </c>
    </row>
    <row r="838" spans="1:18" hidden="1" x14ac:dyDescent="0.25">
      <c r="A838">
        <v>26204</v>
      </c>
      <c r="B838">
        <v>16368</v>
      </c>
      <c r="C838" t="s">
        <v>1542</v>
      </c>
      <c r="D838" t="s">
        <v>1153</v>
      </c>
      <c r="E838" t="s">
        <v>239</v>
      </c>
      <c r="F838">
        <v>140</v>
      </c>
      <c r="G838">
        <v>104.15</v>
      </c>
      <c r="H838" s="6">
        <v>104.15</v>
      </c>
      <c r="I838">
        <v>19</v>
      </c>
      <c r="J838">
        <f t="shared" si="39"/>
        <v>3.5984848484848487E-3</v>
      </c>
      <c r="K838" s="6">
        <v>6</v>
      </c>
      <c r="L838">
        <f t="shared" si="40"/>
        <v>2.1590909090909091E-2</v>
      </c>
      <c r="O838" s="13">
        <v>0.57999999999999996</v>
      </c>
      <c r="P838">
        <f t="shared" si="41"/>
        <v>1.2522727272727272E-2</v>
      </c>
    </row>
    <row r="839" spans="1:18" hidden="1" x14ac:dyDescent="0.25">
      <c r="A839">
        <v>50865</v>
      </c>
      <c r="B839">
        <v>17354</v>
      </c>
      <c r="C839" t="s">
        <v>1931</v>
      </c>
      <c r="D839" t="s">
        <v>1319</v>
      </c>
      <c r="E839" t="s">
        <v>239</v>
      </c>
      <c r="F839">
        <v>140</v>
      </c>
      <c r="G839">
        <v>104.31</v>
      </c>
      <c r="H839">
        <v>104.31</v>
      </c>
      <c r="I839">
        <v>116</v>
      </c>
      <c r="J839">
        <f t="shared" si="39"/>
        <v>2.1969696969696969E-2</v>
      </c>
      <c r="K839">
        <v>6</v>
      </c>
      <c r="L839">
        <f t="shared" si="40"/>
        <v>0.13181818181818181</v>
      </c>
      <c r="O839" s="13">
        <v>0.85</v>
      </c>
      <c r="P839">
        <f t="shared" si="41"/>
        <v>0.11204545454545453</v>
      </c>
      <c r="Q839" s="6"/>
      <c r="R839" s="6"/>
    </row>
    <row r="840" spans="1:18" hidden="1" x14ac:dyDescent="0.25">
      <c r="A840">
        <v>65076</v>
      </c>
      <c r="B840">
        <v>17382</v>
      </c>
      <c r="C840" t="s">
        <v>800</v>
      </c>
      <c r="D840" t="s">
        <v>1136</v>
      </c>
      <c r="E840" t="s">
        <v>239</v>
      </c>
      <c r="F840">
        <v>140</v>
      </c>
      <c r="G840">
        <v>128.66999999999999</v>
      </c>
      <c r="H840">
        <v>128.66999999999999</v>
      </c>
      <c r="I840">
        <v>294</v>
      </c>
      <c r="J840">
        <f t="shared" si="39"/>
        <v>5.568181818181818E-2</v>
      </c>
      <c r="K840">
        <v>6</v>
      </c>
      <c r="L840">
        <f t="shared" si="40"/>
        <v>0.33409090909090911</v>
      </c>
      <c r="O840" s="13">
        <v>0.74</v>
      </c>
      <c r="P840">
        <f t="shared" si="41"/>
        <v>0.24722727272727274</v>
      </c>
      <c r="Q840" s="6"/>
      <c r="R840" s="6"/>
    </row>
    <row r="841" spans="1:18" hidden="1" x14ac:dyDescent="0.25">
      <c r="A841">
        <v>42816</v>
      </c>
      <c r="B841">
        <v>17876</v>
      </c>
      <c r="C841" t="s">
        <v>1763</v>
      </c>
      <c r="D841" t="s">
        <v>968</v>
      </c>
      <c r="E841" t="s">
        <v>239</v>
      </c>
      <c r="F841">
        <v>140</v>
      </c>
      <c r="G841">
        <v>-59.31</v>
      </c>
      <c r="H841" s="6">
        <v>59.31</v>
      </c>
      <c r="I841">
        <v>57</v>
      </c>
      <c r="J841">
        <f t="shared" si="39"/>
        <v>1.0795454545454546E-2</v>
      </c>
      <c r="K841" s="6">
        <v>6</v>
      </c>
      <c r="L841">
        <f t="shared" si="40"/>
        <v>6.4772727272727273E-2</v>
      </c>
      <c r="O841" s="13">
        <v>0.89</v>
      </c>
      <c r="P841">
        <f t="shared" si="41"/>
        <v>5.7647727272727274E-2</v>
      </c>
      <c r="Q841" s="6"/>
      <c r="R841" s="6"/>
    </row>
    <row r="842" spans="1:18" hidden="1" x14ac:dyDescent="0.25">
      <c r="A842">
        <v>68566</v>
      </c>
      <c r="B842">
        <v>17897</v>
      </c>
      <c r="C842" t="s">
        <v>1180</v>
      </c>
      <c r="D842" t="s">
        <v>1944</v>
      </c>
      <c r="E842" t="s">
        <v>239</v>
      </c>
      <c r="F842">
        <v>140</v>
      </c>
      <c r="G842">
        <v>-146.83000000000001</v>
      </c>
      <c r="H842">
        <v>146.83000000000001</v>
      </c>
      <c r="I842">
        <v>436</v>
      </c>
      <c r="J842">
        <f t="shared" si="39"/>
        <v>8.257575757575758E-2</v>
      </c>
      <c r="K842">
        <v>6</v>
      </c>
      <c r="L842">
        <f t="shared" si="40"/>
        <v>0.49545454545454548</v>
      </c>
      <c r="O842" s="13">
        <v>0.91</v>
      </c>
      <c r="P842">
        <f t="shared" si="41"/>
        <v>0.45086363636363641</v>
      </c>
    </row>
    <row r="843" spans="1:18" hidden="1" x14ac:dyDescent="0.25">
      <c r="A843">
        <v>52395</v>
      </c>
      <c r="B843">
        <v>18138</v>
      </c>
      <c r="C843" t="s">
        <v>1832</v>
      </c>
      <c r="D843" t="s">
        <v>1915</v>
      </c>
      <c r="E843" t="s">
        <v>239</v>
      </c>
      <c r="F843">
        <v>140</v>
      </c>
      <c r="G843">
        <v>-196.09</v>
      </c>
      <c r="H843">
        <v>196.09</v>
      </c>
      <c r="I843">
        <v>131</v>
      </c>
      <c r="J843">
        <f t="shared" si="39"/>
        <v>2.4810606060606061E-2</v>
      </c>
      <c r="K843">
        <v>6</v>
      </c>
      <c r="L843">
        <f t="shared" si="40"/>
        <v>0.14886363636363636</v>
      </c>
      <c r="O843" s="13">
        <v>0.48</v>
      </c>
      <c r="P843">
        <f t="shared" si="41"/>
        <v>7.1454545454545451E-2</v>
      </c>
      <c r="Q843" s="6"/>
      <c r="R843" s="6"/>
    </row>
    <row r="844" spans="1:18" hidden="1" x14ac:dyDescent="0.25">
      <c r="A844">
        <v>38459</v>
      </c>
      <c r="B844">
        <v>18218</v>
      </c>
      <c r="C844" t="s">
        <v>1752</v>
      </c>
      <c r="D844" t="s">
        <v>1194</v>
      </c>
      <c r="E844" t="s">
        <v>239</v>
      </c>
      <c r="F844">
        <v>140</v>
      </c>
      <c r="G844">
        <v>32.57</v>
      </c>
      <c r="H844" s="6">
        <v>32.57</v>
      </c>
      <c r="I844">
        <v>39</v>
      </c>
      <c r="J844">
        <f t="shared" si="39"/>
        <v>7.3863636363636362E-3</v>
      </c>
      <c r="K844" s="6">
        <v>6</v>
      </c>
      <c r="L844">
        <f t="shared" si="40"/>
        <v>4.4318181818181819E-2</v>
      </c>
      <c r="O844" s="13">
        <v>0.89</v>
      </c>
      <c r="P844">
        <f t="shared" si="41"/>
        <v>3.9443181818181822E-2</v>
      </c>
    </row>
    <row r="845" spans="1:18" hidden="1" x14ac:dyDescent="0.25">
      <c r="A845">
        <v>46531</v>
      </c>
      <c r="B845">
        <v>18226</v>
      </c>
      <c r="C845" t="s">
        <v>1882</v>
      </c>
      <c r="D845" t="s">
        <v>1883</v>
      </c>
      <c r="E845" t="s">
        <v>239</v>
      </c>
      <c r="F845">
        <v>140</v>
      </c>
      <c r="G845">
        <v>109.26</v>
      </c>
      <c r="H845">
        <v>109.26</v>
      </c>
      <c r="I845">
        <v>82</v>
      </c>
      <c r="J845">
        <f t="shared" si="39"/>
        <v>1.553030303030303E-2</v>
      </c>
      <c r="K845">
        <v>6</v>
      </c>
      <c r="L845">
        <f t="shared" si="40"/>
        <v>9.3181818181818171E-2</v>
      </c>
      <c r="O845" s="13">
        <v>0.21</v>
      </c>
      <c r="P845">
        <f t="shared" si="41"/>
        <v>1.9568181818181814E-2</v>
      </c>
      <c r="Q845" s="6"/>
      <c r="R845" s="6"/>
    </row>
    <row r="846" spans="1:18" hidden="1" x14ac:dyDescent="0.25">
      <c r="A846">
        <v>65624</v>
      </c>
      <c r="B846">
        <v>18717</v>
      </c>
      <c r="C846" t="s">
        <v>1817</v>
      </c>
      <c r="D846" t="s">
        <v>1326</v>
      </c>
      <c r="E846" t="s">
        <v>94</v>
      </c>
      <c r="F846">
        <v>32</v>
      </c>
      <c r="G846">
        <v>-31.17</v>
      </c>
      <c r="H846">
        <v>31.17</v>
      </c>
      <c r="I846">
        <v>310</v>
      </c>
      <c r="J846">
        <f t="shared" si="39"/>
        <v>5.8712121212121215E-2</v>
      </c>
      <c r="K846">
        <v>6</v>
      </c>
      <c r="L846">
        <f t="shared" si="40"/>
        <v>0.35227272727272729</v>
      </c>
      <c r="O846" s="13">
        <v>0.55000000000000004</v>
      </c>
      <c r="P846">
        <f t="shared" si="41"/>
        <v>0.19375000000000003</v>
      </c>
    </row>
    <row r="847" spans="1:18" hidden="1" x14ac:dyDescent="0.25">
      <c r="A847">
        <v>58802</v>
      </c>
      <c r="B847">
        <v>19521</v>
      </c>
      <c r="C847" t="s">
        <v>1797</v>
      </c>
      <c r="D847" t="s">
        <v>1871</v>
      </c>
      <c r="E847" t="s">
        <v>239</v>
      </c>
      <c r="F847">
        <v>140</v>
      </c>
      <c r="G847">
        <v>68.38</v>
      </c>
      <c r="H847">
        <v>68.38</v>
      </c>
      <c r="I847">
        <v>201</v>
      </c>
      <c r="J847">
        <f t="shared" si="39"/>
        <v>3.806818181818182E-2</v>
      </c>
      <c r="K847">
        <v>6</v>
      </c>
      <c r="L847">
        <f t="shared" si="40"/>
        <v>0.22840909090909092</v>
      </c>
      <c r="O847" s="13">
        <v>0.82</v>
      </c>
      <c r="P847">
        <f t="shared" si="41"/>
        <v>0.18729545454545454</v>
      </c>
    </row>
    <row r="848" spans="1:18" hidden="1" x14ac:dyDescent="0.25">
      <c r="A848">
        <v>11098</v>
      </c>
      <c r="B848">
        <v>19939</v>
      </c>
      <c r="C848" t="s">
        <v>1136</v>
      </c>
      <c r="D848" t="s">
        <v>1137</v>
      </c>
      <c r="E848" t="s">
        <v>239</v>
      </c>
      <c r="F848">
        <v>140</v>
      </c>
      <c r="G848">
        <v>128</v>
      </c>
      <c r="H848" s="6">
        <v>128</v>
      </c>
      <c r="I848">
        <v>6</v>
      </c>
      <c r="J848">
        <f t="shared" si="39"/>
        <v>1.1363636363636363E-3</v>
      </c>
      <c r="K848" s="6">
        <v>6</v>
      </c>
      <c r="L848">
        <f t="shared" si="40"/>
        <v>6.8181818181818179E-3</v>
      </c>
      <c r="O848" s="13">
        <v>0.74</v>
      </c>
      <c r="P848">
        <f t="shared" si="41"/>
        <v>5.0454545454545448E-3</v>
      </c>
      <c r="Q848" s="6"/>
      <c r="R848" s="6"/>
    </row>
    <row r="849" spans="1:18" hidden="1" x14ac:dyDescent="0.25">
      <c r="A849">
        <v>68275</v>
      </c>
      <c r="B849">
        <v>20112</v>
      </c>
      <c r="C849" t="s">
        <v>1090</v>
      </c>
      <c r="D849" t="s">
        <v>982</v>
      </c>
      <c r="E849" t="s">
        <v>239</v>
      </c>
      <c r="F849">
        <v>140</v>
      </c>
      <c r="G849">
        <v>-66.52</v>
      </c>
      <c r="H849">
        <v>66.52</v>
      </c>
      <c r="I849">
        <v>428</v>
      </c>
      <c r="J849">
        <f t="shared" si="39"/>
        <v>8.1060606060606055E-2</v>
      </c>
      <c r="K849">
        <v>6</v>
      </c>
      <c r="L849">
        <f t="shared" si="40"/>
        <v>0.48636363636363633</v>
      </c>
      <c r="O849" s="13">
        <v>0.84</v>
      </c>
      <c r="P849">
        <f t="shared" si="41"/>
        <v>0.40854545454545449</v>
      </c>
      <c r="Q849" s="6"/>
      <c r="R849" s="6"/>
    </row>
    <row r="850" spans="1:18" hidden="1" x14ac:dyDescent="0.25">
      <c r="A850">
        <v>64829</v>
      </c>
      <c r="B850">
        <v>20358</v>
      </c>
      <c r="C850" t="s">
        <v>959</v>
      </c>
      <c r="D850" t="s">
        <v>1074</v>
      </c>
      <c r="E850" t="s">
        <v>239</v>
      </c>
      <c r="F850">
        <v>140</v>
      </c>
      <c r="G850">
        <v>65.5</v>
      </c>
      <c r="H850">
        <v>65.5</v>
      </c>
      <c r="I850">
        <v>330</v>
      </c>
      <c r="J850">
        <f t="shared" si="39"/>
        <v>6.25E-2</v>
      </c>
      <c r="K850">
        <v>6</v>
      </c>
      <c r="L850">
        <f t="shared" si="40"/>
        <v>0.375</v>
      </c>
      <c r="O850" s="13">
        <v>0.86</v>
      </c>
      <c r="P850">
        <f t="shared" si="41"/>
        <v>0.32250000000000001</v>
      </c>
    </row>
    <row r="851" spans="1:18" hidden="1" x14ac:dyDescent="0.25">
      <c r="A851">
        <v>16978</v>
      </c>
      <c r="B851">
        <v>20669</v>
      </c>
      <c r="C851" t="s">
        <v>1326</v>
      </c>
      <c r="D851" t="s">
        <v>1327</v>
      </c>
      <c r="E851" t="s">
        <v>94</v>
      </c>
      <c r="F851">
        <v>32</v>
      </c>
      <c r="G851">
        <v>-31.53</v>
      </c>
      <c r="H851">
        <v>31.53</v>
      </c>
      <c r="I851">
        <v>12</v>
      </c>
      <c r="J851">
        <f t="shared" si="39"/>
        <v>2.2727272727272726E-3</v>
      </c>
      <c r="K851">
        <v>6</v>
      </c>
      <c r="L851">
        <f t="shared" si="40"/>
        <v>1.3636363636363636E-2</v>
      </c>
      <c r="O851" s="13">
        <v>0.54</v>
      </c>
      <c r="P851">
        <f t="shared" si="41"/>
        <v>7.3636363636363639E-3</v>
      </c>
    </row>
    <row r="852" spans="1:18" hidden="1" x14ac:dyDescent="0.25">
      <c r="A852">
        <v>17138</v>
      </c>
      <c r="B852">
        <v>21196</v>
      </c>
      <c r="C852" t="s">
        <v>1333</v>
      </c>
      <c r="D852" t="s">
        <v>900</v>
      </c>
      <c r="E852" t="s">
        <v>239</v>
      </c>
      <c r="F852">
        <v>140</v>
      </c>
      <c r="G852">
        <v>-125.8</v>
      </c>
      <c r="H852" s="6">
        <v>125.8</v>
      </c>
      <c r="I852">
        <v>12</v>
      </c>
      <c r="J852">
        <f t="shared" si="39"/>
        <v>2.2727272727272726E-3</v>
      </c>
      <c r="K852" s="6">
        <v>6</v>
      </c>
      <c r="L852">
        <f t="shared" si="40"/>
        <v>1.3636363636363636E-2</v>
      </c>
      <c r="O852" s="13">
        <v>0.31</v>
      </c>
      <c r="P852">
        <f t="shared" si="41"/>
        <v>4.2272727272727271E-3</v>
      </c>
    </row>
    <row r="853" spans="1:18" hidden="1" x14ac:dyDescent="0.25">
      <c r="A853">
        <v>51488</v>
      </c>
      <c r="B853">
        <v>22969</v>
      </c>
      <c r="C853" t="s">
        <v>926</v>
      </c>
      <c r="D853" t="s">
        <v>1931</v>
      </c>
      <c r="E853" t="s">
        <v>239</v>
      </c>
      <c r="F853">
        <v>140</v>
      </c>
      <c r="G853">
        <v>104.57</v>
      </c>
      <c r="H853">
        <v>104.57</v>
      </c>
      <c r="I853">
        <v>122</v>
      </c>
      <c r="J853">
        <f t="shared" si="39"/>
        <v>2.3106060606060606E-2</v>
      </c>
      <c r="K853">
        <v>6</v>
      </c>
      <c r="L853">
        <f t="shared" si="40"/>
        <v>0.13863636363636364</v>
      </c>
      <c r="O853" s="13">
        <v>0.85</v>
      </c>
      <c r="P853">
        <f t="shared" si="41"/>
        <v>0.11784090909090909</v>
      </c>
      <c r="Q853" s="6"/>
      <c r="R853" s="6"/>
    </row>
    <row r="854" spans="1:18" hidden="1" x14ac:dyDescent="0.25">
      <c r="A854">
        <v>49887</v>
      </c>
      <c r="B854">
        <v>23888</v>
      </c>
      <c r="C854" t="s">
        <v>1923</v>
      </c>
      <c r="D854" t="s">
        <v>1752</v>
      </c>
      <c r="E854" t="s">
        <v>239</v>
      </c>
      <c r="F854">
        <v>140</v>
      </c>
      <c r="G854">
        <v>32.76</v>
      </c>
      <c r="H854">
        <v>32.76</v>
      </c>
      <c r="I854">
        <v>108</v>
      </c>
      <c r="J854">
        <f t="shared" si="39"/>
        <v>2.0454545454545454E-2</v>
      </c>
      <c r="K854">
        <v>6</v>
      </c>
      <c r="L854">
        <f t="shared" si="40"/>
        <v>0.12272727272727273</v>
      </c>
      <c r="O854" s="13">
        <v>0.89</v>
      </c>
      <c r="P854">
        <f t="shared" si="41"/>
        <v>0.10922727272727273</v>
      </c>
      <c r="Q854" s="6"/>
      <c r="R854" s="6"/>
    </row>
    <row r="855" spans="1:18" hidden="1" x14ac:dyDescent="0.25">
      <c r="A855">
        <v>45187</v>
      </c>
      <c r="B855">
        <v>24032</v>
      </c>
      <c r="C855" t="s">
        <v>1658</v>
      </c>
      <c r="D855" t="s">
        <v>1867</v>
      </c>
      <c r="E855" t="s">
        <v>70</v>
      </c>
      <c r="F855">
        <v>130</v>
      </c>
      <c r="G855">
        <v>103.18</v>
      </c>
      <c r="H855">
        <v>103.18</v>
      </c>
      <c r="I855">
        <v>72</v>
      </c>
      <c r="J855">
        <f t="shared" si="39"/>
        <v>1.3636363636363636E-2</v>
      </c>
      <c r="K855">
        <v>6</v>
      </c>
      <c r="L855">
        <f t="shared" si="40"/>
        <v>8.1818181818181818E-2</v>
      </c>
      <c r="O855" s="13">
        <v>0.59</v>
      </c>
      <c r="P855">
        <f t="shared" si="41"/>
        <v>4.8272727272727273E-2</v>
      </c>
    </row>
    <row r="856" spans="1:18" hidden="1" x14ac:dyDescent="0.25">
      <c r="A856">
        <v>3697</v>
      </c>
      <c r="B856">
        <v>24352</v>
      </c>
      <c r="C856" t="s">
        <v>900</v>
      </c>
      <c r="D856" t="s">
        <v>901</v>
      </c>
      <c r="E856" t="s">
        <v>239</v>
      </c>
      <c r="F856">
        <v>140</v>
      </c>
      <c r="G856">
        <v>-125.99</v>
      </c>
      <c r="H856" s="6">
        <v>125.99</v>
      </c>
      <c r="I856">
        <v>3</v>
      </c>
      <c r="J856">
        <f t="shared" si="39"/>
        <v>5.6818181818181815E-4</v>
      </c>
      <c r="K856" s="6">
        <v>6</v>
      </c>
      <c r="L856">
        <f t="shared" si="40"/>
        <v>3.4090909090909089E-3</v>
      </c>
      <c r="O856" s="13">
        <v>0.31</v>
      </c>
      <c r="P856">
        <f t="shared" si="41"/>
        <v>1.0568181818181818E-3</v>
      </c>
    </row>
    <row r="857" spans="1:18" hidden="1" x14ac:dyDescent="0.25">
      <c r="A857">
        <v>16425</v>
      </c>
      <c r="B857">
        <v>25476</v>
      </c>
      <c r="C857" t="s">
        <v>926</v>
      </c>
      <c r="D857" t="s">
        <v>1316</v>
      </c>
      <c r="E857" t="s">
        <v>239</v>
      </c>
      <c r="F857">
        <v>140</v>
      </c>
      <c r="G857">
        <v>38.9</v>
      </c>
      <c r="H857">
        <v>38.9</v>
      </c>
      <c r="I857">
        <v>11</v>
      </c>
      <c r="J857">
        <f t="shared" si="39"/>
        <v>2.0833333333333333E-3</v>
      </c>
      <c r="K857">
        <v>6</v>
      </c>
      <c r="L857">
        <f t="shared" si="40"/>
        <v>1.2500000000000001E-2</v>
      </c>
      <c r="O857" s="13">
        <v>0.75</v>
      </c>
      <c r="P857">
        <f t="shared" si="41"/>
        <v>9.3750000000000014E-3</v>
      </c>
    </row>
    <row r="858" spans="1:18" hidden="1" x14ac:dyDescent="0.25">
      <c r="A858">
        <v>12075</v>
      </c>
      <c r="B858">
        <v>27153</v>
      </c>
      <c r="C858" t="s">
        <v>1179</v>
      </c>
      <c r="D858" t="s">
        <v>1180</v>
      </c>
      <c r="E858" t="s">
        <v>239</v>
      </c>
      <c r="F858">
        <v>140</v>
      </c>
      <c r="G858">
        <v>-144.04</v>
      </c>
      <c r="H858" s="6">
        <v>144.04</v>
      </c>
      <c r="I858">
        <v>7</v>
      </c>
      <c r="J858">
        <f t="shared" si="39"/>
        <v>1.3257575757575758E-3</v>
      </c>
      <c r="K858" s="6">
        <v>6</v>
      </c>
      <c r="L858">
        <f t="shared" si="40"/>
        <v>7.9545454545454555E-3</v>
      </c>
      <c r="O858" s="13">
        <v>0.93</v>
      </c>
      <c r="P858">
        <f t="shared" si="41"/>
        <v>7.3977272727272737E-3</v>
      </c>
    </row>
    <row r="859" spans="1:18" hidden="1" x14ac:dyDescent="0.25">
      <c r="A859">
        <v>46158</v>
      </c>
      <c r="B859">
        <v>27664</v>
      </c>
      <c r="C859" t="s">
        <v>1871</v>
      </c>
      <c r="D859" t="s">
        <v>959</v>
      </c>
      <c r="E859" t="s">
        <v>239</v>
      </c>
      <c r="F859">
        <v>140</v>
      </c>
      <c r="G859">
        <v>67.540000000000006</v>
      </c>
      <c r="H859" s="6">
        <v>67.540000000000006</v>
      </c>
      <c r="I859">
        <v>79</v>
      </c>
      <c r="J859">
        <f t="shared" si="39"/>
        <v>1.4962121212121211E-2</v>
      </c>
      <c r="K859" s="6">
        <v>6</v>
      </c>
      <c r="L859">
        <f t="shared" si="40"/>
        <v>8.9772727272727268E-2</v>
      </c>
      <c r="O859" s="13">
        <v>0.83</v>
      </c>
      <c r="P859">
        <f t="shared" si="41"/>
        <v>7.4511363636363626E-2</v>
      </c>
    </row>
    <row r="860" spans="1:18" hidden="1" x14ac:dyDescent="0.25">
      <c r="A860">
        <v>57209</v>
      </c>
      <c r="B860">
        <v>27980</v>
      </c>
      <c r="C860" t="s">
        <v>1939</v>
      </c>
      <c r="D860" t="s">
        <v>974</v>
      </c>
      <c r="E860" t="s">
        <v>94</v>
      </c>
      <c r="F860">
        <v>32</v>
      </c>
      <c r="G860">
        <v>-41.96</v>
      </c>
      <c r="H860">
        <v>41.96</v>
      </c>
      <c r="I860">
        <v>184</v>
      </c>
      <c r="J860">
        <f t="shared" si="39"/>
        <v>3.4848484848484851E-2</v>
      </c>
      <c r="K860">
        <v>6</v>
      </c>
      <c r="L860">
        <f t="shared" si="40"/>
        <v>0.20909090909090911</v>
      </c>
      <c r="O860" s="13">
        <v>0.75</v>
      </c>
      <c r="P860">
        <f t="shared" si="41"/>
        <v>0.15681818181818183</v>
      </c>
      <c r="Q860" s="6"/>
      <c r="R860" s="6"/>
    </row>
    <row r="861" spans="1:18" hidden="1" x14ac:dyDescent="0.25">
      <c r="A861">
        <v>51745</v>
      </c>
      <c r="B861">
        <v>27992</v>
      </c>
      <c r="C861" t="s">
        <v>1939</v>
      </c>
      <c r="D861" t="s">
        <v>1253</v>
      </c>
      <c r="E861" t="s">
        <v>94</v>
      </c>
      <c r="F861">
        <v>32</v>
      </c>
      <c r="G861">
        <v>41.56</v>
      </c>
      <c r="H861">
        <v>41.56</v>
      </c>
      <c r="I861">
        <v>125</v>
      </c>
      <c r="J861">
        <f t="shared" si="39"/>
        <v>2.3674242424242424E-2</v>
      </c>
      <c r="K861">
        <v>6</v>
      </c>
      <c r="L861">
        <f t="shared" si="40"/>
        <v>0.14204545454545453</v>
      </c>
      <c r="O861" s="13">
        <v>0.76</v>
      </c>
      <c r="P861">
        <f t="shared" si="41"/>
        <v>0.10795454545454544</v>
      </c>
    </row>
    <row r="862" spans="1:18" hidden="1" x14ac:dyDescent="0.25">
      <c r="A862">
        <v>13323</v>
      </c>
      <c r="B862">
        <v>28427</v>
      </c>
      <c r="C862" t="s">
        <v>822</v>
      </c>
      <c r="D862" t="s">
        <v>1137</v>
      </c>
      <c r="E862" t="s">
        <v>239</v>
      </c>
      <c r="F862">
        <v>140</v>
      </c>
      <c r="G862">
        <v>-154.74</v>
      </c>
      <c r="H862" s="6">
        <v>154.74</v>
      </c>
      <c r="I862">
        <v>8</v>
      </c>
      <c r="J862">
        <f t="shared" si="39"/>
        <v>1.5151515151515152E-3</v>
      </c>
      <c r="K862" s="6">
        <v>6</v>
      </c>
      <c r="L862">
        <f t="shared" si="40"/>
        <v>9.0909090909090905E-3</v>
      </c>
      <c r="O862" s="13">
        <v>0.61</v>
      </c>
      <c r="P862">
        <f t="shared" si="41"/>
        <v>5.5454545454545453E-3</v>
      </c>
      <c r="Q862" s="6"/>
      <c r="R862" s="6"/>
    </row>
    <row r="863" spans="1:18" hidden="1" x14ac:dyDescent="0.25">
      <c r="A863">
        <v>42376</v>
      </c>
      <c r="B863">
        <v>29348</v>
      </c>
      <c r="C863" t="s">
        <v>1816</v>
      </c>
      <c r="D863" t="s">
        <v>1817</v>
      </c>
      <c r="E863" t="s">
        <v>239</v>
      </c>
      <c r="F863">
        <v>140</v>
      </c>
      <c r="G863">
        <v>-28.88</v>
      </c>
      <c r="H863" s="6">
        <v>28.88</v>
      </c>
      <c r="I863">
        <v>55</v>
      </c>
      <c r="J863">
        <f t="shared" si="39"/>
        <v>1.0416666666666666E-2</v>
      </c>
      <c r="K863" s="6">
        <v>6</v>
      </c>
      <c r="L863">
        <f t="shared" si="40"/>
        <v>6.25E-2</v>
      </c>
      <c r="O863" s="13">
        <v>0.59</v>
      </c>
      <c r="P863">
        <f t="shared" si="41"/>
        <v>3.6874999999999998E-2</v>
      </c>
    </row>
    <row r="864" spans="1:18" hidden="1" x14ac:dyDescent="0.25">
      <c r="A864">
        <v>41206</v>
      </c>
      <c r="B864">
        <v>30562</v>
      </c>
      <c r="C864" t="s">
        <v>1094</v>
      </c>
      <c r="D864" t="s">
        <v>1797</v>
      </c>
      <c r="E864" t="s">
        <v>239</v>
      </c>
      <c r="F864">
        <v>140</v>
      </c>
      <c r="G864">
        <v>69.150000000000006</v>
      </c>
      <c r="H864" s="6">
        <v>69.150000000000006</v>
      </c>
      <c r="I864">
        <v>49</v>
      </c>
      <c r="J864">
        <f t="shared" si="39"/>
        <v>9.2803030303030311E-3</v>
      </c>
      <c r="K864" s="6">
        <v>6</v>
      </c>
      <c r="L864">
        <f t="shared" si="40"/>
        <v>5.5681818181818186E-2</v>
      </c>
      <c r="O864" s="13">
        <v>0.81</v>
      </c>
      <c r="P864">
        <f t="shared" si="41"/>
        <v>4.5102272727272734E-2</v>
      </c>
    </row>
    <row r="865" spans="1:18" hidden="1" x14ac:dyDescent="0.25">
      <c r="A865">
        <v>57370</v>
      </c>
      <c r="B865">
        <v>30953</v>
      </c>
      <c r="C865" t="s">
        <v>1046</v>
      </c>
      <c r="D865" t="s">
        <v>1542</v>
      </c>
      <c r="E865" t="s">
        <v>239</v>
      </c>
      <c r="F865">
        <v>140</v>
      </c>
      <c r="G865">
        <v>104.66</v>
      </c>
      <c r="H865">
        <v>104.66</v>
      </c>
      <c r="I865">
        <v>186</v>
      </c>
      <c r="J865">
        <f t="shared" si="39"/>
        <v>3.5227272727272725E-2</v>
      </c>
      <c r="K865">
        <v>6</v>
      </c>
      <c r="L865">
        <f t="shared" si="40"/>
        <v>0.21136363636363636</v>
      </c>
      <c r="O865" s="13">
        <v>0.57999999999999996</v>
      </c>
      <c r="P865">
        <f t="shared" si="41"/>
        <v>0.12259090909090908</v>
      </c>
    </row>
    <row r="866" spans="1:18" hidden="1" x14ac:dyDescent="0.25">
      <c r="A866">
        <v>2395</v>
      </c>
      <c r="B866">
        <v>31180</v>
      </c>
      <c r="C866" t="s">
        <v>860</v>
      </c>
      <c r="D866" t="s">
        <v>861</v>
      </c>
      <c r="E866" t="s">
        <v>239</v>
      </c>
      <c r="F866">
        <v>140</v>
      </c>
      <c r="G866">
        <v>198.9</v>
      </c>
      <c r="H866" s="6">
        <v>198.9</v>
      </c>
      <c r="I866">
        <v>2</v>
      </c>
      <c r="J866">
        <f t="shared" si="39"/>
        <v>3.7878787878787879E-4</v>
      </c>
      <c r="K866" s="6">
        <v>6</v>
      </c>
      <c r="L866">
        <f t="shared" si="40"/>
        <v>2.2727272727272726E-3</v>
      </c>
      <c r="O866" s="13">
        <v>0.47</v>
      </c>
      <c r="P866">
        <f t="shared" si="41"/>
        <v>1.0681818181818182E-3</v>
      </c>
    </row>
    <row r="867" spans="1:18" hidden="1" x14ac:dyDescent="0.25">
      <c r="A867">
        <v>18511</v>
      </c>
      <c r="B867">
        <v>31422</v>
      </c>
      <c r="C867" t="s">
        <v>975</v>
      </c>
      <c r="D867" t="s">
        <v>1187</v>
      </c>
      <c r="E867" t="s">
        <v>94</v>
      </c>
      <c r="F867">
        <v>32</v>
      </c>
      <c r="G867">
        <v>-82.42</v>
      </c>
      <c r="H867" s="6">
        <v>82.42</v>
      </c>
      <c r="I867">
        <v>14</v>
      </c>
      <c r="J867">
        <f t="shared" si="39"/>
        <v>2.6515151515151517E-3</v>
      </c>
      <c r="K867" s="6">
        <v>6</v>
      </c>
      <c r="L867">
        <f t="shared" si="40"/>
        <v>1.5909090909090911E-2</v>
      </c>
      <c r="O867" s="13">
        <v>0.38</v>
      </c>
      <c r="P867">
        <f t="shared" si="41"/>
        <v>6.0454545454545466E-3</v>
      </c>
    </row>
    <row r="868" spans="1:18" hidden="1" x14ac:dyDescent="0.25">
      <c r="A868">
        <v>12340</v>
      </c>
      <c r="B868">
        <v>32616</v>
      </c>
      <c r="C868" t="s">
        <v>996</v>
      </c>
      <c r="D868" t="s">
        <v>1194</v>
      </c>
      <c r="E868" t="s">
        <v>239</v>
      </c>
      <c r="F868">
        <v>140</v>
      </c>
      <c r="G868">
        <v>-32.380000000000003</v>
      </c>
      <c r="H868" s="6">
        <v>32.380000000000003</v>
      </c>
      <c r="I868">
        <v>7</v>
      </c>
      <c r="J868">
        <f t="shared" si="39"/>
        <v>1.3257575757575758E-3</v>
      </c>
      <c r="K868" s="6">
        <v>6</v>
      </c>
      <c r="L868">
        <f t="shared" si="40"/>
        <v>7.9545454545454555E-3</v>
      </c>
      <c r="O868" s="13">
        <v>0.9</v>
      </c>
      <c r="P868">
        <f t="shared" si="41"/>
        <v>7.1590909090909101E-3</v>
      </c>
    </row>
    <row r="869" spans="1:18" hidden="1" x14ac:dyDescent="0.25">
      <c r="A869">
        <v>49475</v>
      </c>
      <c r="B869">
        <v>32909</v>
      </c>
      <c r="C869" t="s">
        <v>1915</v>
      </c>
      <c r="D869" t="s">
        <v>1916</v>
      </c>
      <c r="E869" t="s">
        <v>239</v>
      </c>
      <c r="F869">
        <v>140</v>
      </c>
      <c r="G869">
        <v>-197.14</v>
      </c>
      <c r="H869">
        <v>197.14</v>
      </c>
      <c r="I869">
        <v>104</v>
      </c>
      <c r="J869">
        <f t="shared" si="39"/>
        <v>1.9696969696969695E-2</v>
      </c>
      <c r="K869">
        <v>6</v>
      </c>
      <c r="L869">
        <f t="shared" si="40"/>
        <v>0.11818181818181817</v>
      </c>
      <c r="O869" s="13">
        <v>0.48</v>
      </c>
      <c r="P869">
        <f t="shared" si="41"/>
        <v>5.6727272727272716E-2</v>
      </c>
    </row>
    <row r="870" spans="1:18" hidden="1" x14ac:dyDescent="0.25">
      <c r="A870">
        <v>3928</v>
      </c>
      <c r="B870">
        <v>33615</v>
      </c>
      <c r="C870" t="s">
        <v>901</v>
      </c>
      <c r="D870" t="s">
        <v>908</v>
      </c>
      <c r="E870" t="s">
        <v>239</v>
      </c>
      <c r="F870">
        <v>140</v>
      </c>
      <c r="G870">
        <v>-155.91999999999999</v>
      </c>
      <c r="H870" s="6">
        <v>155.91999999999999</v>
      </c>
      <c r="I870">
        <v>3</v>
      </c>
      <c r="J870">
        <f t="shared" si="39"/>
        <v>5.6818181818181815E-4</v>
      </c>
      <c r="K870" s="6">
        <v>6</v>
      </c>
      <c r="L870">
        <f t="shared" si="40"/>
        <v>3.4090909090909089E-3</v>
      </c>
      <c r="O870" s="13">
        <v>0.25</v>
      </c>
      <c r="P870">
        <f t="shared" si="41"/>
        <v>8.5227272727272723E-4</v>
      </c>
    </row>
    <row r="871" spans="1:18" hidden="1" x14ac:dyDescent="0.25">
      <c r="A871">
        <v>39994</v>
      </c>
      <c r="B871">
        <v>33948</v>
      </c>
      <c r="C871" t="s">
        <v>1783</v>
      </c>
      <c r="D871" t="s">
        <v>831</v>
      </c>
      <c r="E871" t="s">
        <v>239</v>
      </c>
      <c r="F871">
        <v>140</v>
      </c>
      <c r="G871">
        <v>159.27000000000001</v>
      </c>
      <c r="H871" s="6">
        <v>159.27000000000001</v>
      </c>
      <c r="I871">
        <v>44</v>
      </c>
      <c r="J871">
        <f t="shared" si="39"/>
        <v>8.3333333333333332E-3</v>
      </c>
      <c r="K871" s="6">
        <v>6</v>
      </c>
      <c r="L871">
        <f t="shared" si="40"/>
        <v>0.05</v>
      </c>
      <c r="O871" s="13">
        <v>0.84</v>
      </c>
      <c r="P871">
        <f t="shared" si="41"/>
        <v>4.2000000000000003E-2</v>
      </c>
    </row>
    <row r="872" spans="1:18" hidden="1" x14ac:dyDescent="0.25">
      <c r="A872">
        <v>61210</v>
      </c>
      <c r="B872">
        <v>34131</v>
      </c>
      <c r="C872" t="s">
        <v>1137</v>
      </c>
      <c r="D872" t="s">
        <v>1816</v>
      </c>
      <c r="E872" t="s">
        <v>239</v>
      </c>
      <c r="F872">
        <v>140</v>
      </c>
      <c r="G872">
        <v>-27.58</v>
      </c>
      <c r="H872">
        <v>27.58</v>
      </c>
      <c r="I872">
        <v>228</v>
      </c>
      <c r="J872">
        <f t="shared" si="39"/>
        <v>4.3181818181818182E-2</v>
      </c>
      <c r="K872">
        <v>6</v>
      </c>
      <c r="L872">
        <f t="shared" si="40"/>
        <v>0.25909090909090909</v>
      </c>
      <c r="O872" s="13">
        <v>0.62</v>
      </c>
      <c r="P872">
        <f t="shared" si="41"/>
        <v>0.16063636363636363</v>
      </c>
    </row>
    <row r="873" spans="1:18" hidden="1" x14ac:dyDescent="0.25">
      <c r="A873">
        <v>58445</v>
      </c>
      <c r="B873">
        <v>36096</v>
      </c>
      <c r="C873" t="s">
        <v>1883</v>
      </c>
      <c r="D873" t="s">
        <v>1189</v>
      </c>
      <c r="E873" t="s">
        <v>239</v>
      </c>
      <c r="F873">
        <v>140</v>
      </c>
      <c r="G873">
        <v>108.14</v>
      </c>
      <c r="H873">
        <v>108.14</v>
      </c>
      <c r="I873">
        <v>198</v>
      </c>
      <c r="J873">
        <f t="shared" si="39"/>
        <v>3.7499999999999999E-2</v>
      </c>
      <c r="K873">
        <v>6</v>
      </c>
      <c r="L873">
        <f t="shared" si="40"/>
        <v>0.22499999999999998</v>
      </c>
      <c r="O873" s="13">
        <v>0.22</v>
      </c>
      <c r="P873">
        <f t="shared" si="41"/>
        <v>4.9499999999999995E-2</v>
      </c>
    </row>
    <row r="874" spans="1:18" hidden="1" x14ac:dyDescent="0.25">
      <c r="A874">
        <v>10025</v>
      </c>
      <c r="B874">
        <v>37135</v>
      </c>
      <c r="C874" t="s">
        <v>926</v>
      </c>
      <c r="D874" t="s">
        <v>1114</v>
      </c>
      <c r="E874" t="s">
        <v>239</v>
      </c>
      <c r="F874">
        <v>140</v>
      </c>
      <c r="G874">
        <v>-144.86000000000001</v>
      </c>
      <c r="H874" s="6">
        <v>144.86000000000001</v>
      </c>
      <c r="I874">
        <v>6</v>
      </c>
      <c r="J874">
        <f t="shared" si="39"/>
        <v>1.1363636363636363E-3</v>
      </c>
      <c r="K874" s="6">
        <v>6</v>
      </c>
      <c r="L874">
        <f t="shared" si="40"/>
        <v>6.8181818181818179E-3</v>
      </c>
      <c r="O874" s="13">
        <v>0.81</v>
      </c>
      <c r="P874">
        <f t="shared" si="41"/>
        <v>5.5227272727272729E-3</v>
      </c>
    </row>
    <row r="875" spans="1:18" hidden="1" x14ac:dyDescent="0.25">
      <c r="A875">
        <v>63291</v>
      </c>
      <c r="B875">
        <v>37267</v>
      </c>
      <c r="C875" t="s">
        <v>826</v>
      </c>
      <c r="D875" t="s">
        <v>1333</v>
      </c>
      <c r="E875" t="s">
        <v>239</v>
      </c>
      <c r="F875">
        <v>140</v>
      </c>
      <c r="G875">
        <v>-124.86</v>
      </c>
      <c r="H875">
        <v>124.86</v>
      </c>
      <c r="I875">
        <v>254</v>
      </c>
      <c r="J875">
        <f t="shared" si="39"/>
        <v>4.8106060606060604E-2</v>
      </c>
      <c r="K875">
        <v>6</v>
      </c>
      <c r="L875">
        <f t="shared" si="40"/>
        <v>0.28863636363636364</v>
      </c>
      <c r="O875" s="13">
        <v>0.31</v>
      </c>
      <c r="P875">
        <f t="shared" si="41"/>
        <v>8.9477272727272725E-2</v>
      </c>
    </row>
    <row r="876" spans="1:18" hidden="1" x14ac:dyDescent="0.25">
      <c r="A876">
        <v>43904</v>
      </c>
      <c r="B876">
        <v>37827</v>
      </c>
      <c r="C876" t="s">
        <v>1842</v>
      </c>
      <c r="D876" t="s">
        <v>1843</v>
      </c>
      <c r="E876" t="s">
        <v>70</v>
      </c>
      <c r="F876">
        <v>140</v>
      </c>
      <c r="G876">
        <v>65.069999999999993</v>
      </c>
      <c r="H876" s="6">
        <v>65.069999999999993</v>
      </c>
      <c r="I876">
        <v>63</v>
      </c>
      <c r="J876">
        <f t="shared" si="39"/>
        <v>1.1931818181818182E-2</v>
      </c>
      <c r="K876" s="6">
        <v>6</v>
      </c>
      <c r="L876">
        <f t="shared" si="40"/>
        <v>7.1590909090909094E-2</v>
      </c>
      <c r="O876" s="13">
        <v>0.6</v>
      </c>
      <c r="P876">
        <f t="shared" si="41"/>
        <v>4.2954545454545454E-2</v>
      </c>
    </row>
    <row r="877" spans="1:18" hidden="1" x14ac:dyDescent="0.25">
      <c r="A877">
        <v>12651</v>
      </c>
      <c r="B877">
        <v>37828</v>
      </c>
      <c r="C877" t="s">
        <v>1207</v>
      </c>
      <c r="D877" t="s">
        <v>1208</v>
      </c>
      <c r="E877" t="s">
        <v>239</v>
      </c>
      <c r="F877">
        <v>140</v>
      </c>
      <c r="G877">
        <v>149.52000000000001</v>
      </c>
      <c r="H877">
        <v>149.52000000000001</v>
      </c>
      <c r="I877">
        <v>8</v>
      </c>
      <c r="J877">
        <f t="shared" si="39"/>
        <v>1.5151515151515152E-3</v>
      </c>
      <c r="K877">
        <v>6</v>
      </c>
      <c r="L877">
        <f t="shared" si="40"/>
        <v>9.0909090909090905E-3</v>
      </c>
      <c r="O877" s="13">
        <v>0.9</v>
      </c>
      <c r="P877">
        <f t="shared" si="41"/>
        <v>8.1818181818181825E-3</v>
      </c>
      <c r="Q877" s="6"/>
      <c r="R877" s="6"/>
    </row>
    <row r="878" spans="1:18" hidden="1" x14ac:dyDescent="0.25">
      <c r="A878">
        <v>16542</v>
      </c>
      <c r="B878">
        <v>40727</v>
      </c>
      <c r="C878" t="s">
        <v>1319</v>
      </c>
      <c r="D878" t="s">
        <v>1320</v>
      </c>
      <c r="E878" t="s">
        <v>239</v>
      </c>
      <c r="F878">
        <v>140</v>
      </c>
      <c r="G878">
        <v>103.71</v>
      </c>
      <c r="H878" s="6">
        <v>103.71</v>
      </c>
      <c r="I878">
        <v>11</v>
      </c>
      <c r="J878">
        <f t="shared" si="39"/>
        <v>2.0833333333333333E-3</v>
      </c>
      <c r="K878" s="6">
        <v>6</v>
      </c>
      <c r="L878">
        <f t="shared" si="40"/>
        <v>1.2500000000000001E-2</v>
      </c>
      <c r="O878" s="13">
        <v>0.86</v>
      </c>
      <c r="P878">
        <f t="shared" si="41"/>
        <v>1.0750000000000001E-2</v>
      </c>
      <c r="Q878" s="6"/>
      <c r="R878" s="6"/>
    </row>
    <row r="879" spans="1:18" hidden="1" x14ac:dyDescent="0.25">
      <c r="A879">
        <v>5894</v>
      </c>
      <c r="B879">
        <v>40852</v>
      </c>
      <c r="C879" t="s">
        <v>974</v>
      </c>
      <c r="D879" t="s">
        <v>975</v>
      </c>
      <c r="E879" t="s">
        <v>94</v>
      </c>
      <c r="F879">
        <v>32</v>
      </c>
      <c r="G879">
        <v>-82.23</v>
      </c>
      <c r="H879" s="6">
        <v>82.23</v>
      </c>
      <c r="I879">
        <v>4</v>
      </c>
      <c r="J879">
        <f t="shared" si="39"/>
        <v>7.5757575757575758E-4</v>
      </c>
      <c r="K879" s="6">
        <v>6</v>
      </c>
      <c r="L879">
        <f t="shared" si="40"/>
        <v>4.5454545454545452E-3</v>
      </c>
      <c r="O879" s="13">
        <v>0.38</v>
      </c>
      <c r="P879">
        <f t="shared" si="41"/>
        <v>1.7272727272727272E-3</v>
      </c>
    </row>
    <row r="880" spans="1:18" hidden="1" x14ac:dyDescent="0.25">
      <c r="A880">
        <v>30286</v>
      </c>
      <c r="B880">
        <v>40872</v>
      </c>
      <c r="C880" t="s">
        <v>1617</v>
      </c>
      <c r="D880" t="s">
        <v>1152</v>
      </c>
      <c r="E880" t="s">
        <v>239</v>
      </c>
      <c r="F880">
        <v>140</v>
      </c>
      <c r="G880">
        <v>107.05</v>
      </c>
      <c r="H880" s="6">
        <v>107.05</v>
      </c>
      <c r="I880">
        <v>25</v>
      </c>
      <c r="J880">
        <f t="shared" si="39"/>
        <v>4.734848484848485E-3</v>
      </c>
      <c r="K880" s="6">
        <v>6</v>
      </c>
      <c r="L880">
        <f t="shared" si="40"/>
        <v>2.8409090909090912E-2</v>
      </c>
      <c r="O880" s="13">
        <v>0.83</v>
      </c>
      <c r="P880">
        <f t="shared" si="41"/>
        <v>2.3579545454545457E-2</v>
      </c>
    </row>
    <row r="881" spans="1:16" hidden="1" x14ac:dyDescent="0.25">
      <c r="A881">
        <v>53179</v>
      </c>
      <c r="B881">
        <v>40873</v>
      </c>
      <c r="C881" t="s">
        <v>1216</v>
      </c>
      <c r="D881" t="s">
        <v>1284</v>
      </c>
      <c r="E881" t="s">
        <v>239</v>
      </c>
      <c r="F881">
        <v>130</v>
      </c>
      <c r="G881">
        <v>-185.04</v>
      </c>
      <c r="H881">
        <v>185.04</v>
      </c>
      <c r="I881">
        <v>139</v>
      </c>
      <c r="J881">
        <f t="shared" si="39"/>
        <v>2.6325757575757575E-2</v>
      </c>
      <c r="K881">
        <v>6</v>
      </c>
      <c r="L881">
        <f t="shared" si="40"/>
        <v>0.15795454545454546</v>
      </c>
      <c r="O881" s="13">
        <v>0.72</v>
      </c>
      <c r="P881">
        <f t="shared" si="41"/>
        <v>0.11372727272727273</v>
      </c>
    </row>
    <row r="882" spans="1:16" hidden="1" x14ac:dyDescent="0.25">
      <c r="A882">
        <v>51864</v>
      </c>
      <c r="B882">
        <v>41825</v>
      </c>
      <c r="C882" t="s">
        <v>1941</v>
      </c>
      <c r="D882" t="s">
        <v>1923</v>
      </c>
      <c r="E882" t="s">
        <v>239</v>
      </c>
      <c r="F882">
        <v>140</v>
      </c>
      <c r="G882">
        <v>36.92</v>
      </c>
      <c r="H882">
        <v>36.92</v>
      </c>
      <c r="I882">
        <v>126</v>
      </c>
      <c r="J882">
        <f t="shared" si="39"/>
        <v>2.3863636363636365E-2</v>
      </c>
      <c r="K882">
        <v>6</v>
      </c>
      <c r="L882">
        <f t="shared" si="40"/>
        <v>0.14318181818181819</v>
      </c>
      <c r="O882" s="13">
        <v>0.79</v>
      </c>
      <c r="P882">
        <f t="shared" si="41"/>
        <v>0.11311363636363637</v>
      </c>
    </row>
    <row r="883" spans="1:16" hidden="1" x14ac:dyDescent="0.25">
      <c r="A883">
        <v>58424</v>
      </c>
      <c r="B883">
        <v>43159</v>
      </c>
      <c r="C883" t="s">
        <v>1316</v>
      </c>
      <c r="D883" t="s">
        <v>1940</v>
      </c>
      <c r="E883" t="s">
        <v>239</v>
      </c>
      <c r="F883">
        <v>140</v>
      </c>
      <c r="G883">
        <v>38.299999999999997</v>
      </c>
      <c r="H883">
        <v>38.299999999999997</v>
      </c>
      <c r="I883">
        <v>197</v>
      </c>
      <c r="J883">
        <f t="shared" si="39"/>
        <v>3.7310606060606058E-2</v>
      </c>
      <c r="K883">
        <v>6</v>
      </c>
      <c r="L883">
        <f t="shared" si="40"/>
        <v>0.22386363636363635</v>
      </c>
      <c r="O883" s="13">
        <v>0.76</v>
      </c>
      <c r="P883">
        <f t="shared" si="41"/>
        <v>0.17013636363636361</v>
      </c>
    </row>
    <row r="884" spans="1:16" hidden="1" x14ac:dyDescent="0.25">
      <c r="A884">
        <v>4308</v>
      </c>
      <c r="B884">
        <v>43249</v>
      </c>
      <c r="C884" t="s">
        <v>908</v>
      </c>
      <c r="D884" t="s">
        <v>921</v>
      </c>
      <c r="E884" t="s">
        <v>239</v>
      </c>
      <c r="F884">
        <v>140</v>
      </c>
      <c r="G884">
        <v>-156.11000000000001</v>
      </c>
      <c r="H884" s="6">
        <v>156.11000000000001</v>
      </c>
      <c r="I884">
        <v>3</v>
      </c>
      <c r="J884">
        <f t="shared" si="39"/>
        <v>5.6818181818181815E-4</v>
      </c>
      <c r="K884" s="6">
        <v>6</v>
      </c>
      <c r="L884">
        <f t="shared" si="40"/>
        <v>3.4090909090909089E-3</v>
      </c>
      <c r="O884" s="13">
        <v>0.25</v>
      </c>
      <c r="P884">
        <f t="shared" si="41"/>
        <v>8.5227272727272723E-4</v>
      </c>
    </row>
    <row r="885" spans="1:16" hidden="1" x14ac:dyDescent="0.25">
      <c r="A885">
        <v>6287</v>
      </c>
      <c r="B885">
        <v>43839</v>
      </c>
      <c r="C885" t="s">
        <v>981</v>
      </c>
      <c r="D885" t="s">
        <v>982</v>
      </c>
      <c r="E885" t="s">
        <v>239</v>
      </c>
      <c r="F885">
        <v>140</v>
      </c>
      <c r="G885">
        <v>67.010000000000005</v>
      </c>
      <c r="H885" s="6">
        <v>67.010000000000005</v>
      </c>
      <c r="I885">
        <v>4</v>
      </c>
      <c r="J885">
        <f t="shared" si="39"/>
        <v>7.5757575757575758E-4</v>
      </c>
      <c r="K885" s="6">
        <v>6</v>
      </c>
      <c r="L885">
        <f t="shared" si="40"/>
        <v>4.5454545454545452E-3</v>
      </c>
      <c r="O885" s="13">
        <v>0.84</v>
      </c>
      <c r="P885">
        <f t="shared" si="41"/>
        <v>3.8181818181818178E-3</v>
      </c>
    </row>
    <row r="886" spans="1:16" hidden="1" x14ac:dyDescent="0.25">
      <c r="A886">
        <v>54998</v>
      </c>
      <c r="B886">
        <v>44383</v>
      </c>
      <c r="C886" t="s">
        <v>1500</v>
      </c>
      <c r="D886" t="s">
        <v>1882</v>
      </c>
      <c r="E886" t="s">
        <v>239</v>
      </c>
      <c r="F886">
        <v>140</v>
      </c>
      <c r="G886">
        <v>110.93</v>
      </c>
      <c r="H886">
        <v>110.93</v>
      </c>
      <c r="I886">
        <v>159</v>
      </c>
      <c r="J886">
        <f t="shared" si="39"/>
        <v>3.0113636363636363E-2</v>
      </c>
      <c r="K886">
        <v>6</v>
      </c>
      <c r="L886">
        <f t="shared" si="40"/>
        <v>0.18068181818181817</v>
      </c>
      <c r="O886" s="13">
        <v>0.21</v>
      </c>
      <c r="P886">
        <f t="shared" si="41"/>
        <v>3.7943181818181813E-2</v>
      </c>
    </row>
    <row r="887" spans="1:16" hidden="1" x14ac:dyDescent="0.25">
      <c r="A887">
        <v>49537</v>
      </c>
      <c r="B887">
        <v>44680</v>
      </c>
      <c r="C887" t="s">
        <v>1843</v>
      </c>
      <c r="D887" t="s">
        <v>822</v>
      </c>
      <c r="E887" t="s">
        <v>239</v>
      </c>
      <c r="F887">
        <v>140</v>
      </c>
      <c r="G887">
        <v>64.040000000000006</v>
      </c>
      <c r="H887">
        <v>64.040000000000006</v>
      </c>
      <c r="I887">
        <v>105</v>
      </c>
      <c r="J887">
        <f t="shared" si="39"/>
        <v>1.9886363636363636E-2</v>
      </c>
      <c r="K887">
        <v>6</v>
      </c>
      <c r="L887">
        <f t="shared" si="40"/>
        <v>0.11931818181818182</v>
      </c>
      <c r="O887" s="13">
        <v>0.61</v>
      </c>
      <c r="P887">
        <f t="shared" si="41"/>
        <v>7.2784090909090909E-2</v>
      </c>
    </row>
    <row r="888" spans="1:16" hidden="1" x14ac:dyDescent="0.25">
      <c r="A888">
        <v>71700</v>
      </c>
      <c r="B888">
        <v>344830</v>
      </c>
      <c r="C888" t="s">
        <v>1867</v>
      </c>
      <c r="D888" t="s">
        <v>1608</v>
      </c>
      <c r="E888" t="s">
        <v>70</v>
      </c>
      <c r="F888">
        <v>130</v>
      </c>
      <c r="G888">
        <v>102.71</v>
      </c>
      <c r="H888">
        <v>102.71</v>
      </c>
      <c r="I888">
        <v>111</v>
      </c>
      <c r="J888">
        <f t="shared" si="39"/>
        <v>2.1022727272727273E-2</v>
      </c>
      <c r="K888">
        <v>6</v>
      </c>
      <c r="L888">
        <f t="shared" si="40"/>
        <v>0.12613636363636363</v>
      </c>
      <c r="O888" s="13">
        <v>0.59</v>
      </c>
      <c r="P888">
        <f t="shared" si="41"/>
        <v>7.442045454545454E-2</v>
      </c>
    </row>
    <row r="889" spans="1:16" hidden="1" x14ac:dyDescent="0.25">
      <c r="A889">
        <v>66869</v>
      </c>
      <c r="B889">
        <v>345941</v>
      </c>
      <c r="C889" t="s">
        <v>1756</v>
      </c>
      <c r="D889" t="s">
        <v>1842</v>
      </c>
      <c r="E889" t="s">
        <v>70</v>
      </c>
      <c r="F889">
        <v>140</v>
      </c>
      <c r="G889">
        <v>67.17</v>
      </c>
      <c r="H889">
        <v>67.17</v>
      </c>
      <c r="I889">
        <v>353</v>
      </c>
      <c r="J889">
        <f t="shared" si="39"/>
        <v>6.6856060606060599E-2</v>
      </c>
      <c r="K889">
        <v>6</v>
      </c>
      <c r="L889">
        <f t="shared" si="40"/>
        <v>0.40113636363636362</v>
      </c>
      <c r="O889" s="13">
        <v>0.57999999999999996</v>
      </c>
      <c r="P889">
        <f t="shared" si="41"/>
        <v>0.2326590909090909</v>
      </c>
    </row>
  </sheetData>
  <autoFilter ref="A1:R889" xr:uid="{7859DB61-994C-44B5-9A18-6B18A9229BBD}">
    <filterColumn colId="14">
      <filters>
        <filter val="100.0%"/>
      </filters>
    </filterColumn>
  </autoFilter>
  <conditionalFormatting sqref="A2:A889">
    <cfRule type="duplicateValues" dxfId="7" priority="1"/>
  </conditionalFormatting>
  <conditionalFormatting sqref="B2:B889">
    <cfRule type="duplicateValues" dxfId="6" priority="2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3DCF9-1BA1-4C90-AB71-42014F5126CB}">
  <sheetPr filterMode="1"/>
  <dimension ref="A1:W66"/>
  <sheetViews>
    <sheetView workbookViewId="0">
      <selection activeCell="W57" sqref="W57"/>
    </sheetView>
  </sheetViews>
  <sheetFormatPr defaultRowHeight="15" x14ac:dyDescent="0.25"/>
  <cols>
    <col min="15" max="15" width="10.5703125" bestFit="1" customWidth="1"/>
  </cols>
  <sheetData>
    <row r="1" spans="1:21" ht="45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7" t="s">
        <v>658</v>
      </c>
      <c r="P1" s="16" t="s">
        <v>659</v>
      </c>
      <c r="Q1" s="20">
        <f>SUM(O2:O66)</f>
        <v>80.094318181818181</v>
      </c>
      <c r="R1" s="18" t="s">
        <v>2095</v>
      </c>
      <c r="S1" s="15" t="s">
        <v>2096</v>
      </c>
      <c r="T1" s="16" t="s">
        <v>2097</v>
      </c>
      <c r="U1" s="20">
        <f>SUM(S2:S66)</f>
        <v>2.3268593327329485</v>
      </c>
    </row>
    <row r="2" spans="1:21" hidden="1" x14ac:dyDescent="0.25">
      <c r="A2">
        <v>12083</v>
      </c>
      <c r="B2">
        <v>961</v>
      </c>
      <c r="C2" t="s">
        <v>273</v>
      </c>
      <c r="D2" t="s">
        <v>274</v>
      </c>
      <c r="E2" t="s">
        <v>94</v>
      </c>
      <c r="F2">
        <v>75</v>
      </c>
      <c r="G2" s="6">
        <v>2398.63</v>
      </c>
      <c r="H2" s="6">
        <v>2398.63</v>
      </c>
      <c r="I2" t="s">
        <v>275</v>
      </c>
      <c r="J2" t="s">
        <v>116</v>
      </c>
      <c r="K2" t="s">
        <v>121</v>
      </c>
      <c r="L2">
        <v>7</v>
      </c>
      <c r="M2">
        <f t="shared" ref="M2:M33" si="0">L2/5280</f>
        <v>1.3257575757575758E-3</v>
      </c>
      <c r="N2">
        <v>24</v>
      </c>
      <c r="O2">
        <f t="shared" ref="O2:O33" si="1">M2*N2</f>
        <v>3.1818181818181822E-2</v>
      </c>
      <c r="R2" s="13">
        <v>7.2385069810683598E-3</v>
      </c>
      <c r="S2">
        <f t="shared" ref="S2:S33" si="2">R2*N2*M2</f>
        <v>2.3031613121581146E-4</v>
      </c>
    </row>
    <row r="3" spans="1:21" hidden="1" x14ac:dyDescent="0.25">
      <c r="A3">
        <v>15571</v>
      </c>
      <c r="B3">
        <v>2942</v>
      </c>
      <c r="C3" t="s">
        <v>276</v>
      </c>
      <c r="D3" t="s">
        <v>277</v>
      </c>
      <c r="E3" t="s">
        <v>94</v>
      </c>
      <c r="F3">
        <v>75</v>
      </c>
      <c r="G3" s="6">
        <v>-2306.77</v>
      </c>
      <c r="H3" s="6">
        <v>2306.77</v>
      </c>
      <c r="I3" t="s">
        <v>275</v>
      </c>
      <c r="J3" t="s">
        <v>116</v>
      </c>
      <c r="K3" t="s">
        <v>121</v>
      </c>
      <c r="L3">
        <v>10</v>
      </c>
      <c r="M3">
        <f t="shared" si="0"/>
        <v>1.893939393939394E-3</v>
      </c>
      <c r="N3">
        <v>24</v>
      </c>
      <c r="O3">
        <f t="shared" si="1"/>
        <v>4.5454545454545456E-2</v>
      </c>
      <c r="R3" s="13">
        <v>6.8887394093472675E-3</v>
      </c>
      <c r="S3">
        <f t="shared" si="2"/>
        <v>3.1312451860669396E-4</v>
      </c>
    </row>
    <row r="4" spans="1:21" hidden="1" x14ac:dyDescent="0.25">
      <c r="A4">
        <v>67594</v>
      </c>
      <c r="B4">
        <v>2971</v>
      </c>
      <c r="C4" t="s">
        <v>278</v>
      </c>
      <c r="D4" t="s">
        <v>279</v>
      </c>
      <c r="E4" t="s">
        <v>94</v>
      </c>
      <c r="F4">
        <v>75</v>
      </c>
      <c r="G4" s="6">
        <v>2527.3200000000002</v>
      </c>
      <c r="H4" s="6">
        <v>2527.3200000000002</v>
      </c>
      <c r="I4" t="s">
        <v>275</v>
      </c>
      <c r="J4" t="s">
        <v>116</v>
      </c>
      <c r="K4" t="s">
        <v>121</v>
      </c>
      <c r="L4">
        <v>389</v>
      </c>
      <c r="M4">
        <f t="shared" si="0"/>
        <v>7.367424242424242E-2</v>
      </c>
      <c r="N4">
        <v>24</v>
      </c>
      <c r="O4">
        <f t="shared" si="1"/>
        <v>1.7681818181818181</v>
      </c>
      <c r="R4" s="13">
        <v>7.4189259769241725E-3</v>
      </c>
      <c r="S4">
        <f t="shared" si="2"/>
        <v>1.3118010022834104E-2</v>
      </c>
    </row>
    <row r="5" spans="1:21" hidden="1" x14ac:dyDescent="0.25">
      <c r="A5">
        <v>69233</v>
      </c>
      <c r="B5">
        <v>3395</v>
      </c>
      <c r="C5" t="s">
        <v>280</v>
      </c>
      <c r="D5" t="s">
        <v>281</v>
      </c>
      <c r="E5" t="s">
        <v>94</v>
      </c>
      <c r="F5">
        <v>75</v>
      </c>
      <c r="G5" s="6">
        <v>-1541.41</v>
      </c>
      <c r="H5" s="6">
        <v>1541.41</v>
      </c>
      <c r="I5" t="s">
        <v>275</v>
      </c>
      <c r="J5" t="s">
        <v>116</v>
      </c>
      <c r="K5" t="s">
        <v>121</v>
      </c>
      <c r="L5">
        <v>652</v>
      </c>
      <c r="M5">
        <f t="shared" si="0"/>
        <v>0.12348484848484849</v>
      </c>
      <c r="N5">
        <v>30</v>
      </c>
      <c r="O5">
        <f t="shared" si="1"/>
        <v>3.7045454545454546</v>
      </c>
      <c r="R5" s="13">
        <v>1.2164187334972525E-2</v>
      </c>
      <c r="S5">
        <f t="shared" si="2"/>
        <v>4.5062784900011858E-2</v>
      </c>
    </row>
    <row r="6" spans="1:21" hidden="1" x14ac:dyDescent="0.25">
      <c r="A6">
        <v>16939</v>
      </c>
      <c r="B6">
        <v>3465</v>
      </c>
      <c r="C6" t="s">
        <v>279</v>
      </c>
      <c r="D6" t="s">
        <v>282</v>
      </c>
      <c r="E6" t="s">
        <v>94</v>
      </c>
      <c r="F6">
        <v>75</v>
      </c>
      <c r="G6" s="6">
        <v>2527.2399999999998</v>
      </c>
      <c r="H6" s="6">
        <v>2527.2399999999998</v>
      </c>
      <c r="I6" t="s">
        <v>275</v>
      </c>
      <c r="J6" t="s">
        <v>116</v>
      </c>
      <c r="K6" t="s">
        <v>121</v>
      </c>
      <c r="L6">
        <v>12</v>
      </c>
      <c r="M6">
        <f t="shared" si="0"/>
        <v>2.2727272727272726E-3</v>
      </c>
      <c r="N6">
        <v>24</v>
      </c>
      <c r="O6">
        <f t="shared" si="1"/>
        <v>5.4545454545454543E-2</v>
      </c>
      <c r="R6" s="13">
        <v>7.4191608236653427E-3</v>
      </c>
      <c r="S6">
        <f t="shared" si="2"/>
        <v>4.0468149947265507E-4</v>
      </c>
    </row>
    <row r="7" spans="1:21" hidden="1" x14ac:dyDescent="0.25">
      <c r="A7">
        <v>5698</v>
      </c>
      <c r="B7">
        <v>4502</v>
      </c>
      <c r="C7" t="s">
        <v>283</v>
      </c>
      <c r="D7" t="s">
        <v>284</v>
      </c>
      <c r="E7" t="s">
        <v>94</v>
      </c>
      <c r="F7">
        <v>75</v>
      </c>
      <c r="G7" s="6">
        <v>-3291.43</v>
      </c>
      <c r="H7" s="6">
        <v>3291.43</v>
      </c>
      <c r="I7" t="s">
        <v>275</v>
      </c>
      <c r="J7" t="s">
        <v>116</v>
      </c>
      <c r="K7" t="s">
        <v>121</v>
      </c>
      <c r="L7">
        <v>4</v>
      </c>
      <c r="M7">
        <f t="shared" si="0"/>
        <v>7.5757575757575758E-4</v>
      </c>
      <c r="N7">
        <v>24</v>
      </c>
      <c r="O7">
        <f t="shared" si="1"/>
        <v>1.8181818181818181E-2</v>
      </c>
      <c r="R7" s="13">
        <v>4.31615414641241E-3</v>
      </c>
      <c r="S7">
        <f t="shared" si="2"/>
        <v>7.8475529934771097E-5</v>
      </c>
    </row>
    <row r="8" spans="1:21" hidden="1" x14ac:dyDescent="0.25">
      <c r="A8">
        <v>11575</v>
      </c>
      <c r="B8">
        <v>5246</v>
      </c>
      <c r="C8" t="s">
        <v>285</v>
      </c>
      <c r="D8" t="s">
        <v>286</v>
      </c>
      <c r="E8" t="s">
        <v>70</v>
      </c>
      <c r="F8">
        <v>130</v>
      </c>
      <c r="G8">
        <v>414.87</v>
      </c>
      <c r="H8">
        <v>414.87</v>
      </c>
      <c r="I8" t="s">
        <v>275</v>
      </c>
      <c r="J8" t="s">
        <v>116</v>
      </c>
      <c r="K8" t="s">
        <v>121</v>
      </c>
      <c r="L8">
        <v>7</v>
      </c>
      <c r="M8">
        <f t="shared" si="0"/>
        <v>1.3257575757575758E-3</v>
      </c>
      <c r="N8">
        <v>12</v>
      </c>
      <c r="O8">
        <f t="shared" si="1"/>
        <v>1.5909090909090911E-2</v>
      </c>
      <c r="R8" s="13">
        <v>0.98298864704606259</v>
      </c>
      <c r="S8">
        <f t="shared" si="2"/>
        <v>1.5638455748460088E-2</v>
      </c>
    </row>
    <row r="9" spans="1:21" hidden="1" x14ac:dyDescent="0.25">
      <c r="A9">
        <v>33308</v>
      </c>
      <c r="B9">
        <v>5793</v>
      </c>
      <c r="C9" t="s">
        <v>277</v>
      </c>
      <c r="D9" t="s">
        <v>287</v>
      </c>
      <c r="E9" t="s">
        <v>94</v>
      </c>
      <c r="F9">
        <v>85</v>
      </c>
      <c r="G9" s="6">
        <v>-3155.4</v>
      </c>
      <c r="H9" s="6">
        <v>3155.4</v>
      </c>
      <c r="I9" t="s">
        <v>275</v>
      </c>
      <c r="J9" t="s">
        <v>116</v>
      </c>
      <c r="K9" t="s">
        <v>121</v>
      </c>
      <c r="L9">
        <v>29</v>
      </c>
      <c r="M9">
        <f t="shared" si="0"/>
        <v>5.4924242424242422E-3</v>
      </c>
      <c r="N9">
        <v>24</v>
      </c>
      <c r="O9">
        <f t="shared" si="1"/>
        <v>0.13181818181818181</v>
      </c>
      <c r="R9" s="13">
        <v>5.0360453214489433E-3</v>
      </c>
      <c r="S9">
        <f t="shared" si="2"/>
        <v>6.6384233782736069E-4</v>
      </c>
    </row>
    <row r="10" spans="1:21" hidden="1" x14ac:dyDescent="0.25">
      <c r="A10">
        <v>70245</v>
      </c>
      <c r="B10">
        <v>5964</v>
      </c>
      <c r="C10" t="s">
        <v>284</v>
      </c>
      <c r="D10" t="s">
        <v>288</v>
      </c>
      <c r="E10" t="s">
        <v>94</v>
      </c>
      <c r="F10">
        <v>75</v>
      </c>
      <c r="G10" s="6">
        <v>-3327.86</v>
      </c>
      <c r="H10" s="6">
        <v>3327.86</v>
      </c>
      <c r="I10" t="s">
        <v>275</v>
      </c>
      <c r="J10" t="s">
        <v>116</v>
      </c>
      <c r="K10" t="s">
        <v>121</v>
      </c>
      <c r="L10">
        <v>613</v>
      </c>
      <c r="M10">
        <f t="shared" si="0"/>
        <v>0.11609848484848485</v>
      </c>
      <c r="N10">
        <v>24</v>
      </c>
      <c r="O10">
        <f t="shared" si="1"/>
        <v>2.7863636363636366</v>
      </c>
      <c r="R10" s="13">
        <v>4.2689053151653607E-3</v>
      </c>
      <c r="S10">
        <f t="shared" si="2"/>
        <v>1.189472253725621E-2</v>
      </c>
    </row>
    <row r="11" spans="1:21" hidden="1" x14ac:dyDescent="0.25">
      <c r="A11">
        <v>69713</v>
      </c>
      <c r="B11">
        <v>6079</v>
      </c>
      <c r="C11" t="s">
        <v>289</v>
      </c>
      <c r="D11" t="s">
        <v>290</v>
      </c>
      <c r="E11" t="s">
        <v>94</v>
      </c>
      <c r="F11">
        <v>75</v>
      </c>
      <c r="G11" s="6">
        <v>-2219.6</v>
      </c>
      <c r="H11" s="6">
        <v>2219.6</v>
      </c>
      <c r="I11" t="s">
        <v>275</v>
      </c>
      <c r="J11" t="s">
        <v>116</v>
      </c>
      <c r="K11" t="s">
        <v>121</v>
      </c>
      <c r="L11">
        <v>532</v>
      </c>
      <c r="M11">
        <f t="shared" si="0"/>
        <v>0.10075757575757575</v>
      </c>
      <c r="N11">
        <v>24</v>
      </c>
      <c r="O11">
        <f t="shared" si="1"/>
        <v>2.418181818181818</v>
      </c>
      <c r="R11" s="13">
        <v>7.1592797834294456E-3</v>
      </c>
      <c r="S11">
        <f t="shared" si="2"/>
        <v>1.7312440203565749E-2</v>
      </c>
    </row>
    <row r="12" spans="1:21" hidden="1" x14ac:dyDescent="0.25">
      <c r="A12">
        <v>67792</v>
      </c>
      <c r="B12">
        <v>6596</v>
      </c>
      <c r="C12" t="s">
        <v>291</v>
      </c>
      <c r="D12" t="s">
        <v>292</v>
      </c>
      <c r="E12" t="s">
        <v>94</v>
      </c>
      <c r="F12">
        <v>100</v>
      </c>
      <c r="G12" s="6">
        <v>-2358.16</v>
      </c>
      <c r="H12" s="6">
        <v>2358.16</v>
      </c>
      <c r="I12" t="s">
        <v>275</v>
      </c>
      <c r="J12" t="s">
        <v>116</v>
      </c>
      <c r="K12" t="s">
        <v>121</v>
      </c>
      <c r="L12">
        <v>394</v>
      </c>
      <c r="M12">
        <f t="shared" si="0"/>
        <v>7.4621212121212116E-2</v>
      </c>
      <c r="N12">
        <v>24</v>
      </c>
      <c r="O12">
        <f t="shared" si="1"/>
        <v>1.7909090909090908</v>
      </c>
      <c r="R12" s="13">
        <v>7.156575465617261E-3</v>
      </c>
      <c r="S12">
        <f t="shared" si="2"/>
        <v>1.2816776061150911E-2</v>
      </c>
    </row>
    <row r="13" spans="1:21" hidden="1" x14ac:dyDescent="0.25">
      <c r="A13">
        <v>66240</v>
      </c>
      <c r="B13">
        <v>7006</v>
      </c>
      <c r="C13" t="s">
        <v>293</v>
      </c>
      <c r="D13" t="s">
        <v>294</v>
      </c>
      <c r="E13" t="s">
        <v>94</v>
      </c>
      <c r="F13">
        <v>75</v>
      </c>
      <c r="G13" s="6">
        <v>-2358</v>
      </c>
      <c r="H13" s="6">
        <v>2358</v>
      </c>
      <c r="I13" t="s">
        <v>275</v>
      </c>
      <c r="J13" t="s">
        <v>116</v>
      </c>
      <c r="K13" t="s">
        <v>121</v>
      </c>
      <c r="L13">
        <v>331</v>
      </c>
      <c r="M13">
        <f t="shared" si="0"/>
        <v>6.2689393939393934E-2</v>
      </c>
      <c r="N13">
        <v>24</v>
      </c>
      <c r="O13">
        <f t="shared" si="1"/>
        <v>1.5045454545454544</v>
      </c>
      <c r="R13" s="13">
        <v>7.1570610687022897E-3</v>
      </c>
      <c r="S13">
        <f t="shared" si="2"/>
        <v>1.0768123698820261E-2</v>
      </c>
    </row>
    <row r="14" spans="1:21" hidden="1" x14ac:dyDescent="0.25">
      <c r="A14">
        <v>70962</v>
      </c>
      <c r="B14">
        <v>7091</v>
      </c>
      <c r="C14" t="s">
        <v>295</v>
      </c>
      <c r="D14" t="s">
        <v>296</v>
      </c>
      <c r="E14" t="s">
        <v>94</v>
      </c>
      <c r="F14">
        <v>75</v>
      </c>
      <c r="G14" s="6">
        <v>2526.92</v>
      </c>
      <c r="H14" s="6">
        <v>2526.92</v>
      </c>
      <c r="I14" t="s">
        <v>275</v>
      </c>
      <c r="J14" t="s">
        <v>116</v>
      </c>
      <c r="K14" t="s">
        <v>121</v>
      </c>
      <c r="L14">
        <v>986</v>
      </c>
      <c r="M14">
        <f t="shared" si="0"/>
        <v>0.18674242424242424</v>
      </c>
      <c r="N14">
        <v>24</v>
      </c>
      <c r="O14">
        <f t="shared" si="1"/>
        <v>4.4818181818181815</v>
      </c>
      <c r="R14" s="13">
        <v>7.4201003593307264E-3</v>
      </c>
      <c r="S14">
        <f t="shared" si="2"/>
        <v>3.3255540701364071E-2</v>
      </c>
    </row>
    <row r="15" spans="1:21" hidden="1" x14ac:dyDescent="0.25">
      <c r="A15">
        <v>69287</v>
      </c>
      <c r="B15">
        <v>7680</v>
      </c>
      <c r="C15" t="s">
        <v>297</v>
      </c>
      <c r="D15" t="s">
        <v>298</v>
      </c>
      <c r="E15" t="s">
        <v>94</v>
      </c>
      <c r="F15">
        <v>75</v>
      </c>
      <c r="G15" s="6">
        <v>-3021.35</v>
      </c>
      <c r="H15" s="6">
        <v>3021.35</v>
      </c>
      <c r="I15" t="s">
        <v>275</v>
      </c>
      <c r="J15" t="s">
        <v>116</v>
      </c>
      <c r="K15" t="s">
        <v>121</v>
      </c>
      <c r="L15">
        <v>490</v>
      </c>
      <c r="M15">
        <f t="shared" si="0"/>
        <v>9.2803030303030304E-2</v>
      </c>
      <c r="N15">
        <v>24</v>
      </c>
      <c r="O15">
        <f t="shared" si="1"/>
        <v>2.2272727272727275</v>
      </c>
      <c r="R15" s="13">
        <v>4.7019773419584611E-3</v>
      </c>
      <c r="S15">
        <f t="shared" si="2"/>
        <v>1.047258589799839E-2</v>
      </c>
    </row>
    <row r="16" spans="1:21" hidden="1" x14ac:dyDescent="0.25">
      <c r="A16">
        <v>39879</v>
      </c>
      <c r="B16">
        <v>10346</v>
      </c>
      <c r="C16" t="s">
        <v>299</v>
      </c>
      <c r="D16" t="s">
        <v>300</v>
      </c>
      <c r="E16" t="s">
        <v>94</v>
      </c>
      <c r="F16">
        <v>75</v>
      </c>
      <c r="G16" s="6">
        <v>-3943.91</v>
      </c>
      <c r="H16" s="6">
        <v>3943.91</v>
      </c>
      <c r="I16" t="s">
        <v>275</v>
      </c>
      <c r="J16" t="s">
        <v>116</v>
      </c>
      <c r="K16" t="s">
        <v>121</v>
      </c>
      <c r="L16">
        <v>44</v>
      </c>
      <c r="M16">
        <f t="shared" si="0"/>
        <v>8.3333333333333332E-3</v>
      </c>
      <c r="N16">
        <v>24</v>
      </c>
      <c r="O16">
        <f t="shared" si="1"/>
        <v>0.2</v>
      </c>
      <c r="R16" s="13">
        <v>3.6020901192284301E-3</v>
      </c>
      <c r="S16">
        <f t="shared" si="2"/>
        <v>7.2041802384568607E-4</v>
      </c>
    </row>
    <row r="17" spans="1:19" hidden="1" x14ac:dyDescent="0.25">
      <c r="A17">
        <v>12714</v>
      </c>
      <c r="B17">
        <v>10677</v>
      </c>
      <c r="C17" t="s">
        <v>301</v>
      </c>
      <c r="D17" t="s">
        <v>302</v>
      </c>
      <c r="E17" t="s">
        <v>64</v>
      </c>
      <c r="F17">
        <v>75</v>
      </c>
      <c r="G17">
        <v>595.32000000000005</v>
      </c>
      <c r="H17">
        <v>595.32000000000005</v>
      </c>
      <c r="I17" t="s">
        <v>275</v>
      </c>
      <c r="J17" t="s">
        <v>116</v>
      </c>
      <c r="K17" t="s">
        <v>121</v>
      </c>
      <c r="L17">
        <v>8</v>
      </c>
      <c r="M17">
        <f t="shared" si="0"/>
        <v>1.5151515151515152E-3</v>
      </c>
      <c r="N17">
        <v>30</v>
      </c>
      <c r="O17">
        <f t="shared" si="1"/>
        <v>4.5454545454545456E-2</v>
      </c>
      <c r="R17" s="13">
        <v>0.68503073977020756</v>
      </c>
      <c r="S17">
        <f t="shared" si="2"/>
        <v>3.1137760898645801E-2</v>
      </c>
    </row>
    <row r="18" spans="1:19" hidden="1" x14ac:dyDescent="0.25">
      <c r="A18">
        <v>70260</v>
      </c>
      <c r="B18">
        <v>11654</v>
      </c>
      <c r="C18" t="s">
        <v>303</v>
      </c>
      <c r="D18" t="s">
        <v>304</v>
      </c>
      <c r="E18" t="s">
        <v>94</v>
      </c>
      <c r="F18">
        <v>75</v>
      </c>
      <c r="G18" s="6">
        <v>2399.75</v>
      </c>
      <c r="H18" s="6">
        <v>2399.75</v>
      </c>
      <c r="I18" t="s">
        <v>275</v>
      </c>
      <c r="J18" t="s">
        <v>116</v>
      </c>
      <c r="K18" t="s">
        <v>121</v>
      </c>
      <c r="L18">
        <v>618</v>
      </c>
      <c r="M18">
        <f t="shared" si="0"/>
        <v>0.11704545454545455</v>
      </c>
      <c r="N18">
        <v>24</v>
      </c>
      <c r="O18">
        <f t="shared" si="1"/>
        <v>2.8090909090909091</v>
      </c>
      <c r="R18" s="13">
        <v>7.2351286592353377E-3</v>
      </c>
      <c r="S18">
        <f t="shared" si="2"/>
        <v>2.0324134142761088E-2</v>
      </c>
    </row>
    <row r="19" spans="1:19" hidden="1" x14ac:dyDescent="0.25">
      <c r="A19">
        <v>28593</v>
      </c>
      <c r="B19">
        <v>12096</v>
      </c>
      <c r="C19" t="s">
        <v>305</v>
      </c>
      <c r="D19" t="s">
        <v>293</v>
      </c>
      <c r="E19" t="s">
        <v>94</v>
      </c>
      <c r="F19">
        <v>99</v>
      </c>
      <c r="G19" s="6">
        <v>-2309.71</v>
      </c>
      <c r="H19" s="6">
        <v>2309.71</v>
      </c>
      <c r="I19" t="s">
        <v>275</v>
      </c>
      <c r="J19" t="s">
        <v>116</v>
      </c>
      <c r="K19" t="s">
        <v>121</v>
      </c>
      <c r="L19">
        <v>22</v>
      </c>
      <c r="M19">
        <f t="shared" si="0"/>
        <v>4.1666666666666666E-3</v>
      </c>
      <c r="N19">
        <v>24</v>
      </c>
      <c r="O19">
        <f t="shared" si="1"/>
        <v>0.1</v>
      </c>
      <c r="R19" s="13">
        <v>7.306696511683284E-3</v>
      </c>
      <c r="S19">
        <f t="shared" si="2"/>
        <v>7.3066965116832844E-4</v>
      </c>
    </row>
    <row r="20" spans="1:19" hidden="1" x14ac:dyDescent="0.25">
      <c r="A20">
        <v>33023</v>
      </c>
      <c r="B20">
        <v>12099</v>
      </c>
      <c r="C20" t="s">
        <v>294</v>
      </c>
      <c r="D20" t="s">
        <v>291</v>
      </c>
      <c r="E20" t="s">
        <v>94</v>
      </c>
      <c r="F20">
        <v>75</v>
      </c>
      <c r="G20" s="6">
        <v>-2358.08</v>
      </c>
      <c r="H20" s="6">
        <v>2358.08</v>
      </c>
      <c r="I20" t="s">
        <v>275</v>
      </c>
      <c r="J20" t="s">
        <v>116</v>
      </c>
      <c r="K20" t="s">
        <v>121</v>
      </c>
      <c r="L20">
        <v>28</v>
      </c>
      <c r="M20">
        <f t="shared" si="0"/>
        <v>5.3030303030303034E-3</v>
      </c>
      <c r="N20">
        <v>24</v>
      </c>
      <c r="O20">
        <f t="shared" si="1"/>
        <v>0.12727272727272729</v>
      </c>
      <c r="R20" s="13">
        <v>7.1568182589225125E-3</v>
      </c>
      <c r="S20">
        <f t="shared" si="2"/>
        <v>9.1086777840831989E-4</v>
      </c>
    </row>
    <row r="21" spans="1:19" hidden="1" x14ac:dyDescent="0.25">
      <c r="A21">
        <v>11298</v>
      </c>
      <c r="B21">
        <v>12732</v>
      </c>
      <c r="C21" t="s">
        <v>306</v>
      </c>
      <c r="D21" t="s">
        <v>307</v>
      </c>
      <c r="E21" t="s">
        <v>94</v>
      </c>
      <c r="F21">
        <v>70</v>
      </c>
      <c r="G21" s="6">
        <v>-3943.23</v>
      </c>
      <c r="H21" s="6">
        <v>3943.23</v>
      </c>
      <c r="I21" t="s">
        <v>275</v>
      </c>
      <c r="J21" t="s">
        <v>116</v>
      </c>
      <c r="K21" t="s">
        <v>121</v>
      </c>
      <c r="L21">
        <v>7</v>
      </c>
      <c r="M21">
        <f t="shared" si="0"/>
        <v>1.3257575757575758E-3</v>
      </c>
      <c r="N21">
        <v>24</v>
      </c>
      <c r="O21">
        <f t="shared" si="1"/>
        <v>3.1818181818181822E-2</v>
      </c>
      <c r="R21" s="13">
        <v>3.602711290522287E-3</v>
      </c>
      <c r="S21">
        <f t="shared" si="2"/>
        <v>1.1463172288025459E-4</v>
      </c>
    </row>
    <row r="22" spans="1:19" hidden="1" x14ac:dyDescent="0.25">
      <c r="A22">
        <v>54376</v>
      </c>
      <c r="B22">
        <v>14270</v>
      </c>
      <c r="C22" t="s">
        <v>308</v>
      </c>
      <c r="D22" t="s">
        <v>278</v>
      </c>
      <c r="E22" t="s">
        <v>94</v>
      </c>
      <c r="F22">
        <v>75</v>
      </c>
      <c r="G22" s="6">
        <v>2527.58</v>
      </c>
      <c r="H22" s="6">
        <v>2527.58</v>
      </c>
      <c r="I22" t="s">
        <v>275</v>
      </c>
      <c r="J22" t="s">
        <v>116</v>
      </c>
      <c r="K22" t="s">
        <v>121</v>
      </c>
      <c r="L22">
        <v>153</v>
      </c>
      <c r="M22">
        <f t="shared" si="0"/>
        <v>2.8977272727272727E-2</v>
      </c>
      <c r="N22">
        <v>24</v>
      </c>
      <c r="O22">
        <f t="shared" si="1"/>
        <v>0.69545454545454544</v>
      </c>
      <c r="R22" s="13">
        <v>7.4181628276849794E-3</v>
      </c>
      <c r="S22">
        <f t="shared" si="2"/>
        <v>5.1589950574354631E-3</v>
      </c>
    </row>
    <row r="23" spans="1:19" hidden="1" x14ac:dyDescent="0.25">
      <c r="A23">
        <v>46779</v>
      </c>
      <c r="B23">
        <v>15684</v>
      </c>
      <c r="C23" t="s">
        <v>309</v>
      </c>
      <c r="D23" t="s">
        <v>310</v>
      </c>
      <c r="E23" t="s">
        <v>94</v>
      </c>
      <c r="F23">
        <v>75</v>
      </c>
      <c r="G23" s="6">
        <v>2526.54</v>
      </c>
      <c r="H23" s="6">
        <v>2526.54</v>
      </c>
      <c r="I23" t="s">
        <v>275</v>
      </c>
      <c r="J23" t="s">
        <v>116</v>
      </c>
      <c r="K23" t="s">
        <v>121</v>
      </c>
      <c r="L23">
        <v>84</v>
      </c>
      <c r="M23">
        <f t="shared" si="0"/>
        <v>1.5909090909090907E-2</v>
      </c>
      <c r="N23">
        <v>24</v>
      </c>
      <c r="O23">
        <f t="shared" si="1"/>
        <v>0.38181818181818178</v>
      </c>
      <c r="R23" s="13">
        <v>7.421216367047425E-3</v>
      </c>
      <c r="S23">
        <f t="shared" si="2"/>
        <v>2.8335553401453804E-3</v>
      </c>
    </row>
    <row r="24" spans="1:19" hidden="1" x14ac:dyDescent="0.25">
      <c r="A24">
        <v>40588</v>
      </c>
      <c r="B24">
        <v>15872</v>
      </c>
      <c r="C24" t="s">
        <v>311</v>
      </c>
      <c r="D24" t="s">
        <v>312</v>
      </c>
      <c r="E24" t="s">
        <v>64</v>
      </c>
      <c r="F24">
        <v>75</v>
      </c>
      <c r="G24" s="6">
        <v>6830.34</v>
      </c>
      <c r="H24" s="6">
        <v>6830.34</v>
      </c>
      <c r="I24" t="s">
        <v>275</v>
      </c>
      <c r="J24" t="s">
        <v>116</v>
      </c>
      <c r="K24" t="s">
        <v>121</v>
      </c>
      <c r="L24">
        <v>46</v>
      </c>
      <c r="M24">
        <f t="shared" si="0"/>
        <v>8.7121212121212127E-3</v>
      </c>
      <c r="N24">
        <v>36</v>
      </c>
      <c r="O24">
        <f t="shared" si="1"/>
        <v>0.31363636363636366</v>
      </c>
      <c r="R24" s="13">
        <v>2.0798846385576995E-3</v>
      </c>
      <c r="S24">
        <f t="shared" si="2"/>
        <v>6.5232745482036948E-4</v>
      </c>
    </row>
    <row r="25" spans="1:19" hidden="1" x14ac:dyDescent="0.25">
      <c r="A25">
        <v>55720</v>
      </c>
      <c r="B25">
        <v>16003</v>
      </c>
      <c r="C25" t="s">
        <v>313</v>
      </c>
      <c r="D25" t="s">
        <v>299</v>
      </c>
      <c r="E25" t="s">
        <v>94</v>
      </c>
      <c r="F25">
        <v>75</v>
      </c>
      <c r="G25" s="6">
        <v>-3943.47</v>
      </c>
      <c r="H25" s="6">
        <v>3943.47</v>
      </c>
      <c r="I25" t="s">
        <v>275</v>
      </c>
      <c r="J25" t="s">
        <v>116</v>
      </c>
      <c r="K25" t="s">
        <v>121</v>
      </c>
      <c r="L25">
        <v>167</v>
      </c>
      <c r="M25">
        <f t="shared" si="0"/>
        <v>3.1628787878787881E-2</v>
      </c>
      <c r="N25">
        <v>24</v>
      </c>
      <c r="O25">
        <f t="shared" si="1"/>
        <v>0.75909090909090915</v>
      </c>
      <c r="R25" s="13">
        <v>3.6025011644916383E-3</v>
      </c>
      <c r="S25">
        <f t="shared" si="2"/>
        <v>2.7346258839550165E-3</v>
      </c>
    </row>
    <row r="26" spans="1:19" hidden="1" x14ac:dyDescent="0.25">
      <c r="A26">
        <v>13919</v>
      </c>
      <c r="B26">
        <v>16313</v>
      </c>
      <c r="C26" t="s">
        <v>314</v>
      </c>
      <c r="D26" t="s">
        <v>315</v>
      </c>
      <c r="E26" t="s">
        <v>70</v>
      </c>
      <c r="F26">
        <v>130</v>
      </c>
      <c r="G26">
        <v>-24.38</v>
      </c>
      <c r="H26">
        <v>24.38</v>
      </c>
      <c r="I26" t="s">
        <v>275</v>
      </c>
      <c r="J26" t="s">
        <v>116</v>
      </c>
      <c r="K26" t="s">
        <v>121</v>
      </c>
      <c r="L26">
        <v>9</v>
      </c>
      <c r="M26">
        <f t="shared" si="0"/>
        <v>1.7045454545454545E-3</v>
      </c>
      <c r="N26">
        <v>16</v>
      </c>
      <c r="O26">
        <f t="shared" si="1"/>
        <v>2.7272727272727271E-2</v>
      </c>
      <c r="R26" s="13">
        <v>0.76907301066447908</v>
      </c>
      <c r="S26">
        <f t="shared" si="2"/>
        <v>2.097471847266761E-2</v>
      </c>
    </row>
    <row r="27" spans="1:19" hidden="1" x14ac:dyDescent="0.25">
      <c r="A27">
        <v>44092</v>
      </c>
      <c r="B27">
        <v>17521</v>
      </c>
      <c r="C27" t="s">
        <v>316</v>
      </c>
      <c r="D27" t="s">
        <v>317</v>
      </c>
      <c r="E27" t="s">
        <v>94</v>
      </c>
      <c r="F27">
        <v>75</v>
      </c>
      <c r="G27" s="6">
        <v>-1108.96</v>
      </c>
      <c r="H27" s="6">
        <v>1108.96</v>
      </c>
      <c r="I27" t="s">
        <v>275</v>
      </c>
      <c r="J27" t="s">
        <v>116</v>
      </c>
      <c r="K27" t="s">
        <v>121</v>
      </c>
      <c r="L27">
        <v>65</v>
      </c>
      <c r="M27">
        <f t="shared" si="0"/>
        <v>1.231060606060606E-2</v>
      </c>
      <c r="N27">
        <v>36</v>
      </c>
      <c r="O27">
        <f t="shared" si="1"/>
        <v>0.44318181818181818</v>
      </c>
      <c r="R27" s="13">
        <v>0.82847893521858318</v>
      </c>
      <c r="S27">
        <f t="shared" si="2"/>
        <v>0.36716680083550846</v>
      </c>
    </row>
    <row r="28" spans="1:19" hidden="1" x14ac:dyDescent="0.25">
      <c r="A28">
        <v>30541</v>
      </c>
      <c r="B28">
        <v>17806</v>
      </c>
      <c r="C28" t="s">
        <v>318</v>
      </c>
      <c r="D28" t="s">
        <v>309</v>
      </c>
      <c r="E28" t="s">
        <v>94</v>
      </c>
      <c r="F28">
        <v>130</v>
      </c>
      <c r="G28" s="6">
        <v>2526.62</v>
      </c>
      <c r="H28" s="6">
        <v>2526.62</v>
      </c>
      <c r="I28" t="s">
        <v>275</v>
      </c>
      <c r="J28" t="s">
        <v>116</v>
      </c>
      <c r="K28" t="s">
        <v>121</v>
      </c>
      <c r="L28">
        <v>25</v>
      </c>
      <c r="M28">
        <f t="shared" si="0"/>
        <v>4.734848484848485E-3</v>
      </c>
      <c r="N28">
        <v>24</v>
      </c>
      <c r="O28">
        <f t="shared" si="1"/>
        <v>0.11363636363636365</v>
      </c>
      <c r="R28" s="13">
        <v>7.4209813901576025E-3</v>
      </c>
      <c r="S28">
        <f t="shared" si="2"/>
        <v>8.4329333979063677E-4</v>
      </c>
    </row>
    <row r="29" spans="1:19" hidden="1" x14ac:dyDescent="0.25">
      <c r="A29">
        <v>67877</v>
      </c>
      <c r="B29">
        <v>19091</v>
      </c>
      <c r="C29" t="s">
        <v>319</v>
      </c>
      <c r="D29" t="s">
        <v>311</v>
      </c>
      <c r="E29" t="s">
        <v>64</v>
      </c>
      <c r="F29">
        <v>120</v>
      </c>
      <c r="G29" s="6">
        <v>6830.42</v>
      </c>
      <c r="H29" s="6">
        <v>6830.42</v>
      </c>
      <c r="I29" t="s">
        <v>275</v>
      </c>
      <c r="J29" t="s">
        <v>116</v>
      </c>
      <c r="K29" t="s">
        <v>121</v>
      </c>
      <c r="L29">
        <v>398</v>
      </c>
      <c r="M29">
        <f t="shared" si="0"/>
        <v>7.5378787878787878E-2</v>
      </c>
      <c r="N29">
        <v>36</v>
      </c>
      <c r="O29">
        <f t="shared" si="1"/>
        <v>2.7136363636363638</v>
      </c>
      <c r="R29" s="13">
        <v>2.0798602783029738E-3</v>
      </c>
      <c r="S29">
        <f t="shared" si="2"/>
        <v>5.6439844824857973E-3</v>
      </c>
    </row>
    <row r="30" spans="1:19" hidden="1" x14ac:dyDescent="0.25">
      <c r="A30">
        <v>70947</v>
      </c>
      <c r="B30">
        <v>19950</v>
      </c>
      <c r="C30" t="s">
        <v>320</v>
      </c>
      <c r="D30" t="s">
        <v>295</v>
      </c>
      <c r="E30" t="s">
        <v>94</v>
      </c>
      <c r="F30">
        <v>75</v>
      </c>
      <c r="G30" s="6">
        <v>2527</v>
      </c>
      <c r="H30" s="6">
        <v>2527</v>
      </c>
      <c r="I30" t="s">
        <v>275</v>
      </c>
      <c r="J30" t="s">
        <v>116</v>
      </c>
      <c r="K30" t="s">
        <v>121</v>
      </c>
      <c r="L30">
        <v>967</v>
      </c>
      <c r="M30">
        <f t="shared" si="0"/>
        <v>0.18314393939393939</v>
      </c>
      <c r="N30">
        <v>24</v>
      </c>
      <c r="O30">
        <f t="shared" si="1"/>
        <v>4.3954545454545455</v>
      </c>
      <c r="R30" s="13">
        <v>7.4198654531064502E-3</v>
      </c>
      <c r="S30">
        <f t="shared" si="2"/>
        <v>3.2613681332517901E-2</v>
      </c>
    </row>
    <row r="31" spans="1:19" hidden="1" x14ac:dyDescent="0.25">
      <c r="A31">
        <v>68745</v>
      </c>
      <c r="B31">
        <v>20635</v>
      </c>
      <c r="C31" t="s">
        <v>287</v>
      </c>
      <c r="D31" t="s">
        <v>297</v>
      </c>
      <c r="E31" t="s">
        <v>94</v>
      </c>
      <c r="F31">
        <v>75</v>
      </c>
      <c r="G31" s="6">
        <v>-2917.22</v>
      </c>
      <c r="H31" s="6">
        <v>2917.22</v>
      </c>
      <c r="I31" t="s">
        <v>275</v>
      </c>
      <c r="J31" t="s">
        <v>116</v>
      </c>
      <c r="K31" t="s">
        <v>121</v>
      </c>
      <c r="L31">
        <v>447</v>
      </c>
      <c r="M31">
        <f t="shared" si="0"/>
        <v>8.4659090909090906E-2</v>
      </c>
      <c r="N31">
        <v>24</v>
      </c>
      <c r="O31">
        <f t="shared" si="1"/>
        <v>2.0318181818181817</v>
      </c>
      <c r="R31" s="13">
        <v>4.8698141525583254E-3</v>
      </c>
      <c r="S31">
        <f t="shared" si="2"/>
        <v>9.8945769372435072E-3</v>
      </c>
    </row>
    <row r="32" spans="1:19" hidden="1" x14ac:dyDescent="0.25">
      <c r="A32">
        <v>65528</v>
      </c>
      <c r="B32">
        <v>21495</v>
      </c>
      <c r="C32" t="s">
        <v>321</v>
      </c>
      <c r="D32" t="s">
        <v>276</v>
      </c>
      <c r="E32" t="s">
        <v>94</v>
      </c>
      <c r="F32">
        <v>75</v>
      </c>
      <c r="G32" s="6">
        <v>-2306.69</v>
      </c>
      <c r="H32" s="6">
        <v>2306.69</v>
      </c>
      <c r="I32" t="s">
        <v>275</v>
      </c>
      <c r="J32" t="s">
        <v>116</v>
      </c>
      <c r="K32" t="s">
        <v>121</v>
      </c>
      <c r="L32">
        <v>307</v>
      </c>
      <c r="M32">
        <f t="shared" si="0"/>
        <v>5.8143939393939394E-2</v>
      </c>
      <c r="N32">
        <v>24</v>
      </c>
      <c r="O32">
        <f t="shared" si="1"/>
        <v>1.3954545454545455</v>
      </c>
      <c r="R32" s="13">
        <v>6.8889783227481785E-3</v>
      </c>
      <c r="S32">
        <f t="shared" si="2"/>
        <v>9.6132561140167758E-3</v>
      </c>
    </row>
    <row r="33" spans="1:23" hidden="1" x14ac:dyDescent="0.25">
      <c r="A33">
        <v>55725</v>
      </c>
      <c r="B33">
        <v>22463</v>
      </c>
      <c r="C33" t="s">
        <v>322</v>
      </c>
      <c r="D33" t="s">
        <v>323</v>
      </c>
      <c r="E33" t="s">
        <v>94</v>
      </c>
      <c r="F33">
        <v>75</v>
      </c>
      <c r="G33" s="6">
        <v>1540.81</v>
      </c>
      <c r="H33" s="6">
        <v>1540.81</v>
      </c>
      <c r="I33" t="s">
        <v>275</v>
      </c>
      <c r="J33" t="s">
        <v>116</v>
      </c>
      <c r="K33" t="s">
        <v>121</v>
      </c>
      <c r="L33">
        <v>167</v>
      </c>
      <c r="M33">
        <f t="shared" si="0"/>
        <v>3.1628787878787881E-2</v>
      </c>
      <c r="N33">
        <v>30</v>
      </c>
      <c r="O33">
        <f t="shared" si="1"/>
        <v>0.94886363636363646</v>
      </c>
      <c r="R33" s="13">
        <v>1.2169003115264797E-2</v>
      </c>
      <c r="S33">
        <f t="shared" si="2"/>
        <v>1.1546724546870574E-2</v>
      </c>
    </row>
    <row r="34" spans="1:23" hidden="1" x14ac:dyDescent="0.25">
      <c r="A34">
        <v>66612</v>
      </c>
      <c r="B34">
        <v>22787</v>
      </c>
      <c r="C34" t="s">
        <v>292</v>
      </c>
      <c r="D34" t="s">
        <v>289</v>
      </c>
      <c r="E34" t="s">
        <v>94</v>
      </c>
      <c r="F34">
        <v>100</v>
      </c>
      <c r="G34" s="6">
        <v>-2249.5300000000002</v>
      </c>
      <c r="H34" s="6">
        <v>2249.5300000000002</v>
      </c>
      <c r="I34" t="s">
        <v>275</v>
      </c>
      <c r="J34" t="s">
        <v>116</v>
      </c>
      <c r="K34" t="s">
        <v>121</v>
      </c>
      <c r="L34">
        <v>344</v>
      </c>
      <c r="M34">
        <f t="shared" ref="M34:M65" si="3">L34/5280</f>
        <v>6.5151515151515155E-2</v>
      </c>
      <c r="N34">
        <v>24</v>
      </c>
      <c r="O34">
        <f t="shared" ref="O34:O65" si="4">M34*N34</f>
        <v>1.5636363636363637</v>
      </c>
      <c r="R34" s="13">
        <v>7.1570674318635428E-3</v>
      </c>
      <c r="S34">
        <f t="shared" ref="S34:S65" si="5">R34*N34*M34</f>
        <v>1.119105089345936E-2</v>
      </c>
    </row>
    <row r="35" spans="1:23" hidden="1" x14ac:dyDescent="0.25">
      <c r="A35">
        <v>15736</v>
      </c>
      <c r="B35">
        <v>24390</v>
      </c>
      <c r="C35" t="s">
        <v>296</v>
      </c>
      <c r="D35" t="s">
        <v>318</v>
      </c>
      <c r="E35" t="s">
        <v>94</v>
      </c>
      <c r="F35">
        <v>75</v>
      </c>
      <c r="G35" s="6">
        <v>2526.84</v>
      </c>
      <c r="H35" s="6">
        <v>2526.84</v>
      </c>
      <c r="I35" t="s">
        <v>275</v>
      </c>
      <c r="J35" t="s">
        <v>116</v>
      </c>
      <c r="K35" t="s">
        <v>121</v>
      </c>
      <c r="L35">
        <v>10</v>
      </c>
      <c r="M35">
        <f t="shared" si="3"/>
        <v>1.893939393939394E-3</v>
      </c>
      <c r="N35">
        <v>24</v>
      </c>
      <c r="O35">
        <f t="shared" si="4"/>
        <v>4.5454545454545456E-2</v>
      </c>
      <c r="R35" s="13">
        <v>7.4203352804293101E-3</v>
      </c>
      <c r="S35">
        <f t="shared" si="5"/>
        <v>3.3728796729224134E-4</v>
      </c>
    </row>
    <row r="36" spans="1:23" hidden="1" x14ac:dyDescent="0.25">
      <c r="A36">
        <v>59388</v>
      </c>
      <c r="B36">
        <v>24496</v>
      </c>
      <c r="C36" t="s">
        <v>303</v>
      </c>
      <c r="D36" t="s">
        <v>324</v>
      </c>
      <c r="E36" t="s">
        <v>94</v>
      </c>
      <c r="F36">
        <v>75</v>
      </c>
      <c r="G36" s="6">
        <v>-2224.87</v>
      </c>
      <c r="H36" s="6">
        <v>2224.87</v>
      </c>
      <c r="I36" t="s">
        <v>275</v>
      </c>
      <c r="J36" t="s">
        <v>116</v>
      </c>
      <c r="K36" t="s">
        <v>121</v>
      </c>
      <c r="L36">
        <v>207</v>
      </c>
      <c r="M36">
        <f t="shared" si="3"/>
        <v>3.9204545454545457E-2</v>
      </c>
      <c r="N36">
        <v>24</v>
      </c>
      <c r="O36">
        <f t="shared" si="4"/>
        <v>0.94090909090909092</v>
      </c>
      <c r="R36" s="13">
        <v>7.5853195917064816E-3</v>
      </c>
      <c r="S36">
        <f t="shared" si="5"/>
        <v>7.1370961612874624E-3</v>
      </c>
    </row>
    <row r="37" spans="1:23" hidden="1" x14ac:dyDescent="0.25">
      <c r="A37">
        <v>35004</v>
      </c>
      <c r="B37">
        <v>25564</v>
      </c>
      <c r="C37" t="s">
        <v>282</v>
      </c>
      <c r="D37" t="s">
        <v>320</v>
      </c>
      <c r="E37" t="s">
        <v>94</v>
      </c>
      <c r="F37">
        <v>75</v>
      </c>
      <c r="G37" s="6">
        <v>2527.16</v>
      </c>
      <c r="H37" s="6">
        <v>2527.16</v>
      </c>
      <c r="I37" t="s">
        <v>275</v>
      </c>
      <c r="J37" t="s">
        <v>116</v>
      </c>
      <c r="K37" t="s">
        <v>121</v>
      </c>
      <c r="L37">
        <v>32</v>
      </c>
      <c r="M37">
        <f t="shared" si="3"/>
        <v>6.0606060606060606E-3</v>
      </c>
      <c r="N37">
        <v>24</v>
      </c>
      <c r="O37">
        <f t="shared" si="4"/>
        <v>0.14545454545454545</v>
      </c>
      <c r="R37" s="13">
        <v>7.4193956852751713E-3</v>
      </c>
      <c r="S37">
        <f t="shared" si="5"/>
        <v>1.0791848269491157E-3</v>
      </c>
    </row>
    <row r="38" spans="1:23" hidden="1" x14ac:dyDescent="0.25">
      <c r="A38">
        <v>70943</v>
      </c>
      <c r="B38">
        <v>25710</v>
      </c>
      <c r="C38" t="s">
        <v>306</v>
      </c>
      <c r="D38" t="s">
        <v>325</v>
      </c>
      <c r="E38" t="s">
        <v>94</v>
      </c>
      <c r="F38">
        <v>75</v>
      </c>
      <c r="G38" s="6">
        <v>3651.18</v>
      </c>
      <c r="H38" s="6">
        <v>3651.18</v>
      </c>
      <c r="I38" t="s">
        <v>275</v>
      </c>
      <c r="J38" t="s">
        <v>116</v>
      </c>
      <c r="K38" t="s">
        <v>121</v>
      </c>
      <c r="L38">
        <v>961</v>
      </c>
      <c r="M38">
        <f t="shared" si="3"/>
        <v>0.18200757575757576</v>
      </c>
      <c r="N38">
        <v>24</v>
      </c>
      <c r="O38">
        <f t="shared" si="4"/>
        <v>4.3681818181818182</v>
      </c>
      <c r="R38" s="13">
        <v>3.8908843831654966E-3</v>
      </c>
      <c r="S38">
        <f t="shared" si="5"/>
        <v>1.69960904191911E-2</v>
      </c>
    </row>
    <row r="39" spans="1:23" hidden="1" x14ac:dyDescent="0.25">
      <c r="A39">
        <v>33611</v>
      </c>
      <c r="B39">
        <v>26093</v>
      </c>
      <c r="C39" t="s">
        <v>324</v>
      </c>
      <c r="D39" t="s">
        <v>326</v>
      </c>
      <c r="E39" t="s">
        <v>94</v>
      </c>
      <c r="F39">
        <v>75</v>
      </c>
      <c r="G39" s="6">
        <v>-2227.4</v>
      </c>
      <c r="H39" s="6">
        <v>2227.4</v>
      </c>
      <c r="I39" t="s">
        <v>275</v>
      </c>
      <c r="J39" t="s">
        <v>116</v>
      </c>
      <c r="K39" t="s">
        <v>121</v>
      </c>
      <c r="L39">
        <v>29</v>
      </c>
      <c r="M39">
        <f t="shared" si="3"/>
        <v>5.4924242424242422E-3</v>
      </c>
      <c r="N39">
        <v>24</v>
      </c>
      <c r="O39">
        <f t="shared" si="4"/>
        <v>0.13181818181818181</v>
      </c>
      <c r="R39" s="13">
        <v>7.5767037801921511E-3</v>
      </c>
      <c r="S39">
        <f t="shared" si="5"/>
        <v>9.9874731647987434E-4</v>
      </c>
    </row>
    <row r="40" spans="1:23" hidden="1" x14ac:dyDescent="0.25">
      <c r="A40">
        <v>70653</v>
      </c>
      <c r="B40">
        <v>26760</v>
      </c>
      <c r="C40" t="s">
        <v>281</v>
      </c>
      <c r="D40" t="s">
        <v>310</v>
      </c>
      <c r="E40" t="s">
        <v>94</v>
      </c>
      <c r="F40">
        <v>75</v>
      </c>
      <c r="G40" s="6">
        <v>-1541.57</v>
      </c>
      <c r="H40" s="6">
        <v>1541.57</v>
      </c>
      <c r="I40" t="s">
        <v>275</v>
      </c>
      <c r="J40" t="s">
        <v>116</v>
      </c>
      <c r="K40" t="s">
        <v>121</v>
      </c>
      <c r="L40">
        <v>751</v>
      </c>
      <c r="M40">
        <f t="shared" si="3"/>
        <v>0.14223484848484849</v>
      </c>
      <c r="N40">
        <v>30</v>
      </c>
      <c r="O40">
        <f t="shared" si="4"/>
        <v>4.267045454545455</v>
      </c>
      <c r="R40" s="13">
        <v>1.2162924810420545E-2</v>
      </c>
      <c r="S40">
        <f t="shared" si="5"/>
        <v>5.1899753026283121E-2</v>
      </c>
    </row>
    <row r="41" spans="1:23" hidden="1" x14ac:dyDescent="0.25">
      <c r="A41">
        <v>70041</v>
      </c>
      <c r="B41">
        <v>26770</v>
      </c>
      <c r="C41" t="s">
        <v>327</v>
      </c>
      <c r="D41" t="s">
        <v>280</v>
      </c>
      <c r="E41" t="s">
        <v>94</v>
      </c>
      <c r="F41">
        <v>75</v>
      </c>
      <c r="G41" s="6">
        <v>-1541.33</v>
      </c>
      <c r="H41" s="6">
        <v>1541.33</v>
      </c>
      <c r="I41" t="s">
        <v>275</v>
      </c>
      <c r="J41" t="s">
        <v>116</v>
      </c>
      <c r="K41" t="s">
        <v>121</v>
      </c>
      <c r="L41">
        <v>609</v>
      </c>
      <c r="M41">
        <f t="shared" si="3"/>
        <v>0.11534090909090909</v>
      </c>
      <c r="N41">
        <v>30</v>
      </c>
      <c r="O41">
        <f t="shared" si="4"/>
        <v>3.4602272727272729</v>
      </c>
      <c r="R41" s="13">
        <v>1.2164818695542163E-2</v>
      </c>
      <c r="S41">
        <f t="shared" si="5"/>
        <v>4.2093037418097598E-2</v>
      </c>
    </row>
    <row r="42" spans="1:23" hidden="1" x14ac:dyDescent="0.25">
      <c r="A42">
        <v>43604</v>
      </c>
      <c r="B42">
        <v>27414</v>
      </c>
      <c r="C42" t="s">
        <v>322</v>
      </c>
      <c r="D42" t="s">
        <v>328</v>
      </c>
      <c r="E42" t="s">
        <v>94</v>
      </c>
      <c r="F42">
        <v>75</v>
      </c>
      <c r="G42" s="6">
        <v>-1540.89</v>
      </c>
      <c r="H42" s="6">
        <v>1540.89</v>
      </c>
      <c r="I42" t="s">
        <v>275</v>
      </c>
      <c r="J42" t="s">
        <v>116</v>
      </c>
      <c r="K42" t="s">
        <v>121</v>
      </c>
      <c r="L42">
        <v>75</v>
      </c>
      <c r="M42">
        <f t="shared" si="3"/>
        <v>1.4204545454545454E-2</v>
      </c>
      <c r="N42">
        <v>30</v>
      </c>
      <c r="O42">
        <f t="shared" si="4"/>
        <v>0.42613636363636365</v>
      </c>
      <c r="R42" s="13">
        <v>1.2168292350524697E-2</v>
      </c>
      <c r="S42">
        <f t="shared" si="5"/>
        <v>5.1853518539167745E-3</v>
      </c>
    </row>
    <row r="43" spans="1:23" hidden="1" x14ac:dyDescent="0.25">
      <c r="A43">
        <v>8090</v>
      </c>
      <c r="B43">
        <v>28592</v>
      </c>
      <c r="C43" t="s">
        <v>329</v>
      </c>
      <c r="D43" t="s">
        <v>323</v>
      </c>
      <c r="E43" t="s">
        <v>70</v>
      </c>
      <c r="F43">
        <v>130</v>
      </c>
      <c r="G43" s="6">
        <v>-1549.1</v>
      </c>
      <c r="H43" s="6">
        <v>1549.1</v>
      </c>
      <c r="I43" t="s">
        <v>275</v>
      </c>
      <c r="J43" t="s">
        <v>116</v>
      </c>
      <c r="K43" t="s">
        <v>121</v>
      </c>
      <c r="L43">
        <v>5</v>
      </c>
      <c r="M43">
        <f t="shared" si="3"/>
        <v>9.46969696969697E-4</v>
      </c>
      <c r="N43">
        <v>16</v>
      </c>
      <c r="O43">
        <f t="shared" si="4"/>
        <v>1.5151515151515152E-2</v>
      </c>
      <c r="R43" s="13">
        <v>1.2103802207733523E-2</v>
      </c>
      <c r="S43">
        <f t="shared" si="5"/>
        <v>1.8339094254141703E-4</v>
      </c>
    </row>
    <row r="44" spans="1:23" hidden="1" x14ac:dyDescent="0.25">
      <c r="A44">
        <v>70989</v>
      </c>
      <c r="B44">
        <v>29957</v>
      </c>
      <c r="C44" t="s">
        <v>308</v>
      </c>
      <c r="D44" t="s">
        <v>274</v>
      </c>
      <c r="E44" t="s">
        <v>94</v>
      </c>
      <c r="F44">
        <v>75</v>
      </c>
      <c r="G44" s="6">
        <v>-2339.71</v>
      </c>
      <c r="H44" s="6">
        <v>2339.71</v>
      </c>
      <c r="I44" t="s">
        <v>275</v>
      </c>
      <c r="J44" t="s">
        <v>116</v>
      </c>
      <c r="K44" t="s">
        <v>121</v>
      </c>
      <c r="L44" s="8">
        <v>1022</v>
      </c>
      <c r="M44">
        <f t="shared" si="3"/>
        <v>0.19356060606060607</v>
      </c>
      <c r="N44">
        <v>24</v>
      </c>
      <c r="O44">
        <f t="shared" si="4"/>
        <v>4.6454545454545455</v>
      </c>
      <c r="R44" s="13">
        <v>7.4207914656089858E-3</v>
      </c>
      <c r="S44">
        <f t="shared" si="5"/>
        <v>3.4472949444783567E-2</v>
      </c>
    </row>
    <row r="45" spans="1:23" hidden="1" x14ac:dyDescent="0.25">
      <c r="A45">
        <v>61329</v>
      </c>
      <c r="B45">
        <v>30479</v>
      </c>
      <c r="C45" t="s">
        <v>328</v>
      </c>
      <c r="D45" t="s">
        <v>330</v>
      </c>
      <c r="E45" t="s">
        <v>94</v>
      </c>
      <c r="F45">
        <v>75</v>
      </c>
      <c r="G45" s="6">
        <v>-1540.97</v>
      </c>
      <c r="H45" s="6">
        <v>1540.97</v>
      </c>
      <c r="I45" t="s">
        <v>275</v>
      </c>
      <c r="J45" t="s">
        <v>116</v>
      </c>
      <c r="K45" t="s">
        <v>121</v>
      </c>
      <c r="L45">
        <v>230</v>
      </c>
      <c r="M45">
        <f t="shared" si="3"/>
        <v>4.3560606060606064E-2</v>
      </c>
      <c r="N45">
        <v>30</v>
      </c>
      <c r="O45">
        <f t="shared" si="4"/>
        <v>1.3068181818181819</v>
      </c>
      <c r="R45" s="13">
        <v>1.2167660629343855E-2</v>
      </c>
      <c r="S45">
        <f t="shared" si="5"/>
        <v>1.5900920140619813E-2</v>
      </c>
    </row>
    <row r="46" spans="1:23" hidden="1" x14ac:dyDescent="0.25">
      <c r="A46">
        <v>70249</v>
      </c>
      <c r="B46">
        <v>30544</v>
      </c>
      <c r="C46" t="s">
        <v>288</v>
      </c>
      <c r="D46" t="s">
        <v>325</v>
      </c>
      <c r="E46" t="s">
        <v>94</v>
      </c>
      <c r="F46">
        <v>75</v>
      </c>
      <c r="G46" s="6">
        <v>-3334.79</v>
      </c>
      <c r="H46" s="6">
        <v>3334.79</v>
      </c>
      <c r="I46" t="s">
        <v>275</v>
      </c>
      <c r="J46" t="s">
        <v>116</v>
      </c>
      <c r="K46" t="s">
        <v>121</v>
      </c>
      <c r="L46">
        <v>614</v>
      </c>
      <c r="M46">
        <f t="shared" si="3"/>
        <v>0.11628787878787879</v>
      </c>
      <c r="N46">
        <v>24</v>
      </c>
      <c r="O46">
        <f t="shared" si="4"/>
        <v>2.790909090909091</v>
      </c>
      <c r="R46" s="13">
        <v>4.2600341377196753E-3</v>
      </c>
      <c r="S46">
        <f t="shared" si="5"/>
        <v>1.1889368002544911E-2</v>
      </c>
    </row>
    <row r="47" spans="1:23" x14ac:dyDescent="0.25">
      <c r="A47">
        <v>13777</v>
      </c>
      <c r="B47">
        <v>30676</v>
      </c>
      <c r="C47" t="s">
        <v>331</v>
      </c>
      <c r="D47" t="s">
        <v>115</v>
      </c>
      <c r="E47" t="s">
        <v>94</v>
      </c>
      <c r="F47">
        <v>65.8</v>
      </c>
      <c r="G47">
        <v>529</v>
      </c>
      <c r="H47">
        <v>529</v>
      </c>
      <c r="I47" t="s">
        <v>275</v>
      </c>
      <c r="J47" t="s">
        <v>116</v>
      </c>
      <c r="K47" t="s">
        <v>121</v>
      </c>
      <c r="L47">
        <v>9</v>
      </c>
      <c r="M47">
        <f t="shared" si="3"/>
        <v>1.7045454545454545E-3</v>
      </c>
      <c r="N47">
        <v>12</v>
      </c>
      <c r="O47">
        <f t="shared" si="4"/>
        <v>2.0454545454545454E-2</v>
      </c>
      <c r="R47" s="7">
        <v>1.0012996219281665</v>
      </c>
      <c r="S47">
        <f t="shared" si="5"/>
        <v>2.0481128630348861E-2</v>
      </c>
      <c r="W47">
        <f>S47+S57</f>
        <v>2.7307139218196032E-2</v>
      </c>
    </row>
    <row r="48" spans="1:23" hidden="1" x14ac:dyDescent="0.25">
      <c r="A48">
        <v>14178</v>
      </c>
      <c r="B48">
        <v>31391</v>
      </c>
      <c r="C48" t="s">
        <v>115</v>
      </c>
      <c r="D48" t="s">
        <v>332</v>
      </c>
      <c r="E48" t="s">
        <v>70</v>
      </c>
      <c r="F48">
        <v>100.5</v>
      </c>
      <c r="G48">
        <v>-408.58</v>
      </c>
      <c r="H48">
        <v>408.58</v>
      </c>
      <c r="I48" t="s">
        <v>275</v>
      </c>
      <c r="J48" t="s">
        <v>116</v>
      </c>
      <c r="K48" t="s">
        <v>121</v>
      </c>
      <c r="L48">
        <v>9</v>
      </c>
      <c r="M48">
        <f t="shared" si="3"/>
        <v>1.7045454545454545E-3</v>
      </c>
      <c r="N48">
        <v>12</v>
      </c>
      <c r="O48">
        <f t="shared" si="4"/>
        <v>2.0454545454545454E-2</v>
      </c>
      <c r="R48" s="13">
        <v>0.99812154290469435</v>
      </c>
      <c r="S48">
        <f t="shared" si="5"/>
        <v>2.0416122468505112E-2</v>
      </c>
    </row>
    <row r="49" spans="1:19" hidden="1" x14ac:dyDescent="0.25">
      <c r="A49">
        <v>29800</v>
      </c>
      <c r="B49">
        <v>33830</v>
      </c>
      <c r="C49" t="s">
        <v>304</v>
      </c>
      <c r="D49" t="s">
        <v>273</v>
      </c>
      <c r="E49" t="s">
        <v>94</v>
      </c>
      <c r="F49">
        <v>75</v>
      </c>
      <c r="G49" s="6">
        <v>2398.71</v>
      </c>
      <c r="H49" s="6">
        <v>2398.71</v>
      </c>
      <c r="I49" t="s">
        <v>275</v>
      </c>
      <c r="J49" t="s">
        <v>116</v>
      </c>
      <c r="K49" t="s">
        <v>121</v>
      </c>
      <c r="L49">
        <v>24</v>
      </c>
      <c r="M49">
        <f t="shared" si="3"/>
        <v>4.5454545454545452E-3</v>
      </c>
      <c r="N49">
        <v>24</v>
      </c>
      <c r="O49">
        <f t="shared" si="4"/>
        <v>0.10909090909090909</v>
      </c>
      <c r="R49" s="13">
        <v>7.2382655677426617E-3</v>
      </c>
      <c r="S49">
        <f t="shared" si="5"/>
        <v>7.8962897102647213E-4</v>
      </c>
    </row>
    <row r="50" spans="1:19" hidden="1" x14ac:dyDescent="0.25">
      <c r="A50">
        <v>70954</v>
      </c>
      <c r="B50">
        <v>34747</v>
      </c>
      <c r="C50" t="s">
        <v>333</v>
      </c>
      <c r="D50" t="s">
        <v>327</v>
      </c>
      <c r="E50" t="s">
        <v>94</v>
      </c>
      <c r="F50">
        <v>75</v>
      </c>
      <c r="G50" s="6">
        <v>-1541.25</v>
      </c>
      <c r="H50" s="6">
        <v>1541.25</v>
      </c>
      <c r="I50" t="s">
        <v>275</v>
      </c>
      <c r="J50" t="s">
        <v>116</v>
      </c>
      <c r="K50" t="s">
        <v>121</v>
      </c>
      <c r="L50" s="8">
        <v>1010</v>
      </c>
      <c r="M50">
        <f t="shared" si="3"/>
        <v>0.19128787878787878</v>
      </c>
      <c r="N50">
        <v>30</v>
      </c>
      <c r="O50">
        <f t="shared" si="4"/>
        <v>5.7386363636363633</v>
      </c>
      <c r="R50" s="13">
        <v>1.2165450121654502E-2</v>
      </c>
      <c r="S50">
        <f t="shared" si="5"/>
        <v>6.9813094448130941E-2</v>
      </c>
    </row>
    <row r="51" spans="1:19" hidden="1" x14ac:dyDescent="0.25">
      <c r="A51">
        <v>35465</v>
      </c>
      <c r="B51">
        <v>35879</v>
      </c>
      <c r="C51" t="s">
        <v>307</v>
      </c>
      <c r="D51" t="s">
        <v>334</v>
      </c>
      <c r="E51" t="s">
        <v>94</v>
      </c>
      <c r="F51">
        <v>75</v>
      </c>
      <c r="G51" s="6">
        <v>-3943.31</v>
      </c>
      <c r="H51" s="6">
        <v>3943.31</v>
      </c>
      <c r="I51" t="s">
        <v>275</v>
      </c>
      <c r="J51" t="s">
        <v>116</v>
      </c>
      <c r="K51" t="s">
        <v>121</v>
      </c>
      <c r="L51">
        <v>33</v>
      </c>
      <c r="M51">
        <f t="shared" si="3"/>
        <v>6.2500000000000003E-3</v>
      </c>
      <c r="N51">
        <v>24</v>
      </c>
      <c r="O51">
        <f t="shared" si="4"/>
        <v>0.15000000000000002</v>
      </c>
      <c r="R51" s="13">
        <v>3.6026382004271025E-3</v>
      </c>
      <c r="S51">
        <f t="shared" si="5"/>
        <v>5.4039573006406545E-4</v>
      </c>
    </row>
    <row r="52" spans="1:19" hidden="1" x14ac:dyDescent="0.25">
      <c r="A52">
        <v>26750</v>
      </c>
      <c r="B52">
        <v>37301</v>
      </c>
      <c r="C52" t="s">
        <v>332</v>
      </c>
      <c r="D52" t="s">
        <v>286</v>
      </c>
      <c r="E52" t="s">
        <v>70</v>
      </c>
      <c r="F52">
        <v>100.5</v>
      </c>
      <c r="G52">
        <v>-414.79</v>
      </c>
      <c r="H52">
        <v>414.79</v>
      </c>
      <c r="I52" t="s">
        <v>275</v>
      </c>
      <c r="J52" t="s">
        <v>116</v>
      </c>
      <c r="K52" t="s">
        <v>121</v>
      </c>
      <c r="L52">
        <v>27</v>
      </c>
      <c r="M52">
        <f t="shared" si="3"/>
        <v>5.1136363636363636E-3</v>
      </c>
      <c r="N52">
        <v>12</v>
      </c>
      <c r="O52">
        <f t="shared" si="4"/>
        <v>6.1363636363636363E-2</v>
      </c>
      <c r="R52" s="13">
        <v>0.98317823476940136</v>
      </c>
      <c r="S52">
        <f t="shared" si="5"/>
        <v>6.0331391679031447E-2</v>
      </c>
    </row>
    <row r="53" spans="1:19" hidden="1" x14ac:dyDescent="0.25">
      <c r="A53">
        <v>57166</v>
      </c>
      <c r="B53">
        <v>37433</v>
      </c>
      <c r="C53" t="s">
        <v>290</v>
      </c>
      <c r="D53" t="s">
        <v>321</v>
      </c>
      <c r="E53" t="s">
        <v>94</v>
      </c>
      <c r="F53">
        <v>75</v>
      </c>
      <c r="G53" s="6">
        <v>-2218.92</v>
      </c>
      <c r="H53" s="6">
        <v>2218.92</v>
      </c>
      <c r="I53" t="s">
        <v>275</v>
      </c>
      <c r="J53" t="s">
        <v>116</v>
      </c>
      <c r="K53" t="s">
        <v>121</v>
      </c>
      <c r="L53">
        <v>184</v>
      </c>
      <c r="M53">
        <f t="shared" si="3"/>
        <v>3.4848484848484851E-2</v>
      </c>
      <c r="N53">
        <v>24</v>
      </c>
      <c r="O53">
        <f t="shared" si="4"/>
        <v>0.83636363636363642</v>
      </c>
      <c r="R53" s="13">
        <v>7.161473783327022E-3</v>
      </c>
      <c r="S53">
        <f t="shared" si="5"/>
        <v>5.9895962551462364E-3</v>
      </c>
    </row>
    <row r="54" spans="1:19" hidden="1" x14ac:dyDescent="0.25">
      <c r="A54">
        <v>49075</v>
      </c>
      <c r="B54">
        <v>38027</v>
      </c>
      <c r="C54" t="s">
        <v>330</v>
      </c>
      <c r="D54" t="s">
        <v>333</v>
      </c>
      <c r="E54" t="s">
        <v>94</v>
      </c>
      <c r="F54">
        <v>75</v>
      </c>
      <c r="G54" s="6">
        <v>-1541.09</v>
      </c>
      <c r="H54" s="6">
        <v>1541.09</v>
      </c>
      <c r="I54" t="s">
        <v>275</v>
      </c>
      <c r="J54" t="s">
        <v>116</v>
      </c>
      <c r="K54" t="s">
        <v>121</v>
      </c>
      <c r="L54">
        <v>100</v>
      </c>
      <c r="M54">
        <f t="shared" si="3"/>
        <v>1.893939393939394E-2</v>
      </c>
      <c r="N54">
        <v>30</v>
      </c>
      <c r="O54">
        <f t="shared" si="4"/>
        <v>0.56818181818181823</v>
      </c>
      <c r="R54" s="13">
        <v>1.216671317054812E-2</v>
      </c>
      <c r="S54">
        <f t="shared" si="5"/>
        <v>6.9129052105387041E-3</v>
      </c>
    </row>
    <row r="55" spans="1:19" hidden="1" x14ac:dyDescent="0.25">
      <c r="A55">
        <v>17241</v>
      </c>
      <c r="B55">
        <v>38108</v>
      </c>
      <c r="C55" t="s">
        <v>300</v>
      </c>
      <c r="D55" t="s">
        <v>312</v>
      </c>
      <c r="E55" t="s">
        <v>94</v>
      </c>
      <c r="F55">
        <v>75</v>
      </c>
      <c r="G55" s="6">
        <v>-3943.99</v>
      </c>
      <c r="H55" s="6">
        <v>3943.99</v>
      </c>
      <c r="I55" t="s">
        <v>275</v>
      </c>
      <c r="J55" t="s">
        <v>116</v>
      </c>
      <c r="K55" t="s">
        <v>121</v>
      </c>
      <c r="L55">
        <v>12</v>
      </c>
      <c r="M55">
        <f t="shared" si="3"/>
        <v>2.2727272727272726E-3</v>
      </c>
      <c r="N55">
        <v>24</v>
      </c>
      <c r="O55">
        <f t="shared" si="4"/>
        <v>5.4545454545454543E-2</v>
      </c>
      <c r="R55" s="13">
        <v>3.6020170543348737E-3</v>
      </c>
      <c r="S55">
        <f t="shared" si="5"/>
        <v>1.9647365750917491E-4</v>
      </c>
    </row>
    <row r="56" spans="1:19" hidden="1" x14ac:dyDescent="0.25">
      <c r="A56">
        <v>56973</v>
      </c>
      <c r="B56">
        <v>38127</v>
      </c>
      <c r="C56" t="s">
        <v>335</v>
      </c>
      <c r="D56" t="s">
        <v>301</v>
      </c>
      <c r="E56" t="s">
        <v>64</v>
      </c>
      <c r="F56">
        <v>75</v>
      </c>
      <c r="G56" s="6">
        <v>1124.48</v>
      </c>
      <c r="H56" s="6">
        <v>1124.48</v>
      </c>
      <c r="I56" t="s">
        <v>275</v>
      </c>
      <c r="J56" t="s">
        <v>116</v>
      </c>
      <c r="K56" t="s">
        <v>121</v>
      </c>
      <c r="L56">
        <v>181</v>
      </c>
      <c r="M56">
        <f t="shared" si="3"/>
        <v>3.4280303030303029E-2</v>
      </c>
      <c r="N56">
        <v>30</v>
      </c>
      <c r="O56">
        <f t="shared" si="4"/>
        <v>1.0284090909090908</v>
      </c>
      <c r="R56" s="13">
        <v>0.83371869664200338</v>
      </c>
      <c r="S56">
        <f t="shared" si="5"/>
        <v>0.85740388688751479</v>
      </c>
    </row>
    <row r="57" spans="1:19" x14ac:dyDescent="0.25">
      <c r="A57">
        <v>4831</v>
      </c>
      <c r="B57">
        <v>38130</v>
      </c>
      <c r="C57" t="s">
        <v>301</v>
      </c>
      <c r="D57" t="s">
        <v>331</v>
      </c>
      <c r="E57" t="s">
        <v>94</v>
      </c>
      <c r="F57">
        <v>65.8</v>
      </c>
      <c r="G57">
        <v>529.08000000000004</v>
      </c>
      <c r="H57">
        <v>529.08000000000004</v>
      </c>
      <c r="I57" t="s">
        <v>275</v>
      </c>
      <c r="J57" t="s">
        <v>116</v>
      </c>
      <c r="K57" t="s">
        <v>121</v>
      </c>
      <c r="L57">
        <v>3</v>
      </c>
      <c r="M57">
        <f t="shared" si="3"/>
        <v>5.6818181818181815E-4</v>
      </c>
      <c r="N57">
        <v>12</v>
      </c>
      <c r="O57">
        <f t="shared" si="4"/>
        <v>6.8181818181818179E-3</v>
      </c>
      <c r="R57" s="7">
        <v>1.0011482195509185</v>
      </c>
      <c r="S57">
        <f t="shared" si="5"/>
        <v>6.8260105878471715E-3</v>
      </c>
    </row>
    <row r="58" spans="1:19" hidden="1" x14ac:dyDescent="0.25">
      <c r="A58">
        <v>16536</v>
      </c>
      <c r="B58">
        <v>38425</v>
      </c>
      <c r="C58" t="s">
        <v>315</v>
      </c>
      <c r="D58" t="s">
        <v>329</v>
      </c>
      <c r="E58" t="s">
        <v>70</v>
      </c>
      <c r="F58">
        <v>130</v>
      </c>
      <c r="G58" s="6">
        <v>-1549.02</v>
      </c>
      <c r="H58" s="6">
        <v>1549.02</v>
      </c>
      <c r="I58" t="s">
        <v>275</v>
      </c>
      <c r="J58" t="s">
        <v>116</v>
      </c>
      <c r="K58" t="s">
        <v>121</v>
      </c>
      <c r="L58">
        <v>11</v>
      </c>
      <c r="M58">
        <f t="shared" si="3"/>
        <v>2.0833333333333333E-3</v>
      </c>
      <c r="N58">
        <v>16</v>
      </c>
      <c r="O58">
        <f t="shared" si="4"/>
        <v>3.3333333333333333E-2</v>
      </c>
      <c r="R58" s="13">
        <v>1.2104427315334856E-2</v>
      </c>
      <c r="S58">
        <f t="shared" si="5"/>
        <v>4.0348091051116186E-4</v>
      </c>
    </row>
    <row r="59" spans="1:19" hidden="1" x14ac:dyDescent="0.25">
      <c r="A59">
        <v>34563</v>
      </c>
      <c r="B59">
        <v>38684</v>
      </c>
      <c r="C59" t="s">
        <v>336</v>
      </c>
      <c r="D59" t="s">
        <v>283</v>
      </c>
      <c r="E59" t="s">
        <v>94</v>
      </c>
      <c r="F59">
        <v>75</v>
      </c>
      <c r="G59" s="6">
        <v>-3021.51</v>
      </c>
      <c r="H59" s="6">
        <v>3021.51</v>
      </c>
      <c r="I59" t="s">
        <v>275</v>
      </c>
      <c r="J59" t="s">
        <v>116</v>
      </c>
      <c r="K59" t="s">
        <v>121</v>
      </c>
      <c r="L59">
        <v>31</v>
      </c>
      <c r="M59">
        <f t="shared" si="3"/>
        <v>5.8712121212121209E-3</v>
      </c>
      <c r="N59">
        <v>24</v>
      </c>
      <c r="O59">
        <f t="shared" si="4"/>
        <v>0.1409090909090909</v>
      </c>
      <c r="R59" s="13">
        <v>4.7017283550695498E-3</v>
      </c>
      <c r="S59">
        <f t="shared" si="5"/>
        <v>6.6251626821434563E-4</v>
      </c>
    </row>
    <row r="60" spans="1:19" hidden="1" x14ac:dyDescent="0.25">
      <c r="A60">
        <v>71013</v>
      </c>
      <c r="B60">
        <v>38952</v>
      </c>
      <c r="C60" t="s">
        <v>334</v>
      </c>
      <c r="D60" t="s">
        <v>313</v>
      </c>
      <c r="E60" t="s">
        <v>94</v>
      </c>
      <c r="F60">
        <v>75</v>
      </c>
      <c r="G60" s="6">
        <v>-3943.39</v>
      </c>
      <c r="H60" s="6">
        <v>3943.39</v>
      </c>
      <c r="I60" t="s">
        <v>275</v>
      </c>
      <c r="J60" t="s">
        <v>116</v>
      </c>
      <c r="K60" t="s">
        <v>121</v>
      </c>
      <c r="L60" s="8">
        <v>1111</v>
      </c>
      <c r="M60">
        <f t="shared" si="3"/>
        <v>0.21041666666666667</v>
      </c>
      <c r="N60">
        <v>24</v>
      </c>
      <c r="O60">
        <f t="shared" si="4"/>
        <v>5.05</v>
      </c>
      <c r="R60" s="13">
        <v>3.6025651132974923E-3</v>
      </c>
      <c r="S60">
        <f t="shared" si="5"/>
        <v>1.8192953822152337E-2</v>
      </c>
    </row>
    <row r="61" spans="1:19" hidden="1" x14ac:dyDescent="0.25">
      <c r="A61">
        <v>9018</v>
      </c>
      <c r="B61">
        <v>39649</v>
      </c>
      <c r="C61" t="s">
        <v>335</v>
      </c>
      <c r="D61" t="s">
        <v>314</v>
      </c>
      <c r="E61" t="s">
        <v>70</v>
      </c>
      <c r="F61">
        <v>130</v>
      </c>
      <c r="G61">
        <v>-24.3</v>
      </c>
      <c r="H61">
        <v>24.3</v>
      </c>
      <c r="I61" t="s">
        <v>275</v>
      </c>
      <c r="J61" t="s">
        <v>116</v>
      </c>
      <c r="K61" t="s">
        <v>121</v>
      </c>
      <c r="L61">
        <v>5</v>
      </c>
      <c r="M61">
        <f t="shared" si="3"/>
        <v>9.46969696969697E-4</v>
      </c>
      <c r="N61">
        <v>16</v>
      </c>
      <c r="O61">
        <f t="shared" si="4"/>
        <v>1.5151515151515152E-2</v>
      </c>
      <c r="R61" s="13">
        <v>0.77160493827160492</v>
      </c>
      <c r="S61">
        <f t="shared" si="5"/>
        <v>1.1690983913206136E-2</v>
      </c>
    </row>
    <row r="62" spans="1:19" hidden="1" x14ac:dyDescent="0.25">
      <c r="A62">
        <v>7756</v>
      </c>
      <c r="B62">
        <v>40961</v>
      </c>
      <c r="C62" t="s">
        <v>298</v>
      </c>
      <c r="D62" t="s">
        <v>336</v>
      </c>
      <c r="E62" t="s">
        <v>94</v>
      </c>
      <c r="F62">
        <v>75</v>
      </c>
      <c r="G62" s="6">
        <v>-3021.43</v>
      </c>
      <c r="H62" s="6">
        <v>3021.43</v>
      </c>
      <c r="I62" t="s">
        <v>275</v>
      </c>
      <c r="J62" t="s">
        <v>116</v>
      </c>
      <c r="K62" t="s">
        <v>121</v>
      </c>
      <c r="L62">
        <v>5</v>
      </c>
      <c r="M62">
        <f t="shared" si="3"/>
        <v>9.46969696969697E-4</v>
      </c>
      <c r="N62">
        <v>24</v>
      </c>
      <c r="O62">
        <f t="shared" si="4"/>
        <v>2.2727272727272728E-2</v>
      </c>
      <c r="R62" s="13">
        <v>4.7018528452177277E-3</v>
      </c>
      <c r="S62">
        <f t="shared" si="5"/>
        <v>1.0686029193676654E-4</v>
      </c>
    </row>
    <row r="63" spans="1:19" hidden="1" x14ac:dyDescent="0.25">
      <c r="A63">
        <v>70540</v>
      </c>
      <c r="B63">
        <v>42200</v>
      </c>
      <c r="C63" t="s">
        <v>326</v>
      </c>
      <c r="D63" t="s">
        <v>305</v>
      </c>
      <c r="E63" t="s">
        <v>94</v>
      </c>
      <c r="F63">
        <v>75</v>
      </c>
      <c r="G63" s="6">
        <v>-2272.5700000000002</v>
      </c>
      <c r="H63" s="6">
        <v>2272.5700000000002</v>
      </c>
      <c r="I63" t="s">
        <v>275</v>
      </c>
      <c r="J63" t="s">
        <v>116</v>
      </c>
      <c r="K63" t="s">
        <v>121</v>
      </c>
      <c r="L63">
        <v>708</v>
      </c>
      <c r="M63">
        <f t="shared" si="3"/>
        <v>0.13409090909090909</v>
      </c>
      <c r="N63">
        <v>24</v>
      </c>
      <c r="O63">
        <f t="shared" si="4"/>
        <v>3.2181818181818183</v>
      </c>
      <c r="R63" s="13">
        <v>7.4261078866657559E-3</v>
      </c>
      <c r="S63">
        <f t="shared" si="5"/>
        <v>2.3898565380724341E-2</v>
      </c>
    </row>
    <row r="64" spans="1:19" hidden="1" x14ac:dyDescent="0.25">
      <c r="A64">
        <v>7099</v>
      </c>
      <c r="B64">
        <v>43927</v>
      </c>
      <c r="C64" t="s">
        <v>316</v>
      </c>
      <c r="D64" t="s">
        <v>337</v>
      </c>
      <c r="E64" t="s">
        <v>64</v>
      </c>
      <c r="F64">
        <v>75</v>
      </c>
      <c r="G64" s="6">
        <v>1100.3499999999999</v>
      </c>
      <c r="H64" s="6">
        <v>1100.3499999999999</v>
      </c>
      <c r="I64" t="s">
        <v>275</v>
      </c>
      <c r="J64" t="s">
        <v>116</v>
      </c>
      <c r="K64" t="s">
        <v>121</v>
      </c>
      <c r="L64">
        <v>4</v>
      </c>
      <c r="M64">
        <f t="shared" si="3"/>
        <v>7.5757575757575758E-4</v>
      </c>
      <c r="N64">
        <v>24</v>
      </c>
      <c r="O64">
        <f t="shared" si="4"/>
        <v>1.8181818181818181E-2</v>
      </c>
      <c r="R64" s="13">
        <v>0.8349616031262781</v>
      </c>
      <c r="S64">
        <f t="shared" si="5"/>
        <v>1.518112005684142E-2</v>
      </c>
    </row>
    <row r="65" spans="1:19" hidden="1" x14ac:dyDescent="0.25">
      <c r="A65">
        <v>14596</v>
      </c>
      <c r="B65">
        <v>43937</v>
      </c>
      <c r="C65" t="s">
        <v>302</v>
      </c>
      <c r="D65" t="s">
        <v>285</v>
      </c>
      <c r="E65" t="s">
        <v>64</v>
      </c>
      <c r="F65">
        <v>130</v>
      </c>
      <c r="G65">
        <v>595.24</v>
      </c>
      <c r="H65">
        <v>595.24</v>
      </c>
      <c r="I65" t="s">
        <v>275</v>
      </c>
      <c r="J65" t="s">
        <v>116</v>
      </c>
      <c r="K65" t="s">
        <v>121</v>
      </c>
      <c r="L65">
        <v>10</v>
      </c>
      <c r="M65">
        <f t="shared" si="3"/>
        <v>1.893939393939394E-3</v>
      </c>
      <c r="N65">
        <v>24</v>
      </c>
      <c r="O65">
        <f t="shared" si="4"/>
        <v>4.5454545454545456E-2</v>
      </c>
      <c r="R65" s="13">
        <v>0.6851228076070156</v>
      </c>
      <c r="S65">
        <f t="shared" si="5"/>
        <v>3.1141945800318892E-2</v>
      </c>
    </row>
    <row r="66" spans="1:19" hidden="1" x14ac:dyDescent="0.25">
      <c r="A66">
        <v>45173</v>
      </c>
      <c r="B66">
        <v>44093</v>
      </c>
      <c r="C66" t="s">
        <v>337</v>
      </c>
      <c r="D66" t="s">
        <v>335</v>
      </c>
      <c r="E66" t="s">
        <v>64</v>
      </c>
      <c r="F66">
        <v>75</v>
      </c>
      <c r="G66" s="6">
        <v>1100.27</v>
      </c>
      <c r="H66" s="6">
        <v>1100.27</v>
      </c>
      <c r="I66" t="s">
        <v>275</v>
      </c>
      <c r="J66" t="s">
        <v>116</v>
      </c>
      <c r="K66" t="s">
        <v>121</v>
      </c>
      <c r="L66">
        <v>74</v>
      </c>
      <c r="M66">
        <f t="shared" ref="M66" si="6">L66/5280</f>
        <v>1.4015151515151515E-2</v>
      </c>
      <c r="N66">
        <v>24</v>
      </c>
      <c r="O66">
        <f t="shared" ref="O66" si="7">M66*N66</f>
        <v>0.33636363636363636</v>
      </c>
      <c r="R66" s="13">
        <v>0.83502231270506333</v>
      </c>
      <c r="S66">
        <f t="shared" ref="S66" si="8">R66*N66*M66</f>
        <v>0.28087114154624859</v>
      </c>
    </row>
  </sheetData>
  <autoFilter ref="A1:T66" xr:uid="{1A5025B3-A5D4-48CA-B803-5924DCA64FAB}">
    <filterColumn colId="17">
      <filters>
        <filter val="100.1%"/>
      </filters>
    </filterColumn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8937E-2F9B-482B-870C-3C29A7EBAE88}">
  <dimension ref="A1:U500"/>
  <sheetViews>
    <sheetView workbookViewId="0">
      <selection activeCell="S6" sqref="S6"/>
    </sheetView>
  </sheetViews>
  <sheetFormatPr defaultRowHeight="15" x14ac:dyDescent="0.25"/>
  <cols>
    <col min="11" max="11" width="11.85546875" bestFit="1" customWidth="1"/>
    <col min="14" max="15" width="13.42578125" bestFit="1" customWidth="1"/>
    <col min="16" max="17" width="13.42578125" customWidth="1"/>
    <col min="21" max="21" width="9.5703125" bestFit="1" customWidth="1"/>
  </cols>
  <sheetData>
    <row r="1" spans="1:21" s="9" customFormat="1" ht="60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21</v>
      </c>
      <c r="K1" s="1" t="s">
        <v>22</v>
      </c>
      <c r="L1" s="1" t="s">
        <v>23</v>
      </c>
      <c r="M1" s="1" t="s">
        <v>658</v>
      </c>
      <c r="N1" s="31" t="s">
        <v>2192</v>
      </c>
      <c r="O1" s="31" t="s">
        <v>2193</v>
      </c>
      <c r="P1" s="31" t="s">
        <v>2095</v>
      </c>
      <c r="Q1" s="31" t="s">
        <v>2194</v>
      </c>
      <c r="R1" s="1" t="s">
        <v>661</v>
      </c>
      <c r="S1" s="46">
        <f>SUM(M2:M933)</f>
        <v>2066.9242424242448</v>
      </c>
      <c r="T1" s="1" t="s">
        <v>2195</v>
      </c>
      <c r="U1" s="74">
        <f>SUM(Q2:Q933)</f>
        <v>132.32724795013473</v>
      </c>
    </row>
    <row r="2" spans="1:21" x14ac:dyDescent="0.25">
      <c r="A2">
        <v>53644</v>
      </c>
      <c r="B2">
        <v>789</v>
      </c>
      <c r="C2" t="s">
        <v>25</v>
      </c>
      <c r="D2" t="s">
        <v>26</v>
      </c>
      <c r="E2" t="s">
        <v>27</v>
      </c>
      <c r="F2">
        <v>130</v>
      </c>
      <c r="G2" s="6">
        <v>12762.16</v>
      </c>
      <c r="H2" s="6">
        <v>12762.16</v>
      </c>
      <c r="I2" t="s">
        <v>2123</v>
      </c>
      <c r="J2">
        <v>145</v>
      </c>
      <c r="K2" s="34">
        <f t="shared" ref="K2:K18" si="0">J2/5280</f>
        <v>2.7462121212121212E-2</v>
      </c>
      <c r="L2">
        <v>102</v>
      </c>
      <c r="M2">
        <f t="shared" ref="M2:M18" si="1">K2*L2</f>
        <v>2.8011363636363638</v>
      </c>
      <c r="N2" s="72">
        <v>2.8000000000000001E-2</v>
      </c>
      <c r="O2" s="75">
        <f t="shared" ref="O2:O65" si="2">M2*N2</f>
        <v>7.8431818181818186E-2</v>
      </c>
      <c r="P2" s="7">
        <f>N2*0.845</f>
        <v>2.366E-2</v>
      </c>
      <c r="Q2" s="75">
        <f>M2*P2</f>
        <v>6.6274886363636362E-2</v>
      </c>
      <c r="R2" s="75">
        <f>SUM(Q2:Q23)</f>
        <v>12.058438068181818</v>
      </c>
      <c r="S2" s="47"/>
    </row>
    <row r="3" spans="1:21" x14ac:dyDescent="0.25">
      <c r="A3">
        <v>71176</v>
      </c>
      <c r="B3">
        <v>2071</v>
      </c>
      <c r="C3" t="s">
        <v>33</v>
      </c>
      <c r="D3" t="s">
        <v>34</v>
      </c>
      <c r="E3" t="s">
        <v>27</v>
      </c>
      <c r="F3">
        <v>130</v>
      </c>
      <c r="G3" s="6">
        <v>12764</v>
      </c>
      <c r="H3" s="6">
        <v>12764</v>
      </c>
      <c r="I3" t="s">
        <v>2123</v>
      </c>
      <c r="J3" s="8">
        <v>1617</v>
      </c>
      <c r="K3" s="34">
        <f t="shared" si="0"/>
        <v>0.30625000000000002</v>
      </c>
      <c r="L3">
        <v>102</v>
      </c>
      <c r="M3">
        <f t="shared" si="1"/>
        <v>31.237500000000001</v>
      </c>
      <c r="N3" s="72">
        <v>2.8000000000000001E-2</v>
      </c>
      <c r="O3">
        <f t="shared" si="2"/>
        <v>0.87465000000000004</v>
      </c>
      <c r="P3" s="7">
        <f t="shared" ref="P3:P66" si="3">N3*0.845</f>
        <v>2.366E-2</v>
      </c>
      <c r="Q3" s="75">
        <f t="shared" ref="Q3:Q66" si="4">M3*P3</f>
        <v>0.73907925000000008</v>
      </c>
    </row>
    <row r="4" spans="1:21" x14ac:dyDescent="0.25">
      <c r="A4">
        <v>71160</v>
      </c>
      <c r="B4">
        <v>2072</v>
      </c>
      <c r="C4" t="s">
        <v>35</v>
      </c>
      <c r="D4" t="s">
        <v>36</v>
      </c>
      <c r="E4" t="s">
        <v>27</v>
      </c>
      <c r="F4">
        <v>130</v>
      </c>
      <c r="G4" s="6">
        <v>12763.44</v>
      </c>
      <c r="H4" s="6">
        <v>12763.44</v>
      </c>
      <c r="I4" t="s">
        <v>2123</v>
      </c>
      <c r="J4" s="8">
        <v>1593</v>
      </c>
      <c r="K4" s="34">
        <f t="shared" si="0"/>
        <v>0.30170454545454545</v>
      </c>
      <c r="L4">
        <v>102</v>
      </c>
      <c r="M4">
        <f t="shared" si="1"/>
        <v>30.773863636363636</v>
      </c>
      <c r="N4" s="72">
        <v>2.8000000000000001E-2</v>
      </c>
      <c r="O4">
        <f t="shared" si="2"/>
        <v>0.86166818181818183</v>
      </c>
      <c r="P4" s="7">
        <f t="shared" si="3"/>
        <v>2.366E-2</v>
      </c>
      <c r="Q4" s="75">
        <f t="shared" si="4"/>
        <v>0.72810961363636362</v>
      </c>
    </row>
    <row r="5" spans="1:21" x14ac:dyDescent="0.25">
      <c r="A5">
        <v>71121</v>
      </c>
      <c r="B5">
        <v>12233</v>
      </c>
      <c r="C5" t="s">
        <v>56</v>
      </c>
      <c r="D5" t="s">
        <v>25</v>
      </c>
      <c r="F5">
        <v>130</v>
      </c>
      <c r="G5" s="6">
        <v>12762.71</v>
      </c>
      <c r="H5" s="6">
        <v>12762.71</v>
      </c>
      <c r="I5" t="s">
        <v>2123</v>
      </c>
      <c r="J5" s="8">
        <v>1411</v>
      </c>
      <c r="K5" s="34">
        <f t="shared" si="0"/>
        <v>0.26723484848484846</v>
      </c>
      <c r="L5">
        <v>102</v>
      </c>
      <c r="M5">
        <f t="shared" si="1"/>
        <v>27.257954545454542</v>
      </c>
      <c r="N5" s="72">
        <v>2.8000000000000001E-2</v>
      </c>
      <c r="O5">
        <f t="shared" si="2"/>
        <v>0.76322272727272722</v>
      </c>
      <c r="P5" s="7">
        <f t="shared" si="3"/>
        <v>2.366E-2</v>
      </c>
      <c r="Q5" s="75">
        <f t="shared" si="4"/>
        <v>0.64492320454545449</v>
      </c>
    </row>
    <row r="6" spans="1:21" x14ac:dyDescent="0.25">
      <c r="A6">
        <v>69928</v>
      </c>
      <c r="B6">
        <v>17195</v>
      </c>
      <c r="C6" t="s">
        <v>65</v>
      </c>
      <c r="D6" t="s">
        <v>66</v>
      </c>
      <c r="E6" t="s">
        <v>27</v>
      </c>
      <c r="F6">
        <v>130</v>
      </c>
      <c r="G6" s="6">
        <v>12764.24</v>
      </c>
      <c r="H6" s="6">
        <v>12764.24</v>
      </c>
      <c r="I6" t="s">
        <v>2123</v>
      </c>
      <c r="J6">
        <v>559</v>
      </c>
      <c r="K6" s="34">
        <f t="shared" si="0"/>
        <v>0.10587121212121212</v>
      </c>
      <c r="L6">
        <v>102</v>
      </c>
      <c r="M6">
        <f t="shared" si="1"/>
        <v>10.798863636363636</v>
      </c>
      <c r="N6" s="72">
        <v>2.8000000000000001E-2</v>
      </c>
      <c r="O6">
        <f t="shared" si="2"/>
        <v>0.30236818181818181</v>
      </c>
      <c r="P6" s="7">
        <f t="shared" si="3"/>
        <v>2.366E-2</v>
      </c>
      <c r="Q6" s="75">
        <f t="shared" si="4"/>
        <v>0.25550111363636363</v>
      </c>
    </row>
    <row r="7" spans="1:21" x14ac:dyDescent="0.25">
      <c r="A7">
        <v>71064</v>
      </c>
      <c r="B7">
        <v>17784</v>
      </c>
      <c r="C7" t="s">
        <v>43</v>
      </c>
      <c r="D7" t="s">
        <v>67</v>
      </c>
      <c r="F7">
        <v>130</v>
      </c>
      <c r="G7" s="6">
        <v>16899.14</v>
      </c>
      <c r="H7" s="6">
        <v>16899.14</v>
      </c>
      <c r="I7" t="s">
        <v>2130</v>
      </c>
      <c r="J7" s="8">
        <v>1224</v>
      </c>
      <c r="K7" s="34">
        <f t="shared" si="0"/>
        <v>0.23181818181818181</v>
      </c>
      <c r="L7">
        <v>102</v>
      </c>
      <c r="M7">
        <f t="shared" si="1"/>
        <v>23.645454545454545</v>
      </c>
      <c r="N7" s="72">
        <v>2.1000000000000001E-2</v>
      </c>
      <c r="O7">
        <f t="shared" si="2"/>
        <v>0.49655454545454547</v>
      </c>
      <c r="P7" s="7">
        <f t="shared" si="3"/>
        <v>1.7745E-2</v>
      </c>
      <c r="Q7" s="75">
        <f t="shared" si="4"/>
        <v>0.4195885909090909</v>
      </c>
    </row>
    <row r="8" spans="1:21" x14ac:dyDescent="0.25">
      <c r="A8">
        <v>71185</v>
      </c>
      <c r="B8">
        <v>18576</v>
      </c>
      <c r="C8" t="s">
        <v>34</v>
      </c>
      <c r="D8" t="s">
        <v>35</v>
      </c>
      <c r="E8" t="s">
        <v>27</v>
      </c>
      <c r="F8">
        <v>130</v>
      </c>
      <c r="G8" s="6">
        <v>12763.92</v>
      </c>
      <c r="H8" s="6">
        <v>12763.92</v>
      </c>
      <c r="I8" t="s">
        <v>2123</v>
      </c>
      <c r="J8" s="8">
        <v>1684</v>
      </c>
      <c r="K8" s="34">
        <f t="shared" si="0"/>
        <v>0.31893939393939397</v>
      </c>
      <c r="L8">
        <v>102</v>
      </c>
      <c r="M8">
        <f t="shared" si="1"/>
        <v>32.531818181818181</v>
      </c>
      <c r="N8" s="72">
        <v>2.8000000000000001E-2</v>
      </c>
      <c r="O8">
        <f t="shared" si="2"/>
        <v>0.91089090909090908</v>
      </c>
      <c r="P8" s="7">
        <f t="shared" si="3"/>
        <v>2.366E-2</v>
      </c>
      <c r="Q8" s="75">
        <f t="shared" si="4"/>
        <v>0.76970281818181818</v>
      </c>
    </row>
    <row r="9" spans="1:21" x14ac:dyDescent="0.25">
      <c r="A9">
        <v>71200</v>
      </c>
      <c r="B9">
        <v>21275</v>
      </c>
      <c r="C9" t="s">
        <v>67</v>
      </c>
      <c r="D9" t="s">
        <v>69</v>
      </c>
      <c r="E9" t="s">
        <v>70</v>
      </c>
      <c r="F9">
        <v>130</v>
      </c>
      <c r="G9" s="6">
        <v>16899.060000000001</v>
      </c>
      <c r="H9" s="6">
        <v>16899.060000000001</v>
      </c>
      <c r="I9" t="s">
        <v>2130</v>
      </c>
      <c r="J9" s="8">
        <v>2077</v>
      </c>
      <c r="K9" s="34">
        <f t="shared" si="0"/>
        <v>0.39337121212121212</v>
      </c>
      <c r="L9">
        <v>102</v>
      </c>
      <c r="M9">
        <f t="shared" si="1"/>
        <v>40.123863636363637</v>
      </c>
      <c r="N9" s="72">
        <v>2.1000000000000001E-2</v>
      </c>
      <c r="O9">
        <f t="shared" si="2"/>
        <v>0.84260113636363643</v>
      </c>
      <c r="P9" s="7">
        <f t="shared" si="3"/>
        <v>1.7745E-2</v>
      </c>
      <c r="Q9" s="75">
        <f t="shared" si="4"/>
        <v>0.7119979602272728</v>
      </c>
    </row>
    <row r="10" spans="1:21" x14ac:dyDescent="0.25">
      <c r="A10">
        <v>71157</v>
      </c>
      <c r="B10">
        <v>23432</v>
      </c>
      <c r="C10" t="s">
        <v>72</v>
      </c>
      <c r="D10" t="s">
        <v>73</v>
      </c>
      <c r="F10">
        <v>130</v>
      </c>
      <c r="G10" s="6">
        <v>12763.2</v>
      </c>
      <c r="H10" s="6">
        <v>12763.2</v>
      </c>
      <c r="I10" t="s">
        <v>2123</v>
      </c>
      <c r="J10" s="8">
        <v>1589</v>
      </c>
      <c r="K10" s="34">
        <f t="shared" si="0"/>
        <v>0.30094696969696971</v>
      </c>
      <c r="L10">
        <v>102</v>
      </c>
      <c r="M10">
        <f t="shared" si="1"/>
        <v>30.696590909090911</v>
      </c>
      <c r="N10" s="72">
        <v>2.8000000000000001E-2</v>
      </c>
      <c r="O10">
        <f t="shared" si="2"/>
        <v>0.85950454545454558</v>
      </c>
      <c r="P10" s="7">
        <f t="shared" si="3"/>
        <v>2.366E-2</v>
      </c>
      <c r="Q10" s="75">
        <f t="shared" si="4"/>
        <v>0.72628134090909102</v>
      </c>
    </row>
    <row r="11" spans="1:21" x14ac:dyDescent="0.25">
      <c r="A11">
        <v>71152</v>
      </c>
      <c r="B11">
        <v>24198</v>
      </c>
      <c r="C11" t="s">
        <v>36</v>
      </c>
      <c r="D11" t="s">
        <v>74</v>
      </c>
      <c r="E11" t="s">
        <v>27</v>
      </c>
      <c r="F11">
        <v>130</v>
      </c>
      <c r="G11" s="6">
        <v>12763.36</v>
      </c>
      <c r="H11" s="6">
        <v>12763.36</v>
      </c>
      <c r="I11" t="s">
        <v>2123</v>
      </c>
      <c r="J11" s="8">
        <v>1546</v>
      </c>
      <c r="K11" s="34">
        <f t="shared" si="0"/>
        <v>0.29280303030303029</v>
      </c>
      <c r="L11">
        <v>102</v>
      </c>
      <c r="M11">
        <f t="shared" si="1"/>
        <v>29.865909090909089</v>
      </c>
      <c r="N11" s="72">
        <v>2.8000000000000001E-2</v>
      </c>
      <c r="O11">
        <f t="shared" si="2"/>
        <v>0.83624545454545451</v>
      </c>
      <c r="P11" s="7">
        <f t="shared" si="3"/>
        <v>2.366E-2</v>
      </c>
      <c r="Q11" s="75">
        <f t="shared" si="4"/>
        <v>0.70662740909090904</v>
      </c>
    </row>
    <row r="12" spans="1:21" x14ac:dyDescent="0.25">
      <c r="A12">
        <v>71188</v>
      </c>
      <c r="B12">
        <v>28873</v>
      </c>
      <c r="C12" t="s">
        <v>73</v>
      </c>
      <c r="D12" t="s">
        <v>80</v>
      </c>
      <c r="F12">
        <v>130</v>
      </c>
      <c r="G12" s="6">
        <v>12763.12</v>
      </c>
      <c r="H12" s="6">
        <v>12763.12</v>
      </c>
      <c r="I12" t="s">
        <v>2123</v>
      </c>
      <c r="J12" s="8">
        <v>1752</v>
      </c>
      <c r="K12" s="34">
        <f t="shared" si="0"/>
        <v>0.33181818181818185</v>
      </c>
      <c r="L12">
        <v>102</v>
      </c>
      <c r="M12">
        <f t="shared" si="1"/>
        <v>33.845454545454551</v>
      </c>
      <c r="N12" s="72">
        <v>2.8000000000000001E-2</v>
      </c>
      <c r="O12">
        <f t="shared" si="2"/>
        <v>0.94767272727272744</v>
      </c>
      <c r="P12" s="7">
        <f t="shared" si="3"/>
        <v>2.366E-2</v>
      </c>
      <c r="Q12" s="75">
        <f t="shared" si="4"/>
        <v>0.80078345454545474</v>
      </c>
    </row>
    <row r="13" spans="1:21" x14ac:dyDescent="0.25">
      <c r="A13">
        <v>71206</v>
      </c>
      <c r="B13">
        <v>32753</v>
      </c>
      <c r="C13" t="s">
        <v>82</v>
      </c>
      <c r="D13" t="s">
        <v>83</v>
      </c>
      <c r="F13">
        <v>100</v>
      </c>
      <c r="G13" s="6">
        <v>12762.87</v>
      </c>
      <c r="H13" s="6">
        <v>12762.87</v>
      </c>
      <c r="I13" t="s">
        <v>2123</v>
      </c>
      <c r="J13" s="8">
        <v>2063</v>
      </c>
      <c r="K13" s="34">
        <f t="shared" si="0"/>
        <v>0.39071969696969699</v>
      </c>
      <c r="L13">
        <v>102</v>
      </c>
      <c r="M13">
        <f t="shared" si="1"/>
        <v>39.853409090909096</v>
      </c>
      <c r="N13" s="72">
        <v>2.8000000000000001E-2</v>
      </c>
      <c r="O13">
        <f t="shared" si="2"/>
        <v>1.1158954545454547</v>
      </c>
      <c r="P13" s="7">
        <f t="shared" si="3"/>
        <v>2.366E-2</v>
      </c>
      <c r="Q13" s="75">
        <f t="shared" si="4"/>
        <v>0.94293165909090926</v>
      </c>
    </row>
    <row r="14" spans="1:21" x14ac:dyDescent="0.25">
      <c r="A14">
        <v>71190</v>
      </c>
      <c r="B14">
        <v>35193</v>
      </c>
      <c r="C14" t="s">
        <v>66</v>
      </c>
      <c r="D14" t="s">
        <v>84</v>
      </c>
      <c r="E14" t="s">
        <v>27</v>
      </c>
      <c r="F14">
        <v>130</v>
      </c>
      <c r="G14" s="6">
        <v>12764.16</v>
      </c>
      <c r="H14" s="6">
        <v>12764.16</v>
      </c>
      <c r="I14" t="s">
        <v>2123</v>
      </c>
      <c r="J14" s="8">
        <v>1755</v>
      </c>
      <c r="K14" s="34">
        <f t="shared" si="0"/>
        <v>0.33238636363636365</v>
      </c>
      <c r="L14">
        <v>102</v>
      </c>
      <c r="M14">
        <f t="shared" si="1"/>
        <v>33.903409090909093</v>
      </c>
      <c r="N14" s="72">
        <v>2.8000000000000001E-2</v>
      </c>
      <c r="O14">
        <f t="shared" si="2"/>
        <v>0.94929545454545461</v>
      </c>
      <c r="P14" s="7">
        <f t="shared" si="3"/>
        <v>2.366E-2</v>
      </c>
      <c r="Q14" s="75">
        <f t="shared" si="4"/>
        <v>0.80215465909090922</v>
      </c>
    </row>
    <row r="15" spans="1:21" x14ac:dyDescent="0.25">
      <c r="A15">
        <v>71201</v>
      </c>
      <c r="B15">
        <v>36584</v>
      </c>
      <c r="C15" t="s">
        <v>83</v>
      </c>
      <c r="D15" t="s">
        <v>56</v>
      </c>
      <c r="F15">
        <v>130</v>
      </c>
      <c r="G15" s="6">
        <v>12762.79</v>
      </c>
      <c r="H15" s="6">
        <v>12762.79</v>
      </c>
      <c r="I15" t="s">
        <v>2123</v>
      </c>
      <c r="J15" s="8">
        <v>2006</v>
      </c>
      <c r="K15" s="34">
        <f t="shared" si="0"/>
        <v>0.37992424242424244</v>
      </c>
      <c r="L15">
        <v>102</v>
      </c>
      <c r="M15">
        <f t="shared" si="1"/>
        <v>38.752272727272732</v>
      </c>
      <c r="N15" s="72">
        <v>2.8000000000000001E-2</v>
      </c>
      <c r="O15">
        <f t="shared" si="2"/>
        <v>1.0850636363636366</v>
      </c>
      <c r="P15" s="7">
        <f t="shared" si="3"/>
        <v>2.366E-2</v>
      </c>
      <c r="Q15" s="75">
        <f t="shared" si="4"/>
        <v>0.91687877272727292</v>
      </c>
    </row>
    <row r="16" spans="1:21" x14ac:dyDescent="0.25">
      <c r="A16">
        <v>71187</v>
      </c>
      <c r="B16">
        <v>38310</v>
      </c>
      <c r="C16" t="s">
        <v>74</v>
      </c>
      <c r="D16" t="s">
        <v>72</v>
      </c>
      <c r="F16">
        <v>130</v>
      </c>
      <c r="G16" s="6">
        <v>12763.28</v>
      </c>
      <c r="H16" s="6">
        <v>12763.28</v>
      </c>
      <c r="I16" t="s">
        <v>2123</v>
      </c>
      <c r="J16" s="8">
        <v>1706</v>
      </c>
      <c r="K16" s="34">
        <f t="shared" si="0"/>
        <v>0.32310606060606062</v>
      </c>
      <c r="L16">
        <v>102</v>
      </c>
      <c r="M16">
        <f t="shared" si="1"/>
        <v>32.956818181818186</v>
      </c>
      <c r="N16" s="72">
        <v>2.8000000000000001E-2</v>
      </c>
      <c r="O16">
        <f t="shared" si="2"/>
        <v>0.92279090909090922</v>
      </c>
      <c r="P16" s="7">
        <f t="shared" si="3"/>
        <v>2.366E-2</v>
      </c>
      <c r="Q16" s="75">
        <f t="shared" si="4"/>
        <v>0.77975831818181829</v>
      </c>
    </row>
    <row r="17" spans="1:18" x14ac:dyDescent="0.25">
      <c r="A17">
        <v>71148</v>
      </c>
      <c r="B17">
        <v>38311</v>
      </c>
      <c r="C17" t="s">
        <v>80</v>
      </c>
      <c r="D17" t="s">
        <v>82</v>
      </c>
      <c r="F17">
        <v>140</v>
      </c>
      <c r="G17" s="6">
        <v>12762.95</v>
      </c>
      <c r="H17" s="6">
        <v>12762.95</v>
      </c>
      <c r="I17" t="s">
        <v>2123</v>
      </c>
      <c r="J17" s="8">
        <v>1508</v>
      </c>
      <c r="K17" s="34">
        <f t="shared" si="0"/>
        <v>0.28560606060606059</v>
      </c>
      <c r="L17">
        <v>102</v>
      </c>
      <c r="M17">
        <f t="shared" si="1"/>
        <v>29.131818181818179</v>
      </c>
      <c r="N17" s="72">
        <v>2.8000000000000001E-2</v>
      </c>
      <c r="O17">
        <f t="shared" si="2"/>
        <v>0.81569090909090902</v>
      </c>
      <c r="P17" s="7">
        <f t="shared" si="3"/>
        <v>2.366E-2</v>
      </c>
      <c r="Q17" s="75">
        <f t="shared" si="4"/>
        <v>0.68925881818181811</v>
      </c>
    </row>
    <row r="18" spans="1:18" x14ac:dyDescent="0.25">
      <c r="A18">
        <v>71183</v>
      </c>
      <c r="B18">
        <v>40735</v>
      </c>
      <c r="C18" t="s">
        <v>84</v>
      </c>
      <c r="D18" t="s">
        <v>33</v>
      </c>
      <c r="E18" t="s">
        <v>27</v>
      </c>
      <c r="F18">
        <v>130</v>
      </c>
      <c r="G18" s="6">
        <v>12764.08</v>
      </c>
      <c r="H18" s="6">
        <v>12764.08</v>
      </c>
      <c r="I18" t="s">
        <v>2123</v>
      </c>
      <c r="J18" s="8">
        <v>1656</v>
      </c>
      <c r="K18" s="34">
        <f t="shared" si="0"/>
        <v>0.31363636363636366</v>
      </c>
      <c r="L18">
        <v>102</v>
      </c>
      <c r="M18">
        <f t="shared" si="1"/>
        <v>31.990909090909092</v>
      </c>
      <c r="N18" s="72">
        <v>2.8000000000000001E-2</v>
      </c>
      <c r="O18">
        <f t="shared" si="2"/>
        <v>0.89574545454545462</v>
      </c>
      <c r="P18" s="7">
        <f t="shared" si="3"/>
        <v>2.366E-2</v>
      </c>
      <c r="Q18" s="75">
        <f t="shared" si="4"/>
        <v>0.75690490909090913</v>
      </c>
    </row>
    <row r="19" spans="1:18" x14ac:dyDescent="0.25">
      <c r="A19">
        <v>1596</v>
      </c>
      <c r="B19">
        <v>346291</v>
      </c>
      <c r="C19" t="s">
        <v>69</v>
      </c>
      <c r="D19" t="s">
        <v>95</v>
      </c>
      <c r="E19" t="s">
        <v>70</v>
      </c>
      <c r="F19">
        <v>130</v>
      </c>
      <c r="G19" s="6">
        <v>13488.26</v>
      </c>
      <c r="H19" s="6">
        <v>13488.26</v>
      </c>
      <c r="I19" t="s">
        <v>2138</v>
      </c>
      <c r="J19">
        <v>2</v>
      </c>
      <c r="K19" s="34">
        <v>3.7878787878787879E-4</v>
      </c>
      <c r="L19">
        <v>102</v>
      </c>
      <c r="M19">
        <v>3.8636363636363635E-2</v>
      </c>
      <c r="N19" s="72">
        <v>2.7E-2</v>
      </c>
      <c r="O19">
        <f t="shared" si="2"/>
        <v>1.0431818181818181E-3</v>
      </c>
      <c r="P19" s="7">
        <f t="shared" si="3"/>
        <v>2.2814999999999998E-2</v>
      </c>
      <c r="Q19" s="75">
        <f t="shared" si="4"/>
        <v>8.8148863636363631E-4</v>
      </c>
    </row>
    <row r="20" spans="1:18" x14ac:dyDescent="0.25">
      <c r="A20">
        <v>36847</v>
      </c>
      <c r="B20">
        <v>346523</v>
      </c>
      <c r="C20" t="s">
        <v>26</v>
      </c>
      <c r="D20" t="s">
        <v>79</v>
      </c>
      <c r="E20" t="s">
        <v>27</v>
      </c>
      <c r="F20">
        <v>100</v>
      </c>
      <c r="G20" s="6">
        <v>12863.26</v>
      </c>
      <c r="H20" s="6">
        <v>12863.26</v>
      </c>
      <c r="I20" t="s">
        <v>2123</v>
      </c>
      <c r="J20">
        <v>35</v>
      </c>
      <c r="K20" s="34">
        <f t="shared" ref="K20:K41" si="5">J20/5280</f>
        <v>6.628787878787879E-3</v>
      </c>
      <c r="L20">
        <v>102</v>
      </c>
      <c r="M20">
        <f t="shared" ref="M20:M41" si="6">K20*L20</f>
        <v>0.67613636363636365</v>
      </c>
      <c r="N20" s="72">
        <v>2.8000000000000001E-2</v>
      </c>
      <c r="O20">
        <f t="shared" si="2"/>
        <v>1.8931818181818182E-2</v>
      </c>
      <c r="P20" s="7">
        <f t="shared" si="3"/>
        <v>2.366E-2</v>
      </c>
      <c r="Q20" s="75">
        <f t="shared" si="4"/>
        <v>1.5997386363636363E-2</v>
      </c>
    </row>
    <row r="21" spans="1:18" x14ac:dyDescent="0.25">
      <c r="A21">
        <v>37516</v>
      </c>
      <c r="B21">
        <v>346524</v>
      </c>
      <c r="C21" t="s">
        <v>79</v>
      </c>
      <c r="D21" t="s">
        <v>59</v>
      </c>
      <c r="E21" t="s">
        <v>27</v>
      </c>
      <c r="F21">
        <v>100</v>
      </c>
      <c r="G21" s="6">
        <v>13971.29</v>
      </c>
      <c r="H21" s="6">
        <v>13971.29</v>
      </c>
      <c r="I21" t="s">
        <v>2123</v>
      </c>
      <c r="J21">
        <v>36</v>
      </c>
      <c r="K21" s="34">
        <f t="shared" si="5"/>
        <v>6.8181818181818179E-3</v>
      </c>
      <c r="L21">
        <v>102</v>
      </c>
      <c r="M21">
        <f t="shared" si="6"/>
        <v>0.69545454545454544</v>
      </c>
      <c r="N21" s="71">
        <v>0.03</v>
      </c>
      <c r="O21">
        <f t="shared" si="2"/>
        <v>2.0863636363636362E-2</v>
      </c>
      <c r="P21" s="7">
        <f t="shared" si="3"/>
        <v>2.5349999999999998E-2</v>
      </c>
      <c r="Q21" s="75">
        <f t="shared" si="4"/>
        <v>1.7629772727272727E-2</v>
      </c>
    </row>
    <row r="22" spans="1:18" x14ac:dyDescent="0.25">
      <c r="A22">
        <v>58198</v>
      </c>
      <c r="B22">
        <v>347057</v>
      </c>
      <c r="C22" t="s">
        <v>95</v>
      </c>
      <c r="D22" t="s">
        <v>96</v>
      </c>
      <c r="E22" t="s">
        <v>27</v>
      </c>
      <c r="F22">
        <v>130</v>
      </c>
      <c r="G22" s="6">
        <v>13488.18</v>
      </c>
      <c r="H22" s="6">
        <v>13488.18</v>
      </c>
      <c r="I22" t="s">
        <v>2130</v>
      </c>
      <c r="J22">
        <v>199</v>
      </c>
      <c r="K22" s="34">
        <f t="shared" si="5"/>
        <v>3.7689393939393939E-2</v>
      </c>
      <c r="L22">
        <v>102</v>
      </c>
      <c r="M22">
        <f t="shared" si="6"/>
        <v>3.8443181818181817</v>
      </c>
      <c r="N22" s="72">
        <v>2.7E-2</v>
      </c>
      <c r="O22">
        <f t="shared" si="2"/>
        <v>0.10379659090909091</v>
      </c>
      <c r="P22" s="7">
        <f t="shared" si="3"/>
        <v>2.2814999999999998E-2</v>
      </c>
      <c r="Q22" s="75">
        <f t="shared" si="4"/>
        <v>8.7708119318181815E-2</v>
      </c>
    </row>
    <row r="23" spans="1:18" x14ac:dyDescent="0.25">
      <c r="A23">
        <v>70985</v>
      </c>
      <c r="B23">
        <v>347060</v>
      </c>
      <c r="C23" t="s">
        <v>96</v>
      </c>
      <c r="D23" t="s">
        <v>65</v>
      </c>
      <c r="F23">
        <v>130</v>
      </c>
      <c r="G23" s="6">
        <v>12764.32</v>
      </c>
      <c r="H23" s="6">
        <v>12764.32</v>
      </c>
      <c r="I23" t="s">
        <v>2123</v>
      </c>
      <c r="J23" s="8">
        <v>1049</v>
      </c>
      <c r="K23" s="34">
        <f t="shared" si="5"/>
        <v>0.19867424242424242</v>
      </c>
      <c r="L23">
        <v>102</v>
      </c>
      <c r="M23">
        <f t="shared" si="6"/>
        <v>20.264772727272728</v>
      </c>
      <c r="N23" s="72">
        <v>2.8000000000000001E-2</v>
      </c>
      <c r="O23">
        <f t="shared" si="2"/>
        <v>0.5674136363636364</v>
      </c>
      <c r="P23" s="7">
        <f t="shared" si="3"/>
        <v>2.366E-2</v>
      </c>
      <c r="Q23" s="75">
        <f t="shared" si="4"/>
        <v>0.47946452272727275</v>
      </c>
    </row>
    <row r="24" spans="1:18" x14ac:dyDescent="0.25">
      <c r="A24">
        <v>71237</v>
      </c>
      <c r="B24">
        <v>12953</v>
      </c>
      <c r="C24" t="s">
        <v>57</v>
      </c>
      <c r="D24" t="s">
        <v>58</v>
      </c>
      <c r="F24">
        <v>130</v>
      </c>
      <c r="G24" s="6">
        <v>17376.07</v>
      </c>
      <c r="H24" s="6">
        <v>17376.07</v>
      </c>
      <c r="I24" t="s">
        <v>2131</v>
      </c>
      <c r="J24" s="8">
        <v>18817</v>
      </c>
      <c r="K24" s="34">
        <f t="shared" si="5"/>
        <v>3.5638257575757577</v>
      </c>
      <c r="L24">
        <v>90</v>
      </c>
      <c r="M24">
        <f t="shared" si="6"/>
        <v>320.74431818181819</v>
      </c>
      <c r="N24" s="73">
        <v>3.0599999999999999E-2</v>
      </c>
      <c r="O24">
        <f t="shared" si="2"/>
        <v>9.814776136363637</v>
      </c>
      <c r="P24" s="7">
        <f t="shared" si="3"/>
        <v>2.5856999999999998E-2</v>
      </c>
      <c r="Q24" s="75">
        <f t="shared" si="4"/>
        <v>8.2934858352272727</v>
      </c>
      <c r="R24" s="75">
        <f>SUM(Q24:Q27)</f>
        <v>10.48493572159091</v>
      </c>
    </row>
    <row r="25" spans="1:18" x14ac:dyDescent="0.25">
      <c r="A25">
        <v>71234</v>
      </c>
      <c r="B25">
        <v>346920</v>
      </c>
      <c r="C25" t="s">
        <v>58</v>
      </c>
      <c r="D25" t="s">
        <v>81</v>
      </c>
      <c r="F25">
        <v>110</v>
      </c>
      <c r="G25" s="6">
        <v>17375.990000000002</v>
      </c>
      <c r="H25" s="6">
        <v>17375.990000000002</v>
      </c>
      <c r="I25" t="s">
        <v>2131</v>
      </c>
      <c r="J25" s="8">
        <v>4882</v>
      </c>
      <c r="K25" s="34">
        <f t="shared" si="5"/>
        <v>0.92462121212121207</v>
      </c>
      <c r="L25">
        <v>90</v>
      </c>
      <c r="M25">
        <f t="shared" si="6"/>
        <v>83.215909090909079</v>
      </c>
      <c r="N25" s="73">
        <v>3.0599999999999999E-2</v>
      </c>
      <c r="O25">
        <f t="shared" si="2"/>
        <v>2.5464068181818176</v>
      </c>
      <c r="P25" s="7">
        <f t="shared" si="3"/>
        <v>2.5856999999999998E-2</v>
      </c>
      <c r="Q25" s="75">
        <f t="shared" si="4"/>
        <v>2.1517137613636357</v>
      </c>
    </row>
    <row r="26" spans="1:18" x14ac:dyDescent="0.25">
      <c r="A26">
        <v>71525</v>
      </c>
      <c r="B26" t="s">
        <v>99</v>
      </c>
      <c r="C26" t="s">
        <v>100</v>
      </c>
      <c r="D26" t="s">
        <v>101</v>
      </c>
      <c r="F26">
        <v>110</v>
      </c>
      <c r="G26" s="6">
        <v>39000</v>
      </c>
      <c r="H26" s="6">
        <v>39000</v>
      </c>
      <c r="I26" t="s">
        <v>2132</v>
      </c>
      <c r="J26">
        <v>54</v>
      </c>
      <c r="K26" s="34">
        <f t="shared" si="5"/>
        <v>1.0227272727272727E-2</v>
      </c>
      <c r="L26">
        <v>90</v>
      </c>
      <c r="M26">
        <f t="shared" si="6"/>
        <v>0.92045454545454541</v>
      </c>
      <c r="N26" s="73">
        <v>2.2800000000000001E-2</v>
      </c>
      <c r="O26">
        <f t="shared" si="2"/>
        <v>2.0986363636363636E-2</v>
      </c>
      <c r="P26" s="7">
        <f t="shared" si="3"/>
        <v>1.9265999999999998E-2</v>
      </c>
      <c r="Q26" s="75">
        <f t="shared" si="4"/>
        <v>1.7733477272727269E-2</v>
      </c>
    </row>
    <row r="27" spans="1:18" x14ac:dyDescent="0.25">
      <c r="A27">
        <v>71526</v>
      </c>
      <c r="B27" t="s">
        <v>102</v>
      </c>
      <c r="C27" t="s">
        <v>101</v>
      </c>
      <c r="D27" t="s">
        <v>57</v>
      </c>
      <c r="F27">
        <v>110</v>
      </c>
      <c r="G27" s="6">
        <v>39000</v>
      </c>
      <c r="H27" s="6">
        <v>39000</v>
      </c>
      <c r="I27" t="s">
        <v>2132</v>
      </c>
      <c r="J27">
        <v>67</v>
      </c>
      <c r="K27" s="34">
        <f t="shared" si="5"/>
        <v>1.268939393939394E-2</v>
      </c>
      <c r="L27">
        <v>90</v>
      </c>
      <c r="M27">
        <f t="shared" si="6"/>
        <v>1.1420454545454546</v>
      </c>
      <c r="N27" s="73">
        <v>2.2800000000000001E-2</v>
      </c>
      <c r="O27">
        <f t="shared" si="2"/>
        <v>2.6038636363636364E-2</v>
      </c>
      <c r="P27" s="7">
        <f t="shared" si="3"/>
        <v>1.9265999999999998E-2</v>
      </c>
      <c r="Q27" s="75">
        <f t="shared" si="4"/>
        <v>2.2002647727272725E-2</v>
      </c>
    </row>
    <row r="28" spans="1:18" x14ac:dyDescent="0.25">
      <c r="A28">
        <v>71212</v>
      </c>
      <c r="B28">
        <v>1283</v>
      </c>
      <c r="C28" t="s">
        <v>29</v>
      </c>
      <c r="D28" t="s">
        <v>30</v>
      </c>
      <c r="F28">
        <v>130</v>
      </c>
      <c r="G28" s="6">
        <v>21623.53</v>
      </c>
      <c r="H28" s="6">
        <v>21623.53</v>
      </c>
      <c r="I28" t="s">
        <v>2128</v>
      </c>
      <c r="J28" s="8">
        <v>2284</v>
      </c>
      <c r="K28" s="34">
        <f t="shared" si="5"/>
        <v>0.43257575757575756</v>
      </c>
      <c r="L28">
        <v>78</v>
      </c>
      <c r="M28">
        <f t="shared" si="6"/>
        <v>33.740909090909092</v>
      </c>
      <c r="N28" s="72">
        <v>1.7000000000000001E-2</v>
      </c>
      <c r="O28">
        <f t="shared" si="2"/>
        <v>0.57359545454545457</v>
      </c>
      <c r="P28" s="7">
        <f t="shared" si="3"/>
        <v>1.4365000000000001E-2</v>
      </c>
      <c r="Q28" s="75">
        <f t="shared" si="4"/>
        <v>0.48468815909090912</v>
      </c>
      <c r="R28" s="75">
        <f>SUM(Q28:Q46)</f>
        <v>5.6294629772727278</v>
      </c>
    </row>
    <row r="29" spans="1:18" x14ac:dyDescent="0.25">
      <c r="A29">
        <v>71174</v>
      </c>
      <c r="B29">
        <v>1284</v>
      </c>
      <c r="C29" t="s">
        <v>31</v>
      </c>
      <c r="D29" t="s">
        <v>32</v>
      </c>
      <c r="F29">
        <v>130</v>
      </c>
      <c r="G29" s="6">
        <v>21623.69</v>
      </c>
      <c r="H29" s="6">
        <v>21623.69</v>
      </c>
      <c r="I29" t="s">
        <v>2128</v>
      </c>
      <c r="J29" s="8">
        <v>1650</v>
      </c>
      <c r="K29" s="34">
        <f t="shared" si="5"/>
        <v>0.3125</v>
      </c>
      <c r="L29">
        <v>78</v>
      </c>
      <c r="M29">
        <f t="shared" si="6"/>
        <v>24.375</v>
      </c>
      <c r="N29" s="72">
        <v>1.7000000000000001E-2</v>
      </c>
      <c r="O29">
        <f t="shared" si="2"/>
        <v>0.41437500000000005</v>
      </c>
      <c r="P29" s="7">
        <f t="shared" si="3"/>
        <v>1.4365000000000001E-2</v>
      </c>
      <c r="Q29" s="75">
        <f t="shared" si="4"/>
        <v>0.35014687500000002</v>
      </c>
    </row>
    <row r="30" spans="1:18" x14ac:dyDescent="0.25">
      <c r="A30">
        <v>71027</v>
      </c>
      <c r="B30">
        <v>6737</v>
      </c>
      <c r="C30" t="s">
        <v>42</v>
      </c>
      <c r="D30" t="s">
        <v>43</v>
      </c>
      <c r="F30">
        <v>130</v>
      </c>
      <c r="G30" s="6">
        <v>16899.22</v>
      </c>
      <c r="H30" s="6">
        <v>16899.22</v>
      </c>
      <c r="I30" t="s">
        <v>2130</v>
      </c>
      <c r="J30" s="8">
        <v>1123</v>
      </c>
      <c r="K30" s="34">
        <f t="shared" si="5"/>
        <v>0.21268939393939393</v>
      </c>
      <c r="L30">
        <v>78</v>
      </c>
      <c r="M30">
        <f t="shared" si="6"/>
        <v>16.589772727272727</v>
      </c>
      <c r="N30" s="72">
        <v>2.1000000000000001E-2</v>
      </c>
      <c r="O30">
        <f t="shared" si="2"/>
        <v>0.3483852272727273</v>
      </c>
      <c r="P30" s="7">
        <f t="shared" si="3"/>
        <v>1.7745E-2</v>
      </c>
      <c r="Q30" s="75">
        <f t="shared" si="4"/>
        <v>0.29438551704545457</v>
      </c>
    </row>
    <row r="31" spans="1:18" x14ac:dyDescent="0.25">
      <c r="A31">
        <v>70804</v>
      </c>
      <c r="B31">
        <v>6738</v>
      </c>
      <c r="C31" t="s">
        <v>44</v>
      </c>
      <c r="D31" t="s">
        <v>45</v>
      </c>
      <c r="F31">
        <v>130</v>
      </c>
      <c r="G31" s="6">
        <v>16899.63</v>
      </c>
      <c r="H31" s="6">
        <v>16899.63</v>
      </c>
      <c r="I31" t="s">
        <v>2130</v>
      </c>
      <c r="J31">
        <v>912</v>
      </c>
      <c r="K31" s="34">
        <f t="shared" si="5"/>
        <v>0.17272727272727273</v>
      </c>
      <c r="L31">
        <v>78</v>
      </c>
      <c r="M31">
        <f t="shared" si="6"/>
        <v>13.472727272727273</v>
      </c>
      <c r="N31" s="72">
        <v>2.1000000000000001E-2</v>
      </c>
      <c r="O31">
        <f t="shared" si="2"/>
        <v>0.28292727272727275</v>
      </c>
      <c r="P31" s="7">
        <f t="shared" si="3"/>
        <v>1.7745E-2</v>
      </c>
      <c r="Q31" s="75">
        <f t="shared" si="4"/>
        <v>0.23907354545454546</v>
      </c>
    </row>
    <row r="32" spans="1:18" x14ac:dyDescent="0.25">
      <c r="A32">
        <v>71096</v>
      </c>
      <c r="B32">
        <v>9205</v>
      </c>
      <c r="C32" t="s">
        <v>48</v>
      </c>
      <c r="D32" t="s">
        <v>31</v>
      </c>
      <c r="F32">
        <v>130</v>
      </c>
      <c r="G32" s="6">
        <v>21623.77</v>
      </c>
      <c r="H32" s="6">
        <v>21623.77</v>
      </c>
      <c r="I32" t="s">
        <v>2128</v>
      </c>
      <c r="J32" s="8">
        <v>1477</v>
      </c>
      <c r="K32" s="34">
        <f t="shared" si="5"/>
        <v>0.27973484848484848</v>
      </c>
      <c r="L32">
        <v>78</v>
      </c>
      <c r="M32">
        <f t="shared" si="6"/>
        <v>21.819318181818183</v>
      </c>
      <c r="N32" s="72">
        <v>1.7000000000000001E-2</v>
      </c>
      <c r="O32">
        <f t="shared" si="2"/>
        <v>0.37092840909090913</v>
      </c>
      <c r="P32" s="7">
        <f t="shared" si="3"/>
        <v>1.4365000000000001E-2</v>
      </c>
      <c r="Q32" s="75">
        <f t="shared" si="4"/>
        <v>0.31343450568181824</v>
      </c>
    </row>
    <row r="33" spans="1:18" x14ac:dyDescent="0.25">
      <c r="A33">
        <v>71066</v>
      </c>
      <c r="B33">
        <v>10862</v>
      </c>
      <c r="C33" t="s">
        <v>51</v>
      </c>
      <c r="D33" t="s">
        <v>42</v>
      </c>
      <c r="F33">
        <v>130</v>
      </c>
      <c r="G33" s="6">
        <v>16899.3</v>
      </c>
      <c r="H33" s="6">
        <v>16899.3</v>
      </c>
      <c r="I33" t="s">
        <v>2130</v>
      </c>
      <c r="J33" s="8">
        <v>1185</v>
      </c>
      <c r="K33" s="34">
        <f t="shared" si="5"/>
        <v>0.22443181818181818</v>
      </c>
      <c r="L33">
        <v>78</v>
      </c>
      <c r="M33">
        <f t="shared" si="6"/>
        <v>17.505681818181817</v>
      </c>
      <c r="N33" s="72">
        <v>2.1000000000000001E-2</v>
      </c>
      <c r="O33">
        <f t="shared" si="2"/>
        <v>0.36761931818181814</v>
      </c>
      <c r="P33" s="7">
        <f t="shared" si="3"/>
        <v>1.7745E-2</v>
      </c>
      <c r="Q33" s="75">
        <f t="shared" si="4"/>
        <v>0.31063832386363632</v>
      </c>
    </row>
    <row r="34" spans="1:18" x14ac:dyDescent="0.25">
      <c r="A34">
        <v>71111</v>
      </c>
      <c r="B34">
        <v>12232</v>
      </c>
      <c r="C34" t="s">
        <v>54</v>
      </c>
      <c r="D34" t="s">
        <v>55</v>
      </c>
      <c r="F34">
        <v>130</v>
      </c>
      <c r="G34" s="6">
        <v>16899.79</v>
      </c>
      <c r="H34" s="6">
        <v>16899.79</v>
      </c>
      <c r="I34" t="s">
        <v>2130</v>
      </c>
      <c r="J34" s="8">
        <v>1353</v>
      </c>
      <c r="K34" s="34">
        <f t="shared" si="5"/>
        <v>0.25624999999999998</v>
      </c>
      <c r="L34">
        <v>78</v>
      </c>
      <c r="M34">
        <f t="shared" si="6"/>
        <v>19.987499999999997</v>
      </c>
      <c r="N34" s="72">
        <v>2.1000000000000001E-2</v>
      </c>
      <c r="O34">
        <f t="shared" si="2"/>
        <v>0.41973749999999999</v>
      </c>
      <c r="P34" s="7">
        <f t="shared" si="3"/>
        <v>1.7745E-2</v>
      </c>
      <c r="Q34" s="75">
        <f t="shared" si="4"/>
        <v>0.35467818749999996</v>
      </c>
    </row>
    <row r="35" spans="1:18" x14ac:dyDescent="0.25">
      <c r="A35">
        <v>71223</v>
      </c>
      <c r="B35">
        <v>27275</v>
      </c>
      <c r="C35" t="s">
        <v>32</v>
      </c>
      <c r="D35" t="s">
        <v>29</v>
      </c>
      <c r="F35">
        <v>130</v>
      </c>
      <c r="G35" s="6">
        <v>21623.61</v>
      </c>
      <c r="H35" s="6">
        <v>21623.61</v>
      </c>
      <c r="I35" t="s">
        <v>2128</v>
      </c>
      <c r="J35" s="8">
        <v>2726</v>
      </c>
      <c r="K35" s="34">
        <f t="shared" si="5"/>
        <v>0.51628787878787874</v>
      </c>
      <c r="L35">
        <v>78</v>
      </c>
      <c r="M35">
        <f t="shared" si="6"/>
        <v>40.270454545454541</v>
      </c>
      <c r="N35" s="72">
        <v>1.7000000000000001E-2</v>
      </c>
      <c r="O35">
        <f t="shared" si="2"/>
        <v>0.68459772727272727</v>
      </c>
      <c r="P35" s="7">
        <f t="shared" si="3"/>
        <v>1.4365000000000001E-2</v>
      </c>
      <c r="Q35" s="75">
        <f t="shared" si="4"/>
        <v>0.57848507954545447</v>
      </c>
    </row>
    <row r="36" spans="1:18" x14ac:dyDescent="0.25">
      <c r="A36">
        <v>70724</v>
      </c>
      <c r="B36">
        <v>33296</v>
      </c>
      <c r="C36" t="s">
        <v>57</v>
      </c>
      <c r="D36" t="s">
        <v>48</v>
      </c>
      <c r="F36">
        <v>130</v>
      </c>
      <c r="G36" s="6">
        <v>21623.85</v>
      </c>
      <c r="H36" s="6">
        <v>21623.85</v>
      </c>
      <c r="I36" t="s">
        <v>2128</v>
      </c>
      <c r="J36">
        <v>806</v>
      </c>
      <c r="K36" s="34">
        <f t="shared" si="5"/>
        <v>0.15265151515151515</v>
      </c>
      <c r="L36">
        <v>78</v>
      </c>
      <c r="M36">
        <f t="shared" si="6"/>
        <v>11.906818181818181</v>
      </c>
      <c r="N36" s="72">
        <v>1.7000000000000001E-2</v>
      </c>
      <c r="O36">
        <f t="shared" si="2"/>
        <v>0.20241590909090909</v>
      </c>
      <c r="P36" s="7">
        <f t="shared" si="3"/>
        <v>1.4365000000000001E-2</v>
      </c>
      <c r="Q36" s="75">
        <f t="shared" si="4"/>
        <v>0.17104144318181819</v>
      </c>
    </row>
    <row r="37" spans="1:18" x14ac:dyDescent="0.25">
      <c r="A37">
        <v>69850</v>
      </c>
      <c r="B37">
        <v>38626</v>
      </c>
      <c r="C37" t="s">
        <v>88</v>
      </c>
      <c r="D37" t="s">
        <v>51</v>
      </c>
      <c r="F37">
        <v>130</v>
      </c>
      <c r="G37" s="6">
        <v>16899.38</v>
      </c>
      <c r="H37" s="6">
        <v>16899.38</v>
      </c>
      <c r="I37" t="s">
        <v>2130</v>
      </c>
      <c r="J37">
        <v>635</v>
      </c>
      <c r="K37" s="34">
        <f t="shared" si="5"/>
        <v>0.12026515151515152</v>
      </c>
      <c r="L37">
        <v>78</v>
      </c>
      <c r="M37">
        <f t="shared" si="6"/>
        <v>9.3806818181818183</v>
      </c>
      <c r="N37" s="72">
        <v>2.1000000000000001E-2</v>
      </c>
      <c r="O37">
        <f t="shared" si="2"/>
        <v>0.1969943181818182</v>
      </c>
      <c r="P37" s="7">
        <f t="shared" si="3"/>
        <v>1.7745E-2</v>
      </c>
      <c r="Q37" s="75">
        <f t="shared" si="4"/>
        <v>0.16646019886363636</v>
      </c>
    </row>
    <row r="38" spans="1:18" x14ac:dyDescent="0.25">
      <c r="A38">
        <v>71166</v>
      </c>
      <c r="B38">
        <v>43158</v>
      </c>
      <c r="C38" t="s">
        <v>89</v>
      </c>
      <c r="D38" t="s">
        <v>90</v>
      </c>
      <c r="F38">
        <v>130</v>
      </c>
      <c r="G38" s="6">
        <v>16900.11</v>
      </c>
      <c r="H38" s="6">
        <v>16900.11</v>
      </c>
      <c r="I38" t="s">
        <v>2130</v>
      </c>
      <c r="J38" s="8">
        <v>1694</v>
      </c>
      <c r="K38" s="34">
        <f t="shared" si="5"/>
        <v>0.32083333333333336</v>
      </c>
      <c r="L38">
        <v>78</v>
      </c>
      <c r="M38">
        <f t="shared" si="6"/>
        <v>25.025000000000002</v>
      </c>
      <c r="N38" s="72">
        <v>2.1000000000000001E-2</v>
      </c>
      <c r="O38">
        <f t="shared" si="2"/>
        <v>0.52552500000000013</v>
      </c>
      <c r="P38" s="7">
        <f t="shared" si="3"/>
        <v>1.7745E-2</v>
      </c>
      <c r="Q38" s="75">
        <f t="shared" si="4"/>
        <v>0.44406862500000005</v>
      </c>
    </row>
    <row r="39" spans="1:18" x14ac:dyDescent="0.25">
      <c r="A39">
        <v>71207</v>
      </c>
      <c r="B39">
        <v>43209</v>
      </c>
      <c r="C39" t="s">
        <v>90</v>
      </c>
      <c r="D39" t="s">
        <v>91</v>
      </c>
      <c r="F39">
        <v>130</v>
      </c>
      <c r="G39" s="6">
        <v>16900.03</v>
      </c>
      <c r="H39" s="6">
        <v>16900.03</v>
      </c>
      <c r="I39" t="s">
        <v>2130</v>
      </c>
      <c r="J39" s="8">
        <v>2082</v>
      </c>
      <c r="K39" s="34">
        <f t="shared" si="5"/>
        <v>0.39431818181818185</v>
      </c>
      <c r="L39">
        <v>78</v>
      </c>
      <c r="M39">
        <f t="shared" si="6"/>
        <v>30.756818181818183</v>
      </c>
      <c r="N39" s="72">
        <v>2.1000000000000001E-2</v>
      </c>
      <c r="O39">
        <f t="shared" si="2"/>
        <v>0.64589318181818189</v>
      </c>
      <c r="P39" s="7">
        <f t="shared" si="3"/>
        <v>1.7745E-2</v>
      </c>
      <c r="Q39" s="75">
        <f t="shared" si="4"/>
        <v>0.54577973863636364</v>
      </c>
    </row>
    <row r="40" spans="1:18" x14ac:dyDescent="0.25">
      <c r="A40">
        <v>71215</v>
      </c>
      <c r="B40">
        <v>43827</v>
      </c>
      <c r="C40" t="s">
        <v>91</v>
      </c>
      <c r="D40" t="s">
        <v>92</v>
      </c>
      <c r="F40">
        <v>130</v>
      </c>
      <c r="G40" s="6">
        <v>16899.95</v>
      </c>
      <c r="H40" s="6">
        <v>16899.95</v>
      </c>
      <c r="I40" t="s">
        <v>2130</v>
      </c>
      <c r="J40" s="8">
        <v>2139</v>
      </c>
      <c r="K40" s="34">
        <f t="shared" si="5"/>
        <v>0.40511363636363634</v>
      </c>
      <c r="L40">
        <v>78</v>
      </c>
      <c r="M40">
        <f t="shared" si="6"/>
        <v>31.598863636363635</v>
      </c>
      <c r="N40" s="72">
        <v>2.1000000000000001E-2</v>
      </c>
      <c r="O40">
        <f t="shared" si="2"/>
        <v>0.66357613636363633</v>
      </c>
      <c r="P40" s="7">
        <f t="shared" si="3"/>
        <v>1.7745E-2</v>
      </c>
      <c r="Q40" s="75">
        <f t="shared" si="4"/>
        <v>0.5607218352272727</v>
      </c>
    </row>
    <row r="41" spans="1:18" x14ac:dyDescent="0.25">
      <c r="A41">
        <v>68352</v>
      </c>
      <c r="B41">
        <v>346307</v>
      </c>
      <c r="C41" t="s">
        <v>55</v>
      </c>
      <c r="D41" t="s">
        <v>44</v>
      </c>
      <c r="E41" t="s">
        <v>94</v>
      </c>
      <c r="F41">
        <v>130</v>
      </c>
      <c r="G41" s="6">
        <v>16899.71</v>
      </c>
      <c r="H41" s="6">
        <v>16899.71</v>
      </c>
      <c r="I41" t="s">
        <v>2130</v>
      </c>
      <c r="J41">
        <v>450</v>
      </c>
      <c r="K41" s="34">
        <f t="shared" si="5"/>
        <v>8.5227272727272721E-2</v>
      </c>
      <c r="L41">
        <v>78</v>
      </c>
      <c r="M41">
        <f t="shared" si="6"/>
        <v>6.6477272727272725</v>
      </c>
      <c r="N41" s="72">
        <v>2.1000000000000001E-2</v>
      </c>
      <c r="O41">
        <f t="shared" si="2"/>
        <v>0.13960227272727274</v>
      </c>
      <c r="P41" s="7">
        <f t="shared" si="3"/>
        <v>1.7745E-2</v>
      </c>
      <c r="Q41" s="75">
        <f t="shared" si="4"/>
        <v>0.11796392045454546</v>
      </c>
    </row>
    <row r="42" spans="1:18" x14ac:dyDescent="0.25">
      <c r="A42">
        <v>1543</v>
      </c>
      <c r="B42">
        <v>346311</v>
      </c>
      <c r="C42" t="s">
        <v>98</v>
      </c>
      <c r="D42" t="s">
        <v>97</v>
      </c>
      <c r="E42" t="s">
        <v>94</v>
      </c>
      <c r="F42">
        <v>130</v>
      </c>
      <c r="G42" s="6">
        <v>16901.150000000001</v>
      </c>
      <c r="H42" s="6">
        <v>16901.150000000001</v>
      </c>
      <c r="I42" t="s">
        <v>2144</v>
      </c>
      <c r="J42">
        <v>2</v>
      </c>
      <c r="K42" s="34">
        <v>3.7878787878787879E-4</v>
      </c>
      <c r="L42">
        <v>78</v>
      </c>
      <c r="M42">
        <v>2.9545454545454545E-2</v>
      </c>
      <c r="N42" s="72">
        <v>2.1000000000000001E-2</v>
      </c>
      <c r="O42">
        <f t="shared" si="2"/>
        <v>6.2045454545454546E-4</v>
      </c>
      <c r="P42" s="7">
        <f t="shared" si="3"/>
        <v>1.7745E-2</v>
      </c>
      <c r="Q42" s="75">
        <f t="shared" si="4"/>
        <v>5.2428409090909088E-4</v>
      </c>
    </row>
    <row r="43" spans="1:18" x14ac:dyDescent="0.25">
      <c r="A43">
        <v>70739</v>
      </c>
      <c r="B43">
        <v>346711</v>
      </c>
      <c r="C43" t="s">
        <v>45</v>
      </c>
      <c r="D43" t="s">
        <v>88</v>
      </c>
      <c r="E43" t="s">
        <v>94</v>
      </c>
      <c r="F43">
        <v>130</v>
      </c>
      <c r="G43" s="6">
        <v>16899.46</v>
      </c>
      <c r="H43" s="6">
        <v>16899.46</v>
      </c>
      <c r="I43" t="s">
        <v>2130</v>
      </c>
      <c r="J43">
        <v>805</v>
      </c>
      <c r="K43" s="34">
        <f t="shared" ref="K43:K106" si="7">J43/5280</f>
        <v>0.15246212121212122</v>
      </c>
      <c r="L43">
        <v>78</v>
      </c>
      <c r="M43">
        <f t="shared" ref="M43:M106" si="8">K43*L43</f>
        <v>11.892045454545455</v>
      </c>
      <c r="N43" s="72">
        <v>2.1000000000000001E-2</v>
      </c>
      <c r="O43">
        <f t="shared" si="2"/>
        <v>0.24973295454545458</v>
      </c>
      <c r="P43" s="7">
        <f t="shared" si="3"/>
        <v>1.7745E-2</v>
      </c>
      <c r="Q43" s="75">
        <f t="shared" si="4"/>
        <v>0.2110243465909091</v>
      </c>
    </row>
    <row r="44" spans="1:18" x14ac:dyDescent="0.25">
      <c r="A44">
        <v>71005</v>
      </c>
      <c r="B44">
        <v>346886</v>
      </c>
      <c r="C44" t="s">
        <v>92</v>
      </c>
      <c r="D44" t="s">
        <v>54</v>
      </c>
      <c r="F44">
        <v>130</v>
      </c>
      <c r="G44" s="6">
        <v>16899.87</v>
      </c>
      <c r="H44" s="6">
        <v>16899.87</v>
      </c>
      <c r="I44" t="s">
        <v>2130</v>
      </c>
      <c r="J44" s="8">
        <v>1057</v>
      </c>
      <c r="K44" s="34">
        <f t="shared" si="7"/>
        <v>0.20018939393939394</v>
      </c>
      <c r="L44">
        <v>78</v>
      </c>
      <c r="M44">
        <f t="shared" si="8"/>
        <v>15.614772727272728</v>
      </c>
      <c r="N44" s="72">
        <v>2.1000000000000001E-2</v>
      </c>
      <c r="O44">
        <f t="shared" si="2"/>
        <v>0.32791022727272728</v>
      </c>
      <c r="P44" s="7">
        <f t="shared" si="3"/>
        <v>1.7745E-2</v>
      </c>
      <c r="Q44" s="75">
        <f t="shared" si="4"/>
        <v>0.27708414204545456</v>
      </c>
    </row>
    <row r="45" spans="1:18" x14ac:dyDescent="0.25">
      <c r="A45">
        <v>47767</v>
      </c>
      <c r="B45">
        <v>348445</v>
      </c>
      <c r="C45" t="s">
        <v>97</v>
      </c>
      <c r="D45" t="s">
        <v>89</v>
      </c>
      <c r="F45">
        <v>130</v>
      </c>
      <c r="G45" s="6">
        <v>16322</v>
      </c>
      <c r="H45" s="6">
        <v>16322</v>
      </c>
      <c r="I45" t="s">
        <v>2130</v>
      </c>
      <c r="J45">
        <v>90</v>
      </c>
      <c r="K45" s="34">
        <f t="shared" si="7"/>
        <v>1.7045454545454544E-2</v>
      </c>
      <c r="L45">
        <v>78</v>
      </c>
      <c r="M45">
        <f t="shared" si="8"/>
        <v>1.3295454545454544</v>
      </c>
      <c r="N45" s="72">
        <v>2.1999999999999999E-2</v>
      </c>
      <c r="O45">
        <f t="shared" si="2"/>
        <v>2.9249999999999995E-2</v>
      </c>
      <c r="P45" s="7">
        <f t="shared" si="3"/>
        <v>1.8589999999999999E-2</v>
      </c>
      <c r="Q45" s="75">
        <f t="shared" si="4"/>
        <v>2.4716249999999995E-2</v>
      </c>
    </row>
    <row r="46" spans="1:18" x14ac:dyDescent="0.25">
      <c r="A46">
        <v>70406</v>
      </c>
      <c r="B46">
        <v>348446</v>
      </c>
      <c r="C46" t="s">
        <v>30</v>
      </c>
      <c r="D46" t="s">
        <v>98</v>
      </c>
      <c r="F46">
        <v>130</v>
      </c>
      <c r="G46" s="6">
        <v>16901.23</v>
      </c>
      <c r="H46" s="6">
        <v>16901.23</v>
      </c>
      <c r="I46" t="s">
        <v>2130</v>
      </c>
      <c r="J46">
        <v>704</v>
      </c>
      <c r="K46" s="34">
        <f t="shared" si="7"/>
        <v>0.13333333333333333</v>
      </c>
      <c r="L46">
        <v>78</v>
      </c>
      <c r="M46">
        <f t="shared" si="8"/>
        <v>10.4</v>
      </c>
      <c r="N46" s="72">
        <v>2.1000000000000001E-2</v>
      </c>
      <c r="O46">
        <f t="shared" si="2"/>
        <v>0.21840000000000001</v>
      </c>
      <c r="P46" s="7">
        <f t="shared" si="3"/>
        <v>1.7745E-2</v>
      </c>
      <c r="Q46" s="75">
        <f t="shared" si="4"/>
        <v>0.18454800000000002</v>
      </c>
    </row>
    <row r="47" spans="1:18" x14ac:dyDescent="0.25">
      <c r="A47">
        <v>44723</v>
      </c>
      <c r="B47">
        <v>790</v>
      </c>
      <c r="C47" t="s">
        <v>104</v>
      </c>
      <c r="D47" t="s">
        <v>40</v>
      </c>
      <c r="E47" t="s">
        <v>39</v>
      </c>
      <c r="F47" s="6">
        <v>100</v>
      </c>
      <c r="G47" s="6">
        <v>-12871.37</v>
      </c>
      <c r="H47" s="6">
        <v>12871.37</v>
      </c>
      <c r="I47" t="s">
        <v>2124</v>
      </c>
      <c r="J47">
        <v>69</v>
      </c>
      <c r="K47" s="34">
        <f t="shared" si="7"/>
        <v>1.3068181818181817E-2</v>
      </c>
      <c r="L47">
        <v>66</v>
      </c>
      <c r="M47">
        <f t="shared" si="8"/>
        <v>0.86249999999999993</v>
      </c>
      <c r="N47" s="71">
        <v>0.04</v>
      </c>
      <c r="O47">
        <f t="shared" si="2"/>
        <v>3.4499999999999996E-2</v>
      </c>
      <c r="P47" s="7">
        <f t="shared" si="3"/>
        <v>3.3799999999999997E-2</v>
      </c>
      <c r="Q47" s="75">
        <f t="shared" si="4"/>
        <v>2.9152499999999994E-2</v>
      </c>
      <c r="R47" s="75">
        <f>SUM(Q47:Q56)</f>
        <v>3.5505843750000001</v>
      </c>
    </row>
    <row r="48" spans="1:18" x14ac:dyDescent="0.25">
      <c r="A48">
        <v>71186</v>
      </c>
      <c r="B48">
        <v>2848</v>
      </c>
      <c r="C48" t="s">
        <v>37</v>
      </c>
      <c r="D48" t="s">
        <v>38</v>
      </c>
      <c r="E48" t="s">
        <v>39</v>
      </c>
      <c r="F48">
        <v>100</v>
      </c>
      <c r="G48" s="6">
        <v>-14282.88</v>
      </c>
      <c r="H48" s="6">
        <v>14282.88</v>
      </c>
      <c r="I48" t="s">
        <v>2130</v>
      </c>
      <c r="J48" s="8">
        <v>1686</v>
      </c>
      <c r="K48" s="34">
        <f t="shared" si="7"/>
        <v>0.31931818181818183</v>
      </c>
      <c r="L48">
        <v>66</v>
      </c>
      <c r="M48">
        <f t="shared" si="8"/>
        <v>21.075000000000003</v>
      </c>
      <c r="N48" s="71">
        <v>0.04</v>
      </c>
      <c r="O48">
        <f t="shared" si="2"/>
        <v>0.84300000000000008</v>
      </c>
      <c r="P48" s="7">
        <f t="shared" si="3"/>
        <v>3.3799999999999997E-2</v>
      </c>
      <c r="Q48" s="75">
        <f t="shared" si="4"/>
        <v>0.71233500000000005</v>
      </c>
    </row>
    <row r="49" spans="1:18" x14ac:dyDescent="0.25">
      <c r="A49">
        <v>27930</v>
      </c>
      <c r="B49">
        <v>13617</v>
      </c>
      <c r="C49" t="s">
        <v>105</v>
      </c>
      <c r="D49" t="s">
        <v>104</v>
      </c>
      <c r="E49" t="s">
        <v>70</v>
      </c>
      <c r="F49" s="6">
        <v>78</v>
      </c>
      <c r="G49" s="6">
        <v>-10015.700000000001</v>
      </c>
      <c r="H49" s="6">
        <v>10015.700000000001</v>
      </c>
      <c r="I49" t="s">
        <v>2124</v>
      </c>
      <c r="J49">
        <v>21</v>
      </c>
      <c r="K49" s="34">
        <f t="shared" si="7"/>
        <v>3.9772727272727269E-3</v>
      </c>
      <c r="L49">
        <v>66</v>
      </c>
      <c r="M49">
        <f t="shared" si="8"/>
        <v>0.26249999999999996</v>
      </c>
      <c r="N49" s="71">
        <v>0.05</v>
      </c>
      <c r="O49">
        <f t="shared" si="2"/>
        <v>1.3124999999999998E-2</v>
      </c>
      <c r="P49" s="7">
        <f t="shared" si="3"/>
        <v>4.2250000000000003E-2</v>
      </c>
      <c r="Q49" s="75">
        <f t="shared" si="4"/>
        <v>1.1090624999999998E-2</v>
      </c>
    </row>
    <row r="50" spans="1:18" x14ac:dyDescent="0.25">
      <c r="A50">
        <v>70728</v>
      </c>
      <c r="B50">
        <v>21711</v>
      </c>
      <c r="C50" t="s">
        <v>71</v>
      </c>
      <c r="D50" t="s">
        <v>37</v>
      </c>
      <c r="E50" t="s">
        <v>39</v>
      </c>
      <c r="F50">
        <v>130</v>
      </c>
      <c r="G50" s="6">
        <v>-14282.72</v>
      </c>
      <c r="H50" s="6">
        <v>14282.72</v>
      </c>
      <c r="I50" t="s">
        <v>2130</v>
      </c>
      <c r="J50">
        <v>795</v>
      </c>
      <c r="K50" s="34">
        <f t="shared" si="7"/>
        <v>0.15056818181818182</v>
      </c>
      <c r="L50">
        <v>66</v>
      </c>
      <c r="M50">
        <f t="shared" si="8"/>
        <v>9.9375</v>
      </c>
      <c r="N50" s="71">
        <v>0.04</v>
      </c>
      <c r="O50">
        <f t="shared" si="2"/>
        <v>0.39750000000000002</v>
      </c>
      <c r="P50" s="7">
        <f t="shared" si="3"/>
        <v>3.3799999999999997E-2</v>
      </c>
      <c r="Q50" s="75">
        <f t="shared" si="4"/>
        <v>0.33588749999999995</v>
      </c>
    </row>
    <row r="51" spans="1:18" x14ac:dyDescent="0.25">
      <c r="A51">
        <v>70988</v>
      </c>
      <c r="B51">
        <v>25058</v>
      </c>
      <c r="C51" t="s">
        <v>75</v>
      </c>
      <c r="D51" t="s">
        <v>46</v>
      </c>
      <c r="E51" t="s">
        <v>39</v>
      </c>
      <c r="F51">
        <v>100</v>
      </c>
      <c r="G51" s="6">
        <v>-14453.74</v>
      </c>
      <c r="H51" s="6">
        <v>14453.74</v>
      </c>
      <c r="I51" t="s">
        <v>2130</v>
      </c>
      <c r="J51" s="8">
        <v>1040</v>
      </c>
      <c r="K51" s="34">
        <f t="shared" si="7"/>
        <v>0.19696969696969696</v>
      </c>
      <c r="L51">
        <v>66</v>
      </c>
      <c r="M51">
        <f t="shared" si="8"/>
        <v>13</v>
      </c>
      <c r="N51" s="71">
        <v>0.04</v>
      </c>
      <c r="O51">
        <f t="shared" si="2"/>
        <v>0.52</v>
      </c>
      <c r="P51" s="7">
        <f t="shared" si="3"/>
        <v>3.3799999999999997E-2</v>
      </c>
      <c r="Q51" s="75">
        <f t="shared" si="4"/>
        <v>0.43939999999999996</v>
      </c>
    </row>
    <row r="52" spans="1:18" x14ac:dyDescent="0.25">
      <c r="A52">
        <v>71229</v>
      </c>
      <c r="B52">
        <v>25552</v>
      </c>
      <c r="C52" t="s">
        <v>77</v>
      </c>
      <c r="D52" t="s">
        <v>78</v>
      </c>
      <c r="E52" t="s">
        <v>39</v>
      </c>
      <c r="F52">
        <v>100</v>
      </c>
      <c r="G52" s="6">
        <v>14081.22</v>
      </c>
      <c r="H52" s="6">
        <v>14081.22</v>
      </c>
      <c r="I52" t="s">
        <v>2130</v>
      </c>
      <c r="J52" s="8">
        <v>2946</v>
      </c>
      <c r="K52" s="34">
        <f t="shared" si="7"/>
        <v>0.55795454545454548</v>
      </c>
      <c r="L52">
        <v>66</v>
      </c>
      <c r="M52">
        <f t="shared" si="8"/>
        <v>36.825000000000003</v>
      </c>
      <c r="N52" s="71">
        <v>0.04</v>
      </c>
      <c r="O52">
        <f t="shared" si="2"/>
        <v>1.4730000000000001</v>
      </c>
      <c r="P52" s="7">
        <f t="shared" si="3"/>
        <v>3.3799999999999997E-2</v>
      </c>
      <c r="Q52" s="75">
        <f t="shared" si="4"/>
        <v>1.244685</v>
      </c>
    </row>
    <row r="53" spans="1:18" x14ac:dyDescent="0.25">
      <c r="A53">
        <v>70817</v>
      </c>
      <c r="B53">
        <v>29106</v>
      </c>
      <c r="C53" t="s">
        <v>46</v>
      </c>
      <c r="D53" t="s">
        <v>81</v>
      </c>
      <c r="E53" t="s">
        <v>39</v>
      </c>
      <c r="F53">
        <v>100</v>
      </c>
      <c r="G53" s="6">
        <v>-7937.86</v>
      </c>
      <c r="H53" s="6">
        <v>7937.86</v>
      </c>
      <c r="I53" t="s">
        <v>2130</v>
      </c>
      <c r="J53">
        <v>850</v>
      </c>
      <c r="K53" s="34">
        <f t="shared" si="7"/>
        <v>0.16098484848484848</v>
      </c>
      <c r="L53">
        <v>66</v>
      </c>
      <c r="M53">
        <f t="shared" si="8"/>
        <v>10.625</v>
      </c>
      <c r="N53" s="73">
        <v>3.9600000000000003E-2</v>
      </c>
      <c r="O53">
        <f t="shared" si="2"/>
        <v>0.42075000000000001</v>
      </c>
      <c r="P53" s="7">
        <f t="shared" si="3"/>
        <v>3.3461999999999999E-2</v>
      </c>
      <c r="Q53" s="75">
        <f t="shared" si="4"/>
        <v>0.35553374999999998</v>
      </c>
    </row>
    <row r="54" spans="1:18" x14ac:dyDescent="0.25">
      <c r="A54">
        <v>70835</v>
      </c>
      <c r="B54">
        <v>33991</v>
      </c>
      <c r="C54" t="s">
        <v>77</v>
      </c>
      <c r="D54" t="s">
        <v>71</v>
      </c>
      <c r="E54" t="s">
        <v>39</v>
      </c>
      <c r="F54">
        <v>99</v>
      </c>
      <c r="G54" s="6">
        <v>-14282.51</v>
      </c>
      <c r="H54" s="6">
        <v>14282.51</v>
      </c>
      <c r="I54" t="s">
        <v>2130</v>
      </c>
      <c r="J54">
        <v>851</v>
      </c>
      <c r="K54" s="34">
        <f t="shared" si="7"/>
        <v>0.16117424242424241</v>
      </c>
      <c r="L54">
        <v>66</v>
      </c>
      <c r="M54">
        <f t="shared" si="8"/>
        <v>10.637499999999999</v>
      </c>
      <c r="N54" s="71">
        <v>0.04</v>
      </c>
      <c r="O54">
        <f t="shared" si="2"/>
        <v>0.42549999999999999</v>
      </c>
      <c r="P54" s="7">
        <f t="shared" si="3"/>
        <v>3.3799999999999997E-2</v>
      </c>
      <c r="Q54" s="75">
        <f t="shared" si="4"/>
        <v>0.35954749999999996</v>
      </c>
    </row>
    <row r="55" spans="1:18" x14ac:dyDescent="0.25">
      <c r="A55">
        <v>52642</v>
      </c>
      <c r="B55">
        <v>35921</v>
      </c>
      <c r="C55" t="s">
        <v>38</v>
      </c>
      <c r="D55" t="s">
        <v>75</v>
      </c>
      <c r="E55" t="s">
        <v>39</v>
      </c>
      <c r="F55">
        <v>100</v>
      </c>
      <c r="G55" s="6">
        <v>-14453.66</v>
      </c>
      <c r="H55" s="6">
        <v>14453.66</v>
      </c>
      <c r="I55" t="s">
        <v>2130</v>
      </c>
      <c r="J55">
        <v>134</v>
      </c>
      <c r="K55" s="34">
        <f t="shared" si="7"/>
        <v>2.5378787878787879E-2</v>
      </c>
      <c r="L55">
        <v>66</v>
      </c>
      <c r="M55">
        <f t="shared" si="8"/>
        <v>1.675</v>
      </c>
      <c r="N55" s="71">
        <v>0.04</v>
      </c>
      <c r="O55">
        <f t="shared" si="2"/>
        <v>6.7000000000000004E-2</v>
      </c>
      <c r="P55" s="7">
        <f t="shared" si="3"/>
        <v>3.3799999999999997E-2</v>
      </c>
      <c r="Q55" s="75">
        <f t="shared" si="4"/>
        <v>5.6614999999999999E-2</v>
      </c>
    </row>
    <row r="56" spans="1:18" x14ac:dyDescent="0.25">
      <c r="A56">
        <v>21426</v>
      </c>
      <c r="B56">
        <v>347311</v>
      </c>
      <c r="C56" t="s">
        <v>78</v>
      </c>
      <c r="D56" t="s">
        <v>40</v>
      </c>
      <c r="E56" t="s">
        <v>39</v>
      </c>
      <c r="F56">
        <v>100</v>
      </c>
      <c r="G56" s="6">
        <v>13979.64</v>
      </c>
      <c r="H56" s="6">
        <v>13979.64</v>
      </c>
      <c r="I56" t="s">
        <v>2130</v>
      </c>
      <c r="J56">
        <v>15</v>
      </c>
      <c r="K56" s="34">
        <f t="shared" si="7"/>
        <v>2.840909090909091E-3</v>
      </c>
      <c r="L56">
        <v>66</v>
      </c>
      <c r="M56">
        <f t="shared" si="8"/>
        <v>0.1875</v>
      </c>
      <c r="N56" s="71">
        <v>0.04</v>
      </c>
      <c r="O56">
        <f t="shared" si="2"/>
        <v>7.4999999999999997E-3</v>
      </c>
      <c r="P56" s="7">
        <f t="shared" si="3"/>
        <v>3.3799999999999997E-2</v>
      </c>
      <c r="Q56" s="75">
        <f t="shared" si="4"/>
        <v>6.3374999999999994E-3</v>
      </c>
    </row>
    <row r="57" spans="1:18" x14ac:dyDescent="0.25">
      <c r="A57">
        <v>71165</v>
      </c>
      <c r="B57">
        <v>799</v>
      </c>
      <c r="C57" t="s">
        <v>128</v>
      </c>
      <c r="D57" t="s">
        <v>129</v>
      </c>
      <c r="E57" t="s">
        <v>64</v>
      </c>
      <c r="F57">
        <v>120</v>
      </c>
      <c r="G57" s="6">
        <v>-24391.84</v>
      </c>
      <c r="H57" s="6">
        <v>24391.84</v>
      </c>
      <c r="I57" t="s">
        <v>2125</v>
      </c>
      <c r="J57" s="8">
        <v>1572</v>
      </c>
      <c r="K57" s="34">
        <f t="shared" si="7"/>
        <v>0.29772727272727273</v>
      </c>
      <c r="L57">
        <v>60</v>
      </c>
      <c r="M57">
        <f t="shared" si="8"/>
        <v>17.863636363636363</v>
      </c>
      <c r="N57" s="71">
        <v>0.02</v>
      </c>
      <c r="O57">
        <f t="shared" si="2"/>
        <v>0.3572727272727273</v>
      </c>
      <c r="P57" s="7">
        <f t="shared" si="3"/>
        <v>1.6899999999999998E-2</v>
      </c>
      <c r="Q57" s="75">
        <f t="shared" si="4"/>
        <v>0.30189545454545452</v>
      </c>
      <c r="R57" s="75">
        <f>SUM(Q57:Q103)</f>
        <v>11.07160001704545</v>
      </c>
    </row>
    <row r="58" spans="1:18" x14ac:dyDescent="0.25">
      <c r="A58">
        <v>70996</v>
      </c>
      <c r="B58">
        <v>905</v>
      </c>
      <c r="C58" t="s">
        <v>1553</v>
      </c>
      <c r="D58" t="s">
        <v>1042</v>
      </c>
      <c r="E58" t="s">
        <v>64</v>
      </c>
      <c r="F58">
        <v>120</v>
      </c>
      <c r="G58" s="6">
        <v>-3634.64</v>
      </c>
      <c r="H58" s="6">
        <v>3634.64</v>
      </c>
      <c r="I58" t="s">
        <v>2126</v>
      </c>
      <c r="J58" s="8">
        <v>1134</v>
      </c>
      <c r="K58" s="34">
        <f t="shared" si="7"/>
        <v>0.21477272727272728</v>
      </c>
      <c r="L58">
        <v>60</v>
      </c>
      <c r="M58">
        <f t="shared" si="8"/>
        <v>12.886363636363637</v>
      </c>
      <c r="N58" s="71">
        <v>0.16</v>
      </c>
      <c r="O58">
        <f t="shared" si="2"/>
        <v>2.061818181818182</v>
      </c>
      <c r="P58" s="7">
        <f t="shared" si="3"/>
        <v>0.13519999999999999</v>
      </c>
      <c r="Q58" s="75">
        <f t="shared" si="4"/>
        <v>1.7422363636363636</v>
      </c>
    </row>
    <row r="59" spans="1:18" x14ac:dyDescent="0.25">
      <c r="A59">
        <v>8541</v>
      </c>
      <c r="B59">
        <v>1306</v>
      </c>
      <c r="C59" t="s">
        <v>1055</v>
      </c>
      <c r="D59" t="s">
        <v>1056</v>
      </c>
      <c r="E59" t="s">
        <v>64</v>
      </c>
      <c r="F59">
        <v>120</v>
      </c>
      <c r="G59" s="6">
        <v>-3463.52</v>
      </c>
      <c r="H59" s="6">
        <v>3463.52</v>
      </c>
      <c r="I59" t="s">
        <v>2126</v>
      </c>
      <c r="J59">
        <v>5</v>
      </c>
      <c r="K59" s="34">
        <f t="shared" si="7"/>
        <v>9.46969696969697E-4</v>
      </c>
      <c r="L59">
        <v>60</v>
      </c>
      <c r="M59">
        <f t="shared" si="8"/>
        <v>5.6818181818181823E-2</v>
      </c>
      <c r="N59" s="71">
        <v>0.16</v>
      </c>
      <c r="O59">
        <f t="shared" si="2"/>
        <v>9.0909090909090922E-3</v>
      </c>
      <c r="P59" s="7">
        <f t="shared" si="3"/>
        <v>0.13519999999999999</v>
      </c>
      <c r="Q59" s="75">
        <f t="shared" si="4"/>
        <v>7.681818181818182E-3</v>
      </c>
    </row>
    <row r="60" spans="1:18" x14ac:dyDescent="0.25">
      <c r="A60">
        <v>71136</v>
      </c>
      <c r="B60">
        <v>1485</v>
      </c>
      <c r="C60" t="s">
        <v>135</v>
      </c>
      <c r="D60" t="s">
        <v>136</v>
      </c>
      <c r="E60" t="s">
        <v>64</v>
      </c>
      <c r="F60">
        <v>120</v>
      </c>
      <c r="G60" s="6">
        <v>-24506.87</v>
      </c>
      <c r="H60" s="6">
        <v>24506.87</v>
      </c>
      <c r="I60" t="s">
        <v>2125</v>
      </c>
      <c r="J60" s="8">
        <v>1502</v>
      </c>
      <c r="K60" s="34">
        <f t="shared" si="7"/>
        <v>0.28446969696969698</v>
      </c>
      <c r="L60">
        <v>60</v>
      </c>
      <c r="M60">
        <f t="shared" si="8"/>
        <v>17.06818181818182</v>
      </c>
      <c r="N60" s="71">
        <v>0.02</v>
      </c>
      <c r="O60">
        <f t="shared" si="2"/>
        <v>0.34136363636363642</v>
      </c>
      <c r="P60" s="7">
        <f t="shared" si="3"/>
        <v>1.6899999999999998E-2</v>
      </c>
      <c r="Q60" s="75">
        <f t="shared" si="4"/>
        <v>0.28845227272727275</v>
      </c>
    </row>
    <row r="61" spans="1:18" x14ac:dyDescent="0.25">
      <c r="A61">
        <v>66760</v>
      </c>
      <c r="B61">
        <v>2911</v>
      </c>
      <c r="C61" t="s">
        <v>813</v>
      </c>
      <c r="D61" t="s">
        <v>1201</v>
      </c>
      <c r="E61" t="s">
        <v>64</v>
      </c>
      <c r="F61">
        <v>120</v>
      </c>
      <c r="G61" s="6">
        <v>-3696.99</v>
      </c>
      <c r="H61" s="6">
        <v>3696.99</v>
      </c>
      <c r="I61" t="s">
        <v>2126</v>
      </c>
      <c r="J61">
        <v>374</v>
      </c>
      <c r="K61" s="34">
        <f t="shared" si="7"/>
        <v>7.0833333333333331E-2</v>
      </c>
      <c r="L61">
        <v>60</v>
      </c>
      <c r="M61">
        <f t="shared" si="8"/>
        <v>4.25</v>
      </c>
      <c r="N61" s="71">
        <v>0.15</v>
      </c>
      <c r="O61">
        <f t="shared" si="2"/>
        <v>0.63749999999999996</v>
      </c>
      <c r="P61" s="7">
        <f t="shared" si="3"/>
        <v>0.12675</v>
      </c>
      <c r="Q61" s="75">
        <f t="shared" si="4"/>
        <v>0.53868749999999999</v>
      </c>
    </row>
    <row r="62" spans="1:18" x14ac:dyDescent="0.25">
      <c r="A62">
        <v>30509</v>
      </c>
      <c r="B62">
        <v>4113</v>
      </c>
      <c r="C62" t="s">
        <v>1056</v>
      </c>
      <c r="D62" t="s">
        <v>1622</v>
      </c>
      <c r="E62" t="s">
        <v>64</v>
      </c>
      <c r="F62">
        <v>120</v>
      </c>
      <c r="G62" s="6">
        <v>-3464.03</v>
      </c>
      <c r="H62" s="6">
        <v>3464.03</v>
      </c>
      <c r="I62" t="s">
        <v>2126</v>
      </c>
      <c r="J62">
        <v>25</v>
      </c>
      <c r="K62" s="34">
        <f t="shared" si="7"/>
        <v>4.734848484848485E-3</v>
      </c>
      <c r="L62">
        <v>60</v>
      </c>
      <c r="M62">
        <f t="shared" si="8"/>
        <v>0.28409090909090912</v>
      </c>
      <c r="N62" s="71">
        <v>0.16</v>
      </c>
      <c r="O62">
        <f t="shared" si="2"/>
        <v>4.5454545454545463E-2</v>
      </c>
      <c r="P62" s="7">
        <f t="shared" si="3"/>
        <v>0.13519999999999999</v>
      </c>
      <c r="Q62" s="75">
        <f t="shared" si="4"/>
        <v>3.8409090909090907E-2</v>
      </c>
    </row>
    <row r="63" spans="1:18" x14ac:dyDescent="0.25">
      <c r="A63">
        <v>12602</v>
      </c>
      <c r="B63">
        <v>4420</v>
      </c>
      <c r="C63" t="s">
        <v>1201</v>
      </c>
      <c r="D63" t="s">
        <v>133</v>
      </c>
      <c r="E63" t="s">
        <v>64</v>
      </c>
      <c r="F63" s="6">
        <v>120</v>
      </c>
      <c r="G63" s="6">
        <v>-3697.07</v>
      </c>
      <c r="H63" s="6">
        <v>3697.07</v>
      </c>
      <c r="I63" t="s">
        <v>2126</v>
      </c>
      <c r="J63">
        <v>8</v>
      </c>
      <c r="K63" s="34">
        <f t="shared" si="7"/>
        <v>1.5151515151515152E-3</v>
      </c>
      <c r="L63">
        <v>60</v>
      </c>
      <c r="M63">
        <f t="shared" si="8"/>
        <v>9.0909090909090912E-2</v>
      </c>
      <c r="N63" s="71">
        <v>0.15</v>
      </c>
      <c r="O63">
        <f t="shared" si="2"/>
        <v>1.3636363636363636E-2</v>
      </c>
      <c r="P63" s="7">
        <f t="shared" si="3"/>
        <v>0.12675</v>
      </c>
      <c r="Q63" s="75">
        <f t="shared" si="4"/>
        <v>1.1522727272727273E-2</v>
      </c>
    </row>
    <row r="64" spans="1:18" x14ac:dyDescent="0.25">
      <c r="A64">
        <v>69968</v>
      </c>
      <c r="B64">
        <v>4564</v>
      </c>
      <c r="C64" t="s">
        <v>154</v>
      </c>
      <c r="D64" t="s">
        <v>155</v>
      </c>
      <c r="E64" t="s">
        <v>64</v>
      </c>
      <c r="F64">
        <v>120</v>
      </c>
      <c r="G64" s="6">
        <v>24310.55</v>
      </c>
      <c r="H64" s="6">
        <v>24310.55</v>
      </c>
      <c r="I64" t="s">
        <v>2125</v>
      </c>
      <c r="J64">
        <v>623</v>
      </c>
      <c r="K64" s="34">
        <f t="shared" si="7"/>
        <v>0.11799242424242425</v>
      </c>
      <c r="L64">
        <v>60</v>
      </c>
      <c r="M64">
        <f t="shared" si="8"/>
        <v>7.079545454545455</v>
      </c>
      <c r="N64" s="71">
        <v>0.02</v>
      </c>
      <c r="O64">
        <f t="shared" si="2"/>
        <v>0.1415909090909091</v>
      </c>
      <c r="P64" s="7">
        <f t="shared" si="3"/>
        <v>1.6899999999999998E-2</v>
      </c>
      <c r="Q64" s="75">
        <f t="shared" si="4"/>
        <v>0.11964431818181819</v>
      </c>
    </row>
    <row r="65" spans="1:17" x14ac:dyDescent="0.25">
      <c r="A65">
        <v>15419</v>
      </c>
      <c r="B65">
        <v>5733</v>
      </c>
      <c r="C65" t="s">
        <v>107</v>
      </c>
      <c r="D65" t="s">
        <v>106</v>
      </c>
      <c r="E65" t="s">
        <v>39</v>
      </c>
      <c r="F65" s="6">
        <v>100</v>
      </c>
      <c r="G65" s="6">
        <v>-5714.48</v>
      </c>
      <c r="H65" s="6">
        <v>5714.48</v>
      </c>
      <c r="I65" t="s">
        <v>2124</v>
      </c>
      <c r="J65">
        <v>10</v>
      </c>
      <c r="K65" s="34">
        <f t="shared" si="7"/>
        <v>1.893939393939394E-3</v>
      </c>
      <c r="L65">
        <v>60</v>
      </c>
      <c r="M65">
        <f t="shared" si="8"/>
        <v>0.11363636363636365</v>
      </c>
      <c r="N65" s="71">
        <v>0.09</v>
      </c>
      <c r="O65">
        <f t="shared" si="2"/>
        <v>1.0227272727272727E-2</v>
      </c>
      <c r="P65" s="7">
        <f t="shared" si="3"/>
        <v>7.6049999999999993E-2</v>
      </c>
      <c r="Q65" s="75">
        <f t="shared" si="4"/>
        <v>8.6420454545454543E-3</v>
      </c>
    </row>
    <row r="66" spans="1:17" x14ac:dyDescent="0.25">
      <c r="A66">
        <v>5719</v>
      </c>
      <c r="B66">
        <v>6292</v>
      </c>
      <c r="C66" t="s">
        <v>40</v>
      </c>
      <c r="D66" t="s">
        <v>41</v>
      </c>
      <c r="F66">
        <v>100</v>
      </c>
      <c r="G66" s="6">
        <v>1108.19</v>
      </c>
      <c r="H66" s="6">
        <v>1108.19</v>
      </c>
      <c r="I66" t="s">
        <v>2123</v>
      </c>
      <c r="J66">
        <v>4</v>
      </c>
      <c r="K66" s="34">
        <f t="shared" si="7"/>
        <v>7.5757575757575758E-4</v>
      </c>
      <c r="L66">
        <v>60</v>
      </c>
      <c r="M66">
        <f t="shared" si="8"/>
        <v>4.5454545454545456E-2</v>
      </c>
      <c r="N66" s="71">
        <v>0.03</v>
      </c>
      <c r="O66">
        <f t="shared" ref="O66:O129" si="9">M66*N66</f>
        <v>1.3636363636363635E-3</v>
      </c>
      <c r="P66" s="7">
        <f t="shared" si="3"/>
        <v>2.5349999999999998E-2</v>
      </c>
      <c r="Q66" s="75">
        <f t="shared" si="4"/>
        <v>1.1522727272727273E-3</v>
      </c>
    </row>
    <row r="67" spans="1:17" x14ac:dyDescent="0.25">
      <c r="A67">
        <v>70242</v>
      </c>
      <c r="B67">
        <v>6950</v>
      </c>
      <c r="C67" t="s">
        <v>164</v>
      </c>
      <c r="D67" t="s">
        <v>165</v>
      </c>
      <c r="E67" t="s">
        <v>64</v>
      </c>
      <c r="F67">
        <v>120</v>
      </c>
      <c r="G67" s="6">
        <v>24310.79</v>
      </c>
      <c r="H67" s="6">
        <v>24310.79</v>
      </c>
      <c r="I67" t="s">
        <v>2125</v>
      </c>
      <c r="J67">
        <v>612</v>
      </c>
      <c r="K67" s="34">
        <f t="shared" si="7"/>
        <v>0.11590909090909091</v>
      </c>
      <c r="L67">
        <v>60</v>
      </c>
      <c r="M67">
        <f t="shared" si="8"/>
        <v>6.9545454545454541</v>
      </c>
      <c r="N67" s="71">
        <v>0.02</v>
      </c>
      <c r="O67">
        <f t="shared" si="9"/>
        <v>0.1390909090909091</v>
      </c>
      <c r="P67" s="7">
        <f t="shared" ref="P67:P130" si="10">N67*0.845</f>
        <v>1.6899999999999998E-2</v>
      </c>
      <c r="Q67" s="75">
        <f t="shared" ref="Q67:Q130" si="11">M67*P67</f>
        <v>0.11753181818181817</v>
      </c>
    </row>
    <row r="68" spans="1:17" x14ac:dyDescent="0.25">
      <c r="A68">
        <v>70231</v>
      </c>
      <c r="B68">
        <v>7330</v>
      </c>
      <c r="C68" t="s">
        <v>2052</v>
      </c>
      <c r="D68" t="s">
        <v>1264</v>
      </c>
      <c r="E68" t="s">
        <v>64</v>
      </c>
      <c r="F68" s="6">
        <v>120</v>
      </c>
      <c r="G68" s="6">
        <v>3565.71</v>
      </c>
      <c r="H68" s="6">
        <v>3565.71</v>
      </c>
      <c r="I68" t="s">
        <v>2126</v>
      </c>
      <c r="J68">
        <v>671</v>
      </c>
      <c r="K68" s="34">
        <f t="shared" si="7"/>
        <v>0.12708333333333333</v>
      </c>
      <c r="L68">
        <v>60</v>
      </c>
      <c r="M68">
        <f t="shared" si="8"/>
        <v>7.625</v>
      </c>
      <c r="N68" s="71">
        <v>0.16</v>
      </c>
      <c r="O68">
        <f t="shared" si="9"/>
        <v>1.22</v>
      </c>
      <c r="P68" s="7">
        <f t="shared" si="10"/>
        <v>0.13519999999999999</v>
      </c>
      <c r="Q68" s="75">
        <f t="shared" si="11"/>
        <v>1.0308999999999999</v>
      </c>
    </row>
    <row r="69" spans="1:17" x14ac:dyDescent="0.25">
      <c r="A69">
        <v>16485</v>
      </c>
      <c r="B69">
        <v>7848</v>
      </c>
      <c r="C69" t="s">
        <v>133</v>
      </c>
      <c r="D69" t="s">
        <v>167</v>
      </c>
      <c r="E69" t="s">
        <v>27</v>
      </c>
      <c r="F69">
        <v>120</v>
      </c>
      <c r="G69" s="6">
        <v>-24310.31</v>
      </c>
      <c r="H69" s="6">
        <v>24310.31</v>
      </c>
      <c r="I69" t="s">
        <v>2125</v>
      </c>
      <c r="J69">
        <v>11</v>
      </c>
      <c r="K69" s="34">
        <f t="shared" si="7"/>
        <v>2.0833333333333333E-3</v>
      </c>
      <c r="L69">
        <v>60</v>
      </c>
      <c r="M69">
        <f t="shared" si="8"/>
        <v>0.125</v>
      </c>
      <c r="N69" s="71">
        <v>0.02</v>
      </c>
      <c r="O69">
        <f t="shared" si="9"/>
        <v>2.5000000000000001E-3</v>
      </c>
      <c r="P69" s="7">
        <f t="shared" si="10"/>
        <v>1.6899999999999998E-2</v>
      </c>
      <c r="Q69" s="75">
        <f t="shared" si="11"/>
        <v>2.1124999999999998E-3</v>
      </c>
    </row>
    <row r="70" spans="1:17" x14ac:dyDescent="0.25">
      <c r="A70">
        <v>71036</v>
      </c>
      <c r="B70">
        <v>8268</v>
      </c>
      <c r="C70" t="s">
        <v>1264</v>
      </c>
      <c r="D70" t="s">
        <v>1088</v>
      </c>
      <c r="E70" t="s">
        <v>64</v>
      </c>
      <c r="F70">
        <v>65</v>
      </c>
      <c r="G70" s="6">
        <v>3497.09</v>
      </c>
      <c r="H70" s="6">
        <v>3497.09</v>
      </c>
      <c r="I70" t="s">
        <v>2126</v>
      </c>
      <c r="J70" s="8">
        <v>1265</v>
      </c>
      <c r="K70" s="34">
        <f t="shared" si="7"/>
        <v>0.23958333333333334</v>
      </c>
      <c r="L70">
        <v>60</v>
      </c>
      <c r="M70">
        <f t="shared" si="8"/>
        <v>14.375</v>
      </c>
      <c r="N70" s="71">
        <v>0.16</v>
      </c>
      <c r="O70">
        <f t="shared" si="9"/>
        <v>2.3000000000000003</v>
      </c>
      <c r="P70" s="7">
        <f t="shared" si="10"/>
        <v>0.13519999999999999</v>
      </c>
      <c r="Q70" s="75">
        <f t="shared" si="11"/>
        <v>1.9434999999999998</v>
      </c>
    </row>
    <row r="71" spans="1:17" x14ac:dyDescent="0.25">
      <c r="A71">
        <v>71094</v>
      </c>
      <c r="B71">
        <v>13022</v>
      </c>
      <c r="C71" t="s">
        <v>165</v>
      </c>
      <c r="D71" t="s">
        <v>196</v>
      </c>
      <c r="E71" t="s">
        <v>64</v>
      </c>
      <c r="F71">
        <v>120</v>
      </c>
      <c r="G71" s="6">
        <v>24310.71</v>
      </c>
      <c r="H71" s="6">
        <v>24310.71</v>
      </c>
      <c r="I71" t="s">
        <v>2125</v>
      </c>
      <c r="J71" s="8">
        <v>1281</v>
      </c>
      <c r="K71" s="34">
        <f t="shared" si="7"/>
        <v>0.24261363636363636</v>
      </c>
      <c r="L71">
        <v>60</v>
      </c>
      <c r="M71">
        <f t="shared" si="8"/>
        <v>14.556818181818182</v>
      </c>
      <c r="N71" s="71">
        <v>0.02</v>
      </c>
      <c r="O71">
        <f t="shared" si="9"/>
        <v>0.29113636363636364</v>
      </c>
      <c r="P71" s="7">
        <f t="shared" si="10"/>
        <v>1.6899999999999998E-2</v>
      </c>
      <c r="Q71" s="75">
        <f t="shared" si="11"/>
        <v>0.24601022727272726</v>
      </c>
    </row>
    <row r="72" spans="1:17" x14ac:dyDescent="0.25">
      <c r="A72">
        <v>13216</v>
      </c>
      <c r="B72">
        <v>13716</v>
      </c>
      <c r="C72" t="s">
        <v>59</v>
      </c>
      <c r="D72" t="s">
        <v>60</v>
      </c>
      <c r="E72" t="s">
        <v>61</v>
      </c>
      <c r="F72">
        <v>100.5</v>
      </c>
      <c r="G72" s="6">
        <v>13971.21</v>
      </c>
      <c r="H72" s="6">
        <v>13971.21</v>
      </c>
      <c r="I72" t="s">
        <v>2123</v>
      </c>
      <c r="J72">
        <v>8</v>
      </c>
      <c r="K72" s="34">
        <f t="shared" si="7"/>
        <v>1.5151515151515152E-3</v>
      </c>
      <c r="L72">
        <v>60</v>
      </c>
      <c r="M72">
        <f t="shared" si="8"/>
        <v>9.0909090909090912E-2</v>
      </c>
      <c r="N72" s="71">
        <v>0.03</v>
      </c>
      <c r="O72">
        <f t="shared" si="9"/>
        <v>2.7272727272727271E-3</v>
      </c>
      <c r="P72" s="7">
        <f t="shared" si="10"/>
        <v>2.5349999999999998E-2</v>
      </c>
      <c r="Q72" s="75">
        <f t="shared" si="11"/>
        <v>2.3045454545454545E-3</v>
      </c>
    </row>
    <row r="73" spans="1:17" x14ac:dyDescent="0.25">
      <c r="A73">
        <v>8137</v>
      </c>
      <c r="B73">
        <v>15303</v>
      </c>
      <c r="C73" t="s">
        <v>1042</v>
      </c>
      <c r="D73" t="s">
        <v>813</v>
      </c>
      <c r="E73" t="s">
        <v>27</v>
      </c>
      <c r="F73">
        <v>34.5</v>
      </c>
      <c r="G73" s="6">
        <v>-3634.89</v>
      </c>
      <c r="H73" s="6">
        <v>3634.89</v>
      </c>
      <c r="I73" t="s">
        <v>2126</v>
      </c>
      <c r="J73">
        <v>5</v>
      </c>
      <c r="K73" s="34">
        <f t="shared" si="7"/>
        <v>9.46969696969697E-4</v>
      </c>
      <c r="L73">
        <v>60</v>
      </c>
      <c r="M73">
        <f t="shared" si="8"/>
        <v>5.6818181818181823E-2</v>
      </c>
      <c r="N73" s="71">
        <v>0.16</v>
      </c>
      <c r="O73">
        <f t="shared" si="9"/>
        <v>9.0909090909090922E-3</v>
      </c>
      <c r="P73" s="7">
        <f t="shared" si="10"/>
        <v>0.13519999999999999</v>
      </c>
      <c r="Q73" s="75">
        <f t="shared" si="11"/>
        <v>7.681818181818182E-3</v>
      </c>
    </row>
    <row r="74" spans="1:17" x14ac:dyDescent="0.25">
      <c r="A74">
        <v>62430</v>
      </c>
      <c r="B74">
        <v>15304</v>
      </c>
      <c r="C74" t="s">
        <v>62</v>
      </c>
      <c r="D74" t="s">
        <v>63</v>
      </c>
      <c r="E74" t="s">
        <v>64</v>
      </c>
      <c r="F74">
        <v>110</v>
      </c>
      <c r="G74" s="6">
        <v>6516.27</v>
      </c>
      <c r="H74" s="6">
        <v>6516.27</v>
      </c>
      <c r="I74" t="s">
        <v>2130</v>
      </c>
      <c r="J74">
        <v>243</v>
      </c>
      <c r="K74" s="34">
        <f t="shared" si="7"/>
        <v>4.6022727272727271E-2</v>
      </c>
      <c r="L74">
        <v>60</v>
      </c>
      <c r="M74">
        <f t="shared" si="8"/>
        <v>2.7613636363636362</v>
      </c>
      <c r="N74" s="71">
        <v>0.04</v>
      </c>
      <c r="O74">
        <f t="shared" si="9"/>
        <v>0.11045454545454546</v>
      </c>
      <c r="P74" s="7">
        <f t="shared" si="10"/>
        <v>3.3799999999999997E-2</v>
      </c>
      <c r="Q74" s="75">
        <f t="shared" si="11"/>
        <v>9.3334090909090894E-2</v>
      </c>
    </row>
    <row r="75" spans="1:17" x14ac:dyDescent="0.25">
      <c r="A75">
        <v>70868</v>
      </c>
      <c r="B75">
        <v>15421</v>
      </c>
      <c r="C75" t="s">
        <v>207</v>
      </c>
      <c r="D75" t="s">
        <v>208</v>
      </c>
      <c r="E75" t="s">
        <v>64</v>
      </c>
      <c r="F75">
        <v>120</v>
      </c>
      <c r="G75" s="6">
        <v>-24363.89</v>
      </c>
      <c r="H75" s="6">
        <v>24363.89</v>
      </c>
      <c r="I75" t="s">
        <v>2125</v>
      </c>
      <c r="J75">
        <v>879</v>
      </c>
      <c r="K75" s="34">
        <f t="shared" si="7"/>
        <v>0.16647727272727272</v>
      </c>
      <c r="L75">
        <v>60</v>
      </c>
      <c r="M75">
        <f t="shared" si="8"/>
        <v>9.9886363636363633</v>
      </c>
      <c r="N75" s="71">
        <v>0.02</v>
      </c>
      <c r="O75">
        <f t="shared" si="9"/>
        <v>0.19977272727272727</v>
      </c>
      <c r="P75" s="7">
        <f t="shared" si="10"/>
        <v>1.6899999999999998E-2</v>
      </c>
      <c r="Q75" s="75">
        <f t="shared" si="11"/>
        <v>0.16880795454545452</v>
      </c>
    </row>
    <row r="76" spans="1:17" x14ac:dyDescent="0.25">
      <c r="A76">
        <v>57991</v>
      </c>
      <c r="B76">
        <v>15561</v>
      </c>
      <c r="C76" t="s">
        <v>155</v>
      </c>
      <c r="D76" t="s">
        <v>209</v>
      </c>
      <c r="E76" t="s">
        <v>27</v>
      </c>
      <c r="F76">
        <v>120</v>
      </c>
      <c r="G76" s="6">
        <v>24310.47</v>
      </c>
      <c r="H76" s="6">
        <v>24310.47</v>
      </c>
      <c r="I76" t="s">
        <v>2125</v>
      </c>
      <c r="J76">
        <v>205</v>
      </c>
      <c r="K76" s="34">
        <f t="shared" si="7"/>
        <v>3.8825757575757576E-2</v>
      </c>
      <c r="L76">
        <v>60</v>
      </c>
      <c r="M76">
        <f t="shared" si="8"/>
        <v>2.3295454545454546</v>
      </c>
      <c r="N76" s="71">
        <v>0.02</v>
      </c>
      <c r="O76">
        <f t="shared" si="9"/>
        <v>4.6590909090909093E-2</v>
      </c>
      <c r="P76" s="7">
        <f t="shared" si="10"/>
        <v>1.6899999999999998E-2</v>
      </c>
      <c r="Q76" s="75">
        <f t="shared" si="11"/>
        <v>3.9369318181818179E-2</v>
      </c>
    </row>
    <row r="77" spans="1:17" x14ac:dyDescent="0.25">
      <c r="A77">
        <v>68100</v>
      </c>
      <c r="B77">
        <v>18990</v>
      </c>
      <c r="C77" t="s">
        <v>167</v>
      </c>
      <c r="D77" t="s">
        <v>209</v>
      </c>
      <c r="E77" t="s">
        <v>27</v>
      </c>
      <c r="F77">
        <v>120</v>
      </c>
      <c r="G77" s="6">
        <v>-24310.39</v>
      </c>
      <c r="H77" s="6">
        <v>24310.39</v>
      </c>
      <c r="I77" t="s">
        <v>2125</v>
      </c>
      <c r="J77">
        <v>415</v>
      </c>
      <c r="K77" s="34">
        <f t="shared" si="7"/>
        <v>7.8598484848484848E-2</v>
      </c>
      <c r="L77">
        <v>60</v>
      </c>
      <c r="M77">
        <f t="shared" si="8"/>
        <v>4.7159090909090908</v>
      </c>
      <c r="N77" s="71">
        <v>0.02</v>
      </c>
      <c r="O77">
        <f t="shared" si="9"/>
        <v>9.4318181818181815E-2</v>
      </c>
      <c r="P77" s="7">
        <f t="shared" si="10"/>
        <v>1.6899999999999998E-2</v>
      </c>
      <c r="Q77" s="75">
        <f t="shared" si="11"/>
        <v>7.9698863636363623E-2</v>
      </c>
    </row>
    <row r="78" spans="1:17" x14ac:dyDescent="0.25">
      <c r="A78">
        <v>30736</v>
      </c>
      <c r="B78">
        <v>19792</v>
      </c>
      <c r="C78" t="s">
        <v>106</v>
      </c>
      <c r="D78" t="s">
        <v>105</v>
      </c>
      <c r="E78" t="s">
        <v>39</v>
      </c>
      <c r="F78" s="6">
        <v>78</v>
      </c>
      <c r="G78" s="6">
        <v>-5714.56</v>
      </c>
      <c r="H78" s="6">
        <v>5714.56</v>
      </c>
      <c r="I78" t="s">
        <v>2124</v>
      </c>
      <c r="J78">
        <v>26</v>
      </c>
      <c r="K78" s="34">
        <f t="shared" si="7"/>
        <v>4.9242424242424239E-3</v>
      </c>
      <c r="L78">
        <v>60</v>
      </c>
      <c r="M78">
        <f t="shared" si="8"/>
        <v>0.29545454545454541</v>
      </c>
      <c r="N78" s="71">
        <v>0.09</v>
      </c>
      <c r="O78">
        <f t="shared" si="9"/>
        <v>2.6590909090909085E-2</v>
      </c>
      <c r="P78" s="7">
        <f t="shared" si="10"/>
        <v>7.6049999999999993E-2</v>
      </c>
      <c r="Q78" s="75">
        <f t="shared" si="11"/>
        <v>2.2469318181818177E-2</v>
      </c>
    </row>
    <row r="79" spans="1:17" x14ac:dyDescent="0.25">
      <c r="A79">
        <v>52679</v>
      </c>
      <c r="B79">
        <v>20981</v>
      </c>
      <c r="C79" t="s">
        <v>207</v>
      </c>
      <c r="D79" t="s">
        <v>164</v>
      </c>
      <c r="E79" t="s">
        <v>64</v>
      </c>
      <c r="F79">
        <v>97</v>
      </c>
      <c r="G79" s="6">
        <v>24363.73</v>
      </c>
      <c r="H79" s="6">
        <v>24363.73</v>
      </c>
      <c r="I79" t="s">
        <v>2125</v>
      </c>
      <c r="J79">
        <v>134</v>
      </c>
      <c r="K79" s="34">
        <f t="shared" si="7"/>
        <v>2.5378787878787879E-2</v>
      </c>
      <c r="L79">
        <v>60</v>
      </c>
      <c r="M79">
        <f t="shared" si="8"/>
        <v>1.5227272727272727</v>
      </c>
      <c r="N79" s="71">
        <v>0.02</v>
      </c>
      <c r="O79">
        <f t="shared" si="9"/>
        <v>3.0454545454545456E-2</v>
      </c>
      <c r="P79" s="7">
        <f t="shared" si="10"/>
        <v>1.6899999999999998E-2</v>
      </c>
      <c r="Q79" s="75">
        <f t="shared" si="11"/>
        <v>2.5734090909090908E-2</v>
      </c>
    </row>
    <row r="80" spans="1:17" x14ac:dyDescent="0.25">
      <c r="A80">
        <v>35402</v>
      </c>
      <c r="B80">
        <v>22964</v>
      </c>
      <c r="C80" t="s">
        <v>230</v>
      </c>
      <c r="D80" t="s">
        <v>128</v>
      </c>
      <c r="E80" t="s">
        <v>64</v>
      </c>
      <c r="F80">
        <v>120</v>
      </c>
      <c r="G80" s="6">
        <v>-24391.759999999998</v>
      </c>
      <c r="H80" s="6">
        <v>24391.759999999998</v>
      </c>
      <c r="I80" t="s">
        <v>2125</v>
      </c>
      <c r="J80">
        <v>33</v>
      </c>
      <c r="K80" s="34">
        <f t="shared" si="7"/>
        <v>6.2500000000000003E-3</v>
      </c>
      <c r="L80">
        <v>60</v>
      </c>
      <c r="M80">
        <f t="shared" si="8"/>
        <v>0.375</v>
      </c>
      <c r="N80" s="71">
        <v>0.02</v>
      </c>
      <c r="O80">
        <f t="shared" si="9"/>
        <v>7.4999999999999997E-3</v>
      </c>
      <c r="P80" s="7">
        <f t="shared" si="10"/>
        <v>1.6899999999999998E-2</v>
      </c>
      <c r="Q80" s="75">
        <f t="shared" si="11"/>
        <v>6.3374999999999994E-3</v>
      </c>
    </row>
    <row r="81" spans="1:17" x14ac:dyDescent="0.25">
      <c r="A81">
        <v>71129</v>
      </c>
      <c r="B81">
        <v>24190</v>
      </c>
      <c r="C81" t="s">
        <v>196</v>
      </c>
      <c r="D81" t="s">
        <v>154</v>
      </c>
      <c r="E81" t="s">
        <v>64</v>
      </c>
      <c r="F81">
        <v>120</v>
      </c>
      <c r="G81" s="6">
        <v>24310.63</v>
      </c>
      <c r="H81" s="6">
        <v>24310.63</v>
      </c>
      <c r="I81" t="s">
        <v>2125</v>
      </c>
      <c r="J81" s="8">
        <v>1448</v>
      </c>
      <c r="K81" s="34">
        <f t="shared" si="7"/>
        <v>0.27424242424242423</v>
      </c>
      <c r="L81">
        <v>60</v>
      </c>
      <c r="M81">
        <f t="shared" si="8"/>
        <v>16.454545454545453</v>
      </c>
      <c r="N81" s="71">
        <v>0.02</v>
      </c>
      <c r="O81">
        <f t="shared" si="9"/>
        <v>0.32909090909090905</v>
      </c>
      <c r="P81" s="7">
        <f t="shared" si="10"/>
        <v>1.6899999999999998E-2</v>
      </c>
      <c r="Q81" s="75">
        <f t="shared" si="11"/>
        <v>0.27808181818181815</v>
      </c>
    </row>
    <row r="82" spans="1:17" x14ac:dyDescent="0.25">
      <c r="A82">
        <v>71102</v>
      </c>
      <c r="B82">
        <v>25049</v>
      </c>
      <c r="C82" t="s">
        <v>237</v>
      </c>
      <c r="D82" t="s">
        <v>238</v>
      </c>
      <c r="E82" t="s">
        <v>64</v>
      </c>
      <c r="F82">
        <v>120</v>
      </c>
      <c r="G82" s="6">
        <v>-24503.05</v>
      </c>
      <c r="H82" s="6">
        <v>24503.05</v>
      </c>
      <c r="I82" t="s">
        <v>2125</v>
      </c>
      <c r="J82" s="8">
        <v>1325</v>
      </c>
      <c r="K82" s="34">
        <f t="shared" si="7"/>
        <v>0.25094696969696972</v>
      </c>
      <c r="L82">
        <v>60</v>
      </c>
      <c r="M82">
        <f t="shared" si="8"/>
        <v>15.056818181818183</v>
      </c>
      <c r="N82" s="71">
        <v>0.02</v>
      </c>
      <c r="O82">
        <f t="shared" si="9"/>
        <v>0.3011363636363637</v>
      </c>
      <c r="P82" s="7">
        <f t="shared" si="10"/>
        <v>1.6899999999999998E-2</v>
      </c>
      <c r="Q82" s="75">
        <f t="shared" si="11"/>
        <v>0.25446022727272727</v>
      </c>
    </row>
    <row r="83" spans="1:17" x14ac:dyDescent="0.25">
      <c r="A83">
        <v>52568</v>
      </c>
      <c r="B83">
        <v>25529</v>
      </c>
      <c r="C83" t="s">
        <v>76</v>
      </c>
      <c r="D83" t="s">
        <v>53</v>
      </c>
      <c r="E83" t="s">
        <v>64</v>
      </c>
      <c r="F83">
        <v>130</v>
      </c>
      <c r="G83" s="6">
        <v>-20757.169999999998</v>
      </c>
      <c r="H83" s="6">
        <v>20757.169999999998</v>
      </c>
      <c r="I83" t="s">
        <v>2131</v>
      </c>
      <c r="J83">
        <v>138</v>
      </c>
      <c r="K83" s="34">
        <f t="shared" si="7"/>
        <v>2.6136363636363635E-2</v>
      </c>
      <c r="L83">
        <v>60</v>
      </c>
      <c r="M83">
        <f t="shared" si="8"/>
        <v>1.5681818181818181</v>
      </c>
      <c r="N83" s="73">
        <v>2.0899999999999998E-2</v>
      </c>
      <c r="O83">
        <f t="shared" si="9"/>
        <v>3.2774999999999999E-2</v>
      </c>
      <c r="P83" s="7">
        <f t="shared" si="10"/>
        <v>1.7660499999999999E-2</v>
      </c>
      <c r="Q83" s="75">
        <f t="shared" si="11"/>
        <v>2.7694874999999997E-2</v>
      </c>
    </row>
    <row r="84" spans="1:17" x14ac:dyDescent="0.25">
      <c r="A84">
        <v>25806</v>
      </c>
      <c r="B84">
        <v>26498</v>
      </c>
      <c r="C84" t="s">
        <v>41</v>
      </c>
      <c r="D84" t="s">
        <v>79</v>
      </c>
      <c r="F84">
        <v>130</v>
      </c>
      <c r="G84" s="6">
        <v>1108.1099999999999</v>
      </c>
      <c r="H84" s="6">
        <v>1108.1099999999999</v>
      </c>
      <c r="I84" t="s">
        <v>2123</v>
      </c>
      <c r="J84">
        <v>18</v>
      </c>
      <c r="K84" s="34">
        <f t="shared" si="7"/>
        <v>3.4090909090909089E-3</v>
      </c>
      <c r="L84">
        <v>60</v>
      </c>
      <c r="M84">
        <f t="shared" si="8"/>
        <v>0.20454545454545453</v>
      </c>
      <c r="N84" s="71">
        <v>0.03</v>
      </c>
      <c r="O84">
        <f t="shared" si="9"/>
        <v>6.136363636363636E-3</v>
      </c>
      <c r="P84" s="7">
        <f t="shared" si="10"/>
        <v>2.5349999999999998E-2</v>
      </c>
      <c r="Q84" s="75">
        <f t="shared" si="11"/>
        <v>5.1852272727272719E-3</v>
      </c>
    </row>
    <row r="85" spans="1:17" x14ac:dyDescent="0.25">
      <c r="A85">
        <v>38627</v>
      </c>
      <c r="B85">
        <v>29457</v>
      </c>
      <c r="C85" t="s">
        <v>60</v>
      </c>
      <c r="D85" t="s">
        <v>49</v>
      </c>
      <c r="E85" t="s">
        <v>27</v>
      </c>
      <c r="F85">
        <v>100.5</v>
      </c>
      <c r="G85" s="6">
        <v>13971.13</v>
      </c>
      <c r="H85" s="6">
        <v>13971.13</v>
      </c>
      <c r="I85" t="s">
        <v>2123</v>
      </c>
      <c r="J85">
        <v>39</v>
      </c>
      <c r="K85" s="34">
        <f t="shared" si="7"/>
        <v>7.3863636363636362E-3</v>
      </c>
      <c r="L85">
        <v>60</v>
      </c>
      <c r="M85">
        <f t="shared" si="8"/>
        <v>0.44318181818181818</v>
      </c>
      <c r="N85" s="71">
        <v>0.03</v>
      </c>
      <c r="O85">
        <f t="shared" si="9"/>
        <v>1.3295454545454544E-2</v>
      </c>
      <c r="P85" s="7">
        <f t="shared" si="10"/>
        <v>2.5349999999999998E-2</v>
      </c>
      <c r="Q85" s="75">
        <f t="shared" si="11"/>
        <v>1.123465909090909E-2</v>
      </c>
    </row>
    <row r="86" spans="1:17" x14ac:dyDescent="0.25">
      <c r="A86">
        <v>70280</v>
      </c>
      <c r="B86">
        <v>29614</v>
      </c>
      <c r="C86" t="s">
        <v>240</v>
      </c>
      <c r="D86" t="s">
        <v>81</v>
      </c>
      <c r="E86" t="s">
        <v>64</v>
      </c>
      <c r="F86">
        <v>100</v>
      </c>
      <c r="G86" s="6">
        <v>-9438.0499999999993</v>
      </c>
      <c r="H86" s="6">
        <v>9438.0499999999993</v>
      </c>
      <c r="I86" t="s">
        <v>2125</v>
      </c>
      <c r="J86">
        <v>623</v>
      </c>
      <c r="K86" s="34">
        <f t="shared" si="7"/>
        <v>0.11799242424242425</v>
      </c>
      <c r="L86">
        <v>60</v>
      </c>
      <c r="M86">
        <f t="shared" si="8"/>
        <v>7.079545454545455</v>
      </c>
      <c r="N86" s="72">
        <v>2.3E-2</v>
      </c>
      <c r="O86">
        <f t="shared" si="9"/>
        <v>0.16282954545454548</v>
      </c>
      <c r="P86" s="7">
        <f t="shared" si="10"/>
        <v>1.9434999999999997E-2</v>
      </c>
      <c r="Q86" s="75">
        <f t="shared" si="11"/>
        <v>0.1375909659090909</v>
      </c>
    </row>
    <row r="87" spans="1:17" x14ac:dyDescent="0.25">
      <c r="A87">
        <v>71191</v>
      </c>
      <c r="B87">
        <v>32021</v>
      </c>
      <c r="C87" t="s">
        <v>68</v>
      </c>
      <c r="D87" t="s">
        <v>62</v>
      </c>
      <c r="E87" t="s">
        <v>64</v>
      </c>
      <c r="F87">
        <v>110</v>
      </c>
      <c r="G87" s="6">
        <v>21791.94</v>
      </c>
      <c r="H87" s="6">
        <v>21791.94</v>
      </c>
      <c r="I87" t="s">
        <v>2131</v>
      </c>
      <c r="J87" s="8">
        <v>1836</v>
      </c>
      <c r="K87" s="34">
        <f t="shared" si="7"/>
        <v>0.34772727272727272</v>
      </c>
      <c r="L87">
        <v>60</v>
      </c>
      <c r="M87">
        <f t="shared" si="8"/>
        <v>20.863636363636363</v>
      </c>
      <c r="N87" s="71">
        <v>0.01</v>
      </c>
      <c r="O87">
        <f t="shared" si="9"/>
        <v>0.20863636363636365</v>
      </c>
      <c r="P87" s="7">
        <f t="shared" si="10"/>
        <v>8.4499999999999992E-3</v>
      </c>
      <c r="Q87" s="75">
        <f t="shared" si="11"/>
        <v>0.17629772727272724</v>
      </c>
    </row>
    <row r="88" spans="1:17" x14ac:dyDescent="0.25">
      <c r="A88">
        <v>66892</v>
      </c>
      <c r="B88">
        <v>34052</v>
      </c>
      <c r="C88" t="s">
        <v>1553</v>
      </c>
      <c r="D88" t="s">
        <v>2052</v>
      </c>
      <c r="E88" t="s">
        <v>64</v>
      </c>
      <c r="F88" s="6">
        <v>120</v>
      </c>
      <c r="G88" s="6">
        <v>3566.09</v>
      </c>
      <c r="H88" s="6">
        <v>3566.09</v>
      </c>
      <c r="I88" t="s">
        <v>2126</v>
      </c>
      <c r="J88">
        <v>355</v>
      </c>
      <c r="K88" s="34">
        <f t="shared" si="7"/>
        <v>6.7234848484848481E-2</v>
      </c>
      <c r="L88">
        <v>60</v>
      </c>
      <c r="M88">
        <f t="shared" si="8"/>
        <v>4.0340909090909092</v>
      </c>
      <c r="N88" s="71">
        <v>0.16</v>
      </c>
      <c r="O88">
        <f t="shared" si="9"/>
        <v>0.6454545454545455</v>
      </c>
      <c r="P88" s="7">
        <f t="shared" si="10"/>
        <v>0.13519999999999999</v>
      </c>
      <c r="Q88" s="75">
        <f t="shared" si="11"/>
        <v>0.54540909090909084</v>
      </c>
    </row>
    <row r="89" spans="1:17" x14ac:dyDescent="0.25">
      <c r="A89">
        <v>31141</v>
      </c>
      <c r="B89">
        <v>34605</v>
      </c>
      <c r="C89" t="s">
        <v>208</v>
      </c>
      <c r="D89" t="s">
        <v>257</v>
      </c>
      <c r="E89" t="s">
        <v>64</v>
      </c>
      <c r="F89">
        <v>120</v>
      </c>
      <c r="G89" s="6">
        <v>-24470.49</v>
      </c>
      <c r="H89" s="6">
        <v>24470.49</v>
      </c>
      <c r="I89" t="s">
        <v>2125</v>
      </c>
      <c r="J89">
        <v>26</v>
      </c>
      <c r="K89" s="34">
        <f t="shared" si="7"/>
        <v>4.9242424242424239E-3</v>
      </c>
      <c r="L89">
        <v>60</v>
      </c>
      <c r="M89">
        <f t="shared" si="8"/>
        <v>0.29545454545454541</v>
      </c>
      <c r="N89" s="71">
        <v>0.02</v>
      </c>
      <c r="O89">
        <f t="shared" si="9"/>
        <v>5.9090909090909081E-3</v>
      </c>
      <c r="P89" s="7">
        <f t="shared" si="10"/>
        <v>1.6899999999999998E-2</v>
      </c>
      <c r="Q89" s="75">
        <f t="shared" si="11"/>
        <v>4.9931818181818168E-3</v>
      </c>
    </row>
    <row r="90" spans="1:17" x14ac:dyDescent="0.25">
      <c r="A90">
        <v>41404</v>
      </c>
      <c r="B90">
        <v>36528</v>
      </c>
      <c r="C90" t="s">
        <v>85</v>
      </c>
      <c r="D90" t="s">
        <v>68</v>
      </c>
      <c r="E90" t="s">
        <v>64</v>
      </c>
      <c r="F90">
        <v>120</v>
      </c>
      <c r="G90" s="6">
        <v>15406.59</v>
      </c>
      <c r="H90" s="6">
        <v>15406.59</v>
      </c>
      <c r="I90" t="s">
        <v>2131</v>
      </c>
      <c r="J90">
        <v>50</v>
      </c>
      <c r="K90" s="34">
        <f t="shared" si="7"/>
        <v>9.46969696969697E-3</v>
      </c>
      <c r="L90">
        <v>60</v>
      </c>
      <c r="M90">
        <f t="shared" si="8"/>
        <v>0.56818181818181823</v>
      </c>
      <c r="N90" s="73">
        <v>2.8199999999999999E-2</v>
      </c>
      <c r="O90">
        <f t="shared" si="9"/>
        <v>1.6022727272727275E-2</v>
      </c>
      <c r="P90" s="7">
        <f t="shared" si="10"/>
        <v>2.3828999999999999E-2</v>
      </c>
      <c r="Q90" s="75">
        <f t="shared" si="11"/>
        <v>1.3539204545454547E-2</v>
      </c>
    </row>
    <row r="91" spans="1:17" x14ac:dyDescent="0.25">
      <c r="A91">
        <v>15531</v>
      </c>
      <c r="B91">
        <v>36981</v>
      </c>
      <c r="C91" t="s">
        <v>86</v>
      </c>
      <c r="D91" t="s">
        <v>85</v>
      </c>
      <c r="E91" t="s">
        <v>64</v>
      </c>
      <c r="F91">
        <v>120</v>
      </c>
      <c r="G91" s="6">
        <v>15406.67</v>
      </c>
      <c r="H91" s="6">
        <v>15406.67</v>
      </c>
      <c r="I91" t="s">
        <v>2131</v>
      </c>
      <c r="J91">
        <v>10</v>
      </c>
      <c r="K91" s="34">
        <f t="shared" si="7"/>
        <v>1.893939393939394E-3</v>
      </c>
      <c r="L91">
        <v>60</v>
      </c>
      <c r="M91">
        <f t="shared" si="8"/>
        <v>0.11363636363636365</v>
      </c>
      <c r="N91" s="73">
        <v>2.8199999999999999E-2</v>
      </c>
      <c r="O91">
        <f t="shared" si="9"/>
        <v>3.2045454545454547E-3</v>
      </c>
      <c r="P91" s="7">
        <f t="shared" si="10"/>
        <v>2.3828999999999999E-2</v>
      </c>
      <c r="Q91" s="75">
        <f t="shared" si="11"/>
        <v>2.7078409090909093E-3</v>
      </c>
    </row>
    <row r="92" spans="1:17" x14ac:dyDescent="0.25">
      <c r="A92">
        <v>21506</v>
      </c>
      <c r="B92">
        <v>37777</v>
      </c>
      <c r="C92" t="s">
        <v>136</v>
      </c>
      <c r="D92" t="s">
        <v>260</v>
      </c>
      <c r="E92" t="s">
        <v>64</v>
      </c>
      <c r="F92">
        <v>120</v>
      </c>
      <c r="G92" s="6">
        <v>-24507.06</v>
      </c>
      <c r="H92" s="6">
        <v>24507.06</v>
      </c>
      <c r="I92" t="s">
        <v>2125</v>
      </c>
      <c r="J92">
        <v>15</v>
      </c>
      <c r="K92" s="34">
        <f t="shared" si="7"/>
        <v>2.840909090909091E-3</v>
      </c>
      <c r="L92">
        <v>60</v>
      </c>
      <c r="M92">
        <f t="shared" si="8"/>
        <v>0.17045454545454547</v>
      </c>
      <c r="N92" s="71">
        <v>0.02</v>
      </c>
      <c r="O92">
        <f t="shared" si="9"/>
        <v>3.4090909090909094E-3</v>
      </c>
      <c r="P92" s="7">
        <f t="shared" si="10"/>
        <v>1.6899999999999998E-2</v>
      </c>
      <c r="Q92" s="75">
        <f t="shared" si="11"/>
        <v>2.8806818181818183E-3</v>
      </c>
    </row>
    <row r="93" spans="1:17" x14ac:dyDescent="0.25">
      <c r="A93">
        <v>71163</v>
      </c>
      <c r="B93">
        <v>40441</v>
      </c>
      <c r="C93" t="s">
        <v>238</v>
      </c>
      <c r="D93" t="s">
        <v>264</v>
      </c>
      <c r="E93" t="s">
        <v>70</v>
      </c>
      <c r="F93">
        <v>120</v>
      </c>
      <c r="G93" s="6">
        <v>-24713.23</v>
      </c>
      <c r="H93" s="6">
        <v>24713.23</v>
      </c>
      <c r="I93" t="s">
        <v>2125</v>
      </c>
      <c r="J93" s="8">
        <v>1615</v>
      </c>
      <c r="K93" s="34">
        <f t="shared" si="7"/>
        <v>0.3058712121212121</v>
      </c>
      <c r="L93">
        <v>60</v>
      </c>
      <c r="M93">
        <f t="shared" si="8"/>
        <v>18.352272727272727</v>
      </c>
      <c r="N93" s="71">
        <v>0.02</v>
      </c>
      <c r="O93">
        <f t="shared" si="9"/>
        <v>0.36704545454545456</v>
      </c>
      <c r="P93" s="7">
        <f t="shared" si="10"/>
        <v>1.6899999999999998E-2</v>
      </c>
      <c r="Q93" s="75">
        <f t="shared" si="11"/>
        <v>0.31015340909090905</v>
      </c>
    </row>
    <row r="94" spans="1:17" x14ac:dyDescent="0.25">
      <c r="A94">
        <v>71031</v>
      </c>
      <c r="B94">
        <v>41095</v>
      </c>
      <c r="C94" t="s">
        <v>1088</v>
      </c>
      <c r="D94" t="s">
        <v>1622</v>
      </c>
      <c r="E94" t="s">
        <v>64</v>
      </c>
      <c r="F94">
        <v>30</v>
      </c>
      <c r="G94" s="6">
        <v>3464.46</v>
      </c>
      <c r="H94" s="6">
        <v>3464.46</v>
      </c>
      <c r="I94" t="s">
        <v>2126</v>
      </c>
      <c r="J94" s="8">
        <v>1175</v>
      </c>
      <c r="K94" s="34">
        <f t="shared" si="7"/>
        <v>0.22253787878787878</v>
      </c>
      <c r="L94">
        <v>60</v>
      </c>
      <c r="M94">
        <f t="shared" si="8"/>
        <v>13.352272727272727</v>
      </c>
      <c r="N94" s="71">
        <v>0.16</v>
      </c>
      <c r="O94">
        <f t="shared" si="9"/>
        <v>2.1363636363636362</v>
      </c>
      <c r="P94" s="7">
        <f t="shared" si="10"/>
        <v>0.13519999999999999</v>
      </c>
      <c r="Q94" s="75">
        <f t="shared" si="11"/>
        <v>1.8052272727272725</v>
      </c>
    </row>
    <row r="95" spans="1:17" x14ac:dyDescent="0.25">
      <c r="A95">
        <v>70944</v>
      </c>
      <c r="B95">
        <v>41526</v>
      </c>
      <c r="C95" t="s">
        <v>260</v>
      </c>
      <c r="D95" t="s">
        <v>230</v>
      </c>
      <c r="E95" t="s">
        <v>64</v>
      </c>
      <c r="F95">
        <v>120</v>
      </c>
      <c r="G95" s="6">
        <v>-24391.19</v>
      </c>
      <c r="H95" s="6">
        <v>24391.19</v>
      </c>
      <c r="I95" t="s">
        <v>2125</v>
      </c>
      <c r="J95">
        <v>964</v>
      </c>
      <c r="K95" s="34">
        <f t="shared" si="7"/>
        <v>0.18257575757575759</v>
      </c>
      <c r="L95">
        <v>60</v>
      </c>
      <c r="M95">
        <f t="shared" si="8"/>
        <v>10.954545454545455</v>
      </c>
      <c r="N95" s="71">
        <v>0.02</v>
      </c>
      <c r="O95">
        <f t="shared" si="9"/>
        <v>0.21909090909090911</v>
      </c>
      <c r="P95" s="7">
        <f t="shared" si="10"/>
        <v>1.6899999999999998E-2</v>
      </c>
      <c r="Q95" s="75">
        <f t="shared" si="11"/>
        <v>0.18513181818181818</v>
      </c>
    </row>
    <row r="96" spans="1:17" x14ac:dyDescent="0.25">
      <c r="A96">
        <v>50703</v>
      </c>
      <c r="B96">
        <v>42065</v>
      </c>
      <c r="C96" t="s">
        <v>86</v>
      </c>
      <c r="D96" t="s">
        <v>76</v>
      </c>
      <c r="E96" t="s">
        <v>64</v>
      </c>
      <c r="F96">
        <v>120</v>
      </c>
      <c r="G96" s="6">
        <v>-20757.09</v>
      </c>
      <c r="H96" s="6">
        <v>20757.09</v>
      </c>
      <c r="I96" t="s">
        <v>2131</v>
      </c>
      <c r="J96">
        <v>115</v>
      </c>
      <c r="K96" s="34">
        <f t="shared" si="7"/>
        <v>2.1780303030303032E-2</v>
      </c>
      <c r="L96">
        <v>60</v>
      </c>
      <c r="M96">
        <f t="shared" si="8"/>
        <v>1.3068181818181819</v>
      </c>
      <c r="N96" s="73">
        <v>2.0899999999999998E-2</v>
      </c>
      <c r="O96">
        <f t="shared" si="9"/>
        <v>2.73125E-2</v>
      </c>
      <c r="P96" s="7">
        <f t="shared" si="10"/>
        <v>1.7660499999999999E-2</v>
      </c>
      <c r="Q96" s="75">
        <f t="shared" si="11"/>
        <v>2.3079062500000001E-2</v>
      </c>
    </row>
    <row r="97" spans="1:18" x14ac:dyDescent="0.25">
      <c r="A97">
        <v>43212</v>
      </c>
      <c r="B97">
        <v>42811</v>
      </c>
      <c r="C97" t="s">
        <v>129</v>
      </c>
      <c r="D97" t="s">
        <v>237</v>
      </c>
      <c r="E97" t="s">
        <v>64</v>
      </c>
      <c r="F97">
        <v>120</v>
      </c>
      <c r="G97" s="6">
        <v>-24502.97</v>
      </c>
      <c r="H97" s="6">
        <v>24502.97</v>
      </c>
      <c r="I97" t="s">
        <v>2125</v>
      </c>
      <c r="J97">
        <v>59</v>
      </c>
      <c r="K97" s="34">
        <f t="shared" si="7"/>
        <v>1.1174242424242425E-2</v>
      </c>
      <c r="L97">
        <v>60</v>
      </c>
      <c r="M97">
        <f t="shared" si="8"/>
        <v>0.67045454545454553</v>
      </c>
      <c r="N97" s="71">
        <v>0.02</v>
      </c>
      <c r="O97">
        <f t="shared" si="9"/>
        <v>1.340909090909091E-2</v>
      </c>
      <c r="P97" s="7">
        <f t="shared" si="10"/>
        <v>1.6899999999999998E-2</v>
      </c>
      <c r="Q97" s="75">
        <f t="shared" si="11"/>
        <v>1.1330681818181818E-2</v>
      </c>
    </row>
    <row r="98" spans="1:18" x14ac:dyDescent="0.25">
      <c r="A98">
        <v>70658</v>
      </c>
      <c r="B98">
        <v>43086</v>
      </c>
      <c r="C98" t="s">
        <v>265</v>
      </c>
      <c r="D98" t="s">
        <v>266</v>
      </c>
      <c r="E98" t="s">
        <v>64</v>
      </c>
      <c r="F98">
        <v>120</v>
      </c>
      <c r="G98" s="6">
        <v>-24470.720000000001</v>
      </c>
      <c r="H98" s="6">
        <v>24470.720000000001</v>
      </c>
      <c r="I98" t="s">
        <v>2125</v>
      </c>
      <c r="J98">
        <v>750</v>
      </c>
      <c r="K98" s="34">
        <f t="shared" si="7"/>
        <v>0.14204545454545456</v>
      </c>
      <c r="L98">
        <v>60</v>
      </c>
      <c r="M98">
        <f t="shared" si="8"/>
        <v>8.5227272727272734</v>
      </c>
      <c r="N98" s="71">
        <v>0.02</v>
      </c>
      <c r="O98">
        <f t="shared" si="9"/>
        <v>0.17045454545454547</v>
      </c>
      <c r="P98" s="7">
        <f t="shared" si="10"/>
        <v>1.6899999999999998E-2</v>
      </c>
      <c r="Q98" s="75">
        <f t="shared" si="11"/>
        <v>0.14403409090909092</v>
      </c>
    </row>
    <row r="99" spans="1:18" x14ac:dyDescent="0.25">
      <c r="A99">
        <v>26860</v>
      </c>
      <c r="B99">
        <v>43093</v>
      </c>
      <c r="C99" t="s">
        <v>267</v>
      </c>
      <c r="D99" t="s">
        <v>265</v>
      </c>
      <c r="E99" t="s">
        <v>64</v>
      </c>
      <c r="F99">
        <v>120</v>
      </c>
      <c r="G99" s="6">
        <v>-24470.639999999999</v>
      </c>
      <c r="H99" s="6">
        <v>24470.639999999999</v>
      </c>
      <c r="I99" t="s">
        <v>2125</v>
      </c>
      <c r="J99">
        <v>20</v>
      </c>
      <c r="K99" s="34">
        <f t="shared" si="7"/>
        <v>3.787878787878788E-3</v>
      </c>
      <c r="L99">
        <v>60</v>
      </c>
      <c r="M99">
        <f t="shared" si="8"/>
        <v>0.22727272727272729</v>
      </c>
      <c r="N99" s="71">
        <v>0.02</v>
      </c>
      <c r="O99">
        <f t="shared" si="9"/>
        <v>4.5454545454545461E-3</v>
      </c>
      <c r="P99" s="7">
        <f t="shared" si="10"/>
        <v>1.6899999999999998E-2</v>
      </c>
      <c r="Q99" s="75">
        <f t="shared" si="11"/>
        <v>3.840909090909091E-3</v>
      </c>
    </row>
    <row r="100" spans="1:18" x14ac:dyDescent="0.25">
      <c r="A100">
        <v>37513</v>
      </c>
      <c r="B100">
        <v>43202</v>
      </c>
      <c r="C100" t="s">
        <v>257</v>
      </c>
      <c r="D100" t="s">
        <v>267</v>
      </c>
      <c r="E100" t="s">
        <v>64</v>
      </c>
      <c r="F100">
        <v>120</v>
      </c>
      <c r="G100" s="6">
        <v>-24470.57</v>
      </c>
      <c r="H100" s="6">
        <v>24470.57</v>
      </c>
      <c r="I100" t="s">
        <v>2125</v>
      </c>
      <c r="J100">
        <v>37</v>
      </c>
      <c r="K100" s="34">
        <f t="shared" si="7"/>
        <v>7.0075757575757576E-3</v>
      </c>
      <c r="L100">
        <v>60</v>
      </c>
      <c r="M100">
        <f t="shared" si="8"/>
        <v>0.42045454545454547</v>
      </c>
      <c r="N100" s="71">
        <v>0.02</v>
      </c>
      <c r="O100">
        <f t="shared" si="9"/>
        <v>8.4090909090909095E-3</v>
      </c>
      <c r="P100" s="7">
        <f t="shared" si="10"/>
        <v>1.6899999999999998E-2</v>
      </c>
      <c r="Q100" s="75">
        <f t="shared" si="11"/>
        <v>7.1056818181818174E-3</v>
      </c>
    </row>
    <row r="101" spans="1:18" x14ac:dyDescent="0.25">
      <c r="A101">
        <v>22284</v>
      </c>
      <c r="B101">
        <v>43210</v>
      </c>
      <c r="C101" t="s">
        <v>266</v>
      </c>
      <c r="D101" t="s">
        <v>135</v>
      </c>
      <c r="E101" t="s">
        <v>64</v>
      </c>
      <c r="F101">
        <v>120</v>
      </c>
      <c r="G101" s="6">
        <v>-24471.06</v>
      </c>
      <c r="H101" s="6">
        <v>24471.06</v>
      </c>
      <c r="I101" t="s">
        <v>2125</v>
      </c>
      <c r="J101">
        <v>15</v>
      </c>
      <c r="K101" s="34">
        <f t="shared" si="7"/>
        <v>2.840909090909091E-3</v>
      </c>
      <c r="L101">
        <v>60</v>
      </c>
      <c r="M101">
        <f t="shared" si="8"/>
        <v>0.17045454545454547</v>
      </c>
      <c r="N101" s="71">
        <v>0.02</v>
      </c>
      <c r="O101">
        <f t="shared" si="9"/>
        <v>3.4090909090909094E-3</v>
      </c>
      <c r="P101" s="7">
        <f t="shared" si="10"/>
        <v>1.6899999999999998E-2</v>
      </c>
      <c r="Q101" s="75">
        <f t="shared" si="11"/>
        <v>2.8806818181818183E-3</v>
      </c>
    </row>
    <row r="102" spans="1:18" x14ac:dyDescent="0.25">
      <c r="A102">
        <v>71113</v>
      </c>
      <c r="B102">
        <v>348420</v>
      </c>
      <c r="C102" t="s">
        <v>272</v>
      </c>
      <c r="D102" t="s">
        <v>240</v>
      </c>
      <c r="E102" t="s">
        <v>70</v>
      </c>
      <c r="F102">
        <v>110</v>
      </c>
      <c r="G102" s="6">
        <v>-24713.47</v>
      </c>
      <c r="H102" s="6">
        <v>24713.47</v>
      </c>
      <c r="I102" t="s">
        <v>2125</v>
      </c>
      <c r="J102" s="8">
        <v>1333</v>
      </c>
      <c r="K102" s="34">
        <f t="shared" si="7"/>
        <v>0.25246212121212119</v>
      </c>
      <c r="L102">
        <v>60</v>
      </c>
      <c r="M102">
        <f t="shared" si="8"/>
        <v>15.147727272727272</v>
      </c>
      <c r="N102" s="71">
        <v>0.02</v>
      </c>
      <c r="O102">
        <f t="shared" si="9"/>
        <v>0.30295454545454542</v>
      </c>
      <c r="P102" s="7">
        <f t="shared" si="10"/>
        <v>1.6899999999999998E-2</v>
      </c>
      <c r="Q102" s="75">
        <f t="shared" si="11"/>
        <v>0.25599659090909088</v>
      </c>
    </row>
    <row r="103" spans="1:18" x14ac:dyDescent="0.25">
      <c r="A103">
        <v>48599</v>
      </c>
      <c r="B103">
        <v>348421</v>
      </c>
      <c r="C103" t="s">
        <v>264</v>
      </c>
      <c r="D103" t="s">
        <v>272</v>
      </c>
      <c r="E103" t="s">
        <v>70</v>
      </c>
      <c r="F103">
        <v>120</v>
      </c>
      <c r="G103" s="6">
        <v>-24713.31</v>
      </c>
      <c r="H103" s="6">
        <v>24713.31</v>
      </c>
      <c r="I103" t="s">
        <v>2125</v>
      </c>
      <c r="J103">
        <v>97</v>
      </c>
      <c r="K103" s="34">
        <f t="shared" si="7"/>
        <v>1.8371212121212122E-2</v>
      </c>
      <c r="L103">
        <v>60</v>
      </c>
      <c r="M103">
        <f t="shared" si="8"/>
        <v>1.1022727272727273</v>
      </c>
      <c r="N103" s="71">
        <v>0.02</v>
      </c>
      <c r="O103">
        <f t="shared" si="9"/>
        <v>2.2045454545454545E-2</v>
      </c>
      <c r="P103" s="7">
        <f t="shared" si="10"/>
        <v>1.6899999999999998E-2</v>
      </c>
      <c r="Q103" s="75">
        <f t="shared" si="11"/>
        <v>1.8628409090909088E-2</v>
      </c>
    </row>
    <row r="104" spans="1:18" x14ac:dyDescent="0.25">
      <c r="A104">
        <v>67765</v>
      </c>
      <c r="B104">
        <v>4108</v>
      </c>
      <c r="C104" t="s">
        <v>1047</v>
      </c>
      <c r="D104" t="s">
        <v>2055</v>
      </c>
      <c r="E104" t="s">
        <v>64</v>
      </c>
      <c r="F104" s="6">
        <v>120</v>
      </c>
      <c r="G104" s="6">
        <v>-6292.2</v>
      </c>
      <c r="H104" s="6">
        <v>6292.2</v>
      </c>
      <c r="I104" t="s">
        <v>2126</v>
      </c>
      <c r="J104">
        <v>393</v>
      </c>
      <c r="K104" s="34">
        <f t="shared" si="7"/>
        <v>7.4431818181818182E-2</v>
      </c>
      <c r="L104">
        <v>48</v>
      </c>
      <c r="M104">
        <f t="shared" si="8"/>
        <v>3.5727272727272728</v>
      </c>
      <c r="N104" s="71">
        <v>0.24</v>
      </c>
      <c r="O104">
        <f t="shared" si="9"/>
        <v>0.85745454545454547</v>
      </c>
      <c r="P104" s="7">
        <f t="shared" si="10"/>
        <v>0.20279999999999998</v>
      </c>
      <c r="Q104" s="75">
        <f t="shared" si="11"/>
        <v>0.72454909090909081</v>
      </c>
      <c r="R104" s="75">
        <f>SUM(Q104:Q142)</f>
        <v>23.367706818181809</v>
      </c>
    </row>
    <row r="105" spans="1:18" x14ac:dyDescent="0.25">
      <c r="A105">
        <v>63670</v>
      </c>
      <c r="B105">
        <v>6150</v>
      </c>
      <c r="C105" t="s">
        <v>864</v>
      </c>
      <c r="D105" t="s">
        <v>2028</v>
      </c>
      <c r="E105" t="s">
        <v>64</v>
      </c>
      <c r="F105" s="6">
        <v>76</v>
      </c>
      <c r="G105" s="6">
        <v>-6667.55</v>
      </c>
      <c r="H105" s="6">
        <v>6667.55</v>
      </c>
      <c r="I105" t="s">
        <v>2126</v>
      </c>
      <c r="J105">
        <v>261</v>
      </c>
      <c r="K105" s="34">
        <f t="shared" si="7"/>
        <v>4.9431818181818181E-2</v>
      </c>
      <c r="L105">
        <v>48</v>
      </c>
      <c r="M105">
        <f t="shared" si="8"/>
        <v>2.3727272727272726</v>
      </c>
      <c r="N105" s="71">
        <v>0.23</v>
      </c>
      <c r="O105">
        <f t="shared" si="9"/>
        <v>0.54572727272727273</v>
      </c>
      <c r="P105" s="7">
        <f t="shared" si="10"/>
        <v>0.19434999999999999</v>
      </c>
      <c r="Q105" s="75">
        <f t="shared" si="11"/>
        <v>0.46113954545454539</v>
      </c>
    </row>
    <row r="106" spans="1:18" x14ac:dyDescent="0.25">
      <c r="A106">
        <v>15255</v>
      </c>
      <c r="B106">
        <v>6778</v>
      </c>
      <c r="C106" t="s">
        <v>46</v>
      </c>
      <c r="D106" t="s">
        <v>47</v>
      </c>
      <c r="E106" t="s">
        <v>27</v>
      </c>
      <c r="F106">
        <v>100</v>
      </c>
      <c r="G106" s="6">
        <v>-6515.95</v>
      </c>
      <c r="H106" s="6">
        <v>6515.95</v>
      </c>
      <c r="I106" t="s">
        <v>2130</v>
      </c>
      <c r="J106">
        <v>10</v>
      </c>
      <c r="K106" s="34">
        <f t="shared" si="7"/>
        <v>1.893939393939394E-3</v>
      </c>
      <c r="L106">
        <v>48</v>
      </c>
      <c r="M106">
        <f t="shared" si="8"/>
        <v>9.0909090909090912E-2</v>
      </c>
      <c r="N106" s="71">
        <v>0.04</v>
      </c>
      <c r="O106">
        <f t="shared" si="9"/>
        <v>3.6363636363636364E-3</v>
      </c>
      <c r="P106" s="7">
        <f t="shared" si="10"/>
        <v>3.3799999999999997E-2</v>
      </c>
      <c r="Q106" s="75">
        <f t="shared" si="11"/>
        <v>3.0727272727272725E-3</v>
      </c>
    </row>
    <row r="107" spans="1:18" x14ac:dyDescent="0.25">
      <c r="A107">
        <v>38470</v>
      </c>
      <c r="B107">
        <v>7025</v>
      </c>
      <c r="C107" t="s">
        <v>1754</v>
      </c>
      <c r="D107" t="s">
        <v>1469</v>
      </c>
      <c r="E107" t="s">
        <v>64</v>
      </c>
      <c r="F107">
        <v>49</v>
      </c>
      <c r="G107" s="6">
        <v>-6294.69</v>
      </c>
      <c r="H107" s="6">
        <v>6294.69</v>
      </c>
      <c r="I107" t="s">
        <v>2126</v>
      </c>
      <c r="J107">
        <v>39</v>
      </c>
      <c r="K107" s="34">
        <f t="shared" ref="K107:K170" si="12">J107/5280</f>
        <v>7.3863636363636362E-3</v>
      </c>
      <c r="L107">
        <v>48</v>
      </c>
      <c r="M107">
        <f t="shared" ref="M107:M170" si="13">K107*L107</f>
        <v>0.35454545454545455</v>
      </c>
      <c r="N107" s="71">
        <v>0.24</v>
      </c>
      <c r="O107">
        <f t="shared" si="9"/>
        <v>8.5090909090909092E-2</v>
      </c>
      <c r="P107" s="7">
        <f t="shared" si="10"/>
        <v>0.20279999999999998</v>
      </c>
      <c r="Q107" s="75">
        <f t="shared" si="11"/>
        <v>7.1901818181818178E-2</v>
      </c>
    </row>
    <row r="108" spans="1:18" x14ac:dyDescent="0.25">
      <c r="A108">
        <v>69142</v>
      </c>
      <c r="B108">
        <v>8573</v>
      </c>
      <c r="C108" t="s">
        <v>2063</v>
      </c>
      <c r="D108" t="s">
        <v>2015</v>
      </c>
      <c r="E108" t="s">
        <v>64</v>
      </c>
      <c r="F108">
        <v>120</v>
      </c>
      <c r="G108" s="6">
        <v>-6292</v>
      </c>
      <c r="H108" s="6">
        <v>6292</v>
      </c>
      <c r="I108" t="s">
        <v>2126</v>
      </c>
      <c r="J108">
        <v>662</v>
      </c>
      <c r="K108" s="34">
        <f t="shared" si="12"/>
        <v>0.12537878787878787</v>
      </c>
      <c r="L108">
        <v>48</v>
      </c>
      <c r="M108">
        <f t="shared" si="13"/>
        <v>6.0181818181818176</v>
      </c>
      <c r="N108" s="71">
        <v>0.24</v>
      </c>
      <c r="O108">
        <f t="shared" si="9"/>
        <v>1.4443636363636361</v>
      </c>
      <c r="P108" s="7">
        <f t="shared" si="10"/>
        <v>0.20279999999999998</v>
      </c>
      <c r="Q108" s="75">
        <f t="shared" si="11"/>
        <v>1.2204872727272724</v>
      </c>
    </row>
    <row r="109" spans="1:18" x14ac:dyDescent="0.25">
      <c r="A109">
        <v>70682</v>
      </c>
      <c r="B109">
        <v>8758</v>
      </c>
      <c r="C109" t="s">
        <v>1924</v>
      </c>
      <c r="D109" t="s">
        <v>2070</v>
      </c>
      <c r="E109" t="s">
        <v>94</v>
      </c>
      <c r="F109">
        <v>120</v>
      </c>
      <c r="G109" s="6">
        <v>7165.27</v>
      </c>
      <c r="H109" s="6">
        <v>7165.27</v>
      </c>
      <c r="I109" t="s">
        <v>2126</v>
      </c>
      <c r="J109">
        <v>783</v>
      </c>
      <c r="K109" s="34">
        <f t="shared" si="12"/>
        <v>0.14829545454545454</v>
      </c>
      <c r="L109">
        <v>48</v>
      </c>
      <c r="M109">
        <f t="shared" si="13"/>
        <v>7.1181818181818173</v>
      </c>
      <c r="N109" s="71">
        <v>0.21</v>
      </c>
      <c r="O109">
        <f t="shared" si="9"/>
        <v>1.4948181818181816</v>
      </c>
      <c r="P109" s="7">
        <f t="shared" si="10"/>
        <v>0.17745</v>
      </c>
      <c r="Q109" s="75">
        <f t="shared" si="11"/>
        <v>1.2631213636363634</v>
      </c>
    </row>
    <row r="110" spans="1:18" x14ac:dyDescent="0.25">
      <c r="A110">
        <v>71091</v>
      </c>
      <c r="B110">
        <v>10328</v>
      </c>
      <c r="C110" t="s">
        <v>1663</v>
      </c>
      <c r="D110" t="s">
        <v>1349</v>
      </c>
      <c r="E110" t="s">
        <v>64</v>
      </c>
      <c r="F110">
        <v>120</v>
      </c>
      <c r="G110" s="6">
        <v>-7165.67</v>
      </c>
      <c r="H110" s="6">
        <v>7165.67</v>
      </c>
      <c r="I110" t="s">
        <v>2126</v>
      </c>
      <c r="J110" s="8">
        <v>1279</v>
      </c>
      <c r="K110" s="34">
        <f t="shared" si="12"/>
        <v>0.2422348484848485</v>
      </c>
      <c r="L110">
        <v>48</v>
      </c>
      <c r="M110">
        <f t="shared" si="13"/>
        <v>11.627272727272729</v>
      </c>
      <c r="N110" s="71">
        <v>0.21</v>
      </c>
      <c r="O110">
        <f t="shared" si="9"/>
        <v>2.441727272727273</v>
      </c>
      <c r="P110" s="7">
        <f t="shared" si="10"/>
        <v>0.17745</v>
      </c>
      <c r="Q110" s="75">
        <f t="shared" si="11"/>
        <v>2.0632595454545455</v>
      </c>
    </row>
    <row r="111" spans="1:18" x14ac:dyDescent="0.25">
      <c r="A111">
        <v>5281</v>
      </c>
      <c r="B111">
        <v>10566</v>
      </c>
      <c r="C111" t="s">
        <v>954</v>
      </c>
      <c r="D111" t="s">
        <v>955</v>
      </c>
      <c r="E111" t="s">
        <v>64</v>
      </c>
      <c r="F111">
        <v>76</v>
      </c>
      <c r="G111" s="6">
        <v>6073.14</v>
      </c>
      <c r="H111" s="6">
        <v>6073.14</v>
      </c>
      <c r="I111" t="s">
        <v>2126</v>
      </c>
      <c r="J111">
        <v>3</v>
      </c>
      <c r="K111" s="34">
        <f t="shared" si="12"/>
        <v>5.6818181818181815E-4</v>
      </c>
      <c r="L111">
        <v>48</v>
      </c>
      <c r="M111">
        <f t="shared" si="13"/>
        <v>2.7272727272727271E-2</v>
      </c>
      <c r="N111" s="71">
        <v>0.25</v>
      </c>
      <c r="O111">
        <f t="shared" si="9"/>
        <v>6.8181818181818179E-3</v>
      </c>
      <c r="P111" s="7">
        <f t="shared" si="10"/>
        <v>0.21124999999999999</v>
      </c>
      <c r="Q111" s="75">
        <f t="shared" si="11"/>
        <v>5.7613636363636356E-3</v>
      </c>
    </row>
    <row r="112" spans="1:18" x14ac:dyDescent="0.25">
      <c r="A112">
        <v>43035</v>
      </c>
      <c r="B112">
        <v>11625</v>
      </c>
      <c r="C112" t="s">
        <v>1728</v>
      </c>
      <c r="D112" t="s">
        <v>955</v>
      </c>
      <c r="E112" t="s">
        <v>64</v>
      </c>
      <c r="F112" s="6">
        <v>76</v>
      </c>
      <c r="G112" s="6">
        <v>-6072.76</v>
      </c>
      <c r="H112" s="6">
        <v>6072.76</v>
      </c>
      <c r="I112" t="s">
        <v>2126</v>
      </c>
      <c r="J112">
        <v>58</v>
      </c>
      <c r="K112" s="34">
        <f t="shared" si="12"/>
        <v>1.0984848484848484E-2</v>
      </c>
      <c r="L112">
        <v>48</v>
      </c>
      <c r="M112">
        <f t="shared" si="13"/>
        <v>0.52727272727272723</v>
      </c>
      <c r="N112" s="71">
        <v>0.25</v>
      </c>
      <c r="O112">
        <f t="shared" si="9"/>
        <v>0.13181818181818181</v>
      </c>
      <c r="P112" s="7">
        <f t="shared" si="10"/>
        <v>0.21124999999999999</v>
      </c>
      <c r="Q112" s="75">
        <f t="shared" si="11"/>
        <v>0.11138636363636362</v>
      </c>
    </row>
    <row r="113" spans="1:17" x14ac:dyDescent="0.25">
      <c r="A113">
        <v>19341</v>
      </c>
      <c r="B113">
        <v>12584</v>
      </c>
      <c r="C113" t="s">
        <v>1387</v>
      </c>
      <c r="D113" t="s">
        <v>1388</v>
      </c>
      <c r="E113" t="s">
        <v>64</v>
      </c>
      <c r="F113">
        <v>76</v>
      </c>
      <c r="G113" s="6">
        <v>6668.01</v>
      </c>
      <c r="H113" s="6">
        <v>6668.01</v>
      </c>
      <c r="I113" t="s">
        <v>2126</v>
      </c>
      <c r="J113">
        <v>14</v>
      </c>
      <c r="K113" s="34">
        <f t="shared" si="12"/>
        <v>2.6515151515151517E-3</v>
      </c>
      <c r="L113">
        <v>48</v>
      </c>
      <c r="M113">
        <f t="shared" si="13"/>
        <v>0.12727272727272729</v>
      </c>
      <c r="N113" s="71">
        <v>0.23</v>
      </c>
      <c r="O113">
        <f t="shared" si="9"/>
        <v>2.9272727272727277E-2</v>
      </c>
      <c r="P113" s="7">
        <f t="shared" si="10"/>
        <v>0.19434999999999999</v>
      </c>
      <c r="Q113" s="75">
        <f t="shared" si="11"/>
        <v>2.4735454545454547E-2</v>
      </c>
    </row>
    <row r="114" spans="1:17" x14ac:dyDescent="0.25">
      <c r="A114">
        <v>70712</v>
      </c>
      <c r="B114">
        <v>18703</v>
      </c>
      <c r="C114" t="s">
        <v>1670</v>
      </c>
      <c r="D114" t="s">
        <v>1103</v>
      </c>
      <c r="E114" t="s">
        <v>64</v>
      </c>
      <c r="F114">
        <v>76</v>
      </c>
      <c r="G114" s="6">
        <v>-7080.59</v>
      </c>
      <c r="H114" s="6">
        <v>7080.59</v>
      </c>
      <c r="I114" t="s">
        <v>2126</v>
      </c>
      <c r="J114">
        <v>777</v>
      </c>
      <c r="K114" s="34">
        <f t="shared" si="12"/>
        <v>0.14715909090909091</v>
      </c>
      <c r="L114">
        <v>48</v>
      </c>
      <c r="M114">
        <f t="shared" si="13"/>
        <v>7.0636363636363635</v>
      </c>
      <c r="N114" s="71">
        <v>0.21</v>
      </c>
      <c r="O114">
        <f t="shared" si="9"/>
        <v>1.4833636363636362</v>
      </c>
      <c r="P114" s="7">
        <f t="shared" si="10"/>
        <v>0.17745</v>
      </c>
      <c r="Q114" s="75">
        <f t="shared" si="11"/>
        <v>1.2534422727272727</v>
      </c>
    </row>
    <row r="115" spans="1:17" x14ac:dyDescent="0.25">
      <c r="A115">
        <v>70531</v>
      </c>
      <c r="B115">
        <v>18778</v>
      </c>
      <c r="C115" t="s">
        <v>2070</v>
      </c>
      <c r="D115" t="s">
        <v>1480</v>
      </c>
      <c r="E115" t="s">
        <v>94</v>
      </c>
      <c r="F115">
        <v>120</v>
      </c>
      <c r="G115" s="6">
        <v>7165.19</v>
      </c>
      <c r="H115" s="6">
        <v>7165.19</v>
      </c>
      <c r="I115" t="s">
        <v>2126</v>
      </c>
      <c r="J115">
        <v>703</v>
      </c>
      <c r="K115" s="34">
        <f t="shared" si="12"/>
        <v>0.1331439393939394</v>
      </c>
      <c r="L115">
        <v>48</v>
      </c>
      <c r="M115">
        <f t="shared" si="13"/>
        <v>6.3909090909090907</v>
      </c>
      <c r="N115" s="71">
        <v>0.21</v>
      </c>
      <c r="O115">
        <f t="shared" si="9"/>
        <v>1.342090909090909</v>
      </c>
      <c r="P115" s="7">
        <f t="shared" si="10"/>
        <v>0.17745</v>
      </c>
      <c r="Q115" s="75">
        <f t="shared" si="11"/>
        <v>1.1340668181818181</v>
      </c>
    </row>
    <row r="116" spans="1:17" x14ac:dyDescent="0.25">
      <c r="A116">
        <v>27799</v>
      </c>
      <c r="B116">
        <v>19314</v>
      </c>
      <c r="C116" t="s">
        <v>923</v>
      </c>
      <c r="D116" t="s">
        <v>1578</v>
      </c>
      <c r="E116" t="s">
        <v>64</v>
      </c>
      <c r="F116" s="6">
        <v>76</v>
      </c>
      <c r="G116" s="6">
        <v>-6072.52</v>
      </c>
      <c r="H116" s="6">
        <v>6072.52</v>
      </c>
      <c r="I116" t="s">
        <v>2126</v>
      </c>
      <c r="J116">
        <v>21</v>
      </c>
      <c r="K116" s="34">
        <f t="shared" si="12"/>
        <v>3.9772727272727269E-3</v>
      </c>
      <c r="L116">
        <v>48</v>
      </c>
      <c r="M116">
        <f t="shared" si="13"/>
        <v>0.19090909090909089</v>
      </c>
      <c r="N116" s="71">
        <v>0.25</v>
      </c>
      <c r="O116">
        <f t="shared" si="9"/>
        <v>4.7727272727272722E-2</v>
      </c>
      <c r="P116" s="7">
        <f t="shared" si="10"/>
        <v>0.21124999999999999</v>
      </c>
      <c r="Q116" s="75">
        <f t="shared" si="11"/>
        <v>4.0329545454545451E-2</v>
      </c>
    </row>
    <row r="117" spans="1:17" x14ac:dyDescent="0.25">
      <c r="A117">
        <v>17546</v>
      </c>
      <c r="B117">
        <v>21576</v>
      </c>
      <c r="C117" t="s">
        <v>1349</v>
      </c>
      <c r="D117" t="s">
        <v>964</v>
      </c>
      <c r="E117" t="s">
        <v>64</v>
      </c>
      <c r="F117">
        <v>120</v>
      </c>
      <c r="G117" s="6">
        <v>-7165.75</v>
      </c>
      <c r="H117" s="6">
        <v>7165.75</v>
      </c>
      <c r="I117" t="s">
        <v>2126</v>
      </c>
      <c r="J117">
        <v>12</v>
      </c>
      <c r="K117" s="34">
        <f t="shared" si="12"/>
        <v>2.2727272727272726E-3</v>
      </c>
      <c r="L117">
        <v>48</v>
      </c>
      <c r="M117">
        <f t="shared" si="13"/>
        <v>0.10909090909090909</v>
      </c>
      <c r="N117" s="71">
        <v>0.21</v>
      </c>
      <c r="O117">
        <f t="shared" si="9"/>
        <v>2.2909090909090907E-2</v>
      </c>
      <c r="P117" s="7">
        <f t="shared" si="10"/>
        <v>0.17745</v>
      </c>
      <c r="Q117" s="75">
        <f t="shared" si="11"/>
        <v>1.9358181818181816E-2</v>
      </c>
    </row>
    <row r="118" spans="1:17" x14ac:dyDescent="0.25">
      <c r="A118">
        <v>33389</v>
      </c>
      <c r="B118">
        <v>21687</v>
      </c>
      <c r="C118" t="s">
        <v>964</v>
      </c>
      <c r="D118" t="s">
        <v>1670</v>
      </c>
      <c r="E118" t="s">
        <v>64</v>
      </c>
      <c r="F118">
        <v>120</v>
      </c>
      <c r="G118" s="6">
        <v>-7080.51</v>
      </c>
      <c r="H118" s="6">
        <v>7080.51</v>
      </c>
      <c r="I118" t="s">
        <v>2126</v>
      </c>
      <c r="J118">
        <v>29</v>
      </c>
      <c r="K118" s="34">
        <f t="shared" si="12"/>
        <v>5.4924242424242422E-3</v>
      </c>
      <c r="L118">
        <v>48</v>
      </c>
      <c r="M118">
        <f t="shared" si="13"/>
        <v>0.26363636363636361</v>
      </c>
      <c r="N118" s="71">
        <v>0.21</v>
      </c>
      <c r="O118">
        <f t="shared" si="9"/>
        <v>5.5363636363636358E-2</v>
      </c>
      <c r="P118" s="7">
        <f t="shared" si="10"/>
        <v>0.17745</v>
      </c>
      <c r="Q118" s="75">
        <f t="shared" si="11"/>
        <v>4.6782272727272721E-2</v>
      </c>
    </row>
    <row r="119" spans="1:17" x14ac:dyDescent="0.25">
      <c r="A119">
        <v>21621</v>
      </c>
      <c r="B119">
        <v>22387</v>
      </c>
      <c r="C119" t="s">
        <v>1282</v>
      </c>
      <c r="D119" t="s">
        <v>1055</v>
      </c>
      <c r="E119" t="s">
        <v>64</v>
      </c>
      <c r="F119" s="6">
        <v>120</v>
      </c>
      <c r="G119" s="6">
        <v>-3463.44</v>
      </c>
      <c r="H119" s="6">
        <v>3463.44</v>
      </c>
      <c r="I119" t="s">
        <v>2126</v>
      </c>
      <c r="J119">
        <v>15</v>
      </c>
      <c r="K119" s="34">
        <f t="shared" si="12"/>
        <v>2.840909090909091E-3</v>
      </c>
      <c r="L119">
        <v>48</v>
      </c>
      <c r="M119">
        <f t="shared" si="13"/>
        <v>0.13636363636363635</v>
      </c>
      <c r="N119" s="71">
        <v>0.16</v>
      </c>
      <c r="O119">
        <f t="shared" si="9"/>
        <v>2.1818181818181816E-2</v>
      </c>
      <c r="P119" s="7">
        <f t="shared" si="10"/>
        <v>0.13519999999999999</v>
      </c>
      <c r="Q119" s="75">
        <f t="shared" si="11"/>
        <v>1.8436363636363633E-2</v>
      </c>
    </row>
    <row r="120" spans="1:17" x14ac:dyDescent="0.25">
      <c r="A120">
        <v>27755</v>
      </c>
      <c r="B120">
        <v>22819</v>
      </c>
      <c r="C120" t="s">
        <v>1103</v>
      </c>
      <c r="D120" t="s">
        <v>1102</v>
      </c>
      <c r="E120" t="s">
        <v>64</v>
      </c>
      <c r="F120" s="6">
        <v>76</v>
      </c>
      <c r="G120" s="6">
        <v>-7080.03</v>
      </c>
      <c r="H120" s="6">
        <v>7080.03</v>
      </c>
      <c r="I120" t="s">
        <v>2126</v>
      </c>
      <c r="J120">
        <v>21</v>
      </c>
      <c r="K120" s="34">
        <f t="shared" si="12"/>
        <v>3.9772727272727269E-3</v>
      </c>
      <c r="L120">
        <v>48</v>
      </c>
      <c r="M120">
        <f t="shared" si="13"/>
        <v>0.19090909090909089</v>
      </c>
      <c r="N120" s="71">
        <v>0.21</v>
      </c>
      <c r="O120">
        <f t="shared" si="9"/>
        <v>4.0090909090909087E-2</v>
      </c>
      <c r="P120" s="7">
        <f t="shared" si="10"/>
        <v>0.17745</v>
      </c>
      <c r="Q120" s="75">
        <f t="shared" si="11"/>
        <v>3.3876818181818175E-2</v>
      </c>
    </row>
    <row r="121" spans="1:17" x14ac:dyDescent="0.25">
      <c r="A121">
        <v>71137</v>
      </c>
      <c r="B121">
        <v>22820</v>
      </c>
      <c r="C121" t="s">
        <v>1108</v>
      </c>
      <c r="D121" t="s">
        <v>954</v>
      </c>
      <c r="E121" t="s">
        <v>64</v>
      </c>
      <c r="F121">
        <v>76</v>
      </c>
      <c r="G121" s="6">
        <v>6073.3</v>
      </c>
      <c r="H121" s="6">
        <v>6073.3</v>
      </c>
      <c r="I121" t="s">
        <v>2126</v>
      </c>
      <c r="J121" s="8">
        <v>1433</v>
      </c>
      <c r="K121" s="34">
        <f t="shared" si="12"/>
        <v>0.27140151515151517</v>
      </c>
      <c r="L121">
        <v>48</v>
      </c>
      <c r="M121">
        <f t="shared" si="13"/>
        <v>13.027272727272727</v>
      </c>
      <c r="N121" s="71">
        <v>0.25</v>
      </c>
      <c r="O121">
        <f t="shared" si="9"/>
        <v>3.2568181818181818</v>
      </c>
      <c r="P121" s="7">
        <f t="shared" si="10"/>
        <v>0.21124999999999999</v>
      </c>
      <c r="Q121" s="75">
        <f t="shared" si="11"/>
        <v>2.7520113636363637</v>
      </c>
    </row>
    <row r="122" spans="1:17" x14ac:dyDescent="0.25">
      <c r="A122">
        <v>67799</v>
      </c>
      <c r="B122">
        <v>23597</v>
      </c>
      <c r="C122" t="s">
        <v>1048</v>
      </c>
      <c r="D122" t="s">
        <v>1259</v>
      </c>
      <c r="E122" t="s">
        <v>64</v>
      </c>
      <c r="F122" s="6">
        <v>70</v>
      </c>
      <c r="G122" s="6">
        <v>-6329.43</v>
      </c>
      <c r="H122" s="6">
        <v>6329.43</v>
      </c>
      <c r="I122" t="s">
        <v>2126</v>
      </c>
      <c r="J122">
        <v>410</v>
      </c>
      <c r="K122" s="34">
        <f t="shared" si="12"/>
        <v>7.7651515151515152E-2</v>
      </c>
      <c r="L122">
        <v>48</v>
      </c>
      <c r="M122">
        <f t="shared" si="13"/>
        <v>3.7272727272727275</v>
      </c>
      <c r="N122" s="71">
        <v>0.24</v>
      </c>
      <c r="O122">
        <f t="shared" si="9"/>
        <v>0.89454545454545453</v>
      </c>
      <c r="P122" s="7">
        <f t="shared" si="10"/>
        <v>0.20279999999999998</v>
      </c>
      <c r="Q122" s="75">
        <f t="shared" si="11"/>
        <v>0.75589090909090906</v>
      </c>
    </row>
    <row r="123" spans="1:17" x14ac:dyDescent="0.25">
      <c r="A123">
        <v>38818</v>
      </c>
      <c r="B123">
        <v>23746</v>
      </c>
      <c r="C123" t="s">
        <v>1758</v>
      </c>
      <c r="D123" t="s">
        <v>1754</v>
      </c>
      <c r="E123" t="s">
        <v>64</v>
      </c>
      <c r="F123">
        <v>120</v>
      </c>
      <c r="G123" s="6">
        <v>-6294.61</v>
      </c>
      <c r="H123" s="6">
        <v>6294.61</v>
      </c>
      <c r="I123" t="s">
        <v>2126</v>
      </c>
      <c r="J123">
        <v>40</v>
      </c>
      <c r="K123" s="34">
        <f t="shared" si="12"/>
        <v>7.575757575757576E-3</v>
      </c>
      <c r="L123">
        <v>48</v>
      </c>
      <c r="M123">
        <f t="shared" si="13"/>
        <v>0.36363636363636365</v>
      </c>
      <c r="N123" s="71">
        <v>0.24</v>
      </c>
      <c r="O123">
        <f t="shared" si="9"/>
        <v>8.7272727272727266E-2</v>
      </c>
      <c r="P123" s="7">
        <f t="shared" si="10"/>
        <v>0.20279999999999998</v>
      </c>
      <c r="Q123" s="75">
        <f t="shared" si="11"/>
        <v>7.3745454545454545E-2</v>
      </c>
    </row>
    <row r="124" spans="1:17" x14ac:dyDescent="0.25">
      <c r="A124">
        <v>14695</v>
      </c>
      <c r="B124">
        <v>26319</v>
      </c>
      <c r="C124" t="s">
        <v>1265</v>
      </c>
      <c r="D124" t="s">
        <v>1266</v>
      </c>
      <c r="E124" t="s">
        <v>94</v>
      </c>
      <c r="F124">
        <v>120</v>
      </c>
      <c r="G124" s="6">
        <v>7165.51</v>
      </c>
      <c r="H124" s="6">
        <v>7165.51</v>
      </c>
      <c r="I124" t="s">
        <v>2126</v>
      </c>
      <c r="J124">
        <v>10</v>
      </c>
      <c r="K124" s="34">
        <f t="shared" si="12"/>
        <v>1.893939393939394E-3</v>
      </c>
      <c r="L124">
        <v>48</v>
      </c>
      <c r="M124">
        <f t="shared" si="13"/>
        <v>9.0909090909090912E-2</v>
      </c>
      <c r="N124" s="71">
        <v>0.21</v>
      </c>
      <c r="O124">
        <f t="shared" si="9"/>
        <v>1.9090909090909092E-2</v>
      </c>
      <c r="P124" s="7">
        <f t="shared" si="10"/>
        <v>0.17745</v>
      </c>
      <c r="Q124" s="75">
        <f t="shared" si="11"/>
        <v>1.6131818181818181E-2</v>
      </c>
    </row>
    <row r="125" spans="1:17" x14ac:dyDescent="0.25">
      <c r="A125">
        <v>71134</v>
      </c>
      <c r="B125">
        <v>27274</v>
      </c>
      <c r="C125" t="s">
        <v>1108</v>
      </c>
      <c r="D125" t="s">
        <v>1048</v>
      </c>
      <c r="E125" t="s">
        <v>64</v>
      </c>
      <c r="F125">
        <v>120</v>
      </c>
      <c r="G125" s="6">
        <v>-6223.57</v>
      </c>
      <c r="H125" s="6">
        <v>6223.57</v>
      </c>
      <c r="I125" t="s">
        <v>2126</v>
      </c>
      <c r="J125" s="8">
        <v>1411</v>
      </c>
      <c r="K125" s="34">
        <f t="shared" si="12"/>
        <v>0.26723484848484846</v>
      </c>
      <c r="L125">
        <v>48</v>
      </c>
      <c r="M125">
        <f t="shared" si="13"/>
        <v>12.827272727272726</v>
      </c>
      <c r="N125" s="71">
        <v>0.24</v>
      </c>
      <c r="O125">
        <f t="shared" si="9"/>
        <v>3.0785454545454543</v>
      </c>
      <c r="P125" s="7">
        <f t="shared" si="10"/>
        <v>0.20279999999999998</v>
      </c>
      <c r="Q125" s="75">
        <f t="shared" si="11"/>
        <v>2.6013709090909085</v>
      </c>
    </row>
    <row r="126" spans="1:17" x14ac:dyDescent="0.25">
      <c r="A126">
        <v>15291</v>
      </c>
      <c r="B126">
        <v>27801</v>
      </c>
      <c r="C126" t="s">
        <v>1281</v>
      </c>
      <c r="D126" t="s">
        <v>1282</v>
      </c>
      <c r="E126" t="s">
        <v>64</v>
      </c>
      <c r="F126">
        <v>120</v>
      </c>
      <c r="G126" s="6">
        <v>-3463.36</v>
      </c>
      <c r="H126" s="6">
        <v>3463.36</v>
      </c>
      <c r="I126" t="s">
        <v>2126</v>
      </c>
      <c r="J126">
        <v>10</v>
      </c>
      <c r="K126" s="34">
        <f t="shared" si="12"/>
        <v>1.893939393939394E-3</v>
      </c>
      <c r="L126">
        <v>48</v>
      </c>
      <c r="M126">
        <f t="shared" si="13"/>
        <v>9.0909090909090912E-2</v>
      </c>
      <c r="N126" s="71">
        <v>0.16</v>
      </c>
      <c r="O126">
        <f t="shared" si="9"/>
        <v>1.4545454545454545E-2</v>
      </c>
      <c r="P126" s="7">
        <f t="shared" si="10"/>
        <v>0.13519999999999999</v>
      </c>
      <c r="Q126" s="75">
        <f t="shared" si="11"/>
        <v>1.229090909090909E-2</v>
      </c>
    </row>
    <row r="127" spans="1:17" x14ac:dyDescent="0.25">
      <c r="A127">
        <v>71106</v>
      </c>
      <c r="B127">
        <v>28269</v>
      </c>
      <c r="C127" t="s">
        <v>1102</v>
      </c>
      <c r="D127" t="s">
        <v>864</v>
      </c>
      <c r="E127" t="s">
        <v>64</v>
      </c>
      <c r="F127">
        <v>76</v>
      </c>
      <c r="G127" s="6">
        <v>-7080.27</v>
      </c>
      <c r="H127" s="6">
        <v>7080.27</v>
      </c>
      <c r="I127" t="s">
        <v>2126</v>
      </c>
      <c r="J127" s="8">
        <v>1282</v>
      </c>
      <c r="K127" s="34">
        <f t="shared" si="12"/>
        <v>0.2428030303030303</v>
      </c>
      <c r="L127">
        <v>48</v>
      </c>
      <c r="M127">
        <f t="shared" si="13"/>
        <v>11.654545454545454</v>
      </c>
      <c r="N127" s="71">
        <v>0.21</v>
      </c>
      <c r="O127">
        <f t="shared" si="9"/>
        <v>2.4474545454545451</v>
      </c>
      <c r="P127" s="7">
        <f t="shared" si="10"/>
        <v>0.17745</v>
      </c>
      <c r="Q127" s="75">
        <f t="shared" si="11"/>
        <v>2.0680990909090906</v>
      </c>
    </row>
    <row r="128" spans="1:17" x14ac:dyDescent="0.25">
      <c r="A128">
        <v>68540</v>
      </c>
      <c r="B128">
        <v>29196</v>
      </c>
      <c r="C128" t="s">
        <v>2055</v>
      </c>
      <c r="D128" t="s">
        <v>1758</v>
      </c>
      <c r="E128" t="s">
        <v>64</v>
      </c>
      <c r="F128">
        <v>120</v>
      </c>
      <c r="G128" s="6">
        <v>-6292.55</v>
      </c>
      <c r="H128" s="6">
        <v>6292.55</v>
      </c>
      <c r="I128" t="s">
        <v>2126</v>
      </c>
      <c r="J128">
        <v>434</v>
      </c>
      <c r="K128" s="34">
        <f t="shared" si="12"/>
        <v>8.2196969696969699E-2</v>
      </c>
      <c r="L128">
        <v>48</v>
      </c>
      <c r="M128">
        <f t="shared" si="13"/>
        <v>3.9454545454545453</v>
      </c>
      <c r="N128" s="71">
        <v>0.24</v>
      </c>
      <c r="O128">
        <f t="shared" si="9"/>
        <v>0.94690909090909081</v>
      </c>
      <c r="P128" s="7">
        <f t="shared" si="10"/>
        <v>0.20279999999999998</v>
      </c>
      <c r="Q128" s="75">
        <f t="shared" si="11"/>
        <v>0.80013818181818175</v>
      </c>
    </row>
    <row r="129" spans="1:18" x14ac:dyDescent="0.25">
      <c r="A129">
        <v>22419</v>
      </c>
      <c r="B129">
        <v>31445</v>
      </c>
      <c r="C129" t="s">
        <v>1469</v>
      </c>
      <c r="D129" t="s">
        <v>1281</v>
      </c>
      <c r="E129" t="s">
        <v>64</v>
      </c>
      <c r="F129">
        <v>98</v>
      </c>
      <c r="G129" s="6">
        <v>-3463.28</v>
      </c>
      <c r="H129" s="6">
        <v>3463.28</v>
      </c>
      <c r="I129" t="s">
        <v>2126</v>
      </c>
      <c r="J129">
        <v>16</v>
      </c>
      <c r="K129" s="34">
        <f t="shared" si="12"/>
        <v>3.0303030303030303E-3</v>
      </c>
      <c r="L129">
        <v>48</v>
      </c>
      <c r="M129">
        <f t="shared" si="13"/>
        <v>0.14545454545454545</v>
      </c>
      <c r="N129" s="71">
        <v>0.16</v>
      </c>
      <c r="O129">
        <f t="shared" si="9"/>
        <v>2.3272727272727271E-2</v>
      </c>
      <c r="P129" s="7">
        <f t="shared" si="10"/>
        <v>0.13519999999999999</v>
      </c>
      <c r="Q129" s="75">
        <f t="shared" si="11"/>
        <v>1.9665454545454542E-2</v>
      </c>
    </row>
    <row r="130" spans="1:18" x14ac:dyDescent="0.25">
      <c r="A130">
        <v>45276</v>
      </c>
      <c r="B130">
        <v>33803</v>
      </c>
      <c r="C130" t="s">
        <v>1387</v>
      </c>
      <c r="D130" t="s">
        <v>923</v>
      </c>
      <c r="E130" t="s">
        <v>64</v>
      </c>
      <c r="F130" s="6">
        <v>76</v>
      </c>
      <c r="G130" s="6">
        <v>-6668.27</v>
      </c>
      <c r="H130" s="6">
        <v>6668.27</v>
      </c>
      <c r="I130" t="s">
        <v>2126</v>
      </c>
      <c r="J130">
        <v>73</v>
      </c>
      <c r="K130" s="34">
        <f t="shared" si="12"/>
        <v>1.3825757575757576E-2</v>
      </c>
      <c r="L130">
        <v>48</v>
      </c>
      <c r="M130">
        <f t="shared" si="13"/>
        <v>0.66363636363636369</v>
      </c>
      <c r="N130" s="71">
        <v>0.23</v>
      </c>
      <c r="O130">
        <f t="shared" ref="O130:O193" si="14">M130*N130</f>
        <v>0.15263636363636365</v>
      </c>
      <c r="P130" s="7">
        <f t="shared" si="10"/>
        <v>0.19434999999999999</v>
      </c>
      <c r="Q130" s="75">
        <f t="shared" si="11"/>
        <v>0.12897772727272727</v>
      </c>
    </row>
    <row r="131" spans="1:18" x14ac:dyDescent="0.25">
      <c r="A131">
        <v>62193</v>
      </c>
      <c r="B131">
        <v>34493</v>
      </c>
      <c r="C131" t="s">
        <v>2015</v>
      </c>
      <c r="D131" t="s">
        <v>2016</v>
      </c>
      <c r="E131" t="s">
        <v>64</v>
      </c>
      <c r="F131">
        <v>120</v>
      </c>
      <c r="G131" s="6">
        <v>-6292.08</v>
      </c>
      <c r="H131" s="6">
        <v>6292.08</v>
      </c>
      <c r="I131" t="s">
        <v>2126</v>
      </c>
      <c r="J131">
        <v>244</v>
      </c>
      <c r="K131" s="34">
        <f t="shared" si="12"/>
        <v>4.6212121212121211E-2</v>
      </c>
      <c r="L131">
        <v>48</v>
      </c>
      <c r="M131">
        <f t="shared" si="13"/>
        <v>2.2181818181818183</v>
      </c>
      <c r="N131" s="71">
        <v>0.24</v>
      </c>
      <c r="O131">
        <f t="shared" si="14"/>
        <v>0.53236363636363637</v>
      </c>
      <c r="P131" s="7">
        <f t="shared" ref="P131:P194" si="15">N131*0.845</f>
        <v>0.20279999999999998</v>
      </c>
      <c r="Q131" s="75">
        <f t="shared" ref="Q131:Q194" si="16">M131*P131</f>
        <v>0.44984727272727271</v>
      </c>
    </row>
    <row r="132" spans="1:18" x14ac:dyDescent="0.25">
      <c r="A132">
        <v>69101</v>
      </c>
      <c r="B132">
        <v>35345</v>
      </c>
      <c r="C132" t="s">
        <v>1077</v>
      </c>
      <c r="D132" t="s">
        <v>2063</v>
      </c>
      <c r="E132" t="s">
        <v>64</v>
      </c>
      <c r="F132" s="6">
        <v>116</v>
      </c>
      <c r="G132" s="6">
        <v>-6291.9</v>
      </c>
      <c r="H132" s="6">
        <v>6291.9</v>
      </c>
      <c r="I132" t="s">
        <v>2126</v>
      </c>
      <c r="J132">
        <v>474</v>
      </c>
      <c r="K132" s="34">
        <f t="shared" si="12"/>
        <v>8.9772727272727268E-2</v>
      </c>
      <c r="L132">
        <v>48</v>
      </c>
      <c r="M132">
        <f t="shared" si="13"/>
        <v>4.3090909090909086</v>
      </c>
      <c r="N132" s="71">
        <v>0.24</v>
      </c>
      <c r="O132">
        <f t="shared" si="14"/>
        <v>1.0341818181818181</v>
      </c>
      <c r="P132" s="7">
        <f t="shared" si="15"/>
        <v>0.20279999999999998</v>
      </c>
      <c r="Q132" s="75">
        <f t="shared" si="16"/>
        <v>0.8738836363636362</v>
      </c>
    </row>
    <row r="133" spans="1:18" x14ac:dyDescent="0.25">
      <c r="A133">
        <v>45851</v>
      </c>
      <c r="B133">
        <v>35903</v>
      </c>
      <c r="C133" t="s">
        <v>1578</v>
      </c>
      <c r="D133" t="s">
        <v>1728</v>
      </c>
      <c r="E133" t="s">
        <v>64</v>
      </c>
      <c r="F133" s="6">
        <v>76</v>
      </c>
      <c r="G133" s="6">
        <v>-6072.6</v>
      </c>
      <c r="H133" s="6">
        <v>6072.6</v>
      </c>
      <c r="I133" t="s">
        <v>2126</v>
      </c>
      <c r="J133">
        <v>80</v>
      </c>
      <c r="K133" s="34">
        <f t="shared" si="12"/>
        <v>1.5151515151515152E-2</v>
      </c>
      <c r="L133">
        <v>48</v>
      </c>
      <c r="M133">
        <f t="shared" si="13"/>
        <v>0.72727272727272729</v>
      </c>
      <c r="N133" s="71">
        <v>0.25</v>
      </c>
      <c r="O133">
        <f t="shared" si="14"/>
        <v>0.18181818181818182</v>
      </c>
      <c r="P133" s="7">
        <f t="shared" si="15"/>
        <v>0.21124999999999999</v>
      </c>
      <c r="Q133" s="75">
        <f t="shared" si="16"/>
        <v>0.15363636363636363</v>
      </c>
    </row>
    <row r="134" spans="1:18" x14ac:dyDescent="0.25">
      <c r="A134">
        <v>14524</v>
      </c>
      <c r="B134">
        <v>36263</v>
      </c>
      <c r="C134" t="s">
        <v>1259</v>
      </c>
      <c r="D134" t="s">
        <v>1077</v>
      </c>
      <c r="E134" t="s">
        <v>64</v>
      </c>
      <c r="F134">
        <v>70</v>
      </c>
      <c r="G134" s="6">
        <v>-6329.51</v>
      </c>
      <c r="H134" s="6">
        <v>6329.51</v>
      </c>
      <c r="I134" t="s">
        <v>2126</v>
      </c>
      <c r="J134">
        <v>10</v>
      </c>
      <c r="K134" s="34">
        <f t="shared" si="12"/>
        <v>1.893939393939394E-3</v>
      </c>
      <c r="L134">
        <v>48</v>
      </c>
      <c r="M134">
        <f t="shared" si="13"/>
        <v>9.0909090909090912E-2</v>
      </c>
      <c r="N134" s="71">
        <v>0.24</v>
      </c>
      <c r="O134">
        <f t="shared" si="14"/>
        <v>2.1818181818181816E-2</v>
      </c>
      <c r="P134" s="7">
        <f t="shared" si="15"/>
        <v>0.20279999999999998</v>
      </c>
      <c r="Q134" s="75">
        <f t="shared" si="16"/>
        <v>1.8436363636363636E-2</v>
      </c>
    </row>
    <row r="135" spans="1:18" x14ac:dyDescent="0.25">
      <c r="A135">
        <v>14282</v>
      </c>
      <c r="B135">
        <v>38351</v>
      </c>
      <c r="C135" t="s">
        <v>87</v>
      </c>
      <c r="D135" t="s">
        <v>63</v>
      </c>
      <c r="E135" t="s">
        <v>27</v>
      </c>
      <c r="F135">
        <v>120</v>
      </c>
      <c r="G135" s="6">
        <v>-6516.19</v>
      </c>
      <c r="H135" s="6">
        <v>6516.19</v>
      </c>
      <c r="I135" t="s">
        <v>2130</v>
      </c>
      <c r="J135">
        <v>9</v>
      </c>
      <c r="K135" s="34">
        <f t="shared" si="12"/>
        <v>1.7045454545454545E-3</v>
      </c>
      <c r="L135">
        <v>48</v>
      </c>
      <c r="M135">
        <f t="shared" si="13"/>
        <v>8.1818181818181818E-2</v>
      </c>
      <c r="N135" s="71">
        <v>0.04</v>
      </c>
      <c r="O135">
        <f t="shared" si="14"/>
        <v>3.2727272727272726E-3</v>
      </c>
      <c r="P135" s="7">
        <f t="shared" si="15"/>
        <v>3.3799999999999997E-2</v>
      </c>
      <c r="Q135" s="75">
        <f t="shared" si="16"/>
        <v>2.7654545454545453E-3</v>
      </c>
    </row>
    <row r="136" spans="1:18" x14ac:dyDescent="0.25">
      <c r="A136">
        <v>22918</v>
      </c>
      <c r="B136">
        <v>38538</v>
      </c>
      <c r="C136" t="s">
        <v>1330</v>
      </c>
      <c r="D136" t="s">
        <v>1480</v>
      </c>
      <c r="E136" t="s">
        <v>64</v>
      </c>
      <c r="F136">
        <v>84</v>
      </c>
      <c r="G136" s="6">
        <v>-7165.11</v>
      </c>
      <c r="H136" s="6">
        <v>7165.11</v>
      </c>
      <c r="I136" t="s">
        <v>2126</v>
      </c>
      <c r="J136">
        <v>16</v>
      </c>
      <c r="K136" s="34">
        <f t="shared" si="12"/>
        <v>3.0303030303030303E-3</v>
      </c>
      <c r="L136">
        <v>48</v>
      </c>
      <c r="M136">
        <f t="shared" si="13"/>
        <v>0.14545454545454545</v>
      </c>
      <c r="N136" s="71">
        <v>0.21</v>
      </c>
      <c r="O136">
        <f t="shared" si="14"/>
        <v>3.0545454545454542E-2</v>
      </c>
      <c r="P136" s="7">
        <f t="shared" si="15"/>
        <v>0.17745</v>
      </c>
      <c r="Q136" s="75">
        <f t="shared" si="16"/>
        <v>2.5810909090909089E-2</v>
      </c>
    </row>
    <row r="137" spans="1:18" x14ac:dyDescent="0.25">
      <c r="A137">
        <v>47124</v>
      </c>
      <c r="B137">
        <v>38969</v>
      </c>
      <c r="C137" t="s">
        <v>1266</v>
      </c>
      <c r="D137" t="s">
        <v>1892</v>
      </c>
      <c r="E137" t="s">
        <v>70</v>
      </c>
      <c r="F137" s="6">
        <v>120</v>
      </c>
      <c r="G137" s="6">
        <v>7165.43</v>
      </c>
      <c r="H137" s="6">
        <v>7165.43</v>
      </c>
      <c r="I137" t="s">
        <v>2126</v>
      </c>
      <c r="J137">
        <v>86</v>
      </c>
      <c r="K137" s="34">
        <f t="shared" si="12"/>
        <v>1.6287878787878789E-2</v>
      </c>
      <c r="L137">
        <v>48</v>
      </c>
      <c r="M137">
        <f t="shared" si="13"/>
        <v>0.78181818181818186</v>
      </c>
      <c r="N137" s="71">
        <v>0.21</v>
      </c>
      <c r="O137">
        <f t="shared" si="14"/>
        <v>0.16418181818181818</v>
      </c>
      <c r="P137" s="7">
        <f t="shared" si="15"/>
        <v>0.17745</v>
      </c>
      <c r="Q137" s="75">
        <f t="shared" si="16"/>
        <v>0.13873363636363636</v>
      </c>
    </row>
    <row r="138" spans="1:18" x14ac:dyDescent="0.25">
      <c r="A138">
        <v>32987</v>
      </c>
      <c r="B138">
        <v>39143</v>
      </c>
      <c r="C138" t="s">
        <v>1265</v>
      </c>
      <c r="D138" t="s">
        <v>1663</v>
      </c>
      <c r="E138" t="s">
        <v>64</v>
      </c>
      <c r="F138">
        <v>120</v>
      </c>
      <c r="G138" s="6">
        <v>-7165.59</v>
      </c>
      <c r="H138" s="6">
        <v>7165.59</v>
      </c>
      <c r="I138" t="s">
        <v>2126</v>
      </c>
      <c r="J138">
        <v>40</v>
      </c>
      <c r="K138" s="34">
        <f t="shared" si="12"/>
        <v>7.575757575757576E-3</v>
      </c>
      <c r="L138">
        <v>48</v>
      </c>
      <c r="M138">
        <f t="shared" si="13"/>
        <v>0.36363636363636365</v>
      </c>
      <c r="N138" s="71">
        <v>0.21</v>
      </c>
      <c r="O138">
        <f t="shared" si="14"/>
        <v>7.636363636363637E-2</v>
      </c>
      <c r="P138" s="7">
        <f t="shared" si="15"/>
        <v>0.17745</v>
      </c>
      <c r="Q138" s="75">
        <f t="shared" si="16"/>
        <v>6.4527272727272725E-2</v>
      </c>
    </row>
    <row r="139" spans="1:18" x14ac:dyDescent="0.25">
      <c r="A139">
        <v>69607</v>
      </c>
      <c r="B139">
        <v>39346</v>
      </c>
      <c r="C139" t="s">
        <v>1388</v>
      </c>
      <c r="D139" t="s">
        <v>2028</v>
      </c>
      <c r="E139" t="s">
        <v>64</v>
      </c>
      <c r="F139" s="6">
        <v>76</v>
      </c>
      <c r="G139" s="6">
        <v>6667.63</v>
      </c>
      <c r="H139" s="6">
        <v>6667.63</v>
      </c>
      <c r="I139" t="s">
        <v>2126</v>
      </c>
      <c r="J139">
        <v>519</v>
      </c>
      <c r="K139" s="34">
        <f t="shared" si="12"/>
        <v>9.8295454545454547E-2</v>
      </c>
      <c r="L139">
        <v>48</v>
      </c>
      <c r="M139">
        <f t="shared" si="13"/>
        <v>4.7181818181818187</v>
      </c>
      <c r="N139" s="71">
        <v>0.23</v>
      </c>
      <c r="O139">
        <f t="shared" si="14"/>
        <v>1.0851818181818182</v>
      </c>
      <c r="P139" s="7">
        <f t="shared" si="15"/>
        <v>0.19434999999999999</v>
      </c>
      <c r="Q139" s="75">
        <f t="shared" si="16"/>
        <v>0.91697863636363641</v>
      </c>
    </row>
    <row r="140" spans="1:18" x14ac:dyDescent="0.25">
      <c r="A140">
        <v>71093</v>
      </c>
      <c r="B140">
        <v>42057</v>
      </c>
      <c r="C140" t="s">
        <v>2016</v>
      </c>
      <c r="D140" t="s">
        <v>1047</v>
      </c>
      <c r="E140" t="s">
        <v>64</v>
      </c>
      <c r="F140">
        <v>120</v>
      </c>
      <c r="G140" s="6">
        <v>-6292.16</v>
      </c>
      <c r="H140" s="6">
        <v>6292.16</v>
      </c>
      <c r="I140" t="s">
        <v>2126</v>
      </c>
      <c r="J140" s="8">
        <v>1518</v>
      </c>
      <c r="K140" s="34">
        <f t="shared" si="12"/>
        <v>0.28749999999999998</v>
      </c>
      <c r="L140">
        <v>48</v>
      </c>
      <c r="M140">
        <f t="shared" si="13"/>
        <v>13.799999999999999</v>
      </c>
      <c r="N140" s="71">
        <v>0.24</v>
      </c>
      <c r="O140">
        <f t="shared" si="14"/>
        <v>3.3119999999999998</v>
      </c>
      <c r="P140" s="7">
        <f t="shared" si="15"/>
        <v>0.20279999999999998</v>
      </c>
      <c r="Q140" s="75">
        <f t="shared" si="16"/>
        <v>2.7986399999999994</v>
      </c>
    </row>
    <row r="141" spans="1:18" x14ac:dyDescent="0.25">
      <c r="A141">
        <v>46333</v>
      </c>
      <c r="B141">
        <v>42542</v>
      </c>
      <c r="C141" t="s">
        <v>47</v>
      </c>
      <c r="D141" t="s">
        <v>87</v>
      </c>
      <c r="E141" t="s">
        <v>27</v>
      </c>
      <c r="F141">
        <v>110</v>
      </c>
      <c r="G141" s="6">
        <v>-6516.03</v>
      </c>
      <c r="H141" s="6">
        <v>6516.03</v>
      </c>
      <c r="I141" t="s">
        <v>2130</v>
      </c>
      <c r="J141">
        <v>80</v>
      </c>
      <c r="K141" s="34">
        <f t="shared" si="12"/>
        <v>1.5151515151515152E-2</v>
      </c>
      <c r="L141">
        <v>48</v>
      </c>
      <c r="M141">
        <f t="shared" si="13"/>
        <v>0.72727272727272729</v>
      </c>
      <c r="N141" s="71">
        <v>0.04</v>
      </c>
      <c r="O141">
        <f t="shared" si="14"/>
        <v>2.9090909090909091E-2</v>
      </c>
      <c r="P141" s="7">
        <f t="shared" si="15"/>
        <v>3.3799999999999997E-2</v>
      </c>
      <c r="Q141" s="75">
        <f t="shared" si="16"/>
        <v>2.458181818181818E-2</v>
      </c>
    </row>
    <row r="142" spans="1:18" x14ac:dyDescent="0.25">
      <c r="A142">
        <v>49925</v>
      </c>
      <c r="B142">
        <v>346353</v>
      </c>
      <c r="C142" t="s">
        <v>1892</v>
      </c>
      <c r="D142" t="s">
        <v>1924</v>
      </c>
      <c r="E142" t="s">
        <v>70</v>
      </c>
      <c r="F142">
        <v>120</v>
      </c>
      <c r="G142" s="6">
        <v>7165.35</v>
      </c>
      <c r="H142" s="6">
        <v>7165.35</v>
      </c>
      <c r="I142" t="s">
        <v>2126</v>
      </c>
      <c r="J142">
        <v>109</v>
      </c>
      <c r="K142" s="34">
        <f t="shared" si="12"/>
        <v>2.0643939393939395E-2</v>
      </c>
      <c r="L142">
        <v>48</v>
      </c>
      <c r="M142">
        <f t="shared" si="13"/>
        <v>0.99090909090909096</v>
      </c>
      <c r="N142" s="71">
        <v>0.21</v>
      </c>
      <c r="O142">
        <f t="shared" si="14"/>
        <v>0.2080909090909091</v>
      </c>
      <c r="P142" s="7">
        <f t="shared" si="15"/>
        <v>0.17745</v>
      </c>
      <c r="Q142" s="75">
        <f t="shared" si="16"/>
        <v>0.17583681818181818</v>
      </c>
    </row>
    <row r="143" spans="1:18" x14ac:dyDescent="0.25">
      <c r="A143">
        <v>3273</v>
      </c>
      <c r="B143">
        <v>1379</v>
      </c>
      <c r="C143" t="s">
        <v>380</v>
      </c>
      <c r="D143" t="s">
        <v>381</v>
      </c>
      <c r="E143" t="s">
        <v>94</v>
      </c>
      <c r="F143">
        <v>100</v>
      </c>
      <c r="G143" s="6">
        <v>-7442.3</v>
      </c>
      <c r="H143" s="6">
        <v>7442.3</v>
      </c>
      <c r="I143" t="s">
        <v>2129</v>
      </c>
      <c r="J143">
        <v>2</v>
      </c>
      <c r="K143" s="34">
        <f t="shared" si="12"/>
        <v>3.7878787878787879E-4</v>
      </c>
      <c r="L143">
        <v>42</v>
      </c>
      <c r="M143">
        <f t="shared" si="13"/>
        <v>1.5909090909090907E-2</v>
      </c>
      <c r="N143" s="71">
        <v>0.13</v>
      </c>
      <c r="O143">
        <f t="shared" si="14"/>
        <v>2.068181818181818E-3</v>
      </c>
      <c r="P143" s="7">
        <f t="shared" si="15"/>
        <v>0.10985</v>
      </c>
      <c r="Q143" s="75">
        <f t="shared" si="16"/>
        <v>1.7476136363636363E-3</v>
      </c>
      <c r="R143" s="75">
        <f>SUM(Q143:Q186)</f>
        <v>13.462271136363633</v>
      </c>
    </row>
    <row r="144" spans="1:18" x14ac:dyDescent="0.25">
      <c r="A144">
        <v>67847</v>
      </c>
      <c r="B144">
        <v>2328</v>
      </c>
      <c r="C144" t="s">
        <v>394</v>
      </c>
      <c r="D144" t="s">
        <v>395</v>
      </c>
      <c r="E144" t="s">
        <v>94</v>
      </c>
      <c r="F144">
        <v>100</v>
      </c>
      <c r="G144" s="6">
        <v>-7698.39</v>
      </c>
      <c r="H144" s="6">
        <v>7698.39</v>
      </c>
      <c r="I144" t="s">
        <v>2129</v>
      </c>
      <c r="J144">
        <v>397</v>
      </c>
      <c r="K144" s="34">
        <f t="shared" si="12"/>
        <v>7.5189393939393945E-2</v>
      </c>
      <c r="L144">
        <v>42</v>
      </c>
      <c r="M144">
        <f t="shared" si="13"/>
        <v>3.1579545454545457</v>
      </c>
      <c r="N144" s="71">
        <v>0.12</v>
      </c>
      <c r="O144">
        <f t="shared" si="14"/>
        <v>0.37895454545454549</v>
      </c>
      <c r="P144" s="7">
        <f t="shared" si="15"/>
        <v>0.10139999999999999</v>
      </c>
      <c r="Q144" s="75">
        <f t="shared" si="16"/>
        <v>0.32021659090909088</v>
      </c>
    </row>
    <row r="145" spans="1:17" x14ac:dyDescent="0.25">
      <c r="A145">
        <v>70760</v>
      </c>
      <c r="B145">
        <v>3050</v>
      </c>
      <c r="C145" t="s">
        <v>404</v>
      </c>
      <c r="D145" t="s">
        <v>405</v>
      </c>
      <c r="E145" t="s">
        <v>94</v>
      </c>
      <c r="F145">
        <v>100</v>
      </c>
      <c r="G145" s="6">
        <v>-7863.37</v>
      </c>
      <c r="H145" s="6">
        <v>7863.37</v>
      </c>
      <c r="I145" t="s">
        <v>2129</v>
      </c>
      <c r="J145">
        <v>802</v>
      </c>
      <c r="K145" s="34">
        <f t="shared" si="12"/>
        <v>0.15189393939393939</v>
      </c>
      <c r="L145">
        <v>42</v>
      </c>
      <c r="M145">
        <f t="shared" si="13"/>
        <v>6.379545454545454</v>
      </c>
      <c r="N145" s="71">
        <v>0.12</v>
      </c>
      <c r="O145">
        <f t="shared" si="14"/>
        <v>0.76554545454545442</v>
      </c>
      <c r="P145" s="7">
        <f t="shared" si="15"/>
        <v>0.10139999999999999</v>
      </c>
      <c r="Q145" s="75">
        <f t="shared" si="16"/>
        <v>0.64688590909090893</v>
      </c>
    </row>
    <row r="146" spans="1:17" x14ac:dyDescent="0.25">
      <c r="A146">
        <v>70324</v>
      </c>
      <c r="B146">
        <v>3515</v>
      </c>
      <c r="C146" t="s">
        <v>410</v>
      </c>
      <c r="D146" t="s">
        <v>411</v>
      </c>
      <c r="E146" t="s">
        <v>94</v>
      </c>
      <c r="F146">
        <v>100</v>
      </c>
      <c r="G146" s="6">
        <v>-7556.06</v>
      </c>
      <c r="H146" s="6">
        <v>7556.06</v>
      </c>
      <c r="I146" t="s">
        <v>2129</v>
      </c>
      <c r="J146">
        <v>636</v>
      </c>
      <c r="K146" s="34">
        <f t="shared" si="12"/>
        <v>0.12045454545454545</v>
      </c>
      <c r="L146">
        <v>42</v>
      </c>
      <c r="M146">
        <f t="shared" si="13"/>
        <v>5.0590909090909086</v>
      </c>
      <c r="N146" s="71">
        <v>0.12</v>
      </c>
      <c r="O146">
        <f t="shared" si="14"/>
        <v>0.60709090909090901</v>
      </c>
      <c r="P146" s="7">
        <f t="shared" si="15"/>
        <v>0.10139999999999999</v>
      </c>
      <c r="Q146" s="75">
        <f t="shared" si="16"/>
        <v>0.51299181818181805</v>
      </c>
    </row>
    <row r="147" spans="1:17" x14ac:dyDescent="0.25">
      <c r="A147">
        <v>58507</v>
      </c>
      <c r="B147">
        <v>3811</v>
      </c>
      <c r="C147" t="s">
        <v>422</v>
      </c>
      <c r="D147" t="s">
        <v>423</v>
      </c>
      <c r="E147" t="s">
        <v>94</v>
      </c>
      <c r="F147">
        <v>100</v>
      </c>
      <c r="G147" s="6">
        <v>-7119.65</v>
      </c>
      <c r="H147" s="6">
        <v>7119.65</v>
      </c>
      <c r="I147" t="s">
        <v>2129</v>
      </c>
      <c r="J147">
        <v>198</v>
      </c>
      <c r="K147" s="34">
        <f t="shared" si="12"/>
        <v>3.7499999999999999E-2</v>
      </c>
      <c r="L147">
        <v>42</v>
      </c>
      <c r="M147">
        <f t="shared" si="13"/>
        <v>1.575</v>
      </c>
      <c r="N147" s="71">
        <v>0.13</v>
      </c>
      <c r="O147">
        <f t="shared" si="14"/>
        <v>0.20474999999999999</v>
      </c>
      <c r="P147" s="7">
        <f t="shared" si="15"/>
        <v>0.10985</v>
      </c>
      <c r="Q147" s="75">
        <f t="shared" si="16"/>
        <v>0.17301374999999999</v>
      </c>
    </row>
    <row r="148" spans="1:17" x14ac:dyDescent="0.25">
      <c r="A148">
        <v>70902</v>
      </c>
      <c r="B148">
        <v>5737</v>
      </c>
      <c r="C148" t="s">
        <v>1969</v>
      </c>
      <c r="D148" t="s">
        <v>962</v>
      </c>
      <c r="E148" t="s">
        <v>94</v>
      </c>
      <c r="F148">
        <v>98</v>
      </c>
      <c r="G148" s="6">
        <v>-5693.04</v>
      </c>
      <c r="H148" s="6">
        <v>5693.04</v>
      </c>
      <c r="I148" t="s">
        <v>2126</v>
      </c>
      <c r="J148">
        <v>913</v>
      </c>
      <c r="K148" s="34">
        <f t="shared" si="12"/>
        <v>0.17291666666666666</v>
      </c>
      <c r="L148">
        <v>42</v>
      </c>
      <c r="M148">
        <f t="shared" si="13"/>
        <v>7.2625000000000002</v>
      </c>
      <c r="N148" s="71">
        <v>0.16</v>
      </c>
      <c r="O148">
        <f t="shared" si="14"/>
        <v>1.1620000000000001</v>
      </c>
      <c r="P148" s="7">
        <f t="shared" si="15"/>
        <v>0.13519999999999999</v>
      </c>
      <c r="Q148" s="75">
        <f t="shared" si="16"/>
        <v>0.98188999999999993</v>
      </c>
    </row>
    <row r="149" spans="1:17" x14ac:dyDescent="0.25">
      <c r="A149">
        <v>68811</v>
      </c>
      <c r="B149">
        <v>7400</v>
      </c>
      <c r="C149" t="s">
        <v>1119</v>
      </c>
      <c r="D149" t="s">
        <v>1651</v>
      </c>
      <c r="E149" t="s">
        <v>94</v>
      </c>
      <c r="F149">
        <v>98</v>
      </c>
      <c r="G149" s="6">
        <v>5524.66</v>
      </c>
      <c r="H149" s="6">
        <v>5524.66</v>
      </c>
      <c r="I149" t="s">
        <v>2126</v>
      </c>
      <c r="J149">
        <v>451</v>
      </c>
      <c r="K149" s="34">
        <f t="shared" si="12"/>
        <v>8.5416666666666669E-2</v>
      </c>
      <c r="L149">
        <v>42</v>
      </c>
      <c r="M149">
        <f t="shared" si="13"/>
        <v>3.5874999999999999</v>
      </c>
      <c r="N149" s="71">
        <v>0.17</v>
      </c>
      <c r="O149">
        <f t="shared" si="14"/>
        <v>0.60987500000000006</v>
      </c>
      <c r="P149" s="7">
        <f t="shared" si="15"/>
        <v>0.14365</v>
      </c>
      <c r="Q149" s="75">
        <f t="shared" si="16"/>
        <v>0.51534437499999997</v>
      </c>
    </row>
    <row r="150" spans="1:17" x14ac:dyDescent="0.25">
      <c r="A150">
        <v>33125</v>
      </c>
      <c r="B150">
        <v>7883</v>
      </c>
      <c r="C150" t="s">
        <v>1280</v>
      </c>
      <c r="D150" t="s">
        <v>1057</v>
      </c>
      <c r="E150" t="s">
        <v>94</v>
      </c>
      <c r="F150">
        <v>64</v>
      </c>
      <c r="G150" s="6">
        <v>-5758.86</v>
      </c>
      <c r="H150" s="6">
        <v>5758.86</v>
      </c>
      <c r="I150" t="s">
        <v>2126</v>
      </c>
      <c r="J150">
        <v>30</v>
      </c>
      <c r="K150" s="34">
        <f t="shared" si="12"/>
        <v>5.681818181818182E-3</v>
      </c>
      <c r="L150">
        <v>42</v>
      </c>
      <c r="M150">
        <f t="shared" si="13"/>
        <v>0.23863636363636365</v>
      </c>
      <c r="N150" s="71">
        <v>0.16</v>
      </c>
      <c r="O150">
        <f t="shared" si="14"/>
        <v>3.8181818181818185E-2</v>
      </c>
      <c r="P150" s="7">
        <f t="shared" si="15"/>
        <v>0.13519999999999999</v>
      </c>
      <c r="Q150" s="75">
        <f t="shared" si="16"/>
        <v>3.2263636363636362E-2</v>
      </c>
    </row>
    <row r="151" spans="1:17" x14ac:dyDescent="0.25">
      <c r="A151">
        <v>70676</v>
      </c>
      <c r="B151">
        <v>8424</v>
      </c>
      <c r="C151" t="s">
        <v>484</v>
      </c>
      <c r="D151" t="s">
        <v>404</v>
      </c>
      <c r="E151" t="s">
        <v>70</v>
      </c>
      <c r="F151">
        <v>100</v>
      </c>
      <c r="G151" s="6">
        <v>-7765.67</v>
      </c>
      <c r="H151" s="6">
        <v>7765.67</v>
      </c>
      <c r="I151" t="s">
        <v>2129</v>
      </c>
      <c r="J151">
        <v>757</v>
      </c>
      <c r="K151" s="34">
        <f t="shared" si="12"/>
        <v>0.14337121212121212</v>
      </c>
      <c r="L151">
        <v>42</v>
      </c>
      <c r="M151">
        <f t="shared" si="13"/>
        <v>6.021590909090909</v>
      </c>
      <c r="N151" s="71">
        <v>0.12</v>
      </c>
      <c r="O151">
        <f t="shared" si="14"/>
        <v>0.72259090909090906</v>
      </c>
      <c r="P151" s="7">
        <f t="shared" si="15"/>
        <v>0.10139999999999999</v>
      </c>
      <c r="Q151" s="75">
        <f t="shared" si="16"/>
        <v>0.61058931818181816</v>
      </c>
    </row>
    <row r="152" spans="1:17" x14ac:dyDescent="0.25">
      <c r="A152">
        <v>6777</v>
      </c>
      <c r="B152">
        <v>11769</v>
      </c>
      <c r="C152" t="s">
        <v>511</v>
      </c>
      <c r="D152" t="s">
        <v>512</v>
      </c>
      <c r="E152" t="s">
        <v>94</v>
      </c>
      <c r="F152">
        <v>100</v>
      </c>
      <c r="G152" s="6">
        <v>-3399.38</v>
      </c>
      <c r="H152" s="6">
        <v>3399.38</v>
      </c>
      <c r="I152" t="s">
        <v>2129</v>
      </c>
      <c r="J152">
        <v>4</v>
      </c>
      <c r="K152" s="34">
        <f t="shared" si="12"/>
        <v>7.5757575757575758E-4</v>
      </c>
      <c r="L152">
        <v>42</v>
      </c>
      <c r="M152">
        <f t="shared" si="13"/>
        <v>3.1818181818181815E-2</v>
      </c>
      <c r="N152" s="71">
        <v>0.12</v>
      </c>
      <c r="O152">
        <f t="shared" si="14"/>
        <v>3.8181818181818178E-3</v>
      </c>
      <c r="P152" s="7">
        <f t="shared" si="15"/>
        <v>0.10139999999999999</v>
      </c>
      <c r="Q152" s="75">
        <f t="shared" si="16"/>
        <v>3.2263636363636357E-3</v>
      </c>
    </row>
    <row r="153" spans="1:17" x14ac:dyDescent="0.25">
      <c r="A153">
        <v>70953</v>
      </c>
      <c r="B153">
        <v>13421</v>
      </c>
      <c r="C153" t="s">
        <v>1119</v>
      </c>
      <c r="D153" t="s">
        <v>1158</v>
      </c>
      <c r="E153" t="s">
        <v>94</v>
      </c>
      <c r="F153">
        <v>98</v>
      </c>
      <c r="G153" s="6">
        <v>-5588.83</v>
      </c>
      <c r="H153" s="6">
        <v>5588.83</v>
      </c>
      <c r="I153" t="s">
        <v>2126</v>
      </c>
      <c r="J153">
        <v>976</v>
      </c>
      <c r="K153" s="34">
        <f t="shared" si="12"/>
        <v>0.18484848484848485</v>
      </c>
      <c r="L153">
        <v>42</v>
      </c>
      <c r="M153">
        <f t="shared" si="13"/>
        <v>7.7636363636363637</v>
      </c>
      <c r="N153" s="71">
        <v>0.17</v>
      </c>
      <c r="O153">
        <f t="shared" si="14"/>
        <v>1.319818181818182</v>
      </c>
      <c r="P153" s="7">
        <f t="shared" si="15"/>
        <v>0.14365</v>
      </c>
      <c r="Q153" s="75">
        <f t="shared" si="16"/>
        <v>1.1152463636363636</v>
      </c>
    </row>
    <row r="154" spans="1:17" x14ac:dyDescent="0.25">
      <c r="A154">
        <v>24227</v>
      </c>
      <c r="B154">
        <v>13987</v>
      </c>
      <c r="C154" t="s">
        <v>529</v>
      </c>
      <c r="D154" t="s">
        <v>530</v>
      </c>
      <c r="E154" t="s">
        <v>94</v>
      </c>
      <c r="F154">
        <v>100</v>
      </c>
      <c r="G154" s="6">
        <v>-7442.14</v>
      </c>
      <c r="H154" s="6">
        <v>7442.14</v>
      </c>
      <c r="I154" t="s">
        <v>2129</v>
      </c>
      <c r="J154">
        <v>17</v>
      </c>
      <c r="K154" s="34">
        <f t="shared" si="12"/>
        <v>3.2196969696969696E-3</v>
      </c>
      <c r="L154">
        <v>42</v>
      </c>
      <c r="M154">
        <f t="shared" si="13"/>
        <v>0.13522727272727272</v>
      </c>
      <c r="N154" s="71">
        <v>0.13</v>
      </c>
      <c r="O154">
        <f t="shared" si="14"/>
        <v>1.7579545454545455E-2</v>
      </c>
      <c r="P154" s="7">
        <f t="shared" si="15"/>
        <v>0.10985</v>
      </c>
      <c r="Q154" s="75">
        <f t="shared" si="16"/>
        <v>1.4854715909090909E-2</v>
      </c>
    </row>
    <row r="155" spans="1:17" x14ac:dyDescent="0.25">
      <c r="A155">
        <v>68871</v>
      </c>
      <c r="B155">
        <v>14541</v>
      </c>
      <c r="C155" t="s">
        <v>395</v>
      </c>
      <c r="D155" t="s">
        <v>540</v>
      </c>
      <c r="E155" t="s">
        <v>94</v>
      </c>
      <c r="F155">
        <v>100</v>
      </c>
      <c r="G155" s="6">
        <v>-7765.77</v>
      </c>
      <c r="H155" s="6">
        <v>7765.77</v>
      </c>
      <c r="I155" t="s">
        <v>2129</v>
      </c>
      <c r="J155">
        <v>460</v>
      </c>
      <c r="K155" s="34">
        <f t="shared" si="12"/>
        <v>8.7121212121212127E-2</v>
      </c>
      <c r="L155">
        <v>42</v>
      </c>
      <c r="M155">
        <f t="shared" si="13"/>
        <v>3.6590909090909092</v>
      </c>
      <c r="N155" s="71">
        <v>0.12</v>
      </c>
      <c r="O155">
        <f t="shared" si="14"/>
        <v>0.43909090909090909</v>
      </c>
      <c r="P155" s="7">
        <f t="shared" si="15"/>
        <v>0.10139999999999999</v>
      </c>
      <c r="Q155" s="75">
        <f t="shared" si="16"/>
        <v>0.37103181818181813</v>
      </c>
    </row>
    <row r="156" spans="1:17" x14ac:dyDescent="0.25">
      <c r="A156">
        <v>27459</v>
      </c>
      <c r="B156">
        <v>16226</v>
      </c>
      <c r="C156" t="s">
        <v>411</v>
      </c>
      <c r="D156" t="s">
        <v>554</v>
      </c>
      <c r="E156" t="s">
        <v>94</v>
      </c>
      <c r="F156">
        <v>100</v>
      </c>
      <c r="G156" s="6">
        <v>-7557</v>
      </c>
      <c r="H156" s="6">
        <v>7557</v>
      </c>
      <c r="I156" t="s">
        <v>2129</v>
      </c>
      <c r="J156">
        <v>20</v>
      </c>
      <c r="K156" s="34">
        <f t="shared" si="12"/>
        <v>3.787878787878788E-3</v>
      </c>
      <c r="L156">
        <v>42</v>
      </c>
      <c r="M156">
        <f t="shared" si="13"/>
        <v>0.15909090909090909</v>
      </c>
      <c r="N156" s="71">
        <v>0.12</v>
      </c>
      <c r="O156">
        <f t="shared" si="14"/>
        <v>1.9090909090909089E-2</v>
      </c>
      <c r="P156" s="7">
        <f t="shared" si="15"/>
        <v>0.10139999999999999</v>
      </c>
      <c r="Q156" s="75">
        <f t="shared" si="16"/>
        <v>1.6131818181818181E-2</v>
      </c>
    </row>
    <row r="157" spans="1:17" x14ac:dyDescent="0.25">
      <c r="A157">
        <v>70864</v>
      </c>
      <c r="B157">
        <v>17406</v>
      </c>
      <c r="C157" t="s">
        <v>568</v>
      </c>
      <c r="D157" t="s">
        <v>569</v>
      </c>
      <c r="E157" t="s">
        <v>94</v>
      </c>
      <c r="F157">
        <v>100</v>
      </c>
      <c r="G157" s="6">
        <v>-7759.58</v>
      </c>
      <c r="H157" s="6">
        <v>7759.58</v>
      </c>
      <c r="I157" t="s">
        <v>2129</v>
      </c>
      <c r="J157">
        <v>904</v>
      </c>
      <c r="K157" s="34">
        <f t="shared" si="12"/>
        <v>0.1712121212121212</v>
      </c>
      <c r="L157">
        <v>42</v>
      </c>
      <c r="M157">
        <f t="shared" si="13"/>
        <v>7.1909090909090905</v>
      </c>
      <c r="N157" s="71">
        <v>0.12</v>
      </c>
      <c r="O157">
        <f t="shared" si="14"/>
        <v>0.86290909090909085</v>
      </c>
      <c r="P157" s="7">
        <f t="shared" si="15"/>
        <v>0.10139999999999999</v>
      </c>
      <c r="Q157" s="75">
        <f t="shared" si="16"/>
        <v>0.72915818181818171</v>
      </c>
    </row>
    <row r="158" spans="1:17" x14ac:dyDescent="0.25">
      <c r="A158">
        <v>16295</v>
      </c>
      <c r="B158">
        <v>17637</v>
      </c>
      <c r="C158" t="s">
        <v>405</v>
      </c>
      <c r="D158" t="s">
        <v>570</v>
      </c>
      <c r="E158" t="s">
        <v>94</v>
      </c>
      <c r="F158">
        <v>100</v>
      </c>
      <c r="G158" s="6">
        <v>-8166.38</v>
      </c>
      <c r="H158" s="6">
        <v>8166.38</v>
      </c>
      <c r="I158" t="s">
        <v>2129</v>
      </c>
      <c r="J158">
        <v>11</v>
      </c>
      <c r="K158" s="34">
        <f t="shared" si="12"/>
        <v>2.0833333333333333E-3</v>
      </c>
      <c r="L158">
        <v>42</v>
      </c>
      <c r="M158">
        <f t="shared" si="13"/>
        <v>8.7499999999999994E-2</v>
      </c>
      <c r="N158" s="71">
        <v>0.11</v>
      </c>
      <c r="O158">
        <f t="shared" si="14"/>
        <v>9.6249999999999999E-3</v>
      </c>
      <c r="P158" s="7">
        <f t="shared" si="15"/>
        <v>9.2949999999999991E-2</v>
      </c>
      <c r="Q158" s="75">
        <f t="shared" si="16"/>
        <v>8.133124999999998E-3</v>
      </c>
    </row>
    <row r="159" spans="1:17" x14ac:dyDescent="0.25">
      <c r="A159">
        <v>33030</v>
      </c>
      <c r="B159">
        <v>17991</v>
      </c>
      <c r="C159" t="s">
        <v>1664</v>
      </c>
      <c r="D159" t="s">
        <v>1158</v>
      </c>
      <c r="E159" t="s">
        <v>94</v>
      </c>
      <c r="F159" s="6">
        <v>98</v>
      </c>
      <c r="G159" s="6">
        <v>5692.09</v>
      </c>
      <c r="H159" s="6">
        <v>5692.09</v>
      </c>
      <c r="I159" t="s">
        <v>2126</v>
      </c>
      <c r="J159">
        <v>28</v>
      </c>
      <c r="K159" s="34">
        <f t="shared" si="12"/>
        <v>5.3030303030303034E-3</v>
      </c>
      <c r="L159">
        <v>42</v>
      </c>
      <c r="M159">
        <f t="shared" si="13"/>
        <v>0.22272727272727275</v>
      </c>
      <c r="N159" s="71">
        <v>0.16</v>
      </c>
      <c r="O159">
        <f t="shared" si="14"/>
        <v>3.563636363636364E-2</v>
      </c>
      <c r="P159" s="7">
        <f t="shared" si="15"/>
        <v>0.13519999999999999</v>
      </c>
      <c r="Q159" s="75">
        <f t="shared" si="16"/>
        <v>3.0112727272727274E-2</v>
      </c>
    </row>
    <row r="160" spans="1:17" x14ac:dyDescent="0.25">
      <c r="A160">
        <v>70757</v>
      </c>
      <c r="B160">
        <v>19551</v>
      </c>
      <c r="C160" t="s">
        <v>587</v>
      </c>
      <c r="D160" t="s">
        <v>588</v>
      </c>
      <c r="E160" t="s">
        <v>94</v>
      </c>
      <c r="F160">
        <v>100</v>
      </c>
      <c r="G160" s="6">
        <v>-7669.37</v>
      </c>
      <c r="H160" s="6">
        <v>7669.37</v>
      </c>
      <c r="I160" t="s">
        <v>2129</v>
      </c>
      <c r="J160">
        <v>801</v>
      </c>
      <c r="K160" s="34">
        <f t="shared" si="12"/>
        <v>0.15170454545454545</v>
      </c>
      <c r="L160">
        <v>42</v>
      </c>
      <c r="M160">
        <f t="shared" si="13"/>
        <v>6.3715909090909086</v>
      </c>
      <c r="N160" s="71">
        <v>0.12</v>
      </c>
      <c r="O160">
        <f t="shared" si="14"/>
        <v>0.76459090909090899</v>
      </c>
      <c r="P160" s="7">
        <f t="shared" si="15"/>
        <v>0.10139999999999999</v>
      </c>
      <c r="Q160" s="75">
        <f t="shared" si="16"/>
        <v>0.64607931818181807</v>
      </c>
    </row>
    <row r="161" spans="1:17" x14ac:dyDescent="0.25">
      <c r="A161">
        <v>55265</v>
      </c>
      <c r="B161">
        <v>19658</v>
      </c>
      <c r="C161" t="s">
        <v>1664</v>
      </c>
      <c r="D161" t="s">
        <v>1969</v>
      </c>
      <c r="E161" t="s">
        <v>94</v>
      </c>
      <c r="F161">
        <v>98</v>
      </c>
      <c r="G161" s="6">
        <v>-5692.17</v>
      </c>
      <c r="H161" s="6">
        <v>5692.17</v>
      </c>
      <c r="I161" t="s">
        <v>2126</v>
      </c>
      <c r="J161">
        <v>162</v>
      </c>
      <c r="K161" s="34">
        <f t="shared" si="12"/>
        <v>3.0681818181818182E-2</v>
      </c>
      <c r="L161">
        <v>42</v>
      </c>
      <c r="M161">
        <f t="shared" si="13"/>
        <v>1.2886363636363636</v>
      </c>
      <c r="N161" s="71">
        <v>0.16</v>
      </c>
      <c r="O161">
        <f t="shared" si="14"/>
        <v>0.20618181818181819</v>
      </c>
      <c r="P161" s="7">
        <f t="shared" si="15"/>
        <v>0.13519999999999999</v>
      </c>
      <c r="Q161" s="75">
        <f t="shared" si="16"/>
        <v>0.17422363636363633</v>
      </c>
    </row>
    <row r="162" spans="1:17" x14ac:dyDescent="0.25">
      <c r="A162">
        <v>69602</v>
      </c>
      <c r="B162">
        <v>19841</v>
      </c>
      <c r="C162" t="s">
        <v>589</v>
      </c>
      <c r="D162" t="s">
        <v>410</v>
      </c>
      <c r="E162" t="s">
        <v>94</v>
      </c>
      <c r="F162">
        <v>100</v>
      </c>
      <c r="G162" s="6">
        <v>-7580.23</v>
      </c>
      <c r="H162" s="6">
        <v>7580.23</v>
      </c>
      <c r="I162" t="s">
        <v>2129</v>
      </c>
      <c r="J162">
        <v>519</v>
      </c>
      <c r="K162" s="34">
        <f t="shared" si="12"/>
        <v>9.8295454545454547E-2</v>
      </c>
      <c r="L162">
        <v>42</v>
      </c>
      <c r="M162">
        <f t="shared" si="13"/>
        <v>4.1284090909090914</v>
      </c>
      <c r="N162" s="71">
        <v>0.12</v>
      </c>
      <c r="O162">
        <f t="shared" si="14"/>
        <v>0.49540909090909097</v>
      </c>
      <c r="P162" s="7">
        <f t="shared" si="15"/>
        <v>0.10139999999999999</v>
      </c>
      <c r="Q162" s="75">
        <f t="shared" si="16"/>
        <v>0.41862068181818185</v>
      </c>
    </row>
    <row r="163" spans="1:17" x14ac:dyDescent="0.25">
      <c r="A163">
        <v>24246</v>
      </c>
      <c r="B163">
        <v>20794</v>
      </c>
      <c r="C163" t="s">
        <v>569</v>
      </c>
      <c r="D163" t="s">
        <v>598</v>
      </c>
      <c r="E163" t="s">
        <v>94</v>
      </c>
      <c r="F163">
        <v>30</v>
      </c>
      <c r="G163" s="6">
        <v>-7759.66</v>
      </c>
      <c r="H163" s="6">
        <v>7759.66</v>
      </c>
      <c r="I163" t="s">
        <v>2129</v>
      </c>
      <c r="J163">
        <v>17</v>
      </c>
      <c r="K163" s="34">
        <f t="shared" si="12"/>
        <v>3.2196969696969696E-3</v>
      </c>
      <c r="L163">
        <v>42</v>
      </c>
      <c r="M163">
        <f t="shared" si="13"/>
        <v>0.13522727272727272</v>
      </c>
      <c r="N163" s="71">
        <v>0.12</v>
      </c>
      <c r="O163">
        <f t="shared" si="14"/>
        <v>1.6227272727272726E-2</v>
      </c>
      <c r="P163" s="7">
        <f t="shared" si="15"/>
        <v>0.10139999999999999</v>
      </c>
      <c r="Q163" s="75">
        <f t="shared" si="16"/>
        <v>1.3712045454545452E-2</v>
      </c>
    </row>
    <row r="164" spans="1:17" x14ac:dyDescent="0.25">
      <c r="A164">
        <v>28711</v>
      </c>
      <c r="B164">
        <v>21692</v>
      </c>
      <c r="C164" t="s">
        <v>598</v>
      </c>
      <c r="D164" t="s">
        <v>600</v>
      </c>
      <c r="E164" t="s">
        <v>94</v>
      </c>
      <c r="F164">
        <v>30</v>
      </c>
      <c r="G164" s="6">
        <v>-7866</v>
      </c>
      <c r="H164" s="6">
        <v>7866</v>
      </c>
      <c r="I164" t="s">
        <v>2129</v>
      </c>
      <c r="J164">
        <v>22</v>
      </c>
      <c r="K164" s="34">
        <f t="shared" si="12"/>
        <v>4.1666666666666666E-3</v>
      </c>
      <c r="L164">
        <v>42</v>
      </c>
      <c r="M164">
        <f t="shared" si="13"/>
        <v>0.17499999999999999</v>
      </c>
      <c r="N164" s="71">
        <v>0.12</v>
      </c>
      <c r="O164">
        <f t="shared" si="14"/>
        <v>2.0999999999999998E-2</v>
      </c>
      <c r="P164" s="7">
        <f t="shared" si="15"/>
        <v>0.10139999999999999</v>
      </c>
      <c r="Q164" s="75">
        <f t="shared" si="16"/>
        <v>1.7744999999999997E-2</v>
      </c>
    </row>
    <row r="165" spans="1:17" x14ac:dyDescent="0.25">
      <c r="A165">
        <v>67935</v>
      </c>
      <c r="B165">
        <v>22105</v>
      </c>
      <c r="C165" t="s">
        <v>570</v>
      </c>
      <c r="D165" t="s">
        <v>511</v>
      </c>
      <c r="E165" t="s">
        <v>94</v>
      </c>
      <c r="F165">
        <v>100</v>
      </c>
      <c r="G165" s="6">
        <v>-8166.93</v>
      </c>
      <c r="H165" s="6">
        <v>8166.93</v>
      </c>
      <c r="I165" t="s">
        <v>2129</v>
      </c>
      <c r="J165">
        <v>401</v>
      </c>
      <c r="K165" s="34">
        <f t="shared" si="12"/>
        <v>7.5946969696969693E-2</v>
      </c>
      <c r="L165">
        <v>42</v>
      </c>
      <c r="M165">
        <f t="shared" si="13"/>
        <v>3.189772727272727</v>
      </c>
      <c r="N165" s="71">
        <v>0.11</v>
      </c>
      <c r="O165">
        <f t="shared" si="14"/>
        <v>0.35087499999999999</v>
      </c>
      <c r="P165" s="7">
        <f t="shared" si="15"/>
        <v>9.2949999999999991E-2</v>
      </c>
      <c r="Q165" s="75">
        <f t="shared" si="16"/>
        <v>0.29648937499999994</v>
      </c>
    </row>
    <row r="166" spans="1:17" x14ac:dyDescent="0.25">
      <c r="A166">
        <v>71063</v>
      </c>
      <c r="B166">
        <v>22603</v>
      </c>
      <c r="C166" t="s">
        <v>603</v>
      </c>
      <c r="D166" t="s">
        <v>394</v>
      </c>
      <c r="E166" t="s">
        <v>94</v>
      </c>
      <c r="F166">
        <v>100</v>
      </c>
      <c r="G166" s="6">
        <v>-7616.5</v>
      </c>
      <c r="H166" s="6">
        <v>7616.5</v>
      </c>
      <c r="I166" t="s">
        <v>2129</v>
      </c>
      <c r="J166" s="8">
        <v>1212</v>
      </c>
      <c r="K166" s="34">
        <f t="shared" si="12"/>
        <v>0.22954545454545455</v>
      </c>
      <c r="L166">
        <v>42</v>
      </c>
      <c r="M166">
        <f t="shared" si="13"/>
        <v>9.6409090909090907</v>
      </c>
      <c r="N166" s="71">
        <v>0.12</v>
      </c>
      <c r="O166">
        <f t="shared" si="14"/>
        <v>1.1569090909090909</v>
      </c>
      <c r="P166" s="7">
        <f t="shared" si="15"/>
        <v>0.10139999999999999</v>
      </c>
      <c r="Q166" s="75">
        <f t="shared" si="16"/>
        <v>0.97758818181818175</v>
      </c>
    </row>
    <row r="167" spans="1:17" x14ac:dyDescent="0.25">
      <c r="A167">
        <v>39632</v>
      </c>
      <c r="B167">
        <v>22955</v>
      </c>
      <c r="C167" t="s">
        <v>512</v>
      </c>
      <c r="D167" t="s">
        <v>49</v>
      </c>
      <c r="E167" t="s">
        <v>94</v>
      </c>
      <c r="F167">
        <v>100</v>
      </c>
      <c r="G167" s="6">
        <v>-3399.46</v>
      </c>
      <c r="H167" s="6">
        <v>3399.46</v>
      </c>
      <c r="I167" t="s">
        <v>2129</v>
      </c>
      <c r="J167">
        <v>59</v>
      </c>
      <c r="K167" s="34">
        <f t="shared" si="12"/>
        <v>1.1174242424242425E-2</v>
      </c>
      <c r="L167">
        <v>42</v>
      </c>
      <c r="M167">
        <f t="shared" si="13"/>
        <v>0.46931818181818186</v>
      </c>
      <c r="N167" s="71">
        <v>0.12</v>
      </c>
      <c r="O167">
        <f t="shared" si="14"/>
        <v>5.6318181818181823E-2</v>
      </c>
      <c r="P167" s="7">
        <f t="shared" si="15"/>
        <v>0.10139999999999999</v>
      </c>
      <c r="Q167" s="75">
        <f t="shared" si="16"/>
        <v>4.7588863636363637E-2</v>
      </c>
    </row>
    <row r="168" spans="1:17" x14ac:dyDescent="0.25">
      <c r="A168">
        <v>37002</v>
      </c>
      <c r="B168">
        <v>23430</v>
      </c>
      <c r="C168" t="s">
        <v>231</v>
      </c>
      <c r="D168" t="s">
        <v>62</v>
      </c>
      <c r="E168" t="s">
        <v>64</v>
      </c>
      <c r="F168">
        <v>110</v>
      </c>
      <c r="G168" s="6">
        <v>-15275.58</v>
      </c>
      <c r="H168" s="6">
        <v>15275.58</v>
      </c>
      <c r="I168" t="s">
        <v>2125</v>
      </c>
      <c r="J168">
        <v>35</v>
      </c>
      <c r="K168" s="34">
        <f t="shared" si="12"/>
        <v>6.628787878787879E-3</v>
      </c>
      <c r="L168">
        <v>42</v>
      </c>
      <c r="M168">
        <f t="shared" si="13"/>
        <v>0.27840909090909094</v>
      </c>
      <c r="N168" s="72">
        <v>2.3E-2</v>
      </c>
      <c r="O168">
        <f t="shared" si="14"/>
        <v>6.4034090909090915E-3</v>
      </c>
      <c r="P168" s="7">
        <f t="shared" si="15"/>
        <v>1.9434999999999997E-2</v>
      </c>
      <c r="Q168" s="75">
        <f t="shared" si="16"/>
        <v>5.4108806818181816E-3</v>
      </c>
    </row>
    <row r="169" spans="1:17" x14ac:dyDescent="0.25">
      <c r="A169">
        <v>70185</v>
      </c>
      <c r="B169">
        <v>23638</v>
      </c>
      <c r="C169" t="s">
        <v>605</v>
      </c>
      <c r="D169" t="s">
        <v>422</v>
      </c>
      <c r="E169" t="s">
        <v>94</v>
      </c>
      <c r="F169">
        <v>121</v>
      </c>
      <c r="G169" s="6">
        <v>-7074.53</v>
      </c>
      <c r="H169" s="6">
        <v>7074.53</v>
      </c>
      <c r="I169" t="s">
        <v>2129</v>
      </c>
      <c r="J169">
        <v>605</v>
      </c>
      <c r="K169" s="34">
        <f t="shared" si="12"/>
        <v>0.11458333333333333</v>
      </c>
      <c r="L169">
        <v>42</v>
      </c>
      <c r="M169">
        <f t="shared" si="13"/>
        <v>4.8125</v>
      </c>
      <c r="N169" s="71">
        <v>0.13</v>
      </c>
      <c r="O169">
        <f t="shared" si="14"/>
        <v>0.62562499999999999</v>
      </c>
      <c r="P169" s="7">
        <f t="shared" si="15"/>
        <v>0.10985</v>
      </c>
      <c r="Q169" s="75">
        <f t="shared" si="16"/>
        <v>0.52865312500000006</v>
      </c>
    </row>
    <row r="170" spans="1:17" x14ac:dyDescent="0.25">
      <c r="A170">
        <v>70607</v>
      </c>
      <c r="B170">
        <v>24593</v>
      </c>
      <c r="C170" t="s">
        <v>609</v>
      </c>
      <c r="D170" t="s">
        <v>529</v>
      </c>
      <c r="E170" t="s">
        <v>94</v>
      </c>
      <c r="F170">
        <v>100</v>
      </c>
      <c r="G170" s="6">
        <v>-7442.06</v>
      </c>
      <c r="H170" s="6">
        <v>7442.06</v>
      </c>
      <c r="I170" t="s">
        <v>2129</v>
      </c>
      <c r="J170">
        <v>730</v>
      </c>
      <c r="K170" s="34">
        <f t="shared" si="12"/>
        <v>0.13825757575757575</v>
      </c>
      <c r="L170">
        <v>42</v>
      </c>
      <c r="M170">
        <f t="shared" si="13"/>
        <v>5.8068181818181817</v>
      </c>
      <c r="N170" s="71">
        <v>0.13</v>
      </c>
      <c r="O170">
        <f t="shared" si="14"/>
        <v>0.75488636363636363</v>
      </c>
      <c r="P170" s="7">
        <f t="shared" si="15"/>
        <v>0.10985</v>
      </c>
      <c r="Q170" s="75">
        <f t="shared" si="16"/>
        <v>0.63787897727272724</v>
      </c>
    </row>
    <row r="171" spans="1:17" x14ac:dyDescent="0.25">
      <c r="A171">
        <v>13106</v>
      </c>
      <c r="B171">
        <v>24611</v>
      </c>
      <c r="C171" t="s">
        <v>1220</v>
      </c>
      <c r="D171" t="s">
        <v>1057</v>
      </c>
      <c r="E171" t="s">
        <v>94</v>
      </c>
      <c r="F171">
        <v>121</v>
      </c>
      <c r="G171" s="6">
        <v>5786.44</v>
      </c>
      <c r="H171" s="6">
        <v>5786.44</v>
      </c>
      <c r="I171" t="s">
        <v>2126</v>
      </c>
      <c r="J171">
        <v>8</v>
      </c>
      <c r="K171" s="34">
        <f t="shared" ref="K171:K234" si="17">J171/5280</f>
        <v>1.5151515151515152E-3</v>
      </c>
      <c r="L171">
        <v>42</v>
      </c>
      <c r="M171">
        <f t="shared" ref="M171:M234" si="18">K171*L171</f>
        <v>6.363636363636363E-2</v>
      </c>
      <c r="N171" s="71">
        <v>0.16</v>
      </c>
      <c r="O171">
        <f t="shared" si="14"/>
        <v>1.0181818181818181E-2</v>
      </c>
      <c r="P171" s="7">
        <f t="shared" si="15"/>
        <v>0.13519999999999999</v>
      </c>
      <c r="Q171" s="75">
        <f t="shared" si="16"/>
        <v>8.6036363636363619E-3</v>
      </c>
    </row>
    <row r="172" spans="1:17" x14ac:dyDescent="0.25">
      <c r="A172">
        <v>32056</v>
      </c>
      <c r="B172">
        <v>26230</v>
      </c>
      <c r="C172" t="s">
        <v>1651</v>
      </c>
      <c r="D172" t="s">
        <v>1469</v>
      </c>
      <c r="E172" t="s">
        <v>94</v>
      </c>
      <c r="F172">
        <v>98</v>
      </c>
      <c r="G172" s="6">
        <v>5524.33</v>
      </c>
      <c r="H172" s="6">
        <v>5524.33</v>
      </c>
      <c r="I172" t="s">
        <v>2126</v>
      </c>
      <c r="J172">
        <v>27</v>
      </c>
      <c r="K172" s="34">
        <f t="shared" si="17"/>
        <v>5.1136363636363636E-3</v>
      </c>
      <c r="L172">
        <v>42</v>
      </c>
      <c r="M172">
        <f t="shared" si="18"/>
        <v>0.21477272727272728</v>
      </c>
      <c r="N172" s="71">
        <v>0.17</v>
      </c>
      <c r="O172">
        <f t="shared" si="14"/>
        <v>3.651136363636364E-2</v>
      </c>
      <c r="P172" s="7">
        <f t="shared" si="15"/>
        <v>0.14365</v>
      </c>
      <c r="Q172" s="75">
        <f t="shared" si="16"/>
        <v>3.0852102272727274E-2</v>
      </c>
    </row>
    <row r="173" spans="1:17" x14ac:dyDescent="0.25">
      <c r="A173">
        <v>9297</v>
      </c>
      <c r="B173">
        <v>26529</v>
      </c>
      <c r="C173" t="s">
        <v>240</v>
      </c>
      <c r="D173" t="s">
        <v>231</v>
      </c>
      <c r="E173" t="s">
        <v>64</v>
      </c>
      <c r="F173">
        <v>120</v>
      </c>
      <c r="G173" s="6">
        <v>-15275.5</v>
      </c>
      <c r="H173" s="6">
        <v>15275.5</v>
      </c>
      <c r="I173" t="s">
        <v>2125</v>
      </c>
      <c r="J173">
        <v>5</v>
      </c>
      <c r="K173" s="34">
        <f t="shared" si="17"/>
        <v>9.46969696969697E-4</v>
      </c>
      <c r="L173">
        <v>42</v>
      </c>
      <c r="M173">
        <f t="shared" si="18"/>
        <v>3.9772727272727272E-2</v>
      </c>
      <c r="N173" s="72">
        <v>2.3E-2</v>
      </c>
      <c r="O173">
        <f t="shared" si="14"/>
        <v>9.1477272727272729E-4</v>
      </c>
      <c r="P173" s="7">
        <f t="shared" si="15"/>
        <v>1.9434999999999997E-2</v>
      </c>
      <c r="Q173" s="75">
        <f t="shared" si="16"/>
        <v>7.7298295454545447E-4</v>
      </c>
    </row>
    <row r="174" spans="1:17" x14ac:dyDescent="0.25">
      <c r="A174">
        <v>10511</v>
      </c>
      <c r="B174">
        <v>27565</v>
      </c>
      <c r="C174" t="s">
        <v>554</v>
      </c>
      <c r="D174" t="s">
        <v>603</v>
      </c>
      <c r="E174" t="s">
        <v>94</v>
      </c>
      <c r="F174">
        <v>100</v>
      </c>
      <c r="G174" s="6">
        <v>-7577.87</v>
      </c>
      <c r="H174" s="6">
        <v>7577.87</v>
      </c>
      <c r="I174" t="s">
        <v>2129</v>
      </c>
      <c r="J174">
        <v>6</v>
      </c>
      <c r="K174" s="34">
        <f t="shared" si="17"/>
        <v>1.1363636363636363E-3</v>
      </c>
      <c r="L174">
        <v>42</v>
      </c>
      <c r="M174">
        <f t="shared" si="18"/>
        <v>4.7727272727272722E-2</v>
      </c>
      <c r="N174" s="71">
        <v>0.12</v>
      </c>
      <c r="O174">
        <f t="shared" si="14"/>
        <v>5.7272727272727267E-3</v>
      </c>
      <c r="P174" s="7">
        <f t="shared" si="15"/>
        <v>0.10139999999999999</v>
      </c>
      <c r="Q174" s="75">
        <f t="shared" si="16"/>
        <v>4.8395454545454531E-3</v>
      </c>
    </row>
    <row r="175" spans="1:17" x14ac:dyDescent="0.25">
      <c r="A175">
        <v>14821</v>
      </c>
      <c r="B175">
        <v>28151</v>
      </c>
      <c r="C175" t="s">
        <v>381</v>
      </c>
      <c r="D175" t="s">
        <v>589</v>
      </c>
      <c r="E175" t="s">
        <v>94</v>
      </c>
      <c r="F175">
        <v>100</v>
      </c>
      <c r="G175" s="6">
        <v>-7539.06</v>
      </c>
      <c r="H175" s="6">
        <v>7539.06</v>
      </c>
      <c r="I175" t="s">
        <v>2129</v>
      </c>
      <c r="J175">
        <v>10</v>
      </c>
      <c r="K175" s="34">
        <f t="shared" si="17"/>
        <v>1.893939393939394E-3</v>
      </c>
      <c r="L175">
        <v>42</v>
      </c>
      <c r="M175">
        <f t="shared" si="18"/>
        <v>7.9545454545454544E-2</v>
      </c>
      <c r="N175" s="71">
        <v>0.12</v>
      </c>
      <c r="O175">
        <f t="shared" si="14"/>
        <v>9.5454545454545445E-3</v>
      </c>
      <c r="P175" s="7">
        <f t="shared" si="15"/>
        <v>0.10139999999999999</v>
      </c>
      <c r="Q175" s="75">
        <f t="shared" si="16"/>
        <v>8.0659090909090906E-3</v>
      </c>
    </row>
    <row r="176" spans="1:17" x14ac:dyDescent="0.25">
      <c r="A176">
        <v>70918</v>
      </c>
      <c r="B176">
        <v>28388</v>
      </c>
      <c r="C176" t="s">
        <v>628</v>
      </c>
      <c r="D176" t="s">
        <v>629</v>
      </c>
      <c r="E176" t="s">
        <v>94</v>
      </c>
      <c r="F176">
        <v>100</v>
      </c>
      <c r="G176" s="6">
        <v>-7153.16</v>
      </c>
      <c r="H176" s="6">
        <v>7153.16</v>
      </c>
      <c r="I176" t="s">
        <v>2129</v>
      </c>
      <c r="J176">
        <v>933</v>
      </c>
      <c r="K176" s="34">
        <f t="shared" si="17"/>
        <v>0.17670454545454545</v>
      </c>
      <c r="L176">
        <v>42</v>
      </c>
      <c r="M176">
        <f t="shared" si="18"/>
        <v>7.4215909090909085</v>
      </c>
      <c r="N176" s="71">
        <v>0.13</v>
      </c>
      <c r="O176">
        <f t="shared" si="14"/>
        <v>0.96480681818181813</v>
      </c>
      <c r="P176" s="7">
        <f t="shared" si="15"/>
        <v>0.10985</v>
      </c>
      <c r="Q176" s="75">
        <f t="shared" si="16"/>
        <v>0.81526176136363637</v>
      </c>
    </row>
    <row r="177" spans="1:18" x14ac:dyDescent="0.25">
      <c r="A177">
        <v>42067</v>
      </c>
      <c r="B177">
        <v>30434</v>
      </c>
      <c r="C177" t="s">
        <v>540</v>
      </c>
      <c r="D177" t="s">
        <v>568</v>
      </c>
      <c r="E177" t="s">
        <v>94</v>
      </c>
      <c r="F177">
        <v>49</v>
      </c>
      <c r="G177" s="6">
        <v>-7759.04</v>
      </c>
      <c r="H177" s="6">
        <v>7759.04</v>
      </c>
      <c r="I177" t="s">
        <v>2129</v>
      </c>
      <c r="J177">
        <v>53</v>
      </c>
      <c r="K177" s="34">
        <f t="shared" si="17"/>
        <v>1.0037878787878788E-2</v>
      </c>
      <c r="L177">
        <v>42</v>
      </c>
      <c r="M177">
        <f t="shared" si="18"/>
        <v>0.42159090909090913</v>
      </c>
      <c r="N177" s="71">
        <v>0.12</v>
      </c>
      <c r="O177">
        <f t="shared" si="14"/>
        <v>5.0590909090909096E-2</v>
      </c>
      <c r="P177" s="7">
        <f t="shared" si="15"/>
        <v>0.10139999999999999</v>
      </c>
      <c r="Q177" s="75">
        <f t="shared" si="16"/>
        <v>4.274931818181818E-2</v>
      </c>
    </row>
    <row r="178" spans="1:18" x14ac:dyDescent="0.25">
      <c r="A178">
        <v>56972</v>
      </c>
      <c r="B178">
        <v>30526</v>
      </c>
      <c r="C178" t="s">
        <v>636</v>
      </c>
      <c r="D178" t="s">
        <v>609</v>
      </c>
      <c r="E178" t="s">
        <v>94</v>
      </c>
      <c r="F178">
        <v>100</v>
      </c>
      <c r="G178" s="6">
        <v>-7448.65</v>
      </c>
      <c r="H178" s="6">
        <v>7448.65</v>
      </c>
      <c r="I178" t="s">
        <v>2129</v>
      </c>
      <c r="J178">
        <v>181</v>
      </c>
      <c r="K178" s="34">
        <f t="shared" si="17"/>
        <v>3.4280303030303029E-2</v>
      </c>
      <c r="L178">
        <v>42</v>
      </c>
      <c r="M178">
        <f t="shared" si="18"/>
        <v>1.4397727272727272</v>
      </c>
      <c r="N178" s="71">
        <v>0.12</v>
      </c>
      <c r="O178">
        <f t="shared" si="14"/>
        <v>0.17277272727272724</v>
      </c>
      <c r="P178" s="7">
        <f t="shared" si="15"/>
        <v>0.10139999999999999</v>
      </c>
      <c r="Q178" s="75">
        <f t="shared" si="16"/>
        <v>0.14599295454545452</v>
      </c>
    </row>
    <row r="179" spans="1:18" x14ac:dyDescent="0.25">
      <c r="A179">
        <v>45500</v>
      </c>
      <c r="B179">
        <v>31792</v>
      </c>
      <c r="C179" t="s">
        <v>629</v>
      </c>
      <c r="D179" t="s">
        <v>636</v>
      </c>
      <c r="E179" t="s">
        <v>94</v>
      </c>
      <c r="F179">
        <v>100</v>
      </c>
      <c r="G179" s="6">
        <v>-7432.11</v>
      </c>
      <c r="H179" s="6">
        <v>7432.11</v>
      </c>
      <c r="I179" t="s">
        <v>2129</v>
      </c>
      <c r="J179">
        <v>74</v>
      </c>
      <c r="K179" s="34">
        <f t="shared" si="17"/>
        <v>1.4015151515151515E-2</v>
      </c>
      <c r="L179">
        <v>42</v>
      </c>
      <c r="M179">
        <f t="shared" si="18"/>
        <v>0.58863636363636362</v>
      </c>
      <c r="N179" s="71">
        <v>0.13</v>
      </c>
      <c r="O179">
        <f t="shared" si="14"/>
        <v>7.652272727272727E-2</v>
      </c>
      <c r="P179" s="7">
        <f t="shared" si="15"/>
        <v>0.10985</v>
      </c>
      <c r="Q179" s="75">
        <f t="shared" si="16"/>
        <v>6.4661704545454543E-2</v>
      </c>
    </row>
    <row r="180" spans="1:18" x14ac:dyDescent="0.25">
      <c r="A180">
        <v>43937</v>
      </c>
      <c r="B180">
        <v>31959</v>
      </c>
      <c r="C180" t="s">
        <v>605</v>
      </c>
      <c r="D180" t="s">
        <v>1220</v>
      </c>
      <c r="E180" t="s">
        <v>94</v>
      </c>
      <c r="F180">
        <v>121</v>
      </c>
      <c r="G180" s="6">
        <v>5786.52</v>
      </c>
      <c r="H180" s="6">
        <v>5786.52</v>
      </c>
      <c r="I180" t="s">
        <v>2126</v>
      </c>
      <c r="J180">
        <v>63</v>
      </c>
      <c r="K180" s="34">
        <f t="shared" si="17"/>
        <v>1.1931818181818182E-2</v>
      </c>
      <c r="L180">
        <v>42</v>
      </c>
      <c r="M180">
        <f t="shared" si="18"/>
        <v>0.50113636363636371</v>
      </c>
      <c r="N180" s="71">
        <v>0.16</v>
      </c>
      <c r="O180">
        <f t="shared" si="14"/>
        <v>8.0181818181818201E-2</v>
      </c>
      <c r="P180" s="7">
        <f t="shared" si="15"/>
        <v>0.13519999999999999</v>
      </c>
      <c r="Q180" s="75">
        <f t="shared" si="16"/>
        <v>6.7753636363636363E-2</v>
      </c>
    </row>
    <row r="181" spans="1:18" x14ac:dyDescent="0.25">
      <c r="A181">
        <v>68585</v>
      </c>
      <c r="B181">
        <v>32594</v>
      </c>
      <c r="C181" t="s">
        <v>423</v>
      </c>
      <c r="D181" t="s">
        <v>628</v>
      </c>
      <c r="E181" t="s">
        <v>94</v>
      </c>
      <c r="F181">
        <v>100</v>
      </c>
      <c r="G181" s="6">
        <v>-7153.08</v>
      </c>
      <c r="H181" s="6">
        <v>7153.08</v>
      </c>
      <c r="I181" t="s">
        <v>2129</v>
      </c>
      <c r="J181">
        <v>438</v>
      </c>
      <c r="K181" s="34">
        <f t="shared" si="17"/>
        <v>8.2954545454545461E-2</v>
      </c>
      <c r="L181">
        <v>42</v>
      </c>
      <c r="M181">
        <f t="shared" si="18"/>
        <v>3.4840909090909093</v>
      </c>
      <c r="N181" s="71">
        <v>0.13</v>
      </c>
      <c r="O181">
        <f t="shared" si="14"/>
        <v>0.45293181818181821</v>
      </c>
      <c r="P181" s="7">
        <f t="shared" si="15"/>
        <v>0.10985</v>
      </c>
      <c r="Q181" s="75">
        <f t="shared" si="16"/>
        <v>0.3827273863636364</v>
      </c>
    </row>
    <row r="182" spans="1:18" x14ac:dyDescent="0.25">
      <c r="A182">
        <v>28915</v>
      </c>
      <c r="B182">
        <v>33091</v>
      </c>
      <c r="C182" t="s">
        <v>511</v>
      </c>
      <c r="D182" t="s">
        <v>107</v>
      </c>
      <c r="E182" t="s">
        <v>94</v>
      </c>
      <c r="F182">
        <v>100</v>
      </c>
      <c r="G182" s="6">
        <v>-4767.62</v>
      </c>
      <c r="H182" s="6">
        <v>4767.62</v>
      </c>
      <c r="I182" t="s">
        <v>2129</v>
      </c>
      <c r="J182">
        <v>23</v>
      </c>
      <c r="K182" s="34">
        <f t="shared" si="17"/>
        <v>4.3560606060606064E-3</v>
      </c>
      <c r="L182">
        <v>42</v>
      </c>
      <c r="M182">
        <f t="shared" si="18"/>
        <v>0.18295454545454548</v>
      </c>
      <c r="N182" s="71">
        <v>0.11</v>
      </c>
      <c r="O182">
        <f t="shared" si="14"/>
        <v>2.0125000000000004E-2</v>
      </c>
      <c r="P182" s="7">
        <f t="shared" si="15"/>
        <v>9.2949999999999991E-2</v>
      </c>
      <c r="Q182" s="75">
        <f t="shared" si="16"/>
        <v>1.7005625E-2</v>
      </c>
    </row>
    <row r="183" spans="1:18" x14ac:dyDescent="0.25">
      <c r="A183">
        <v>70961</v>
      </c>
      <c r="B183">
        <v>40035</v>
      </c>
      <c r="C183" t="s">
        <v>1280</v>
      </c>
      <c r="D183" t="s">
        <v>962</v>
      </c>
      <c r="E183" t="s">
        <v>94</v>
      </c>
      <c r="F183">
        <v>64</v>
      </c>
      <c r="G183" s="6">
        <v>5702.47</v>
      </c>
      <c r="H183" s="6">
        <v>5702.47</v>
      </c>
      <c r="I183" t="s">
        <v>2126</v>
      </c>
      <c r="J183">
        <v>985</v>
      </c>
      <c r="K183" s="34">
        <f t="shared" si="17"/>
        <v>0.1865530303030303</v>
      </c>
      <c r="L183">
        <v>42</v>
      </c>
      <c r="M183">
        <f t="shared" si="18"/>
        <v>7.8352272727272725</v>
      </c>
      <c r="N183" s="71">
        <v>0.16</v>
      </c>
      <c r="O183">
        <f t="shared" si="14"/>
        <v>1.2536363636363637</v>
      </c>
      <c r="P183" s="7">
        <f t="shared" si="15"/>
        <v>0.13519999999999999</v>
      </c>
      <c r="Q183" s="75">
        <f t="shared" si="16"/>
        <v>1.059322727272727</v>
      </c>
    </row>
    <row r="184" spans="1:18" x14ac:dyDescent="0.25">
      <c r="A184">
        <v>12687</v>
      </c>
      <c r="B184">
        <v>40424</v>
      </c>
      <c r="C184" t="s">
        <v>530</v>
      </c>
      <c r="D184" t="s">
        <v>380</v>
      </c>
      <c r="E184" t="s">
        <v>94</v>
      </c>
      <c r="F184">
        <v>100</v>
      </c>
      <c r="G184" s="6">
        <v>-7442.22</v>
      </c>
      <c r="H184" s="6">
        <v>7442.22</v>
      </c>
      <c r="I184" t="s">
        <v>2129</v>
      </c>
      <c r="J184">
        <v>8</v>
      </c>
      <c r="K184" s="34">
        <f t="shared" si="17"/>
        <v>1.5151515151515152E-3</v>
      </c>
      <c r="L184">
        <v>42</v>
      </c>
      <c r="M184">
        <f t="shared" si="18"/>
        <v>6.363636363636363E-2</v>
      </c>
      <c r="N184" s="71">
        <v>0.13</v>
      </c>
      <c r="O184">
        <f t="shared" si="14"/>
        <v>8.2727272727272719E-3</v>
      </c>
      <c r="P184" s="7">
        <f t="shared" si="15"/>
        <v>0.10985</v>
      </c>
      <c r="Q184" s="75">
        <f t="shared" si="16"/>
        <v>6.9904545454545454E-3</v>
      </c>
    </row>
    <row r="185" spans="1:18" x14ac:dyDescent="0.25">
      <c r="A185">
        <v>69772</v>
      </c>
      <c r="B185">
        <v>43170</v>
      </c>
      <c r="C185" t="s">
        <v>600</v>
      </c>
      <c r="D185" t="s">
        <v>587</v>
      </c>
      <c r="E185" t="s">
        <v>94</v>
      </c>
      <c r="F185">
        <v>84</v>
      </c>
      <c r="G185" s="6">
        <v>-7695.58</v>
      </c>
      <c r="H185" s="6">
        <v>7695.58</v>
      </c>
      <c r="I185" t="s">
        <v>2129</v>
      </c>
      <c r="J185">
        <v>544</v>
      </c>
      <c r="K185" s="34">
        <f t="shared" si="17"/>
        <v>0.10303030303030303</v>
      </c>
      <c r="L185">
        <v>42</v>
      </c>
      <c r="M185">
        <f t="shared" si="18"/>
        <v>4.3272727272727272</v>
      </c>
      <c r="N185" s="71">
        <v>0.12</v>
      </c>
      <c r="O185">
        <f t="shared" si="14"/>
        <v>0.51927272727272722</v>
      </c>
      <c r="P185" s="7">
        <f t="shared" si="15"/>
        <v>0.10139999999999999</v>
      </c>
      <c r="Q185" s="75">
        <f t="shared" si="16"/>
        <v>0.43878545454545448</v>
      </c>
    </row>
    <row r="186" spans="1:18" x14ac:dyDescent="0.25">
      <c r="A186">
        <v>70360</v>
      </c>
      <c r="B186">
        <v>346262</v>
      </c>
      <c r="C186" t="s">
        <v>588</v>
      </c>
      <c r="D186" t="s">
        <v>484</v>
      </c>
      <c r="E186" t="s">
        <v>70</v>
      </c>
      <c r="F186">
        <v>100</v>
      </c>
      <c r="G186" s="6">
        <v>-7795.89</v>
      </c>
      <c r="H186" s="6">
        <v>7795.89</v>
      </c>
      <c r="I186" t="s">
        <v>2129</v>
      </c>
      <c r="J186">
        <v>646</v>
      </c>
      <c r="K186" s="34">
        <f t="shared" si="17"/>
        <v>0.12234848484848485</v>
      </c>
      <c r="L186">
        <v>42</v>
      </c>
      <c r="M186">
        <f t="shared" si="18"/>
        <v>5.1386363636363637</v>
      </c>
      <c r="N186" s="71">
        <v>0.12</v>
      </c>
      <c r="O186">
        <f t="shared" si="14"/>
        <v>0.61663636363636365</v>
      </c>
      <c r="P186" s="7">
        <f t="shared" si="15"/>
        <v>0.10139999999999999</v>
      </c>
      <c r="Q186" s="75">
        <f t="shared" si="16"/>
        <v>0.52105772727272726</v>
      </c>
    </row>
    <row r="187" spans="1:18" x14ac:dyDescent="0.25">
      <c r="A187">
        <v>36377</v>
      </c>
      <c r="B187">
        <v>976</v>
      </c>
      <c r="C187" t="s">
        <v>1719</v>
      </c>
      <c r="D187" t="s">
        <v>1131</v>
      </c>
      <c r="E187" t="s">
        <v>94</v>
      </c>
      <c r="F187">
        <v>75</v>
      </c>
      <c r="G187" s="6">
        <v>1758.28</v>
      </c>
      <c r="H187" s="6">
        <v>1758.28</v>
      </c>
      <c r="I187" t="s">
        <v>2196</v>
      </c>
      <c r="J187">
        <v>34</v>
      </c>
      <c r="K187" s="34">
        <f t="shared" si="17"/>
        <v>6.4393939393939392E-3</v>
      </c>
      <c r="L187">
        <v>36</v>
      </c>
      <c r="M187">
        <f t="shared" si="18"/>
        <v>0.23181818181818181</v>
      </c>
      <c r="N187" s="71">
        <v>1</v>
      </c>
      <c r="O187">
        <f t="shared" si="14"/>
        <v>0.23181818181818181</v>
      </c>
      <c r="P187" s="7">
        <f t="shared" si="15"/>
        <v>0.84499999999999997</v>
      </c>
      <c r="Q187" s="75">
        <f t="shared" si="16"/>
        <v>0.19588636363636364</v>
      </c>
      <c r="R187" s="75">
        <f>SUM(Q187:Q200)</f>
        <v>1.731007465909091</v>
      </c>
    </row>
    <row r="188" spans="1:18" x14ac:dyDescent="0.25">
      <c r="A188">
        <v>50647</v>
      </c>
      <c r="B188">
        <v>11974</v>
      </c>
      <c r="C188" t="s">
        <v>52</v>
      </c>
      <c r="D188" t="s">
        <v>53</v>
      </c>
      <c r="F188">
        <v>130</v>
      </c>
      <c r="G188" s="6">
        <v>-6385.51</v>
      </c>
      <c r="H188" s="6">
        <v>6385.51</v>
      </c>
      <c r="I188" t="s">
        <v>2131</v>
      </c>
      <c r="J188">
        <v>115</v>
      </c>
      <c r="K188" s="34">
        <f t="shared" si="17"/>
        <v>2.1780303030303032E-2</v>
      </c>
      <c r="L188">
        <v>36</v>
      </c>
      <c r="M188">
        <f t="shared" si="18"/>
        <v>0.78409090909090917</v>
      </c>
      <c r="N188" s="73">
        <v>2.7699999999999999E-2</v>
      </c>
      <c r="O188">
        <f t="shared" si="14"/>
        <v>2.1719318181818183E-2</v>
      </c>
      <c r="P188" s="7">
        <f t="shared" si="15"/>
        <v>2.3406499999999997E-2</v>
      </c>
      <c r="Q188" s="75">
        <f t="shared" si="16"/>
        <v>1.8352823863636365E-2</v>
      </c>
    </row>
    <row r="189" spans="1:18" x14ac:dyDescent="0.25">
      <c r="A189">
        <v>61602</v>
      </c>
      <c r="B189">
        <v>13852</v>
      </c>
      <c r="C189" t="s">
        <v>1707</v>
      </c>
      <c r="D189" t="s">
        <v>1520</v>
      </c>
      <c r="E189" t="s">
        <v>64</v>
      </c>
      <c r="F189">
        <v>120</v>
      </c>
      <c r="G189" s="6">
        <v>6833.46</v>
      </c>
      <c r="H189" s="6">
        <v>6833.46</v>
      </c>
      <c r="I189" t="s">
        <v>2126</v>
      </c>
      <c r="J189">
        <v>233</v>
      </c>
      <c r="K189" s="34">
        <f t="shared" si="17"/>
        <v>4.4128787878787878E-2</v>
      </c>
      <c r="L189">
        <v>36</v>
      </c>
      <c r="M189">
        <f t="shared" si="18"/>
        <v>1.5886363636363636</v>
      </c>
      <c r="N189" s="71">
        <v>0.22</v>
      </c>
      <c r="O189">
        <f t="shared" si="14"/>
        <v>0.34949999999999998</v>
      </c>
      <c r="P189" s="7">
        <f t="shared" si="15"/>
        <v>0.18589999999999998</v>
      </c>
      <c r="Q189" s="75">
        <f t="shared" si="16"/>
        <v>0.29532749999999997</v>
      </c>
    </row>
    <row r="190" spans="1:18" x14ac:dyDescent="0.25">
      <c r="A190">
        <v>40588</v>
      </c>
      <c r="B190">
        <v>15872</v>
      </c>
      <c r="C190" t="s">
        <v>311</v>
      </c>
      <c r="D190" t="s">
        <v>312</v>
      </c>
      <c r="E190" t="s">
        <v>64</v>
      </c>
      <c r="F190">
        <v>75</v>
      </c>
      <c r="G190" s="6">
        <v>7865.33</v>
      </c>
      <c r="H190" s="6">
        <v>7865.33</v>
      </c>
      <c r="I190" t="s">
        <v>2197</v>
      </c>
      <c r="J190">
        <v>46</v>
      </c>
      <c r="K190" s="34">
        <f t="shared" si="17"/>
        <v>8.7121212121212127E-3</v>
      </c>
      <c r="L190">
        <v>36</v>
      </c>
      <c r="M190">
        <f t="shared" si="18"/>
        <v>0.31363636363636366</v>
      </c>
      <c r="N190" s="71">
        <v>0.19</v>
      </c>
      <c r="O190">
        <f t="shared" si="14"/>
        <v>5.9590909090909097E-2</v>
      </c>
      <c r="P190" s="7">
        <f t="shared" si="15"/>
        <v>0.16055</v>
      </c>
      <c r="Q190" s="75">
        <f t="shared" si="16"/>
        <v>5.0354318181818188E-2</v>
      </c>
    </row>
    <row r="191" spans="1:18" x14ac:dyDescent="0.25">
      <c r="A191">
        <v>44092</v>
      </c>
      <c r="B191">
        <v>17521</v>
      </c>
      <c r="C191" t="s">
        <v>316</v>
      </c>
      <c r="D191" t="s">
        <v>317</v>
      </c>
      <c r="E191" t="s">
        <v>94</v>
      </c>
      <c r="F191">
        <v>75</v>
      </c>
      <c r="G191" s="6">
        <v>2141.23</v>
      </c>
      <c r="H191" s="6">
        <v>2141.23</v>
      </c>
      <c r="I191" t="s">
        <v>2198</v>
      </c>
      <c r="J191">
        <v>65</v>
      </c>
      <c r="K191" s="34">
        <f t="shared" si="17"/>
        <v>1.231060606060606E-2</v>
      </c>
      <c r="L191">
        <v>36</v>
      </c>
      <c r="M191">
        <f t="shared" si="18"/>
        <v>0.44318181818181818</v>
      </c>
      <c r="N191" s="71">
        <v>1</v>
      </c>
      <c r="O191">
        <f t="shared" si="14"/>
        <v>0.44318181818181818</v>
      </c>
      <c r="P191" s="7">
        <f t="shared" si="15"/>
        <v>0.84499999999999997</v>
      </c>
      <c r="Q191" s="75">
        <f t="shared" si="16"/>
        <v>0.37448863636363633</v>
      </c>
    </row>
    <row r="192" spans="1:18" x14ac:dyDescent="0.25">
      <c r="A192">
        <v>25322</v>
      </c>
      <c r="B192">
        <v>17878</v>
      </c>
      <c r="C192" t="s">
        <v>1520</v>
      </c>
      <c r="D192" t="s">
        <v>840</v>
      </c>
      <c r="E192" t="s">
        <v>70</v>
      </c>
      <c r="F192">
        <v>130</v>
      </c>
      <c r="G192" s="6">
        <v>4333.03</v>
      </c>
      <c r="H192" s="6">
        <v>4333.03</v>
      </c>
      <c r="I192" t="s">
        <v>2126</v>
      </c>
      <c r="J192">
        <v>18</v>
      </c>
      <c r="K192" s="34">
        <f t="shared" si="17"/>
        <v>3.4090909090909089E-3</v>
      </c>
      <c r="L192">
        <v>36</v>
      </c>
      <c r="M192">
        <f t="shared" si="18"/>
        <v>0.12272727272727273</v>
      </c>
      <c r="N192" s="71">
        <v>0.22</v>
      </c>
      <c r="O192">
        <f t="shared" si="14"/>
        <v>2.7E-2</v>
      </c>
      <c r="P192" s="7">
        <f t="shared" si="15"/>
        <v>0.18589999999999998</v>
      </c>
      <c r="Q192" s="75">
        <f t="shared" si="16"/>
        <v>2.2814999999999998E-2</v>
      </c>
    </row>
    <row r="193" spans="1:18" x14ac:dyDescent="0.25">
      <c r="A193">
        <v>67877</v>
      </c>
      <c r="B193">
        <v>19091</v>
      </c>
      <c r="C193" t="s">
        <v>319</v>
      </c>
      <c r="D193" t="s">
        <v>311</v>
      </c>
      <c r="E193" t="s">
        <v>64</v>
      </c>
      <c r="F193">
        <v>120</v>
      </c>
      <c r="G193" s="6">
        <v>7865.41</v>
      </c>
      <c r="H193" s="6">
        <v>7865.41</v>
      </c>
      <c r="I193" t="s">
        <v>2197</v>
      </c>
      <c r="J193">
        <v>398</v>
      </c>
      <c r="K193" s="34">
        <f t="shared" si="17"/>
        <v>7.5378787878787878E-2</v>
      </c>
      <c r="L193">
        <v>36</v>
      </c>
      <c r="M193">
        <f t="shared" si="18"/>
        <v>2.7136363636363638</v>
      </c>
      <c r="N193" s="71">
        <v>0.19</v>
      </c>
      <c r="O193">
        <f t="shared" si="14"/>
        <v>0.5155909090909091</v>
      </c>
      <c r="P193" s="7">
        <f t="shared" si="15"/>
        <v>0.16055</v>
      </c>
      <c r="Q193" s="75">
        <f t="shared" si="16"/>
        <v>0.43567431818181823</v>
      </c>
    </row>
    <row r="194" spans="1:18" x14ac:dyDescent="0.25">
      <c r="A194">
        <v>20251</v>
      </c>
      <c r="B194">
        <v>19148</v>
      </c>
      <c r="C194" t="s">
        <v>1415</v>
      </c>
      <c r="D194" t="s">
        <v>319</v>
      </c>
      <c r="E194" t="s">
        <v>64</v>
      </c>
      <c r="F194">
        <v>120</v>
      </c>
      <c r="G194" s="6">
        <v>1886.47</v>
      </c>
      <c r="H194" s="6">
        <v>1886.47</v>
      </c>
      <c r="I194" t="s">
        <v>2126</v>
      </c>
      <c r="J194">
        <v>15</v>
      </c>
      <c r="K194" s="34">
        <f t="shared" si="17"/>
        <v>2.840909090909091E-3</v>
      </c>
      <c r="L194">
        <v>36</v>
      </c>
      <c r="M194">
        <f t="shared" si="18"/>
        <v>0.10227272727272728</v>
      </c>
      <c r="N194" s="71">
        <v>0.22</v>
      </c>
      <c r="O194">
        <f t="shared" ref="O194:O257" si="19">M194*N194</f>
        <v>2.2500000000000003E-2</v>
      </c>
      <c r="P194" s="7">
        <f t="shared" si="15"/>
        <v>0.18589999999999998</v>
      </c>
      <c r="Q194" s="75">
        <f t="shared" si="16"/>
        <v>1.9012499999999998E-2</v>
      </c>
    </row>
    <row r="195" spans="1:18" x14ac:dyDescent="0.25">
      <c r="A195">
        <v>50705</v>
      </c>
      <c r="B195">
        <v>20396</v>
      </c>
      <c r="C195" t="s">
        <v>68</v>
      </c>
      <c r="D195" t="s">
        <v>52</v>
      </c>
      <c r="E195" t="s">
        <v>27</v>
      </c>
      <c r="F195">
        <v>130</v>
      </c>
      <c r="G195" s="6">
        <v>-6385.43</v>
      </c>
      <c r="H195" s="6">
        <v>6385.43</v>
      </c>
      <c r="I195" t="s">
        <v>2131</v>
      </c>
      <c r="J195">
        <v>115</v>
      </c>
      <c r="K195" s="34">
        <f t="shared" si="17"/>
        <v>2.1780303030303032E-2</v>
      </c>
      <c r="L195">
        <v>36</v>
      </c>
      <c r="M195">
        <f t="shared" si="18"/>
        <v>0.78409090909090917</v>
      </c>
      <c r="N195" s="73">
        <v>2.7699999999999999E-2</v>
      </c>
      <c r="O195">
        <f t="shared" si="19"/>
        <v>2.1719318181818183E-2</v>
      </c>
      <c r="P195" s="7">
        <f t="shared" ref="P195:P258" si="20">N195*0.845</f>
        <v>2.3406499999999997E-2</v>
      </c>
      <c r="Q195" s="75">
        <f t="shared" ref="Q195:Q258" si="21">M195*P195</f>
        <v>1.8352823863636365E-2</v>
      </c>
    </row>
    <row r="196" spans="1:18" x14ac:dyDescent="0.25">
      <c r="A196">
        <v>47349</v>
      </c>
      <c r="B196">
        <v>23543</v>
      </c>
      <c r="C196" t="s">
        <v>841</v>
      </c>
      <c r="D196" t="s">
        <v>1621</v>
      </c>
      <c r="E196" t="s">
        <v>70</v>
      </c>
      <c r="F196">
        <v>130</v>
      </c>
      <c r="G196" s="6">
        <v>4332.87</v>
      </c>
      <c r="H196" s="6">
        <v>4332.87</v>
      </c>
      <c r="I196" t="s">
        <v>2126</v>
      </c>
      <c r="J196">
        <v>138</v>
      </c>
      <c r="K196" s="34">
        <f t="shared" si="17"/>
        <v>2.6136363636363635E-2</v>
      </c>
      <c r="L196">
        <v>36</v>
      </c>
      <c r="M196">
        <f t="shared" si="18"/>
        <v>0.94090909090909081</v>
      </c>
      <c r="N196" s="71">
        <v>0.22</v>
      </c>
      <c r="O196">
        <f t="shared" si="19"/>
        <v>0.20699999999999999</v>
      </c>
      <c r="P196" s="7">
        <f t="shared" si="20"/>
        <v>0.18589999999999998</v>
      </c>
      <c r="Q196" s="75">
        <f t="shared" si="21"/>
        <v>0.17491499999999996</v>
      </c>
    </row>
    <row r="197" spans="1:18" x14ac:dyDescent="0.25">
      <c r="A197">
        <v>37641</v>
      </c>
      <c r="B197">
        <v>23823</v>
      </c>
      <c r="C197" t="s">
        <v>1520</v>
      </c>
      <c r="D197" t="s">
        <v>1380</v>
      </c>
      <c r="E197" t="s">
        <v>64</v>
      </c>
      <c r="F197">
        <v>120</v>
      </c>
      <c r="G197" s="6">
        <v>2500.13</v>
      </c>
      <c r="H197" s="6">
        <v>2500.13</v>
      </c>
      <c r="I197" t="s">
        <v>2126</v>
      </c>
      <c r="J197">
        <v>37</v>
      </c>
      <c r="K197" s="34">
        <f t="shared" si="17"/>
        <v>7.0075757575757576E-3</v>
      </c>
      <c r="L197">
        <v>36</v>
      </c>
      <c r="M197">
        <f t="shared" si="18"/>
        <v>0.25227272727272726</v>
      </c>
      <c r="N197" s="71">
        <v>0.22</v>
      </c>
      <c r="O197">
        <f t="shared" si="19"/>
        <v>5.5500000000000001E-2</v>
      </c>
      <c r="P197" s="7">
        <f t="shared" si="20"/>
        <v>0.18589999999999998</v>
      </c>
      <c r="Q197" s="75">
        <f t="shared" si="21"/>
        <v>4.6897499999999995E-2</v>
      </c>
    </row>
    <row r="198" spans="1:18" x14ac:dyDescent="0.25">
      <c r="A198">
        <v>10781</v>
      </c>
      <c r="B198">
        <v>27384</v>
      </c>
      <c r="C198" t="s">
        <v>1131</v>
      </c>
      <c r="D198" t="s">
        <v>316</v>
      </c>
      <c r="E198" t="s">
        <v>94</v>
      </c>
      <c r="F198">
        <v>75</v>
      </c>
      <c r="G198" s="6">
        <v>1758.2</v>
      </c>
      <c r="H198" s="6">
        <v>1758.2</v>
      </c>
      <c r="I198" t="s">
        <v>2196</v>
      </c>
      <c r="J198">
        <v>6</v>
      </c>
      <c r="K198" s="34">
        <f t="shared" si="17"/>
        <v>1.1363636363636363E-3</v>
      </c>
      <c r="L198">
        <v>36</v>
      </c>
      <c r="M198">
        <f t="shared" si="18"/>
        <v>4.0909090909090909E-2</v>
      </c>
      <c r="N198" s="71">
        <v>1</v>
      </c>
      <c r="O198">
        <f t="shared" si="19"/>
        <v>4.0909090909090909E-2</v>
      </c>
      <c r="P198" s="7">
        <f t="shared" si="20"/>
        <v>0.84499999999999997</v>
      </c>
      <c r="Q198" s="75">
        <f t="shared" si="21"/>
        <v>3.4568181818181817E-2</v>
      </c>
    </row>
    <row r="199" spans="1:18" x14ac:dyDescent="0.25">
      <c r="A199">
        <v>35275</v>
      </c>
      <c r="B199">
        <v>32969</v>
      </c>
      <c r="C199" t="s">
        <v>1707</v>
      </c>
      <c r="D199" t="s">
        <v>1330</v>
      </c>
      <c r="E199" t="s">
        <v>27</v>
      </c>
      <c r="F199">
        <v>84</v>
      </c>
      <c r="G199" s="6">
        <v>-6834.7</v>
      </c>
      <c r="H199" s="6">
        <v>6834.7</v>
      </c>
      <c r="I199" t="s">
        <v>2126</v>
      </c>
      <c r="J199">
        <v>33</v>
      </c>
      <c r="K199" s="34">
        <f t="shared" si="17"/>
        <v>6.2500000000000003E-3</v>
      </c>
      <c r="L199">
        <v>36</v>
      </c>
      <c r="M199">
        <f t="shared" si="18"/>
        <v>0.22500000000000001</v>
      </c>
      <c r="N199" s="71">
        <v>0.22</v>
      </c>
      <c r="O199">
        <f t="shared" si="19"/>
        <v>4.9500000000000002E-2</v>
      </c>
      <c r="P199" s="7">
        <f t="shared" si="20"/>
        <v>0.18589999999999998</v>
      </c>
      <c r="Q199" s="75">
        <f t="shared" si="21"/>
        <v>4.1827499999999997E-2</v>
      </c>
    </row>
    <row r="200" spans="1:18" x14ac:dyDescent="0.25">
      <c r="A200">
        <v>1779</v>
      </c>
      <c r="B200">
        <v>39597</v>
      </c>
      <c r="C200" t="s">
        <v>840</v>
      </c>
      <c r="D200" t="s">
        <v>841</v>
      </c>
      <c r="E200" t="s">
        <v>70</v>
      </c>
      <c r="F200" s="6">
        <v>130</v>
      </c>
      <c r="G200" s="6">
        <v>4332.95</v>
      </c>
      <c r="H200" s="6">
        <v>4332.95</v>
      </c>
      <c r="I200" t="s">
        <v>2126</v>
      </c>
      <c r="J200">
        <v>2</v>
      </c>
      <c r="K200" s="34">
        <f t="shared" si="17"/>
        <v>3.7878787878787879E-4</v>
      </c>
      <c r="L200">
        <v>36</v>
      </c>
      <c r="M200">
        <f t="shared" si="18"/>
        <v>1.3636363636363636E-2</v>
      </c>
      <c r="N200" s="71">
        <v>0.22</v>
      </c>
      <c r="O200">
        <f t="shared" si="19"/>
        <v>3.0000000000000001E-3</v>
      </c>
      <c r="P200" s="7">
        <f t="shared" si="20"/>
        <v>0.18589999999999998</v>
      </c>
      <c r="Q200" s="75">
        <f t="shared" si="21"/>
        <v>2.5349999999999995E-3</v>
      </c>
    </row>
    <row r="201" spans="1:18" x14ac:dyDescent="0.25">
      <c r="A201">
        <v>69233</v>
      </c>
      <c r="B201">
        <v>3395</v>
      </c>
      <c r="C201" t="s">
        <v>280</v>
      </c>
      <c r="D201" t="s">
        <v>281</v>
      </c>
      <c r="E201" t="s">
        <v>94</v>
      </c>
      <c r="F201">
        <v>75</v>
      </c>
      <c r="G201" s="6">
        <v>-3112.9</v>
      </c>
      <c r="H201" s="6">
        <v>3112.9</v>
      </c>
      <c r="I201" t="s">
        <v>2197</v>
      </c>
      <c r="J201">
        <v>652</v>
      </c>
      <c r="K201" s="34">
        <f t="shared" si="17"/>
        <v>0.12348484848484849</v>
      </c>
      <c r="L201">
        <v>30</v>
      </c>
      <c r="M201">
        <f t="shared" si="18"/>
        <v>3.7045454545454546</v>
      </c>
      <c r="N201" s="71">
        <v>0.56000000000000005</v>
      </c>
      <c r="O201">
        <f t="shared" si="19"/>
        <v>2.0745454545454547</v>
      </c>
      <c r="P201" s="7">
        <f t="shared" si="20"/>
        <v>0.47320000000000001</v>
      </c>
      <c r="Q201" s="75">
        <f t="shared" si="21"/>
        <v>1.752990909090909</v>
      </c>
      <c r="R201" s="75">
        <f>SUM(Q201:Q214)</f>
        <v>10.189931818181819</v>
      </c>
    </row>
    <row r="202" spans="1:18" x14ac:dyDescent="0.25">
      <c r="A202">
        <v>30448</v>
      </c>
      <c r="B202">
        <v>6172</v>
      </c>
      <c r="C202" t="s">
        <v>1621</v>
      </c>
      <c r="D202" t="s">
        <v>1020</v>
      </c>
      <c r="E202" t="s">
        <v>70</v>
      </c>
      <c r="F202" s="6">
        <v>130</v>
      </c>
      <c r="G202" s="6">
        <v>4332.79</v>
      </c>
      <c r="H202" s="6">
        <v>4332.79</v>
      </c>
      <c r="I202" t="s">
        <v>2126</v>
      </c>
      <c r="J202">
        <v>25</v>
      </c>
      <c r="K202" s="34">
        <f t="shared" si="17"/>
        <v>4.734848484848485E-3</v>
      </c>
      <c r="L202">
        <v>30</v>
      </c>
      <c r="M202">
        <f t="shared" si="18"/>
        <v>0.14204545454545456</v>
      </c>
      <c r="N202" s="71">
        <v>0.22</v>
      </c>
      <c r="O202">
        <f t="shared" si="19"/>
        <v>3.125E-2</v>
      </c>
      <c r="P202" s="7">
        <f t="shared" si="20"/>
        <v>0.18589999999999998</v>
      </c>
      <c r="Q202" s="75">
        <f t="shared" si="21"/>
        <v>2.6406249999999999E-2</v>
      </c>
    </row>
    <row r="203" spans="1:18" x14ac:dyDescent="0.25">
      <c r="A203">
        <v>45645</v>
      </c>
      <c r="B203">
        <v>10676</v>
      </c>
      <c r="C203" t="s">
        <v>323</v>
      </c>
      <c r="D203" t="s">
        <v>1719</v>
      </c>
      <c r="E203" t="s">
        <v>94</v>
      </c>
      <c r="F203">
        <v>75</v>
      </c>
      <c r="G203" s="6">
        <v>1758.36</v>
      </c>
      <c r="H203" s="6">
        <v>1758.36</v>
      </c>
      <c r="I203" t="s">
        <v>2196</v>
      </c>
      <c r="J203">
        <v>75</v>
      </c>
      <c r="K203" s="34">
        <f t="shared" si="17"/>
        <v>1.4204545454545454E-2</v>
      </c>
      <c r="L203">
        <v>30</v>
      </c>
      <c r="M203">
        <f t="shared" si="18"/>
        <v>0.42613636363636365</v>
      </c>
      <c r="N203" s="71">
        <v>1</v>
      </c>
      <c r="O203">
        <f t="shared" si="19"/>
        <v>0.42613636363636365</v>
      </c>
      <c r="P203" s="7">
        <f t="shared" si="20"/>
        <v>0.84499999999999997</v>
      </c>
      <c r="Q203" s="75">
        <f t="shared" si="21"/>
        <v>0.36008522727272729</v>
      </c>
    </row>
    <row r="204" spans="1:18" x14ac:dyDescent="0.25">
      <c r="A204">
        <v>31815</v>
      </c>
      <c r="B204">
        <v>14819</v>
      </c>
      <c r="C204" t="s">
        <v>1607</v>
      </c>
      <c r="D204" t="s">
        <v>792</v>
      </c>
      <c r="E204" t="s">
        <v>70</v>
      </c>
      <c r="F204">
        <v>130</v>
      </c>
      <c r="G204" s="6">
        <v>4945.57</v>
      </c>
      <c r="H204" s="6">
        <v>4945.57</v>
      </c>
      <c r="I204" t="s">
        <v>2126</v>
      </c>
      <c r="J204">
        <v>26</v>
      </c>
      <c r="K204" s="34">
        <f t="shared" si="17"/>
        <v>4.9242424242424239E-3</v>
      </c>
      <c r="L204">
        <v>30</v>
      </c>
      <c r="M204">
        <f t="shared" si="18"/>
        <v>0.14772727272727271</v>
      </c>
      <c r="N204" s="71">
        <v>0.22</v>
      </c>
      <c r="O204">
        <f t="shared" si="19"/>
        <v>3.2499999999999994E-2</v>
      </c>
      <c r="P204" s="7">
        <f t="shared" si="20"/>
        <v>0.18589999999999998</v>
      </c>
      <c r="Q204" s="75">
        <f t="shared" si="21"/>
        <v>2.7462499999999994E-2</v>
      </c>
    </row>
    <row r="205" spans="1:18" x14ac:dyDescent="0.25">
      <c r="A205">
        <v>30041</v>
      </c>
      <c r="B205">
        <v>20276</v>
      </c>
      <c r="C205" t="s">
        <v>793</v>
      </c>
      <c r="D205" t="s">
        <v>319</v>
      </c>
      <c r="E205" t="s">
        <v>70</v>
      </c>
      <c r="F205">
        <v>130</v>
      </c>
      <c r="G205" s="6">
        <v>4944.41</v>
      </c>
      <c r="H205" s="6">
        <v>4944.41</v>
      </c>
      <c r="I205" t="s">
        <v>2126</v>
      </c>
      <c r="J205">
        <v>24</v>
      </c>
      <c r="K205" s="34">
        <f t="shared" si="17"/>
        <v>4.5454545454545452E-3</v>
      </c>
      <c r="L205">
        <v>30</v>
      </c>
      <c r="M205">
        <f t="shared" si="18"/>
        <v>0.13636363636363635</v>
      </c>
      <c r="N205" s="71">
        <v>0.22</v>
      </c>
      <c r="O205">
        <f t="shared" si="19"/>
        <v>0.03</v>
      </c>
      <c r="P205" s="7">
        <f t="shared" si="20"/>
        <v>0.18589999999999998</v>
      </c>
      <c r="Q205" s="75">
        <f t="shared" si="21"/>
        <v>2.5349999999999994E-2</v>
      </c>
    </row>
    <row r="206" spans="1:18" x14ac:dyDescent="0.25">
      <c r="A206">
        <v>55725</v>
      </c>
      <c r="B206">
        <v>22463</v>
      </c>
      <c r="C206" t="s">
        <v>322</v>
      </c>
      <c r="D206" t="s">
        <v>323</v>
      </c>
      <c r="E206" t="s">
        <v>94</v>
      </c>
      <c r="F206">
        <v>75</v>
      </c>
      <c r="G206" s="6">
        <v>3112.3</v>
      </c>
      <c r="H206" s="6">
        <v>3112.3</v>
      </c>
      <c r="I206" t="s">
        <v>2197</v>
      </c>
      <c r="J206">
        <v>167</v>
      </c>
      <c r="K206" s="34">
        <f t="shared" si="17"/>
        <v>3.1628787878787881E-2</v>
      </c>
      <c r="L206">
        <v>30</v>
      </c>
      <c r="M206">
        <f t="shared" si="18"/>
        <v>0.94886363636363646</v>
      </c>
      <c r="N206" s="71">
        <v>0.56000000000000005</v>
      </c>
      <c r="O206">
        <f t="shared" si="19"/>
        <v>0.53136363636363648</v>
      </c>
      <c r="P206" s="7">
        <f t="shared" si="20"/>
        <v>0.47320000000000001</v>
      </c>
      <c r="Q206" s="75">
        <f t="shared" si="21"/>
        <v>0.44900227272727278</v>
      </c>
    </row>
    <row r="207" spans="1:18" x14ac:dyDescent="0.25">
      <c r="A207">
        <v>70653</v>
      </c>
      <c r="B207">
        <v>26760</v>
      </c>
      <c r="C207" t="s">
        <v>281</v>
      </c>
      <c r="D207" t="s">
        <v>310</v>
      </c>
      <c r="E207" t="s">
        <v>94</v>
      </c>
      <c r="F207">
        <v>75</v>
      </c>
      <c r="G207" s="6">
        <v>-3113.06</v>
      </c>
      <c r="H207" s="6">
        <v>3113.06</v>
      </c>
      <c r="I207" t="s">
        <v>2197</v>
      </c>
      <c r="J207">
        <v>751</v>
      </c>
      <c r="K207" s="34">
        <f t="shared" si="17"/>
        <v>0.14223484848484849</v>
      </c>
      <c r="L207">
        <v>30</v>
      </c>
      <c r="M207">
        <f t="shared" si="18"/>
        <v>4.267045454545455</v>
      </c>
      <c r="N207" s="71">
        <v>0.56000000000000005</v>
      </c>
      <c r="O207">
        <f t="shared" si="19"/>
        <v>2.3895454545454551</v>
      </c>
      <c r="P207" s="7">
        <f t="shared" si="20"/>
        <v>0.47320000000000001</v>
      </c>
      <c r="Q207" s="75">
        <f t="shared" si="21"/>
        <v>2.0191659090909093</v>
      </c>
    </row>
    <row r="208" spans="1:18" x14ac:dyDescent="0.25">
      <c r="A208">
        <v>70041</v>
      </c>
      <c r="B208">
        <v>26770</v>
      </c>
      <c r="C208" t="s">
        <v>327</v>
      </c>
      <c r="D208" t="s">
        <v>280</v>
      </c>
      <c r="E208" t="s">
        <v>94</v>
      </c>
      <c r="F208">
        <v>75</v>
      </c>
      <c r="G208" s="6">
        <v>-3112.82</v>
      </c>
      <c r="H208" s="6">
        <v>3112.82</v>
      </c>
      <c r="I208" t="s">
        <v>2197</v>
      </c>
      <c r="J208">
        <v>609</v>
      </c>
      <c r="K208" s="34">
        <f t="shared" si="17"/>
        <v>0.11534090909090909</v>
      </c>
      <c r="L208">
        <v>30</v>
      </c>
      <c r="M208">
        <f t="shared" si="18"/>
        <v>3.4602272727272729</v>
      </c>
      <c r="N208" s="71">
        <v>0.56000000000000005</v>
      </c>
      <c r="O208">
        <f t="shared" si="19"/>
        <v>1.937727272727273</v>
      </c>
      <c r="P208" s="7">
        <f t="shared" si="20"/>
        <v>0.47320000000000001</v>
      </c>
      <c r="Q208" s="75">
        <f t="shared" si="21"/>
        <v>1.6373795454545457</v>
      </c>
    </row>
    <row r="209" spans="1:18" x14ac:dyDescent="0.25">
      <c r="A209">
        <v>43604</v>
      </c>
      <c r="B209">
        <v>27414</v>
      </c>
      <c r="C209" t="s">
        <v>322</v>
      </c>
      <c r="D209" t="s">
        <v>328</v>
      </c>
      <c r="E209" t="s">
        <v>94</v>
      </c>
      <c r="F209">
        <v>75</v>
      </c>
      <c r="G209" s="6">
        <v>-3112.38</v>
      </c>
      <c r="H209" s="6">
        <v>3112.38</v>
      </c>
      <c r="I209" t="s">
        <v>2197</v>
      </c>
      <c r="J209">
        <v>75</v>
      </c>
      <c r="K209" s="34">
        <f t="shared" si="17"/>
        <v>1.4204545454545454E-2</v>
      </c>
      <c r="L209">
        <v>30</v>
      </c>
      <c r="M209">
        <f t="shared" si="18"/>
        <v>0.42613636363636365</v>
      </c>
      <c r="N209" s="71">
        <v>0.56000000000000005</v>
      </c>
      <c r="O209">
        <f t="shared" si="19"/>
        <v>0.23863636363636367</v>
      </c>
      <c r="P209" s="7">
        <f t="shared" si="20"/>
        <v>0.47320000000000001</v>
      </c>
      <c r="Q209" s="75">
        <f t="shared" si="21"/>
        <v>0.20164772727272728</v>
      </c>
    </row>
    <row r="210" spans="1:18" x14ac:dyDescent="0.25">
      <c r="A210">
        <v>61329</v>
      </c>
      <c r="B210">
        <v>30479</v>
      </c>
      <c r="C210" t="s">
        <v>328</v>
      </c>
      <c r="D210" t="s">
        <v>330</v>
      </c>
      <c r="E210" t="s">
        <v>94</v>
      </c>
      <c r="F210">
        <v>75</v>
      </c>
      <c r="G210" s="6">
        <v>-3112.46</v>
      </c>
      <c r="H210" s="6">
        <v>3112.46</v>
      </c>
      <c r="I210" t="s">
        <v>2197</v>
      </c>
      <c r="J210">
        <v>230</v>
      </c>
      <c r="K210" s="34">
        <f t="shared" si="17"/>
        <v>4.3560606060606064E-2</v>
      </c>
      <c r="L210">
        <v>30</v>
      </c>
      <c r="M210">
        <f t="shared" si="18"/>
        <v>1.3068181818181819</v>
      </c>
      <c r="N210" s="71">
        <v>0.56000000000000005</v>
      </c>
      <c r="O210">
        <f t="shared" si="19"/>
        <v>0.73181818181818192</v>
      </c>
      <c r="P210" s="7">
        <f t="shared" si="20"/>
        <v>0.47320000000000001</v>
      </c>
      <c r="Q210" s="75">
        <f t="shared" si="21"/>
        <v>0.61838636363636368</v>
      </c>
    </row>
    <row r="211" spans="1:18" x14ac:dyDescent="0.25">
      <c r="A211">
        <v>26628</v>
      </c>
      <c r="B211">
        <v>31304</v>
      </c>
      <c r="C211" t="s">
        <v>1547</v>
      </c>
      <c r="D211" t="s">
        <v>1548</v>
      </c>
      <c r="E211" t="s">
        <v>70</v>
      </c>
      <c r="F211" s="6">
        <v>130</v>
      </c>
      <c r="G211" s="6">
        <v>4945.7299999999996</v>
      </c>
      <c r="H211" s="6">
        <v>4945.7299999999996</v>
      </c>
      <c r="I211" t="s">
        <v>2126</v>
      </c>
      <c r="J211">
        <v>82</v>
      </c>
      <c r="K211" s="34">
        <f t="shared" si="17"/>
        <v>1.553030303030303E-2</v>
      </c>
      <c r="L211">
        <v>30</v>
      </c>
      <c r="M211">
        <f t="shared" si="18"/>
        <v>0.46590909090909088</v>
      </c>
      <c r="N211" s="71">
        <v>0.22</v>
      </c>
      <c r="O211">
        <f t="shared" si="19"/>
        <v>0.10249999999999999</v>
      </c>
      <c r="P211" s="7">
        <f t="shared" si="20"/>
        <v>0.18589999999999998</v>
      </c>
      <c r="Q211" s="75">
        <f t="shared" si="21"/>
        <v>8.6612499999999981E-2</v>
      </c>
    </row>
    <row r="212" spans="1:18" x14ac:dyDescent="0.25">
      <c r="A212">
        <v>70954</v>
      </c>
      <c r="B212">
        <v>34747</v>
      </c>
      <c r="C212" t="s">
        <v>333</v>
      </c>
      <c r="D212" t="s">
        <v>327</v>
      </c>
      <c r="E212" t="s">
        <v>94</v>
      </c>
      <c r="F212">
        <v>75</v>
      </c>
      <c r="G212" s="6">
        <v>-3112.74</v>
      </c>
      <c r="H212" s="6">
        <v>3112.74</v>
      </c>
      <c r="I212" t="s">
        <v>2197</v>
      </c>
      <c r="J212" s="8">
        <v>1010</v>
      </c>
      <c r="K212" s="34">
        <f t="shared" si="17"/>
        <v>0.19128787878787878</v>
      </c>
      <c r="L212">
        <v>30</v>
      </c>
      <c r="M212">
        <f t="shared" si="18"/>
        <v>5.7386363636363633</v>
      </c>
      <c r="N212" s="71">
        <v>0.56000000000000005</v>
      </c>
      <c r="O212">
        <f t="shared" si="19"/>
        <v>3.2136363636363638</v>
      </c>
      <c r="P212" s="7">
        <f t="shared" si="20"/>
        <v>0.47320000000000001</v>
      </c>
      <c r="Q212" s="75">
        <f t="shared" si="21"/>
        <v>2.7155227272727274</v>
      </c>
    </row>
    <row r="213" spans="1:18" x14ac:dyDescent="0.25">
      <c r="A213">
        <v>49075</v>
      </c>
      <c r="B213">
        <v>38027</v>
      </c>
      <c r="C213" t="s">
        <v>330</v>
      </c>
      <c r="D213" t="s">
        <v>333</v>
      </c>
      <c r="E213" t="s">
        <v>94</v>
      </c>
      <c r="F213">
        <v>75</v>
      </c>
      <c r="G213" s="6">
        <v>-3112.58</v>
      </c>
      <c r="H213" s="6">
        <v>3112.58</v>
      </c>
      <c r="I213" t="s">
        <v>2197</v>
      </c>
      <c r="J213">
        <v>100</v>
      </c>
      <c r="K213" s="34">
        <f t="shared" si="17"/>
        <v>1.893939393939394E-2</v>
      </c>
      <c r="L213">
        <v>30</v>
      </c>
      <c r="M213">
        <f t="shared" si="18"/>
        <v>0.56818181818181823</v>
      </c>
      <c r="N213" s="71">
        <v>0.56000000000000005</v>
      </c>
      <c r="O213">
        <f t="shared" si="19"/>
        <v>0.31818181818181823</v>
      </c>
      <c r="P213" s="7">
        <f t="shared" si="20"/>
        <v>0.47320000000000001</v>
      </c>
      <c r="Q213" s="75">
        <f t="shared" si="21"/>
        <v>0.26886363636363642</v>
      </c>
    </row>
    <row r="214" spans="1:18" x14ac:dyDescent="0.25">
      <c r="A214">
        <v>350</v>
      </c>
      <c r="B214">
        <v>42435</v>
      </c>
      <c r="C214" t="s">
        <v>792</v>
      </c>
      <c r="D214" t="s">
        <v>793</v>
      </c>
      <c r="E214" t="s">
        <v>70</v>
      </c>
      <c r="F214">
        <v>130</v>
      </c>
      <c r="G214" s="6">
        <v>4945.49</v>
      </c>
      <c r="H214" s="6">
        <v>4945.49</v>
      </c>
      <c r="I214" t="s">
        <v>2126</v>
      </c>
      <c r="J214">
        <v>1</v>
      </c>
      <c r="K214" s="34">
        <f t="shared" si="17"/>
        <v>1.8939393939393939E-4</v>
      </c>
      <c r="L214">
        <v>30</v>
      </c>
      <c r="M214">
        <f t="shared" si="18"/>
        <v>5.681818181818182E-3</v>
      </c>
      <c r="N214" s="71">
        <v>0.22</v>
      </c>
      <c r="O214">
        <f t="shared" si="19"/>
        <v>1.25E-3</v>
      </c>
      <c r="P214" s="7">
        <f t="shared" si="20"/>
        <v>0.18589999999999998</v>
      </c>
      <c r="Q214" s="75">
        <f t="shared" si="21"/>
        <v>1.0562499999999999E-3</v>
      </c>
    </row>
    <row r="215" spans="1:18" x14ac:dyDescent="0.25">
      <c r="A215">
        <v>12083</v>
      </c>
      <c r="B215">
        <v>961</v>
      </c>
      <c r="C215" t="s">
        <v>273</v>
      </c>
      <c r="D215" t="s">
        <v>274</v>
      </c>
      <c r="E215" t="s">
        <v>94</v>
      </c>
      <c r="F215">
        <v>75</v>
      </c>
      <c r="G215" s="6">
        <v>3189.59</v>
      </c>
      <c r="H215" s="6">
        <v>3189.59</v>
      </c>
      <c r="I215" t="s">
        <v>2197</v>
      </c>
      <c r="J215">
        <v>7</v>
      </c>
      <c r="K215" s="34">
        <f t="shared" si="17"/>
        <v>1.3257575757575758E-3</v>
      </c>
      <c r="L215">
        <v>24</v>
      </c>
      <c r="M215">
        <f t="shared" si="18"/>
        <v>3.1818181818181822E-2</v>
      </c>
      <c r="N215" s="71">
        <v>0.56999999999999995</v>
      </c>
      <c r="O215">
        <f t="shared" si="19"/>
        <v>1.8136363636363638E-2</v>
      </c>
      <c r="P215" s="7">
        <f t="shared" si="20"/>
        <v>0.48164999999999997</v>
      </c>
      <c r="Q215" s="75">
        <f t="shared" si="21"/>
        <v>1.5325227272727273E-2</v>
      </c>
      <c r="R215" s="75">
        <f>SUM(Q215:Q263)</f>
        <v>21.756675909090912</v>
      </c>
    </row>
    <row r="216" spans="1:18" x14ac:dyDescent="0.25">
      <c r="A216">
        <v>15571</v>
      </c>
      <c r="B216">
        <v>2942</v>
      </c>
      <c r="C216" t="s">
        <v>276</v>
      </c>
      <c r="D216" t="s">
        <v>277</v>
      </c>
      <c r="E216" t="s">
        <v>94</v>
      </c>
      <c r="F216">
        <v>75</v>
      </c>
      <c r="G216" s="6">
        <v>-2895.55</v>
      </c>
      <c r="H216" s="6">
        <v>2895.55</v>
      </c>
      <c r="I216" t="s">
        <v>2197</v>
      </c>
      <c r="J216">
        <v>10</v>
      </c>
      <c r="K216" s="34">
        <f t="shared" si="17"/>
        <v>1.893939393939394E-3</v>
      </c>
      <c r="L216">
        <v>24</v>
      </c>
      <c r="M216">
        <f t="shared" si="18"/>
        <v>4.5454545454545456E-2</v>
      </c>
      <c r="N216" s="71">
        <v>0.53</v>
      </c>
      <c r="O216">
        <f t="shared" si="19"/>
        <v>2.4090909090909093E-2</v>
      </c>
      <c r="P216" s="7">
        <f t="shared" si="20"/>
        <v>0.44785000000000003</v>
      </c>
      <c r="Q216" s="75">
        <f t="shared" si="21"/>
        <v>2.0356818181818184E-2</v>
      </c>
    </row>
    <row r="217" spans="1:18" x14ac:dyDescent="0.25">
      <c r="A217">
        <v>67594</v>
      </c>
      <c r="B217">
        <v>2971</v>
      </c>
      <c r="C217" t="s">
        <v>278</v>
      </c>
      <c r="D217" t="s">
        <v>279</v>
      </c>
      <c r="E217" t="s">
        <v>94</v>
      </c>
      <c r="F217">
        <v>75</v>
      </c>
      <c r="G217" s="6">
        <v>3426.84</v>
      </c>
      <c r="H217" s="6">
        <v>3426.84</v>
      </c>
      <c r="I217" t="s">
        <v>2197</v>
      </c>
      <c r="J217">
        <v>389</v>
      </c>
      <c r="K217" s="34">
        <f t="shared" si="17"/>
        <v>7.367424242424242E-2</v>
      </c>
      <c r="L217">
        <v>24</v>
      </c>
      <c r="M217">
        <f t="shared" si="18"/>
        <v>1.7681818181818181</v>
      </c>
      <c r="N217" s="71">
        <v>0.51</v>
      </c>
      <c r="O217">
        <f t="shared" si="19"/>
        <v>0.90177272727272728</v>
      </c>
      <c r="P217" s="7">
        <f t="shared" si="20"/>
        <v>0.43095</v>
      </c>
      <c r="Q217" s="75">
        <f t="shared" si="21"/>
        <v>0.76199795454545449</v>
      </c>
    </row>
    <row r="218" spans="1:18" x14ac:dyDescent="0.25">
      <c r="A218">
        <v>16939</v>
      </c>
      <c r="B218">
        <v>3465</v>
      </c>
      <c r="C218" t="s">
        <v>279</v>
      </c>
      <c r="D218" t="s">
        <v>282</v>
      </c>
      <c r="E218" t="s">
        <v>94</v>
      </c>
      <c r="F218">
        <v>75</v>
      </c>
      <c r="G218" s="6">
        <v>3426.77</v>
      </c>
      <c r="H218" s="6">
        <v>3426.77</v>
      </c>
      <c r="I218" t="s">
        <v>2197</v>
      </c>
      <c r="J218">
        <v>12</v>
      </c>
      <c r="K218" s="34">
        <f t="shared" si="17"/>
        <v>2.2727272727272726E-3</v>
      </c>
      <c r="L218">
        <v>24</v>
      </c>
      <c r="M218">
        <f t="shared" si="18"/>
        <v>5.4545454545454543E-2</v>
      </c>
      <c r="N218" s="71">
        <v>0.51</v>
      </c>
      <c r="O218">
        <f t="shared" si="19"/>
        <v>2.7818181818181818E-2</v>
      </c>
      <c r="P218" s="7">
        <f t="shared" si="20"/>
        <v>0.43095</v>
      </c>
      <c r="Q218" s="75">
        <f t="shared" si="21"/>
        <v>2.3506363636363634E-2</v>
      </c>
    </row>
    <row r="219" spans="1:18" x14ac:dyDescent="0.25">
      <c r="A219">
        <v>5698</v>
      </c>
      <c r="B219">
        <v>4502</v>
      </c>
      <c r="C219" t="s">
        <v>283</v>
      </c>
      <c r="D219" t="s">
        <v>284</v>
      </c>
      <c r="E219" t="s">
        <v>94</v>
      </c>
      <c r="F219">
        <v>75</v>
      </c>
      <c r="G219" s="6">
        <v>-3989.97</v>
      </c>
      <c r="H219" s="6">
        <v>3989.97</v>
      </c>
      <c r="I219" t="s">
        <v>2197</v>
      </c>
      <c r="J219">
        <v>4</v>
      </c>
      <c r="K219" s="34">
        <f t="shared" si="17"/>
        <v>7.5757575757575758E-4</v>
      </c>
      <c r="L219">
        <v>24</v>
      </c>
      <c r="M219">
        <f t="shared" si="18"/>
        <v>1.8181818181818181E-2</v>
      </c>
      <c r="N219" s="71">
        <v>0.35</v>
      </c>
      <c r="O219">
        <f t="shared" si="19"/>
        <v>6.363636363636363E-3</v>
      </c>
      <c r="P219" s="7">
        <f t="shared" si="20"/>
        <v>0.29574999999999996</v>
      </c>
      <c r="Q219" s="75">
        <f t="shared" si="21"/>
        <v>5.3772727272727262E-3</v>
      </c>
    </row>
    <row r="220" spans="1:18" x14ac:dyDescent="0.25">
      <c r="A220">
        <v>33308</v>
      </c>
      <c r="B220">
        <v>5793</v>
      </c>
      <c r="C220" t="s">
        <v>277</v>
      </c>
      <c r="D220" t="s">
        <v>287</v>
      </c>
      <c r="E220" t="s">
        <v>94</v>
      </c>
      <c r="F220">
        <v>85</v>
      </c>
      <c r="G220" s="6">
        <v>-3881.29</v>
      </c>
      <c r="H220" s="6">
        <v>3881.29</v>
      </c>
      <c r="I220" t="s">
        <v>2197</v>
      </c>
      <c r="J220">
        <v>29</v>
      </c>
      <c r="K220" s="34">
        <f t="shared" si="17"/>
        <v>5.4924242424242422E-3</v>
      </c>
      <c r="L220">
        <v>24</v>
      </c>
      <c r="M220">
        <f t="shared" si="18"/>
        <v>0.13181818181818181</v>
      </c>
      <c r="N220" s="71">
        <v>0.39</v>
      </c>
      <c r="O220">
        <f t="shared" si="19"/>
        <v>5.1409090909090904E-2</v>
      </c>
      <c r="P220" s="7">
        <f t="shared" si="20"/>
        <v>0.32955000000000001</v>
      </c>
      <c r="Q220" s="75">
        <f t="shared" si="21"/>
        <v>4.3440681818181816E-2</v>
      </c>
    </row>
    <row r="221" spans="1:18" x14ac:dyDescent="0.25">
      <c r="A221">
        <v>70245</v>
      </c>
      <c r="B221">
        <v>5964</v>
      </c>
      <c r="C221" t="s">
        <v>284</v>
      </c>
      <c r="D221" t="s">
        <v>288</v>
      </c>
      <c r="E221" t="s">
        <v>94</v>
      </c>
      <c r="F221">
        <v>75</v>
      </c>
      <c r="G221" s="6">
        <v>-4033.54</v>
      </c>
      <c r="H221" s="6">
        <v>4033.54</v>
      </c>
      <c r="I221" t="s">
        <v>2197</v>
      </c>
      <c r="J221">
        <v>613</v>
      </c>
      <c r="K221" s="34">
        <f t="shared" si="17"/>
        <v>0.11609848484848485</v>
      </c>
      <c r="L221">
        <v>24</v>
      </c>
      <c r="M221">
        <f t="shared" si="18"/>
        <v>2.7863636363636366</v>
      </c>
      <c r="N221" s="71">
        <v>0.35</v>
      </c>
      <c r="O221">
        <f t="shared" si="19"/>
        <v>0.97522727272727272</v>
      </c>
      <c r="P221" s="7">
        <f t="shared" si="20"/>
        <v>0.29574999999999996</v>
      </c>
      <c r="Q221" s="75">
        <f t="shared" si="21"/>
        <v>0.82406704545454545</v>
      </c>
    </row>
    <row r="222" spans="1:18" x14ac:dyDescent="0.25">
      <c r="A222">
        <v>69713</v>
      </c>
      <c r="B222">
        <v>6079</v>
      </c>
      <c r="C222" t="s">
        <v>289</v>
      </c>
      <c r="D222" t="s">
        <v>290</v>
      </c>
      <c r="E222" t="s">
        <v>94</v>
      </c>
      <c r="F222">
        <v>75</v>
      </c>
      <c r="G222" s="6">
        <v>-2801.41</v>
      </c>
      <c r="H222" s="6">
        <v>2801.41</v>
      </c>
      <c r="I222" t="s">
        <v>2197</v>
      </c>
      <c r="J222">
        <v>532</v>
      </c>
      <c r="K222" s="34">
        <f t="shared" si="17"/>
        <v>0.10075757575757575</v>
      </c>
      <c r="L222">
        <v>24</v>
      </c>
      <c r="M222">
        <f t="shared" si="18"/>
        <v>2.418181818181818</v>
      </c>
      <c r="N222" s="71">
        <v>0.54</v>
      </c>
      <c r="O222">
        <f t="shared" si="19"/>
        <v>1.3058181818181818</v>
      </c>
      <c r="P222" s="7">
        <f t="shared" si="20"/>
        <v>0.45630000000000004</v>
      </c>
      <c r="Q222" s="75">
        <f t="shared" si="21"/>
        <v>1.1034163636363636</v>
      </c>
    </row>
    <row r="223" spans="1:18" x14ac:dyDescent="0.25">
      <c r="A223">
        <v>67792</v>
      </c>
      <c r="B223">
        <v>6596</v>
      </c>
      <c r="C223" t="s">
        <v>291</v>
      </c>
      <c r="D223" t="s">
        <v>292</v>
      </c>
      <c r="E223" t="s">
        <v>94</v>
      </c>
      <c r="F223">
        <v>100</v>
      </c>
      <c r="G223" s="6">
        <v>-3052.53</v>
      </c>
      <c r="H223" s="6">
        <v>3052.53</v>
      </c>
      <c r="I223" t="s">
        <v>2197</v>
      </c>
      <c r="J223">
        <v>394</v>
      </c>
      <c r="K223" s="34">
        <f t="shared" si="17"/>
        <v>7.4621212121212116E-2</v>
      </c>
      <c r="L223">
        <v>24</v>
      </c>
      <c r="M223">
        <f t="shared" si="18"/>
        <v>1.7909090909090908</v>
      </c>
      <c r="N223" s="71">
        <v>0.54</v>
      </c>
      <c r="O223">
        <f t="shared" si="19"/>
        <v>0.96709090909090911</v>
      </c>
      <c r="P223" s="7">
        <f t="shared" si="20"/>
        <v>0.45630000000000004</v>
      </c>
      <c r="Q223" s="75">
        <f t="shared" si="21"/>
        <v>0.81719181818181819</v>
      </c>
    </row>
    <row r="224" spans="1:18" x14ac:dyDescent="0.25">
      <c r="A224">
        <v>66240</v>
      </c>
      <c r="B224">
        <v>7006</v>
      </c>
      <c r="C224" t="s">
        <v>293</v>
      </c>
      <c r="D224" t="s">
        <v>294</v>
      </c>
      <c r="E224" t="s">
        <v>94</v>
      </c>
      <c r="F224">
        <v>75</v>
      </c>
      <c r="G224" s="6">
        <v>-3052.37</v>
      </c>
      <c r="H224" s="6">
        <v>3052.37</v>
      </c>
      <c r="I224" t="s">
        <v>2197</v>
      </c>
      <c r="J224">
        <v>331</v>
      </c>
      <c r="K224" s="34">
        <f t="shared" si="17"/>
        <v>6.2689393939393934E-2</v>
      </c>
      <c r="L224">
        <v>24</v>
      </c>
      <c r="M224">
        <f t="shared" si="18"/>
        <v>1.5045454545454544</v>
      </c>
      <c r="N224" s="71">
        <v>0.54</v>
      </c>
      <c r="O224">
        <f t="shared" si="19"/>
        <v>0.81245454545454543</v>
      </c>
      <c r="P224" s="7">
        <f t="shared" si="20"/>
        <v>0.45630000000000004</v>
      </c>
      <c r="Q224" s="75">
        <f t="shared" si="21"/>
        <v>0.68652409090909094</v>
      </c>
    </row>
    <row r="225" spans="1:17" x14ac:dyDescent="0.25">
      <c r="A225">
        <v>70962</v>
      </c>
      <c r="B225">
        <v>7091</v>
      </c>
      <c r="C225" t="s">
        <v>295</v>
      </c>
      <c r="D225" t="s">
        <v>296</v>
      </c>
      <c r="E225" t="s">
        <v>94</v>
      </c>
      <c r="F225">
        <v>75</v>
      </c>
      <c r="G225" s="6">
        <v>3426.45</v>
      </c>
      <c r="H225" s="6">
        <v>3426.45</v>
      </c>
      <c r="I225" t="s">
        <v>2197</v>
      </c>
      <c r="J225">
        <v>986</v>
      </c>
      <c r="K225" s="34">
        <f t="shared" si="17"/>
        <v>0.18674242424242424</v>
      </c>
      <c r="L225">
        <v>24</v>
      </c>
      <c r="M225">
        <f t="shared" si="18"/>
        <v>4.4818181818181815</v>
      </c>
      <c r="N225" s="71">
        <v>0.51</v>
      </c>
      <c r="O225">
        <f t="shared" si="19"/>
        <v>2.2857272727272724</v>
      </c>
      <c r="P225" s="7">
        <f t="shared" si="20"/>
        <v>0.43095</v>
      </c>
      <c r="Q225" s="75">
        <f t="shared" si="21"/>
        <v>1.9314395454545452</v>
      </c>
    </row>
    <row r="226" spans="1:17" x14ac:dyDescent="0.25">
      <c r="A226">
        <v>69287</v>
      </c>
      <c r="B226">
        <v>7680</v>
      </c>
      <c r="C226" t="s">
        <v>297</v>
      </c>
      <c r="D226" t="s">
        <v>298</v>
      </c>
      <c r="E226" t="s">
        <v>94</v>
      </c>
      <c r="F226">
        <v>75</v>
      </c>
      <c r="G226" s="6">
        <v>-3679.8</v>
      </c>
      <c r="H226" s="6">
        <v>3679.8</v>
      </c>
      <c r="I226" t="s">
        <v>2197</v>
      </c>
      <c r="J226">
        <v>490</v>
      </c>
      <c r="K226" s="34">
        <f t="shared" si="17"/>
        <v>9.2803030303030304E-2</v>
      </c>
      <c r="L226">
        <v>24</v>
      </c>
      <c r="M226">
        <f t="shared" si="18"/>
        <v>2.2272727272727275</v>
      </c>
      <c r="N226" s="71">
        <v>0.38</v>
      </c>
      <c r="O226">
        <f t="shared" si="19"/>
        <v>0.84636363636363643</v>
      </c>
      <c r="P226" s="7">
        <f t="shared" si="20"/>
        <v>0.3211</v>
      </c>
      <c r="Q226" s="75">
        <f t="shared" si="21"/>
        <v>0.71517727272727283</v>
      </c>
    </row>
    <row r="227" spans="1:17" x14ac:dyDescent="0.25">
      <c r="A227">
        <v>39879</v>
      </c>
      <c r="B227">
        <v>10346</v>
      </c>
      <c r="C227" t="s">
        <v>299</v>
      </c>
      <c r="D227" t="s">
        <v>300</v>
      </c>
      <c r="E227" t="s">
        <v>94</v>
      </c>
      <c r="F227">
        <v>75</v>
      </c>
      <c r="G227" s="6">
        <v>-4739.74</v>
      </c>
      <c r="H227" s="6">
        <v>4739.74</v>
      </c>
      <c r="I227" t="s">
        <v>2197</v>
      </c>
      <c r="J227">
        <v>44</v>
      </c>
      <c r="K227" s="34">
        <f t="shared" si="17"/>
        <v>8.3333333333333332E-3</v>
      </c>
      <c r="L227">
        <v>24</v>
      </c>
      <c r="M227">
        <f t="shared" si="18"/>
        <v>0.2</v>
      </c>
      <c r="N227" s="71">
        <v>0.3</v>
      </c>
      <c r="O227">
        <f t="shared" si="19"/>
        <v>0.06</v>
      </c>
      <c r="P227" s="7">
        <f t="shared" si="20"/>
        <v>0.2535</v>
      </c>
      <c r="Q227" s="75">
        <f t="shared" si="21"/>
        <v>5.0700000000000002E-2</v>
      </c>
    </row>
    <row r="228" spans="1:17" x14ac:dyDescent="0.25">
      <c r="A228">
        <v>70260</v>
      </c>
      <c r="B228">
        <v>11654</v>
      </c>
      <c r="C228" t="s">
        <v>303</v>
      </c>
      <c r="D228" t="s">
        <v>304</v>
      </c>
      <c r="E228" t="s">
        <v>94</v>
      </c>
      <c r="F228">
        <v>75</v>
      </c>
      <c r="G228" s="6">
        <v>3190.71</v>
      </c>
      <c r="H228" s="6">
        <v>3190.71</v>
      </c>
      <c r="I228" t="s">
        <v>2197</v>
      </c>
      <c r="J228">
        <v>618</v>
      </c>
      <c r="K228" s="34">
        <f t="shared" si="17"/>
        <v>0.11704545454545455</v>
      </c>
      <c r="L228">
        <v>24</v>
      </c>
      <c r="M228">
        <f t="shared" si="18"/>
        <v>2.8090909090909091</v>
      </c>
      <c r="N228" s="71">
        <v>0.56999999999999995</v>
      </c>
      <c r="O228">
        <f t="shared" si="19"/>
        <v>1.601181818181818</v>
      </c>
      <c r="P228" s="7">
        <f t="shared" si="20"/>
        <v>0.48164999999999997</v>
      </c>
      <c r="Q228" s="75">
        <f t="shared" si="21"/>
        <v>1.3529986363636364</v>
      </c>
    </row>
    <row r="229" spans="1:17" x14ac:dyDescent="0.25">
      <c r="A229">
        <v>28593</v>
      </c>
      <c r="B229">
        <v>12096</v>
      </c>
      <c r="C229" t="s">
        <v>305</v>
      </c>
      <c r="D229" t="s">
        <v>293</v>
      </c>
      <c r="E229" t="s">
        <v>94</v>
      </c>
      <c r="F229">
        <v>99</v>
      </c>
      <c r="G229" s="6">
        <v>-3003.83</v>
      </c>
      <c r="H229" s="6">
        <v>3003.83</v>
      </c>
      <c r="I229" t="s">
        <v>2197</v>
      </c>
      <c r="J229">
        <v>22</v>
      </c>
      <c r="K229" s="34">
        <f t="shared" si="17"/>
        <v>4.1666666666666666E-3</v>
      </c>
      <c r="L229">
        <v>24</v>
      </c>
      <c r="M229">
        <f t="shared" si="18"/>
        <v>0.1</v>
      </c>
      <c r="N229" s="71">
        <v>0.55000000000000004</v>
      </c>
      <c r="O229">
        <f t="shared" si="19"/>
        <v>5.5000000000000007E-2</v>
      </c>
      <c r="P229" s="7">
        <f t="shared" si="20"/>
        <v>0.46475</v>
      </c>
      <c r="Q229" s="75">
        <f t="shared" si="21"/>
        <v>4.6475000000000002E-2</v>
      </c>
    </row>
    <row r="230" spans="1:17" x14ac:dyDescent="0.25">
      <c r="A230">
        <v>33023</v>
      </c>
      <c r="B230">
        <v>12099</v>
      </c>
      <c r="C230" t="s">
        <v>294</v>
      </c>
      <c r="D230" t="s">
        <v>291</v>
      </c>
      <c r="E230" t="s">
        <v>94</v>
      </c>
      <c r="F230">
        <v>75</v>
      </c>
      <c r="G230" s="6">
        <v>-3052.45</v>
      </c>
      <c r="H230" s="6">
        <v>3052.45</v>
      </c>
      <c r="I230" t="s">
        <v>2197</v>
      </c>
      <c r="J230">
        <v>28</v>
      </c>
      <c r="K230" s="34">
        <f t="shared" si="17"/>
        <v>5.3030303030303034E-3</v>
      </c>
      <c r="L230">
        <v>24</v>
      </c>
      <c r="M230">
        <f t="shared" si="18"/>
        <v>0.12727272727272729</v>
      </c>
      <c r="N230" s="71">
        <v>0.54</v>
      </c>
      <c r="O230">
        <f t="shared" si="19"/>
        <v>6.8727272727272734E-2</v>
      </c>
      <c r="P230" s="7">
        <f t="shared" si="20"/>
        <v>0.45630000000000004</v>
      </c>
      <c r="Q230" s="75">
        <f t="shared" si="21"/>
        <v>5.8074545454545469E-2</v>
      </c>
    </row>
    <row r="231" spans="1:17" x14ac:dyDescent="0.25">
      <c r="A231">
        <v>11298</v>
      </c>
      <c r="B231">
        <v>12732</v>
      </c>
      <c r="C231" t="s">
        <v>306</v>
      </c>
      <c r="D231" t="s">
        <v>307</v>
      </c>
      <c r="E231" t="s">
        <v>94</v>
      </c>
      <c r="F231">
        <v>70</v>
      </c>
      <c r="G231" s="6">
        <v>-4739.0600000000004</v>
      </c>
      <c r="H231" s="6">
        <v>4739.0600000000004</v>
      </c>
      <c r="I231" t="s">
        <v>2197</v>
      </c>
      <c r="J231">
        <v>7</v>
      </c>
      <c r="K231" s="34">
        <f t="shared" si="17"/>
        <v>1.3257575757575758E-3</v>
      </c>
      <c r="L231">
        <v>24</v>
      </c>
      <c r="M231">
        <f t="shared" si="18"/>
        <v>3.1818181818181822E-2</v>
      </c>
      <c r="N231" s="71">
        <v>0.3</v>
      </c>
      <c r="O231">
        <f t="shared" si="19"/>
        <v>9.5454545454545462E-3</v>
      </c>
      <c r="P231" s="7">
        <f t="shared" si="20"/>
        <v>0.2535</v>
      </c>
      <c r="Q231" s="75">
        <f t="shared" si="21"/>
        <v>8.0659090909090923E-3</v>
      </c>
    </row>
    <row r="232" spans="1:17" x14ac:dyDescent="0.25">
      <c r="A232">
        <v>54376</v>
      </c>
      <c r="B232">
        <v>14270</v>
      </c>
      <c r="C232" t="s">
        <v>308</v>
      </c>
      <c r="D232" t="s">
        <v>278</v>
      </c>
      <c r="E232" t="s">
        <v>94</v>
      </c>
      <c r="F232">
        <v>75</v>
      </c>
      <c r="G232" s="6">
        <v>3427.1</v>
      </c>
      <c r="H232" s="6">
        <v>3427.1</v>
      </c>
      <c r="I232" t="s">
        <v>2197</v>
      </c>
      <c r="J232">
        <v>153</v>
      </c>
      <c r="K232" s="34">
        <f t="shared" si="17"/>
        <v>2.8977272727272727E-2</v>
      </c>
      <c r="L232">
        <v>24</v>
      </c>
      <c r="M232">
        <f t="shared" si="18"/>
        <v>0.69545454545454544</v>
      </c>
      <c r="N232" s="71">
        <v>0.51</v>
      </c>
      <c r="O232">
        <f t="shared" si="19"/>
        <v>0.35468181818181815</v>
      </c>
      <c r="P232" s="7">
        <f t="shared" si="20"/>
        <v>0.43095</v>
      </c>
      <c r="Q232" s="75">
        <f t="shared" si="21"/>
        <v>0.29970613636363636</v>
      </c>
    </row>
    <row r="233" spans="1:17" x14ac:dyDescent="0.25">
      <c r="A233">
        <v>39589</v>
      </c>
      <c r="B233">
        <v>15209</v>
      </c>
      <c r="C233" t="s">
        <v>312</v>
      </c>
      <c r="D233" t="s">
        <v>1771</v>
      </c>
      <c r="E233" t="s">
        <v>94</v>
      </c>
      <c r="F233">
        <v>120</v>
      </c>
      <c r="G233" s="6">
        <v>3125.43</v>
      </c>
      <c r="H233" s="6">
        <v>3125.43</v>
      </c>
      <c r="I233" t="s">
        <v>2199</v>
      </c>
      <c r="J233">
        <v>43</v>
      </c>
      <c r="K233" s="34">
        <f t="shared" si="17"/>
        <v>8.1439393939393943E-3</v>
      </c>
      <c r="L233">
        <v>24</v>
      </c>
      <c r="M233">
        <f t="shared" si="18"/>
        <v>0.19545454545454546</v>
      </c>
      <c r="N233" s="71">
        <v>0.03</v>
      </c>
      <c r="O233">
        <f t="shared" si="19"/>
        <v>5.8636363636363634E-3</v>
      </c>
      <c r="P233" s="7">
        <f t="shared" si="20"/>
        <v>2.5349999999999998E-2</v>
      </c>
      <c r="Q233" s="75">
        <f t="shared" si="21"/>
        <v>4.9547727272727269E-3</v>
      </c>
    </row>
    <row r="234" spans="1:17" x14ac:dyDescent="0.25">
      <c r="A234">
        <v>46779</v>
      </c>
      <c r="B234">
        <v>15684</v>
      </c>
      <c r="C234" t="s">
        <v>309</v>
      </c>
      <c r="D234" t="s">
        <v>310</v>
      </c>
      <c r="E234" t="s">
        <v>94</v>
      </c>
      <c r="F234">
        <v>75</v>
      </c>
      <c r="G234" s="6">
        <v>3426.07</v>
      </c>
      <c r="H234" s="6">
        <v>3426.07</v>
      </c>
      <c r="I234" t="s">
        <v>2197</v>
      </c>
      <c r="J234">
        <v>84</v>
      </c>
      <c r="K234" s="34">
        <f t="shared" si="17"/>
        <v>1.5909090909090907E-2</v>
      </c>
      <c r="L234">
        <v>24</v>
      </c>
      <c r="M234">
        <f t="shared" si="18"/>
        <v>0.38181818181818178</v>
      </c>
      <c r="N234" s="71">
        <v>0.51</v>
      </c>
      <c r="O234">
        <f t="shared" si="19"/>
        <v>0.19472727272727272</v>
      </c>
      <c r="P234" s="7">
        <f t="shared" si="20"/>
        <v>0.43095</v>
      </c>
      <c r="Q234" s="75">
        <f t="shared" si="21"/>
        <v>0.16454454545454544</v>
      </c>
    </row>
    <row r="235" spans="1:17" x14ac:dyDescent="0.25">
      <c r="A235">
        <v>55720</v>
      </c>
      <c r="B235">
        <v>16003</v>
      </c>
      <c r="C235" t="s">
        <v>313</v>
      </c>
      <c r="D235" t="s">
        <v>299</v>
      </c>
      <c r="E235" t="s">
        <v>94</v>
      </c>
      <c r="F235">
        <v>75</v>
      </c>
      <c r="G235" s="6">
        <v>-4739.3</v>
      </c>
      <c r="H235" s="6">
        <v>4739.3</v>
      </c>
      <c r="I235" t="s">
        <v>2197</v>
      </c>
      <c r="J235">
        <v>167</v>
      </c>
      <c r="K235" s="34">
        <f t="shared" ref="K235:K298" si="22">J235/5280</f>
        <v>3.1628787878787881E-2</v>
      </c>
      <c r="L235">
        <v>24</v>
      </c>
      <c r="M235">
        <f t="shared" ref="M235:M298" si="23">K235*L235</f>
        <v>0.75909090909090915</v>
      </c>
      <c r="N235" s="71">
        <v>0.3</v>
      </c>
      <c r="O235">
        <f t="shared" si="19"/>
        <v>0.22772727272727272</v>
      </c>
      <c r="P235" s="7">
        <f t="shared" si="20"/>
        <v>0.2535</v>
      </c>
      <c r="Q235" s="75">
        <f t="shared" si="21"/>
        <v>0.19242954545454546</v>
      </c>
    </row>
    <row r="236" spans="1:17" x14ac:dyDescent="0.25">
      <c r="A236">
        <v>30541</v>
      </c>
      <c r="B236">
        <v>17806</v>
      </c>
      <c r="C236" t="s">
        <v>318</v>
      </c>
      <c r="D236" t="s">
        <v>309</v>
      </c>
      <c r="E236" t="s">
        <v>94</v>
      </c>
      <c r="F236">
        <v>130</v>
      </c>
      <c r="G236" s="6">
        <v>3426.15</v>
      </c>
      <c r="H236" s="6">
        <v>3426.15</v>
      </c>
      <c r="I236" t="s">
        <v>2197</v>
      </c>
      <c r="J236">
        <v>25</v>
      </c>
      <c r="K236" s="34">
        <f t="shared" si="22"/>
        <v>4.734848484848485E-3</v>
      </c>
      <c r="L236">
        <v>24</v>
      </c>
      <c r="M236">
        <f t="shared" si="23"/>
        <v>0.11363636363636365</v>
      </c>
      <c r="N236" s="71">
        <v>0.51</v>
      </c>
      <c r="O236">
        <f t="shared" si="19"/>
        <v>5.795454545454546E-2</v>
      </c>
      <c r="P236" s="7">
        <f t="shared" si="20"/>
        <v>0.43095</v>
      </c>
      <c r="Q236" s="75">
        <f t="shared" si="21"/>
        <v>4.8971590909090916E-2</v>
      </c>
    </row>
    <row r="237" spans="1:17" x14ac:dyDescent="0.25">
      <c r="A237">
        <v>18666</v>
      </c>
      <c r="B237">
        <v>17879</v>
      </c>
      <c r="C237" t="s">
        <v>1379</v>
      </c>
      <c r="D237" t="s">
        <v>1380</v>
      </c>
      <c r="E237" t="s">
        <v>70</v>
      </c>
      <c r="F237" s="6">
        <v>130</v>
      </c>
      <c r="G237" s="6">
        <v>-2500.0500000000002</v>
      </c>
      <c r="H237" s="6">
        <v>2500.0500000000002</v>
      </c>
      <c r="I237" t="s">
        <v>2126</v>
      </c>
      <c r="J237">
        <v>19</v>
      </c>
      <c r="K237" s="34">
        <f t="shared" si="22"/>
        <v>3.5984848484848487E-3</v>
      </c>
      <c r="L237">
        <v>24</v>
      </c>
      <c r="M237">
        <f t="shared" si="23"/>
        <v>8.6363636363636365E-2</v>
      </c>
      <c r="N237" s="71">
        <v>0.22</v>
      </c>
      <c r="O237">
        <f t="shared" si="19"/>
        <v>1.9E-2</v>
      </c>
      <c r="P237" s="7">
        <f t="shared" si="20"/>
        <v>0.18589999999999998</v>
      </c>
      <c r="Q237" s="75">
        <f t="shared" si="21"/>
        <v>1.6055E-2</v>
      </c>
    </row>
    <row r="238" spans="1:17" x14ac:dyDescent="0.25">
      <c r="A238">
        <v>70947</v>
      </c>
      <c r="B238">
        <v>19950</v>
      </c>
      <c r="C238" t="s">
        <v>320</v>
      </c>
      <c r="D238" t="s">
        <v>295</v>
      </c>
      <c r="E238" t="s">
        <v>94</v>
      </c>
      <c r="F238">
        <v>75</v>
      </c>
      <c r="G238" s="6">
        <v>3426.53</v>
      </c>
      <c r="H238" s="6">
        <v>3426.53</v>
      </c>
      <c r="I238" t="s">
        <v>2197</v>
      </c>
      <c r="J238">
        <v>967</v>
      </c>
      <c r="K238" s="34">
        <f t="shared" si="22"/>
        <v>0.18314393939393939</v>
      </c>
      <c r="L238">
        <v>24</v>
      </c>
      <c r="M238">
        <f t="shared" si="23"/>
        <v>4.3954545454545455</v>
      </c>
      <c r="N238" s="71">
        <v>0.51</v>
      </c>
      <c r="O238">
        <f t="shared" si="19"/>
        <v>2.2416818181818181</v>
      </c>
      <c r="P238" s="7">
        <f t="shared" si="20"/>
        <v>0.43095</v>
      </c>
      <c r="Q238" s="75">
        <f t="shared" si="21"/>
        <v>1.8942211363636363</v>
      </c>
    </row>
    <row r="239" spans="1:17" x14ac:dyDescent="0.25">
      <c r="A239">
        <v>68745</v>
      </c>
      <c r="B239">
        <v>20635</v>
      </c>
      <c r="C239" t="s">
        <v>287</v>
      </c>
      <c r="D239" t="s">
        <v>297</v>
      </c>
      <c r="E239" t="s">
        <v>94</v>
      </c>
      <c r="F239">
        <v>75</v>
      </c>
      <c r="G239" s="6">
        <v>-3559.03</v>
      </c>
      <c r="H239" s="6">
        <v>3559.03</v>
      </c>
      <c r="I239" t="s">
        <v>2197</v>
      </c>
      <c r="J239">
        <v>447</v>
      </c>
      <c r="K239" s="34">
        <f t="shared" si="22"/>
        <v>8.4659090909090906E-2</v>
      </c>
      <c r="L239">
        <v>24</v>
      </c>
      <c r="M239">
        <f t="shared" si="23"/>
        <v>2.0318181818181817</v>
      </c>
      <c r="N239" s="71">
        <v>0.39</v>
      </c>
      <c r="O239">
        <f t="shared" si="19"/>
        <v>0.79240909090909095</v>
      </c>
      <c r="P239" s="7">
        <f t="shared" si="20"/>
        <v>0.32955000000000001</v>
      </c>
      <c r="Q239" s="75">
        <f t="shared" si="21"/>
        <v>0.66958568181818179</v>
      </c>
    </row>
    <row r="240" spans="1:17" x14ac:dyDescent="0.25">
      <c r="A240">
        <v>70854</v>
      </c>
      <c r="B240">
        <v>21079</v>
      </c>
      <c r="C240" t="s">
        <v>1451</v>
      </c>
      <c r="D240" t="s">
        <v>1771</v>
      </c>
      <c r="E240" t="s">
        <v>94</v>
      </c>
      <c r="F240">
        <v>75</v>
      </c>
      <c r="G240" s="6">
        <v>-3125.35</v>
      </c>
      <c r="H240" s="6">
        <v>3125.35</v>
      </c>
      <c r="I240" t="s">
        <v>2199</v>
      </c>
      <c r="J240">
        <v>872</v>
      </c>
      <c r="K240" s="34">
        <f t="shared" si="22"/>
        <v>0.16515151515151516</v>
      </c>
      <c r="L240">
        <v>24</v>
      </c>
      <c r="M240">
        <f t="shared" si="23"/>
        <v>3.9636363636363638</v>
      </c>
      <c r="N240" s="71">
        <v>0.03</v>
      </c>
      <c r="O240">
        <f t="shared" si="19"/>
        <v>0.11890909090909091</v>
      </c>
      <c r="P240" s="7">
        <f t="shared" si="20"/>
        <v>2.5349999999999998E-2</v>
      </c>
      <c r="Q240" s="75">
        <f t="shared" si="21"/>
        <v>0.10047818181818181</v>
      </c>
    </row>
    <row r="241" spans="1:17" x14ac:dyDescent="0.25">
      <c r="A241">
        <v>65528</v>
      </c>
      <c r="B241">
        <v>21495</v>
      </c>
      <c r="C241" t="s">
        <v>321</v>
      </c>
      <c r="D241" t="s">
        <v>276</v>
      </c>
      <c r="E241" t="s">
        <v>94</v>
      </c>
      <c r="F241">
        <v>75</v>
      </c>
      <c r="G241" s="6">
        <v>-2895.47</v>
      </c>
      <c r="H241" s="6">
        <v>2895.47</v>
      </c>
      <c r="I241" t="s">
        <v>2197</v>
      </c>
      <c r="J241">
        <v>307</v>
      </c>
      <c r="K241" s="34">
        <f t="shared" si="22"/>
        <v>5.8143939393939394E-2</v>
      </c>
      <c r="L241">
        <v>24</v>
      </c>
      <c r="M241">
        <f t="shared" si="23"/>
        <v>1.3954545454545455</v>
      </c>
      <c r="N241" s="71">
        <v>0.53</v>
      </c>
      <c r="O241">
        <f t="shared" si="19"/>
        <v>0.73959090909090919</v>
      </c>
      <c r="P241" s="7">
        <f t="shared" si="20"/>
        <v>0.44785000000000003</v>
      </c>
      <c r="Q241" s="75">
        <f t="shared" si="21"/>
        <v>0.62495431818181824</v>
      </c>
    </row>
    <row r="242" spans="1:17" x14ac:dyDescent="0.25">
      <c r="A242">
        <v>66612</v>
      </c>
      <c r="B242">
        <v>22787</v>
      </c>
      <c r="C242" t="s">
        <v>292</v>
      </c>
      <c r="D242" t="s">
        <v>289</v>
      </c>
      <c r="E242" t="s">
        <v>94</v>
      </c>
      <c r="F242">
        <v>100</v>
      </c>
      <c r="G242" s="6">
        <v>-2851.77</v>
      </c>
      <c r="H242" s="6">
        <v>2851.77</v>
      </c>
      <c r="I242" t="s">
        <v>2197</v>
      </c>
      <c r="J242">
        <v>344</v>
      </c>
      <c r="K242" s="34">
        <f t="shared" si="22"/>
        <v>6.5151515151515155E-2</v>
      </c>
      <c r="L242">
        <v>24</v>
      </c>
      <c r="M242">
        <f t="shared" si="23"/>
        <v>1.5636363636363637</v>
      </c>
      <c r="N242" s="71">
        <v>0.54</v>
      </c>
      <c r="O242">
        <f t="shared" si="19"/>
        <v>0.84436363636363643</v>
      </c>
      <c r="P242" s="7">
        <f t="shared" si="20"/>
        <v>0.45630000000000004</v>
      </c>
      <c r="Q242" s="75">
        <f t="shared" si="21"/>
        <v>0.71348727272727286</v>
      </c>
    </row>
    <row r="243" spans="1:17" x14ac:dyDescent="0.25">
      <c r="A243">
        <v>15736</v>
      </c>
      <c r="B243">
        <v>24390</v>
      </c>
      <c r="C243" t="s">
        <v>296</v>
      </c>
      <c r="D243" t="s">
        <v>318</v>
      </c>
      <c r="E243" t="s">
        <v>94</v>
      </c>
      <c r="F243">
        <v>75</v>
      </c>
      <c r="G243" s="6">
        <v>3426.37</v>
      </c>
      <c r="H243" s="6">
        <v>3426.37</v>
      </c>
      <c r="I243" t="s">
        <v>2197</v>
      </c>
      <c r="J243">
        <v>10</v>
      </c>
      <c r="K243" s="34">
        <f t="shared" si="22"/>
        <v>1.893939393939394E-3</v>
      </c>
      <c r="L243">
        <v>24</v>
      </c>
      <c r="M243">
        <f t="shared" si="23"/>
        <v>4.5454545454545456E-2</v>
      </c>
      <c r="N243" s="71">
        <v>0.51</v>
      </c>
      <c r="O243">
        <f t="shared" si="19"/>
        <v>2.3181818181818182E-2</v>
      </c>
      <c r="P243" s="7">
        <f t="shared" si="20"/>
        <v>0.43095</v>
      </c>
      <c r="Q243" s="75">
        <f t="shared" si="21"/>
        <v>1.9588636363636364E-2</v>
      </c>
    </row>
    <row r="244" spans="1:17" x14ac:dyDescent="0.25">
      <c r="A244">
        <v>59388</v>
      </c>
      <c r="B244">
        <v>24496</v>
      </c>
      <c r="C244" t="s">
        <v>303</v>
      </c>
      <c r="D244" t="s">
        <v>324</v>
      </c>
      <c r="E244" t="s">
        <v>94</v>
      </c>
      <c r="F244">
        <v>75</v>
      </c>
      <c r="G244" s="6">
        <v>-2914.67</v>
      </c>
      <c r="H244" s="6">
        <v>2914.67</v>
      </c>
      <c r="I244" t="s">
        <v>2197</v>
      </c>
      <c r="J244">
        <v>207</v>
      </c>
      <c r="K244" s="34">
        <f t="shared" si="22"/>
        <v>3.9204545454545457E-2</v>
      </c>
      <c r="L244">
        <v>24</v>
      </c>
      <c r="M244">
        <f t="shared" si="23"/>
        <v>0.94090909090909092</v>
      </c>
      <c r="N244" s="71">
        <v>0.56000000000000005</v>
      </c>
      <c r="O244">
        <f t="shared" si="19"/>
        <v>0.52690909090909099</v>
      </c>
      <c r="P244" s="7">
        <f t="shared" si="20"/>
        <v>0.47320000000000001</v>
      </c>
      <c r="Q244" s="75">
        <f t="shared" si="21"/>
        <v>0.44523818181818181</v>
      </c>
    </row>
    <row r="245" spans="1:17" x14ac:dyDescent="0.25">
      <c r="A245">
        <v>35004</v>
      </c>
      <c r="B245">
        <v>25564</v>
      </c>
      <c r="C245" t="s">
        <v>282</v>
      </c>
      <c r="D245" t="s">
        <v>320</v>
      </c>
      <c r="E245" t="s">
        <v>94</v>
      </c>
      <c r="F245">
        <v>75</v>
      </c>
      <c r="G245" s="6">
        <v>3426.69</v>
      </c>
      <c r="H245" s="6">
        <v>3426.69</v>
      </c>
      <c r="I245" t="s">
        <v>2197</v>
      </c>
      <c r="J245">
        <v>32</v>
      </c>
      <c r="K245" s="34">
        <f t="shared" si="22"/>
        <v>6.0606060606060606E-3</v>
      </c>
      <c r="L245">
        <v>24</v>
      </c>
      <c r="M245">
        <f t="shared" si="23"/>
        <v>0.14545454545454545</v>
      </c>
      <c r="N245" s="71">
        <v>0.51</v>
      </c>
      <c r="O245">
        <f t="shared" si="19"/>
        <v>7.4181818181818182E-2</v>
      </c>
      <c r="P245" s="7">
        <f t="shared" si="20"/>
        <v>0.43095</v>
      </c>
      <c r="Q245" s="75">
        <f t="shared" si="21"/>
        <v>6.2683636363636358E-2</v>
      </c>
    </row>
    <row r="246" spans="1:17" x14ac:dyDescent="0.25">
      <c r="A246">
        <v>70943</v>
      </c>
      <c r="B246">
        <v>25710</v>
      </c>
      <c r="C246" t="s">
        <v>306</v>
      </c>
      <c r="D246" t="s">
        <v>325</v>
      </c>
      <c r="E246" t="s">
        <v>94</v>
      </c>
      <c r="F246">
        <v>75</v>
      </c>
      <c r="G246" s="6">
        <v>4395.71</v>
      </c>
      <c r="H246" s="6">
        <v>4395.71</v>
      </c>
      <c r="I246" t="s">
        <v>2197</v>
      </c>
      <c r="J246">
        <v>961</v>
      </c>
      <c r="K246" s="34">
        <f t="shared" si="22"/>
        <v>0.18200757575757576</v>
      </c>
      <c r="L246">
        <v>24</v>
      </c>
      <c r="M246">
        <f t="shared" si="23"/>
        <v>4.3681818181818182</v>
      </c>
      <c r="N246" s="71">
        <v>0.32</v>
      </c>
      <c r="O246">
        <f t="shared" si="19"/>
        <v>1.3978181818181818</v>
      </c>
      <c r="P246" s="7">
        <f t="shared" si="20"/>
        <v>0.27039999999999997</v>
      </c>
      <c r="Q246" s="75">
        <f t="shared" si="21"/>
        <v>1.1811563636363636</v>
      </c>
    </row>
    <row r="247" spans="1:17" x14ac:dyDescent="0.25">
      <c r="A247">
        <v>33611</v>
      </c>
      <c r="B247">
        <v>26093</v>
      </c>
      <c r="C247" t="s">
        <v>324</v>
      </c>
      <c r="D247" t="s">
        <v>326</v>
      </c>
      <c r="E247" t="s">
        <v>94</v>
      </c>
      <c r="F247">
        <v>75</v>
      </c>
      <c r="G247" s="6">
        <v>-2907.65</v>
      </c>
      <c r="H247" s="6">
        <v>2907.65</v>
      </c>
      <c r="I247" t="s">
        <v>2197</v>
      </c>
      <c r="J247">
        <v>29</v>
      </c>
      <c r="K247" s="34">
        <f t="shared" si="22"/>
        <v>5.4924242424242422E-3</v>
      </c>
      <c r="L247">
        <v>24</v>
      </c>
      <c r="M247">
        <f t="shared" si="23"/>
        <v>0.13181818181818181</v>
      </c>
      <c r="N247" s="71">
        <v>0.56000000000000005</v>
      </c>
      <c r="O247">
        <f t="shared" si="19"/>
        <v>7.3818181818181824E-2</v>
      </c>
      <c r="P247" s="7">
        <f t="shared" si="20"/>
        <v>0.47320000000000001</v>
      </c>
      <c r="Q247" s="75">
        <f t="shared" si="21"/>
        <v>6.2376363636363633E-2</v>
      </c>
    </row>
    <row r="248" spans="1:17" x14ac:dyDescent="0.25">
      <c r="A248">
        <v>29729</v>
      </c>
      <c r="B248">
        <v>27049</v>
      </c>
      <c r="C248" t="s">
        <v>1548</v>
      </c>
      <c r="D248" t="s">
        <v>1607</v>
      </c>
      <c r="E248" t="s">
        <v>70</v>
      </c>
      <c r="F248">
        <v>130</v>
      </c>
      <c r="G248" s="6">
        <v>4945.6499999999996</v>
      </c>
      <c r="H248" s="6">
        <v>4945.6499999999996</v>
      </c>
      <c r="I248" t="s">
        <v>2126</v>
      </c>
      <c r="J248">
        <v>24</v>
      </c>
      <c r="K248" s="34">
        <f t="shared" si="22"/>
        <v>4.5454545454545452E-3</v>
      </c>
      <c r="L248">
        <v>24</v>
      </c>
      <c r="M248">
        <f t="shared" si="23"/>
        <v>0.10909090909090909</v>
      </c>
      <c r="N248" s="71">
        <v>0.22</v>
      </c>
      <c r="O248">
        <f t="shared" si="19"/>
        <v>2.4E-2</v>
      </c>
      <c r="P248" s="7">
        <f t="shared" si="20"/>
        <v>0.18589999999999998</v>
      </c>
      <c r="Q248" s="75">
        <f t="shared" si="21"/>
        <v>2.0279999999999996E-2</v>
      </c>
    </row>
    <row r="249" spans="1:17" x14ac:dyDescent="0.25">
      <c r="A249">
        <v>70989</v>
      </c>
      <c r="B249">
        <v>29957</v>
      </c>
      <c r="C249" t="s">
        <v>308</v>
      </c>
      <c r="D249" t="s">
        <v>274</v>
      </c>
      <c r="E249" t="s">
        <v>94</v>
      </c>
      <c r="F249">
        <v>75</v>
      </c>
      <c r="G249" s="6">
        <v>-3129.21</v>
      </c>
      <c r="H249" s="6">
        <v>3129.21</v>
      </c>
      <c r="I249" t="s">
        <v>2197</v>
      </c>
      <c r="J249" s="8">
        <v>1022</v>
      </c>
      <c r="K249" s="34">
        <f t="shared" si="22"/>
        <v>0.19356060606060607</v>
      </c>
      <c r="L249">
        <v>24</v>
      </c>
      <c r="M249">
        <f t="shared" si="23"/>
        <v>4.6454545454545455</v>
      </c>
      <c r="N249" s="71">
        <v>0.57999999999999996</v>
      </c>
      <c r="O249">
        <f t="shared" si="19"/>
        <v>2.6943636363636361</v>
      </c>
      <c r="P249" s="7">
        <f t="shared" si="20"/>
        <v>0.49009999999999992</v>
      </c>
      <c r="Q249" s="75">
        <f t="shared" si="21"/>
        <v>2.2767372727272726</v>
      </c>
    </row>
    <row r="250" spans="1:17" x14ac:dyDescent="0.25">
      <c r="A250">
        <v>70249</v>
      </c>
      <c r="B250">
        <v>30544</v>
      </c>
      <c r="C250" t="s">
        <v>288</v>
      </c>
      <c r="D250" t="s">
        <v>325</v>
      </c>
      <c r="E250" t="s">
        <v>94</v>
      </c>
      <c r="F250">
        <v>75</v>
      </c>
      <c r="G250" s="6">
        <v>-4040.47</v>
      </c>
      <c r="H250" s="6">
        <v>4040.47</v>
      </c>
      <c r="I250" t="s">
        <v>2197</v>
      </c>
      <c r="J250">
        <v>614</v>
      </c>
      <c r="K250" s="34">
        <f t="shared" si="22"/>
        <v>0.11628787878787879</v>
      </c>
      <c r="L250">
        <v>24</v>
      </c>
      <c r="M250">
        <f t="shared" si="23"/>
        <v>2.790909090909091</v>
      </c>
      <c r="N250" s="71">
        <v>0.35</v>
      </c>
      <c r="O250">
        <f t="shared" si="19"/>
        <v>0.97681818181818181</v>
      </c>
      <c r="P250" s="7">
        <f t="shared" si="20"/>
        <v>0.29574999999999996</v>
      </c>
      <c r="Q250" s="75">
        <f t="shared" si="21"/>
        <v>0.82541136363636358</v>
      </c>
    </row>
    <row r="251" spans="1:17" x14ac:dyDescent="0.25">
      <c r="A251">
        <v>29800</v>
      </c>
      <c r="B251">
        <v>33830</v>
      </c>
      <c r="C251" t="s">
        <v>304</v>
      </c>
      <c r="D251" t="s">
        <v>273</v>
      </c>
      <c r="E251" t="s">
        <v>94</v>
      </c>
      <c r="F251">
        <v>75</v>
      </c>
      <c r="G251" s="6">
        <v>3189.67</v>
      </c>
      <c r="H251" s="6">
        <v>3189.67</v>
      </c>
      <c r="I251" t="s">
        <v>2197</v>
      </c>
      <c r="J251">
        <v>24</v>
      </c>
      <c r="K251" s="34">
        <f t="shared" si="22"/>
        <v>4.5454545454545452E-3</v>
      </c>
      <c r="L251">
        <v>24</v>
      </c>
      <c r="M251">
        <f t="shared" si="23"/>
        <v>0.10909090909090909</v>
      </c>
      <c r="N251" s="71">
        <v>0.56999999999999995</v>
      </c>
      <c r="O251">
        <f t="shared" si="19"/>
        <v>6.2181818181818171E-2</v>
      </c>
      <c r="P251" s="7">
        <f t="shared" si="20"/>
        <v>0.48164999999999997</v>
      </c>
      <c r="Q251" s="75">
        <f t="shared" si="21"/>
        <v>5.2543636363636355E-2</v>
      </c>
    </row>
    <row r="252" spans="1:17" x14ac:dyDescent="0.25">
      <c r="A252">
        <v>35465</v>
      </c>
      <c r="B252">
        <v>35879</v>
      </c>
      <c r="C252" t="s">
        <v>307</v>
      </c>
      <c r="D252" t="s">
        <v>334</v>
      </c>
      <c r="E252" t="s">
        <v>94</v>
      </c>
      <c r="F252">
        <v>75</v>
      </c>
      <c r="G252" s="6">
        <v>-4739.1400000000003</v>
      </c>
      <c r="H252" s="6">
        <v>4739.1400000000003</v>
      </c>
      <c r="I252" t="s">
        <v>2197</v>
      </c>
      <c r="J252">
        <v>33</v>
      </c>
      <c r="K252" s="34">
        <f t="shared" si="22"/>
        <v>6.2500000000000003E-3</v>
      </c>
      <c r="L252">
        <v>24</v>
      </c>
      <c r="M252">
        <f t="shared" si="23"/>
        <v>0.15000000000000002</v>
      </c>
      <c r="N252" s="71">
        <v>0.3</v>
      </c>
      <c r="O252">
        <f t="shared" si="19"/>
        <v>4.5000000000000005E-2</v>
      </c>
      <c r="P252" s="7">
        <f t="shared" si="20"/>
        <v>0.2535</v>
      </c>
      <c r="Q252" s="75">
        <f t="shared" si="21"/>
        <v>3.8025000000000003E-2</v>
      </c>
    </row>
    <row r="253" spans="1:17" x14ac:dyDescent="0.25">
      <c r="A253">
        <v>57166</v>
      </c>
      <c r="B253">
        <v>37433</v>
      </c>
      <c r="C253" t="s">
        <v>290</v>
      </c>
      <c r="D253" t="s">
        <v>321</v>
      </c>
      <c r="E253" t="s">
        <v>94</v>
      </c>
      <c r="F253">
        <v>75</v>
      </c>
      <c r="G253" s="6">
        <v>-2795.47</v>
      </c>
      <c r="H253" s="6">
        <v>2795.47</v>
      </c>
      <c r="I253" t="s">
        <v>2197</v>
      </c>
      <c r="J253">
        <v>184</v>
      </c>
      <c r="K253" s="34">
        <f t="shared" si="22"/>
        <v>3.4848484848484851E-2</v>
      </c>
      <c r="L253">
        <v>24</v>
      </c>
      <c r="M253">
        <f t="shared" si="23"/>
        <v>0.83636363636363642</v>
      </c>
      <c r="N253" s="71">
        <v>0.55000000000000004</v>
      </c>
      <c r="O253">
        <f t="shared" si="19"/>
        <v>0.46000000000000008</v>
      </c>
      <c r="P253" s="7">
        <f t="shared" si="20"/>
        <v>0.46475</v>
      </c>
      <c r="Q253" s="75">
        <f t="shared" si="21"/>
        <v>0.38870000000000005</v>
      </c>
    </row>
    <row r="254" spans="1:17" x14ac:dyDescent="0.25">
      <c r="A254">
        <v>17241</v>
      </c>
      <c r="B254">
        <v>38108</v>
      </c>
      <c r="C254" t="s">
        <v>300</v>
      </c>
      <c r="D254" t="s">
        <v>312</v>
      </c>
      <c r="E254" t="s">
        <v>94</v>
      </c>
      <c r="F254">
        <v>75</v>
      </c>
      <c r="G254" s="6">
        <v>-4739.82</v>
      </c>
      <c r="H254" s="6">
        <v>4739.82</v>
      </c>
      <c r="I254" t="s">
        <v>2197</v>
      </c>
      <c r="J254">
        <v>12</v>
      </c>
      <c r="K254" s="34">
        <f t="shared" si="22"/>
        <v>2.2727272727272726E-3</v>
      </c>
      <c r="L254">
        <v>24</v>
      </c>
      <c r="M254">
        <f t="shared" si="23"/>
        <v>5.4545454545454543E-2</v>
      </c>
      <c r="N254" s="71">
        <v>0.3</v>
      </c>
      <c r="O254">
        <f t="shared" si="19"/>
        <v>1.6363636363636361E-2</v>
      </c>
      <c r="P254" s="7">
        <f t="shared" si="20"/>
        <v>0.2535</v>
      </c>
      <c r="Q254" s="75">
        <f t="shared" si="21"/>
        <v>1.3827272727272726E-2</v>
      </c>
    </row>
    <row r="255" spans="1:17" x14ac:dyDescent="0.25">
      <c r="A255">
        <v>34563</v>
      </c>
      <c r="B255">
        <v>38684</v>
      </c>
      <c r="C255" t="s">
        <v>336</v>
      </c>
      <c r="D255" t="s">
        <v>283</v>
      </c>
      <c r="E255" t="s">
        <v>94</v>
      </c>
      <c r="F255">
        <v>75</v>
      </c>
      <c r="G255" s="6">
        <v>-3679.96</v>
      </c>
      <c r="H255" s="6">
        <v>3679.96</v>
      </c>
      <c r="I255" t="s">
        <v>2197</v>
      </c>
      <c r="J255">
        <v>31</v>
      </c>
      <c r="K255" s="34">
        <f t="shared" si="22"/>
        <v>5.8712121212121209E-3</v>
      </c>
      <c r="L255">
        <v>24</v>
      </c>
      <c r="M255">
        <f t="shared" si="23"/>
        <v>0.1409090909090909</v>
      </c>
      <c r="N255" s="71">
        <v>0.38</v>
      </c>
      <c r="O255">
        <f t="shared" si="19"/>
        <v>5.3545454545454542E-2</v>
      </c>
      <c r="P255" s="7">
        <f t="shared" si="20"/>
        <v>0.3211</v>
      </c>
      <c r="Q255" s="75">
        <f t="shared" si="21"/>
        <v>4.5245909090909087E-2</v>
      </c>
    </row>
    <row r="256" spans="1:17" x14ac:dyDescent="0.25">
      <c r="A256">
        <v>71013</v>
      </c>
      <c r="B256">
        <v>38952</v>
      </c>
      <c r="C256" t="s">
        <v>334</v>
      </c>
      <c r="D256" t="s">
        <v>313</v>
      </c>
      <c r="E256" t="s">
        <v>94</v>
      </c>
      <c r="F256">
        <v>75</v>
      </c>
      <c r="G256" s="6">
        <v>-4739.22</v>
      </c>
      <c r="H256" s="6">
        <v>4739.22</v>
      </c>
      <c r="I256" t="s">
        <v>2197</v>
      </c>
      <c r="J256" s="8">
        <v>1111</v>
      </c>
      <c r="K256" s="34">
        <f t="shared" si="22"/>
        <v>0.21041666666666667</v>
      </c>
      <c r="L256">
        <v>24</v>
      </c>
      <c r="M256">
        <f t="shared" si="23"/>
        <v>5.05</v>
      </c>
      <c r="N256" s="71">
        <v>0.3</v>
      </c>
      <c r="O256">
        <f t="shared" si="19"/>
        <v>1.5149999999999999</v>
      </c>
      <c r="P256" s="7">
        <f t="shared" si="20"/>
        <v>0.2535</v>
      </c>
      <c r="Q256" s="75">
        <f t="shared" si="21"/>
        <v>1.2801750000000001</v>
      </c>
    </row>
    <row r="257" spans="1:18" x14ac:dyDescent="0.25">
      <c r="A257">
        <v>42430</v>
      </c>
      <c r="B257">
        <v>39662</v>
      </c>
      <c r="C257" t="s">
        <v>1021</v>
      </c>
      <c r="D257" t="s">
        <v>1379</v>
      </c>
      <c r="E257" t="s">
        <v>70</v>
      </c>
      <c r="F257" s="6">
        <v>130</v>
      </c>
      <c r="G257" s="6">
        <v>-2499.9699999999998</v>
      </c>
      <c r="H257" s="6">
        <v>2499.9699999999998</v>
      </c>
      <c r="I257" t="s">
        <v>2126</v>
      </c>
      <c r="J257">
        <v>55</v>
      </c>
      <c r="K257" s="34">
        <f t="shared" si="22"/>
        <v>1.0416666666666666E-2</v>
      </c>
      <c r="L257">
        <v>24</v>
      </c>
      <c r="M257">
        <f t="shared" si="23"/>
        <v>0.25</v>
      </c>
      <c r="N257" s="71">
        <v>0.22</v>
      </c>
      <c r="O257">
        <f t="shared" si="19"/>
        <v>5.5E-2</v>
      </c>
      <c r="P257" s="7">
        <f t="shared" si="20"/>
        <v>0.18589999999999998</v>
      </c>
      <c r="Q257" s="75">
        <f t="shared" si="21"/>
        <v>4.6474999999999995E-2</v>
      </c>
    </row>
    <row r="258" spans="1:18" x14ac:dyDescent="0.25">
      <c r="A258">
        <v>70540</v>
      </c>
      <c r="B258">
        <v>42200</v>
      </c>
      <c r="C258" t="s">
        <v>326</v>
      </c>
      <c r="D258" t="s">
        <v>305</v>
      </c>
      <c r="E258" t="s">
        <v>94</v>
      </c>
      <c r="F258">
        <v>75</v>
      </c>
      <c r="G258" s="6">
        <v>-2960.54</v>
      </c>
      <c r="H258" s="6">
        <v>2960.54</v>
      </c>
      <c r="I258" t="s">
        <v>2197</v>
      </c>
      <c r="J258">
        <v>708</v>
      </c>
      <c r="K258" s="34">
        <f t="shared" si="22"/>
        <v>0.13409090909090909</v>
      </c>
      <c r="L258">
        <v>24</v>
      </c>
      <c r="M258">
        <f t="shared" si="23"/>
        <v>3.2181818181818183</v>
      </c>
      <c r="N258" s="71">
        <v>0.55000000000000004</v>
      </c>
      <c r="O258">
        <f t="shared" ref="O258:O321" si="24">M258*N258</f>
        <v>1.7700000000000002</v>
      </c>
      <c r="P258" s="7">
        <f t="shared" si="20"/>
        <v>0.46475</v>
      </c>
      <c r="Q258" s="75">
        <f t="shared" si="21"/>
        <v>1.4956499999999999</v>
      </c>
    </row>
    <row r="259" spans="1:18" x14ac:dyDescent="0.25">
      <c r="A259">
        <v>45173</v>
      </c>
      <c r="B259">
        <v>44093</v>
      </c>
      <c r="C259" t="s">
        <v>337</v>
      </c>
      <c r="D259" t="s">
        <v>335</v>
      </c>
      <c r="E259" t="s">
        <v>64</v>
      </c>
      <c r="F259">
        <v>75</v>
      </c>
      <c r="G259">
        <v>-383.19</v>
      </c>
      <c r="H259">
        <v>383.19</v>
      </c>
      <c r="I259" t="s">
        <v>2198</v>
      </c>
      <c r="J259">
        <v>74</v>
      </c>
      <c r="K259" s="34">
        <f t="shared" si="22"/>
        <v>1.4015151515151515E-2</v>
      </c>
      <c r="L259">
        <v>24</v>
      </c>
      <c r="M259">
        <f t="shared" si="23"/>
        <v>0.33636363636363636</v>
      </c>
      <c r="N259" s="71">
        <v>1.01</v>
      </c>
      <c r="O259">
        <f t="shared" si="24"/>
        <v>0.33972727272727271</v>
      </c>
      <c r="P259" s="7">
        <f t="shared" ref="P259:P322" si="25">N259*0.845</f>
        <v>0.85344999999999993</v>
      </c>
      <c r="Q259" s="75">
        <f t="shared" ref="Q259:Q322" si="26">M259*P259</f>
        <v>0.28706954545454544</v>
      </c>
    </row>
    <row r="260" spans="1:18" x14ac:dyDescent="0.25">
      <c r="A260">
        <v>16003</v>
      </c>
      <c r="B260">
        <v>347714</v>
      </c>
      <c r="C260" t="s">
        <v>1300</v>
      </c>
      <c r="D260" t="s">
        <v>1093</v>
      </c>
      <c r="E260" t="s">
        <v>70</v>
      </c>
      <c r="F260">
        <v>130</v>
      </c>
      <c r="G260" s="6">
        <v>-1886.71</v>
      </c>
      <c r="H260" s="6">
        <v>1886.71</v>
      </c>
      <c r="I260" t="s">
        <v>2126</v>
      </c>
      <c r="J260">
        <v>11</v>
      </c>
      <c r="K260" s="34">
        <f t="shared" si="22"/>
        <v>2.0833333333333333E-3</v>
      </c>
      <c r="L260">
        <v>24</v>
      </c>
      <c r="M260">
        <f t="shared" si="23"/>
        <v>0.05</v>
      </c>
      <c r="N260" s="71">
        <v>0.22</v>
      </c>
      <c r="O260">
        <f t="shared" si="24"/>
        <v>1.1000000000000001E-2</v>
      </c>
      <c r="P260" s="7">
        <f t="shared" si="25"/>
        <v>0.18589999999999998</v>
      </c>
      <c r="Q260" s="75">
        <f t="shared" si="26"/>
        <v>9.2949999999999994E-3</v>
      </c>
    </row>
    <row r="261" spans="1:18" x14ac:dyDescent="0.25">
      <c r="A261">
        <v>7532</v>
      </c>
      <c r="B261">
        <v>347715</v>
      </c>
      <c r="C261" t="s">
        <v>1020</v>
      </c>
      <c r="D261" t="s">
        <v>1021</v>
      </c>
      <c r="E261" t="s">
        <v>70</v>
      </c>
      <c r="F261" s="6">
        <v>130</v>
      </c>
      <c r="G261" s="6">
        <v>-2499.89</v>
      </c>
      <c r="H261" s="6">
        <v>2499.89</v>
      </c>
      <c r="I261" t="s">
        <v>2126</v>
      </c>
      <c r="J261">
        <v>4</v>
      </c>
      <c r="K261" s="34">
        <f t="shared" si="22"/>
        <v>7.5757575757575758E-4</v>
      </c>
      <c r="L261">
        <v>24</v>
      </c>
      <c r="M261">
        <f t="shared" si="23"/>
        <v>1.8181818181818181E-2</v>
      </c>
      <c r="N261" s="71">
        <v>0.22</v>
      </c>
      <c r="O261">
        <f t="shared" si="24"/>
        <v>4.0000000000000001E-3</v>
      </c>
      <c r="P261" s="7">
        <f t="shared" si="25"/>
        <v>0.18589999999999998</v>
      </c>
      <c r="Q261" s="75">
        <f t="shared" si="26"/>
        <v>3.3799999999999993E-3</v>
      </c>
    </row>
    <row r="262" spans="1:18" x14ac:dyDescent="0.25">
      <c r="A262">
        <v>71554</v>
      </c>
      <c r="B262" t="s">
        <v>2074</v>
      </c>
      <c r="C262" t="s">
        <v>1093</v>
      </c>
      <c r="D262" t="s">
        <v>2073</v>
      </c>
      <c r="E262" t="s">
        <v>70</v>
      </c>
      <c r="F262">
        <v>130</v>
      </c>
      <c r="G262" s="6">
        <v>-1886.79</v>
      </c>
      <c r="H262" s="6">
        <v>1886.79</v>
      </c>
      <c r="I262" t="s">
        <v>2126</v>
      </c>
      <c r="J262">
        <v>5</v>
      </c>
      <c r="K262" s="34">
        <f t="shared" si="22"/>
        <v>9.46969696969697E-4</v>
      </c>
      <c r="L262">
        <v>24</v>
      </c>
      <c r="M262">
        <f t="shared" si="23"/>
        <v>2.2727272727272728E-2</v>
      </c>
      <c r="N262" s="71">
        <v>0.22</v>
      </c>
      <c r="O262">
        <f t="shared" si="24"/>
        <v>5.0000000000000001E-3</v>
      </c>
      <c r="P262" s="7">
        <f t="shared" si="25"/>
        <v>0.18589999999999998</v>
      </c>
      <c r="Q262" s="75">
        <f t="shared" si="26"/>
        <v>4.2249999999999996E-3</v>
      </c>
    </row>
    <row r="263" spans="1:18" x14ac:dyDescent="0.25">
      <c r="A263">
        <v>71555</v>
      </c>
      <c r="B263" t="s">
        <v>2075</v>
      </c>
      <c r="C263" t="s">
        <v>2073</v>
      </c>
      <c r="D263" t="s">
        <v>1547</v>
      </c>
      <c r="E263" t="s">
        <v>70</v>
      </c>
      <c r="F263">
        <v>130</v>
      </c>
      <c r="G263" s="6">
        <v>4945.8100000000004</v>
      </c>
      <c r="H263" s="6">
        <v>4945.8100000000004</v>
      </c>
      <c r="I263" t="s">
        <v>2126</v>
      </c>
      <c r="J263">
        <v>6</v>
      </c>
      <c r="K263" s="34">
        <f t="shared" si="22"/>
        <v>1.1363636363636363E-3</v>
      </c>
      <c r="L263">
        <v>24</v>
      </c>
      <c r="M263">
        <f t="shared" si="23"/>
        <v>2.7272727272727271E-2</v>
      </c>
      <c r="N263" s="71">
        <v>0.22</v>
      </c>
      <c r="O263">
        <f t="shared" si="24"/>
        <v>6.0000000000000001E-3</v>
      </c>
      <c r="P263" s="7">
        <f t="shared" si="25"/>
        <v>0.18589999999999998</v>
      </c>
      <c r="Q263" s="75">
        <f t="shared" si="26"/>
        <v>5.069999999999999E-3</v>
      </c>
    </row>
    <row r="264" spans="1:18" x14ac:dyDescent="0.25">
      <c r="A264">
        <v>71558</v>
      </c>
      <c r="B264" t="s">
        <v>2077</v>
      </c>
      <c r="C264" t="s">
        <v>1020</v>
      </c>
      <c r="D264" t="s">
        <v>2076</v>
      </c>
      <c r="E264" t="s">
        <v>791</v>
      </c>
      <c r="F264">
        <v>130</v>
      </c>
      <c r="G264" s="6">
        <v>6832.6</v>
      </c>
      <c r="H264" s="6">
        <v>6832.6</v>
      </c>
      <c r="I264" t="s">
        <v>2126</v>
      </c>
      <c r="J264">
        <v>6</v>
      </c>
      <c r="K264" s="34">
        <f t="shared" si="22"/>
        <v>1.1363636363636363E-3</v>
      </c>
      <c r="L264">
        <v>20</v>
      </c>
      <c r="M264">
        <f t="shared" si="23"/>
        <v>2.2727272727272728E-2</v>
      </c>
      <c r="N264" s="71">
        <v>0.22</v>
      </c>
      <c r="O264">
        <f t="shared" si="24"/>
        <v>5.0000000000000001E-3</v>
      </c>
      <c r="P264" s="7">
        <f t="shared" si="25"/>
        <v>0.18589999999999998</v>
      </c>
      <c r="Q264" s="75">
        <f t="shared" si="26"/>
        <v>4.2249999999999996E-3</v>
      </c>
      <c r="R264" s="75">
        <f>SUM(Q264)</f>
        <v>4.2249999999999996E-3</v>
      </c>
    </row>
    <row r="265" spans="1:18" x14ac:dyDescent="0.25">
      <c r="A265">
        <v>21443</v>
      </c>
      <c r="B265">
        <v>823</v>
      </c>
      <c r="C265" t="s">
        <v>1450</v>
      </c>
      <c r="D265" t="s">
        <v>1451</v>
      </c>
      <c r="E265" t="s">
        <v>94</v>
      </c>
      <c r="F265">
        <v>100.5</v>
      </c>
      <c r="G265">
        <v>-852.94</v>
      </c>
      <c r="H265">
        <v>852.94</v>
      </c>
      <c r="I265" t="s">
        <v>2200</v>
      </c>
      <c r="J265">
        <v>15</v>
      </c>
      <c r="K265" s="34">
        <f t="shared" si="22"/>
        <v>2.840909090909091E-3</v>
      </c>
      <c r="L265">
        <v>16</v>
      </c>
      <c r="M265">
        <f t="shared" si="23"/>
        <v>4.5454545454545456E-2</v>
      </c>
      <c r="N265" s="71">
        <v>0.11</v>
      </c>
      <c r="O265">
        <f t="shared" si="24"/>
        <v>5.0000000000000001E-3</v>
      </c>
      <c r="P265" s="7">
        <f t="shared" si="25"/>
        <v>9.2949999999999991E-2</v>
      </c>
      <c r="Q265" s="75">
        <f t="shared" si="26"/>
        <v>4.2249999999999996E-3</v>
      </c>
      <c r="R265" s="75">
        <f>SUM(Q265:Q367)</f>
        <v>8.5085098484848452</v>
      </c>
    </row>
    <row r="266" spans="1:18" x14ac:dyDescent="0.25">
      <c r="A266">
        <v>45269</v>
      </c>
      <c r="B266">
        <v>1537</v>
      </c>
      <c r="C266" t="s">
        <v>1115</v>
      </c>
      <c r="D266" t="s">
        <v>1321</v>
      </c>
      <c r="E266" t="s">
        <v>94</v>
      </c>
      <c r="F266">
        <v>100.5</v>
      </c>
      <c r="G266" s="6">
        <v>-1248.3599999999999</v>
      </c>
      <c r="H266" s="6">
        <v>1248.3599999999999</v>
      </c>
      <c r="I266" t="s">
        <v>2200</v>
      </c>
      <c r="J266">
        <v>73</v>
      </c>
      <c r="K266" s="34">
        <f t="shared" si="22"/>
        <v>1.3825757575757576E-2</v>
      </c>
      <c r="L266">
        <v>16</v>
      </c>
      <c r="M266">
        <f t="shared" si="23"/>
        <v>0.22121212121212122</v>
      </c>
      <c r="N266" s="71">
        <v>0.05</v>
      </c>
      <c r="O266">
        <f t="shared" si="24"/>
        <v>1.1060606060606062E-2</v>
      </c>
      <c r="P266" s="7">
        <f t="shared" si="25"/>
        <v>4.2250000000000003E-2</v>
      </c>
      <c r="Q266" s="75">
        <f t="shared" si="26"/>
        <v>9.3462121212121215E-3</v>
      </c>
    </row>
    <row r="267" spans="1:18" x14ac:dyDescent="0.25">
      <c r="A267">
        <v>30950</v>
      </c>
      <c r="B267">
        <v>1558</v>
      </c>
      <c r="C267" t="s">
        <v>1081</v>
      </c>
      <c r="D267" t="s">
        <v>953</v>
      </c>
      <c r="E267" t="s">
        <v>94</v>
      </c>
      <c r="F267">
        <v>100.5</v>
      </c>
      <c r="G267">
        <v>814.89</v>
      </c>
      <c r="H267">
        <v>814.89</v>
      </c>
      <c r="I267" t="s">
        <v>2196</v>
      </c>
      <c r="J267">
        <v>25</v>
      </c>
      <c r="K267" s="34">
        <f t="shared" si="22"/>
        <v>4.734848484848485E-3</v>
      </c>
      <c r="L267">
        <v>16</v>
      </c>
      <c r="M267">
        <f t="shared" si="23"/>
        <v>7.575757575757576E-2</v>
      </c>
      <c r="N267" s="71">
        <v>0.17</v>
      </c>
      <c r="O267">
        <f t="shared" si="24"/>
        <v>1.287878787878788E-2</v>
      </c>
      <c r="P267" s="7">
        <f t="shared" si="25"/>
        <v>0.14365</v>
      </c>
      <c r="Q267" s="75">
        <f t="shared" si="26"/>
        <v>1.0882575757575758E-2</v>
      </c>
    </row>
    <row r="268" spans="1:18" x14ac:dyDescent="0.25">
      <c r="A268">
        <v>63256</v>
      </c>
      <c r="B268">
        <v>2502</v>
      </c>
      <c r="C268" t="s">
        <v>1199</v>
      </c>
      <c r="D268" t="s">
        <v>1821</v>
      </c>
      <c r="E268" t="s">
        <v>94</v>
      </c>
      <c r="F268">
        <v>100.5</v>
      </c>
      <c r="G268" s="6">
        <v>-1250.43</v>
      </c>
      <c r="H268" s="6">
        <v>1250.43</v>
      </c>
      <c r="I268" t="s">
        <v>2200</v>
      </c>
      <c r="J268">
        <v>253</v>
      </c>
      <c r="K268" s="34">
        <f t="shared" si="22"/>
        <v>4.791666666666667E-2</v>
      </c>
      <c r="L268">
        <v>16</v>
      </c>
      <c r="M268">
        <f t="shared" si="23"/>
        <v>0.76666666666666672</v>
      </c>
      <c r="N268" s="71">
        <v>0.05</v>
      </c>
      <c r="O268">
        <f t="shared" si="24"/>
        <v>3.8333333333333337E-2</v>
      </c>
      <c r="P268" s="7">
        <f t="shared" si="25"/>
        <v>4.2250000000000003E-2</v>
      </c>
      <c r="Q268" s="75">
        <f t="shared" si="26"/>
        <v>3.2391666666666673E-2</v>
      </c>
    </row>
    <row r="269" spans="1:18" x14ac:dyDescent="0.25">
      <c r="A269">
        <v>48314</v>
      </c>
      <c r="B269">
        <v>2701</v>
      </c>
      <c r="C269" t="s">
        <v>1635</v>
      </c>
      <c r="D269" t="s">
        <v>854</v>
      </c>
      <c r="E269" t="s">
        <v>94</v>
      </c>
      <c r="F269">
        <v>100.5</v>
      </c>
      <c r="G269">
        <v>-674.16</v>
      </c>
      <c r="H269">
        <v>674.16</v>
      </c>
      <c r="I269" t="s">
        <v>2196</v>
      </c>
      <c r="J269">
        <v>95</v>
      </c>
      <c r="K269" s="34">
        <f t="shared" si="22"/>
        <v>1.7992424242424244E-2</v>
      </c>
      <c r="L269">
        <v>16</v>
      </c>
      <c r="M269">
        <f t="shared" si="23"/>
        <v>0.2878787878787879</v>
      </c>
      <c r="N269" s="71">
        <v>0.51</v>
      </c>
      <c r="O269">
        <f t="shared" si="24"/>
        <v>0.14681818181818182</v>
      </c>
      <c r="P269" s="7">
        <f t="shared" si="25"/>
        <v>0.43095</v>
      </c>
      <c r="Q269" s="75">
        <f t="shared" si="26"/>
        <v>0.12406136363636365</v>
      </c>
    </row>
    <row r="270" spans="1:18" x14ac:dyDescent="0.25">
      <c r="A270">
        <v>36858</v>
      </c>
      <c r="B270">
        <v>2801</v>
      </c>
      <c r="C270" t="s">
        <v>948</v>
      </c>
      <c r="D270" t="s">
        <v>1731</v>
      </c>
      <c r="E270" t="s">
        <v>94</v>
      </c>
      <c r="F270">
        <v>100.5</v>
      </c>
      <c r="G270">
        <v>-276.19</v>
      </c>
      <c r="H270">
        <v>276.19</v>
      </c>
      <c r="I270" t="s">
        <v>2196</v>
      </c>
      <c r="J270">
        <v>35</v>
      </c>
      <c r="K270" s="34">
        <f t="shared" si="22"/>
        <v>6.628787878787879E-3</v>
      </c>
      <c r="L270">
        <v>16</v>
      </c>
      <c r="M270">
        <f t="shared" si="23"/>
        <v>0.10606060606060606</v>
      </c>
      <c r="N270" s="71">
        <v>0.59</v>
      </c>
      <c r="O270">
        <f t="shared" si="24"/>
        <v>6.2575757575757576E-2</v>
      </c>
      <c r="P270" s="7">
        <f t="shared" si="25"/>
        <v>0.49854999999999994</v>
      </c>
      <c r="Q270" s="75">
        <f t="shared" si="26"/>
        <v>5.2876515151515147E-2</v>
      </c>
    </row>
    <row r="271" spans="1:18" x14ac:dyDescent="0.25">
      <c r="A271">
        <v>39028</v>
      </c>
      <c r="B271">
        <v>3800</v>
      </c>
      <c r="C271" t="s">
        <v>1426</v>
      </c>
      <c r="D271" t="s">
        <v>1300</v>
      </c>
      <c r="E271" t="s">
        <v>70</v>
      </c>
      <c r="F271">
        <v>130</v>
      </c>
      <c r="G271" s="6">
        <v>-1886.63</v>
      </c>
      <c r="H271" s="6">
        <v>1886.63</v>
      </c>
      <c r="I271" t="s">
        <v>2126</v>
      </c>
      <c r="J271">
        <v>45</v>
      </c>
      <c r="K271" s="34">
        <f t="shared" si="22"/>
        <v>8.5227272727272721E-3</v>
      </c>
      <c r="L271">
        <v>16</v>
      </c>
      <c r="M271">
        <f t="shared" si="23"/>
        <v>0.13636363636363635</v>
      </c>
      <c r="N271" s="71">
        <v>0.22</v>
      </c>
      <c r="O271">
        <f t="shared" si="24"/>
        <v>0.03</v>
      </c>
      <c r="P271" s="7">
        <f t="shared" si="25"/>
        <v>0.18589999999999998</v>
      </c>
      <c r="Q271" s="75">
        <f t="shared" si="26"/>
        <v>2.5349999999999994E-2</v>
      </c>
    </row>
    <row r="272" spans="1:18" x14ac:dyDescent="0.25">
      <c r="A272">
        <v>66397</v>
      </c>
      <c r="B272">
        <v>4405</v>
      </c>
      <c r="C272" t="s">
        <v>1565</v>
      </c>
      <c r="D272" t="s">
        <v>1786</v>
      </c>
      <c r="E272" t="s">
        <v>94</v>
      </c>
      <c r="F272">
        <v>100.5</v>
      </c>
      <c r="G272">
        <v>-832.21</v>
      </c>
      <c r="H272">
        <v>832.21</v>
      </c>
      <c r="I272" t="s">
        <v>2196</v>
      </c>
      <c r="J272">
        <v>336</v>
      </c>
      <c r="K272" s="34">
        <f t="shared" si="22"/>
        <v>6.363636363636363E-2</v>
      </c>
      <c r="L272">
        <v>16</v>
      </c>
      <c r="M272">
        <f t="shared" si="23"/>
        <v>1.0181818181818181</v>
      </c>
      <c r="N272" s="71">
        <v>0.17</v>
      </c>
      <c r="O272">
        <f t="shared" si="24"/>
        <v>0.17309090909090907</v>
      </c>
      <c r="P272" s="7">
        <f t="shared" si="25"/>
        <v>0.14365</v>
      </c>
      <c r="Q272" s="75">
        <f t="shared" si="26"/>
        <v>0.14626181818181816</v>
      </c>
    </row>
    <row r="273" spans="1:17" x14ac:dyDescent="0.25">
      <c r="A273">
        <v>6627</v>
      </c>
      <c r="B273">
        <v>4838</v>
      </c>
      <c r="C273" t="s">
        <v>897</v>
      </c>
      <c r="D273" t="s">
        <v>898</v>
      </c>
      <c r="E273" t="s">
        <v>94</v>
      </c>
      <c r="F273">
        <v>100.5</v>
      </c>
      <c r="G273">
        <v>-484.91</v>
      </c>
      <c r="H273">
        <v>484.91</v>
      </c>
      <c r="I273" t="s">
        <v>2200</v>
      </c>
      <c r="J273">
        <v>4</v>
      </c>
      <c r="K273" s="34">
        <f t="shared" si="22"/>
        <v>7.5757575757575758E-4</v>
      </c>
      <c r="L273">
        <v>16</v>
      </c>
      <c r="M273">
        <f t="shared" si="23"/>
        <v>1.2121212121212121E-2</v>
      </c>
      <c r="N273" s="71">
        <v>0.13</v>
      </c>
      <c r="O273">
        <f t="shared" si="24"/>
        <v>1.5757575757575758E-3</v>
      </c>
      <c r="P273" s="7">
        <f t="shared" si="25"/>
        <v>0.10985</v>
      </c>
      <c r="Q273" s="75">
        <f t="shared" si="26"/>
        <v>1.3315151515151515E-3</v>
      </c>
    </row>
    <row r="274" spans="1:17" x14ac:dyDescent="0.25">
      <c r="A274">
        <v>53160</v>
      </c>
      <c r="B274">
        <v>4839</v>
      </c>
      <c r="C274" t="s">
        <v>1959</v>
      </c>
      <c r="D274" t="s">
        <v>1960</v>
      </c>
      <c r="E274" t="s">
        <v>94</v>
      </c>
      <c r="F274">
        <v>100.5</v>
      </c>
      <c r="G274" s="6">
        <v>-1247.52</v>
      </c>
      <c r="H274" s="6">
        <v>1247.52</v>
      </c>
      <c r="I274" t="s">
        <v>2200</v>
      </c>
      <c r="J274">
        <v>141</v>
      </c>
      <c r="K274" s="34">
        <f t="shared" si="22"/>
        <v>2.6704545454545453E-2</v>
      </c>
      <c r="L274">
        <v>16</v>
      </c>
      <c r="M274">
        <f t="shared" si="23"/>
        <v>0.42727272727272725</v>
      </c>
      <c r="N274" s="71">
        <v>0.05</v>
      </c>
      <c r="O274">
        <f t="shared" si="24"/>
        <v>2.1363636363636362E-2</v>
      </c>
      <c r="P274" s="7">
        <f t="shared" si="25"/>
        <v>4.2250000000000003E-2</v>
      </c>
      <c r="Q274" s="75">
        <f t="shared" si="26"/>
        <v>1.8052272727272726E-2</v>
      </c>
    </row>
    <row r="275" spans="1:17" x14ac:dyDescent="0.25">
      <c r="A275">
        <v>15579</v>
      </c>
      <c r="B275">
        <v>4867</v>
      </c>
      <c r="C275" t="s">
        <v>1285</v>
      </c>
      <c r="D275" t="s">
        <v>1268</v>
      </c>
      <c r="E275" t="s">
        <v>70</v>
      </c>
      <c r="F275">
        <v>130</v>
      </c>
      <c r="G275">
        <v>-838</v>
      </c>
      <c r="H275">
        <v>838</v>
      </c>
      <c r="I275" t="s">
        <v>2200</v>
      </c>
      <c r="J275">
        <v>10</v>
      </c>
      <c r="K275" s="34">
        <f t="shared" si="22"/>
        <v>1.893939393939394E-3</v>
      </c>
      <c r="L275">
        <v>16</v>
      </c>
      <c r="M275">
        <f t="shared" si="23"/>
        <v>3.0303030303030304E-2</v>
      </c>
      <c r="N275" s="71">
        <v>0.12</v>
      </c>
      <c r="O275">
        <f t="shared" si="24"/>
        <v>3.6363636363636364E-3</v>
      </c>
      <c r="P275" s="7">
        <f t="shared" si="25"/>
        <v>0.10139999999999999</v>
      </c>
      <c r="Q275" s="75">
        <f t="shared" si="26"/>
        <v>3.0727272727272725E-3</v>
      </c>
    </row>
    <row r="276" spans="1:17" x14ac:dyDescent="0.25">
      <c r="A276">
        <v>50179</v>
      </c>
      <c r="B276">
        <v>5637</v>
      </c>
      <c r="C276" t="s">
        <v>1926</v>
      </c>
      <c r="D276" t="s">
        <v>856</v>
      </c>
      <c r="E276" t="s">
        <v>94</v>
      </c>
      <c r="F276">
        <v>100.5</v>
      </c>
      <c r="G276">
        <v>-572.71</v>
      </c>
      <c r="H276">
        <v>572.71</v>
      </c>
      <c r="I276" t="s">
        <v>2196</v>
      </c>
      <c r="J276">
        <v>110</v>
      </c>
      <c r="K276" s="34">
        <f t="shared" si="22"/>
        <v>2.0833333333333332E-2</v>
      </c>
      <c r="L276">
        <v>16</v>
      </c>
      <c r="M276">
        <f t="shared" si="23"/>
        <v>0.33333333333333331</v>
      </c>
      <c r="N276" s="71">
        <v>0.6</v>
      </c>
      <c r="O276">
        <f t="shared" si="24"/>
        <v>0.19999999999999998</v>
      </c>
      <c r="P276" s="7">
        <f t="shared" si="25"/>
        <v>0.50700000000000001</v>
      </c>
      <c r="Q276" s="75">
        <f t="shared" si="26"/>
        <v>0.16899999999999998</v>
      </c>
    </row>
    <row r="277" spans="1:17" x14ac:dyDescent="0.25">
      <c r="A277">
        <v>64350</v>
      </c>
      <c r="B277">
        <v>5681</v>
      </c>
      <c r="C277" t="s">
        <v>2029</v>
      </c>
      <c r="D277" t="s">
        <v>1348</v>
      </c>
      <c r="E277" t="s">
        <v>94</v>
      </c>
      <c r="F277">
        <v>100.5</v>
      </c>
      <c r="G277">
        <v>-846.45</v>
      </c>
      <c r="H277">
        <v>846.45</v>
      </c>
      <c r="I277" t="s">
        <v>2200</v>
      </c>
      <c r="J277">
        <v>275</v>
      </c>
      <c r="K277" s="34">
        <f t="shared" si="22"/>
        <v>5.2083333333333336E-2</v>
      </c>
      <c r="L277">
        <v>16</v>
      </c>
      <c r="M277">
        <f t="shared" si="23"/>
        <v>0.83333333333333337</v>
      </c>
      <c r="N277" s="71">
        <v>0.11</v>
      </c>
      <c r="O277">
        <f t="shared" si="24"/>
        <v>9.1666666666666674E-2</v>
      </c>
      <c r="P277" s="7">
        <f t="shared" si="25"/>
        <v>9.2949999999999991E-2</v>
      </c>
      <c r="Q277" s="75">
        <f t="shared" si="26"/>
        <v>7.7458333333333323E-2</v>
      </c>
    </row>
    <row r="278" spans="1:17" x14ac:dyDescent="0.25">
      <c r="A278">
        <v>67468</v>
      </c>
      <c r="B278">
        <v>5738</v>
      </c>
      <c r="C278" t="s">
        <v>2054</v>
      </c>
      <c r="D278" t="s">
        <v>1952</v>
      </c>
      <c r="E278" t="s">
        <v>94</v>
      </c>
      <c r="F278">
        <v>100.5</v>
      </c>
      <c r="G278">
        <v>-595.99</v>
      </c>
      <c r="H278">
        <v>595.99</v>
      </c>
      <c r="I278" t="s">
        <v>2200</v>
      </c>
      <c r="J278">
        <v>378</v>
      </c>
      <c r="K278" s="34">
        <f t="shared" si="22"/>
        <v>7.1590909090909094E-2</v>
      </c>
      <c r="L278">
        <v>16</v>
      </c>
      <c r="M278">
        <f t="shared" si="23"/>
        <v>1.1454545454545455</v>
      </c>
      <c r="N278" s="71">
        <v>0.16</v>
      </c>
      <c r="O278">
        <f t="shared" si="24"/>
        <v>0.18327272727272728</v>
      </c>
      <c r="P278" s="7">
        <f t="shared" si="25"/>
        <v>0.13519999999999999</v>
      </c>
      <c r="Q278" s="75">
        <f t="shared" si="26"/>
        <v>0.15486545454545453</v>
      </c>
    </row>
    <row r="279" spans="1:17" x14ac:dyDescent="0.25">
      <c r="A279">
        <v>70831</v>
      </c>
      <c r="B279">
        <v>6406</v>
      </c>
      <c r="C279" t="s">
        <v>1791</v>
      </c>
      <c r="D279" t="s">
        <v>1080</v>
      </c>
      <c r="E279" t="s">
        <v>94</v>
      </c>
      <c r="F279">
        <v>100.5</v>
      </c>
      <c r="G279">
        <v>815.05</v>
      </c>
      <c r="H279">
        <v>815.05</v>
      </c>
      <c r="I279" t="s">
        <v>2196</v>
      </c>
      <c r="J279">
        <v>846</v>
      </c>
      <c r="K279" s="34">
        <f t="shared" si="22"/>
        <v>0.16022727272727272</v>
      </c>
      <c r="L279">
        <v>16</v>
      </c>
      <c r="M279">
        <f t="shared" si="23"/>
        <v>2.5636363636363635</v>
      </c>
      <c r="N279" s="71">
        <v>0.17</v>
      </c>
      <c r="O279">
        <f t="shared" si="24"/>
        <v>0.43581818181818183</v>
      </c>
      <c r="P279" s="7">
        <f t="shared" si="25"/>
        <v>0.14365</v>
      </c>
      <c r="Q279" s="75">
        <f t="shared" si="26"/>
        <v>0.36826636363636361</v>
      </c>
    </row>
    <row r="280" spans="1:17" x14ac:dyDescent="0.25">
      <c r="A280">
        <v>49812</v>
      </c>
      <c r="B280">
        <v>7646</v>
      </c>
      <c r="C280" t="s">
        <v>1919</v>
      </c>
      <c r="D280" t="s">
        <v>1199</v>
      </c>
      <c r="E280" t="s">
        <v>94</v>
      </c>
      <c r="F280">
        <v>100.5</v>
      </c>
      <c r="G280" s="6">
        <v>-1249.94</v>
      </c>
      <c r="H280" s="6">
        <v>1249.94</v>
      </c>
      <c r="I280" t="s">
        <v>2200</v>
      </c>
      <c r="J280">
        <v>108</v>
      </c>
      <c r="K280" s="34">
        <f t="shared" si="22"/>
        <v>2.0454545454545454E-2</v>
      </c>
      <c r="L280">
        <v>16</v>
      </c>
      <c r="M280">
        <f t="shared" si="23"/>
        <v>0.32727272727272727</v>
      </c>
      <c r="N280" s="71">
        <v>0.05</v>
      </c>
      <c r="O280">
        <f t="shared" si="24"/>
        <v>1.6363636363636365E-2</v>
      </c>
      <c r="P280" s="7">
        <f t="shared" si="25"/>
        <v>4.2250000000000003E-2</v>
      </c>
      <c r="Q280" s="75">
        <f t="shared" si="26"/>
        <v>1.3827272727272728E-2</v>
      </c>
    </row>
    <row r="281" spans="1:17" x14ac:dyDescent="0.25">
      <c r="A281">
        <v>59665</v>
      </c>
      <c r="B281">
        <v>7872</v>
      </c>
      <c r="C281" t="s">
        <v>1948</v>
      </c>
      <c r="D281" t="s">
        <v>1995</v>
      </c>
      <c r="E281" t="s">
        <v>94</v>
      </c>
      <c r="F281">
        <v>100.5</v>
      </c>
      <c r="G281" s="6">
        <v>-1253.21</v>
      </c>
      <c r="H281" s="6">
        <v>1253.21</v>
      </c>
      <c r="I281" t="s">
        <v>2200</v>
      </c>
      <c r="J281">
        <v>211</v>
      </c>
      <c r="K281" s="34">
        <f t="shared" si="22"/>
        <v>3.9962121212121213E-2</v>
      </c>
      <c r="L281">
        <v>16</v>
      </c>
      <c r="M281">
        <f t="shared" si="23"/>
        <v>0.6393939393939394</v>
      </c>
      <c r="N281" s="71">
        <v>0.05</v>
      </c>
      <c r="O281">
        <f t="shared" si="24"/>
        <v>3.1969696969696974E-2</v>
      </c>
      <c r="P281" s="7">
        <f t="shared" si="25"/>
        <v>4.2250000000000003E-2</v>
      </c>
      <c r="Q281" s="75">
        <f t="shared" si="26"/>
        <v>2.7014393939393942E-2</v>
      </c>
    </row>
    <row r="282" spans="1:17" x14ac:dyDescent="0.25">
      <c r="A282">
        <v>56826</v>
      </c>
      <c r="B282">
        <v>7894</v>
      </c>
      <c r="C282" t="s">
        <v>1979</v>
      </c>
      <c r="D282" t="s">
        <v>1980</v>
      </c>
      <c r="E282" t="s">
        <v>94</v>
      </c>
      <c r="F282">
        <v>100.5</v>
      </c>
      <c r="G282">
        <v>-840.72</v>
      </c>
      <c r="H282">
        <v>840.72</v>
      </c>
      <c r="I282" t="s">
        <v>2200</v>
      </c>
      <c r="J282">
        <v>180</v>
      </c>
      <c r="K282" s="34">
        <f t="shared" si="22"/>
        <v>3.4090909090909088E-2</v>
      </c>
      <c r="L282">
        <v>16</v>
      </c>
      <c r="M282">
        <f t="shared" si="23"/>
        <v>0.54545454545454541</v>
      </c>
      <c r="N282" s="71">
        <v>0.12</v>
      </c>
      <c r="O282">
        <f t="shared" si="24"/>
        <v>6.5454545454545446E-2</v>
      </c>
      <c r="P282" s="7">
        <f t="shared" si="25"/>
        <v>0.10139999999999999</v>
      </c>
      <c r="Q282" s="75">
        <f t="shared" si="26"/>
        <v>5.5309090909090898E-2</v>
      </c>
    </row>
    <row r="283" spans="1:17" x14ac:dyDescent="0.25">
      <c r="A283">
        <v>31205</v>
      </c>
      <c r="B283">
        <v>8077</v>
      </c>
      <c r="C283" t="s">
        <v>1448</v>
      </c>
      <c r="D283" t="s">
        <v>1635</v>
      </c>
      <c r="E283" t="s">
        <v>94</v>
      </c>
      <c r="F283">
        <v>100.5</v>
      </c>
      <c r="G283">
        <v>-673.93</v>
      </c>
      <c r="H283">
        <v>673.93</v>
      </c>
      <c r="I283" t="s">
        <v>2196</v>
      </c>
      <c r="J283">
        <v>26</v>
      </c>
      <c r="K283" s="34">
        <f t="shared" si="22"/>
        <v>4.9242424242424239E-3</v>
      </c>
      <c r="L283">
        <v>16</v>
      </c>
      <c r="M283">
        <f t="shared" si="23"/>
        <v>7.8787878787878782E-2</v>
      </c>
      <c r="N283" s="71">
        <v>0.51</v>
      </c>
      <c r="O283">
        <f t="shared" si="24"/>
        <v>4.018181818181818E-2</v>
      </c>
      <c r="P283" s="7">
        <f t="shared" si="25"/>
        <v>0.43095</v>
      </c>
      <c r="Q283" s="75">
        <f t="shared" si="26"/>
        <v>3.3953636363636359E-2</v>
      </c>
    </row>
    <row r="284" spans="1:17" x14ac:dyDescent="0.25">
      <c r="A284">
        <v>49307</v>
      </c>
      <c r="B284">
        <v>8203</v>
      </c>
      <c r="C284" t="s">
        <v>1683</v>
      </c>
      <c r="D284" t="s">
        <v>1875</v>
      </c>
      <c r="E284" t="s">
        <v>94</v>
      </c>
      <c r="F284">
        <v>100.5</v>
      </c>
      <c r="G284" s="6">
        <v>-1256.96</v>
      </c>
      <c r="H284" s="6">
        <v>1256.96</v>
      </c>
      <c r="I284" t="s">
        <v>2200</v>
      </c>
      <c r="J284">
        <v>105</v>
      </c>
      <c r="K284" s="34">
        <f t="shared" si="22"/>
        <v>1.9886363636363636E-2</v>
      </c>
      <c r="L284">
        <v>16</v>
      </c>
      <c r="M284">
        <f t="shared" si="23"/>
        <v>0.31818181818181818</v>
      </c>
      <c r="N284" s="71">
        <v>0.05</v>
      </c>
      <c r="O284">
        <f t="shared" si="24"/>
        <v>1.5909090909090911E-2</v>
      </c>
      <c r="P284" s="7">
        <f t="shared" si="25"/>
        <v>4.2250000000000003E-2</v>
      </c>
      <c r="Q284" s="75">
        <f t="shared" si="26"/>
        <v>1.3443181818181819E-2</v>
      </c>
    </row>
    <row r="285" spans="1:17" x14ac:dyDescent="0.25">
      <c r="A285">
        <v>55971</v>
      </c>
      <c r="B285">
        <v>8220</v>
      </c>
      <c r="C285" t="s">
        <v>1657</v>
      </c>
      <c r="D285" t="s">
        <v>1975</v>
      </c>
      <c r="E285" t="s">
        <v>94</v>
      </c>
      <c r="F285">
        <v>100.5</v>
      </c>
      <c r="G285" s="6">
        <v>-1248.5999999999999</v>
      </c>
      <c r="H285" s="6">
        <v>1248.5999999999999</v>
      </c>
      <c r="I285" t="s">
        <v>2200</v>
      </c>
      <c r="J285">
        <v>170</v>
      </c>
      <c r="K285" s="34">
        <f t="shared" si="22"/>
        <v>3.2196969696969696E-2</v>
      </c>
      <c r="L285">
        <v>16</v>
      </c>
      <c r="M285">
        <f t="shared" si="23"/>
        <v>0.51515151515151514</v>
      </c>
      <c r="N285" s="71">
        <v>0.05</v>
      </c>
      <c r="O285">
        <f t="shared" si="24"/>
        <v>2.5757575757575757E-2</v>
      </c>
      <c r="P285" s="7">
        <f t="shared" si="25"/>
        <v>4.2250000000000003E-2</v>
      </c>
      <c r="Q285" s="75">
        <f t="shared" si="26"/>
        <v>2.1765151515151515E-2</v>
      </c>
    </row>
    <row r="286" spans="1:17" x14ac:dyDescent="0.25">
      <c r="A286">
        <v>60204</v>
      </c>
      <c r="B286">
        <v>8392</v>
      </c>
      <c r="C286" t="s">
        <v>1812</v>
      </c>
      <c r="D286" t="s">
        <v>1504</v>
      </c>
      <c r="E286" t="s">
        <v>94</v>
      </c>
      <c r="F286">
        <v>100.5</v>
      </c>
      <c r="G286">
        <v>833.85</v>
      </c>
      <c r="H286">
        <v>833.85</v>
      </c>
      <c r="I286" t="s">
        <v>2196</v>
      </c>
      <c r="J286">
        <v>216</v>
      </c>
      <c r="K286" s="34">
        <f t="shared" si="22"/>
        <v>4.0909090909090909E-2</v>
      </c>
      <c r="L286">
        <v>16</v>
      </c>
      <c r="M286">
        <f t="shared" si="23"/>
        <v>0.65454545454545454</v>
      </c>
      <c r="N286" s="71">
        <v>0.17</v>
      </c>
      <c r="O286">
        <f t="shared" si="24"/>
        <v>0.11127272727272727</v>
      </c>
      <c r="P286" s="7">
        <f t="shared" si="25"/>
        <v>0.14365</v>
      </c>
      <c r="Q286" s="75">
        <f t="shared" si="26"/>
        <v>9.4025454545454551E-2</v>
      </c>
    </row>
    <row r="287" spans="1:17" x14ac:dyDescent="0.25">
      <c r="A287">
        <v>62365</v>
      </c>
      <c r="B287">
        <v>8417</v>
      </c>
      <c r="C287" t="s">
        <v>1909</v>
      </c>
      <c r="D287" t="s">
        <v>1460</v>
      </c>
      <c r="E287" t="s">
        <v>94</v>
      </c>
      <c r="F287">
        <v>100.5</v>
      </c>
      <c r="G287" s="6">
        <v>-1256.72</v>
      </c>
      <c r="H287" s="6">
        <v>1256.72</v>
      </c>
      <c r="I287" t="s">
        <v>2200</v>
      </c>
      <c r="J287">
        <v>241</v>
      </c>
      <c r="K287" s="34">
        <f t="shared" si="22"/>
        <v>4.5643939393939396E-2</v>
      </c>
      <c r="L287">
        <v>16</v>
      </c>
      <c r="M287">
        <f t="shared" si="23"/>
        <v>0.73030303030303034</v>
      </c>
      <c r="N287" s="71">
        <v>0.05</v>
      </c>
      <c r="O287">
        <f t="shared" si="24"/>
        <v>3.6515151515151521E-2</v>
      </c>
      <c r="P287" s="7">
        <f t="shared" si="25"/>
        <v>4.2250000000000003E-2</v>
      </c>
      <c r="Q287" s="75">
        <f t="shared" si="26"/>
        <v>3.0855303030303035E-2</v>
      </c>
    </row>
    <row r="288" spans="1:17" x14ac:dyDescent="0.25">
      <c r="A288">
        <v>42226</v>
      </c>
      <c r="B288">
        <v>9322</v>
      </c>
      <c r="C288" t="s">
        <v>1812</v>
      </c>
      <c r="D288" t="s">
        <v>1711</v>
      </c>
      <c r="E288" t="s">
        <v>94</v>
      </c>
      <c r="F288">
        <v>100.5</v>
      </c>
      <c r="G288">
        <v>-834.02</v>
      </c>
      <c r="H288">
        <v>834.02</v>
      </c>
      <c r="I288" t="s">
        <v>2196</v>
      </c>
      <c r="J288">
        <v>67</v>
      </c>
      <c r="K288" s="34">
        <f t="shared" si="22"/>
        <v>1.268939393939394E-2</v>
      </c>
      <c r="L288">
        <v>16</v>
      </c>
      <c r="M288">
        <f t="shared" si="23"/>
        <v>0.20303030303030303</v>
      </c>
      <c r="N288" s="71">
        <v>0.17</v>
      </c>
      <c r="O288">
        <f t="shared" si="24"/>
        <v>3.451515151515152E-2</v>
      </c>
      <c r="P288" s="7">
        <f t="shared" si="25"/>
        <v>0.14365</v>
      </c>
      <c r="Q288" s="75">
        <f t="shared" si="26"/>
        <v>2.9165303030303031E-2</v>
      </c>
    </row>
    <row r="289" spans="1:17" x14ac:dyDescent="0.25">
      <c r="A289">
        <v>33830</v>
      </c>
      <c r="B289">
        <v>10157</v>
      </c>
      <c r="C289" t="s">
        <v>1461</v>
      </c>
      <c r="D289" t="s">
        <v>1683</v>
      </c>
      <c r="E289" t="s">
        <v>94</v>
      </c>
      <c r="F289">
        <v>100.5</v>
      </c>
      <c r="G289" s="6">
        <v>-1256.8800000000001</v>
      </c>
      <c r="H289" s="6">
        <v>1256.8800000000001</v>
      </c>
      <c r="I289" t="s">
        <v>2200</v>
      </c>
      <c r="J289">
        <v>30</v>
      </c>
      <c r="K289" s="34">
        <f t="shared" si="22"/>
        <v>5.681818181818182E-3</v>
      </c>
      <c r="L289">
        <v>16</v>
      </c>
      <c r="M289">
        <f t="shared" si="23"/>
        <v>9.0909090909090912E-2</v>
      </c>
      <c r="N289" s="71">
        <v>0.05</v>
      </c>
      <c r="O289">
        <f t="shared" si="24"/>
        <v>4.5454545454545461E-3</v>
      </c>
      <c r="P289" s="7">
        <f t="shared" si="25"/>
        <v>4.2250000000000003E-2</v>
      </c>
      <c r="Q289" s="75">
        <f t="shared" si="26"/>
        <v>3.8409090909090914E-3</v>
      </c>
    </row>
    <row r="290" spans="1:17" x14ac:dyDescent="0.25">
      <c r="A290">
        <v>67504</v>
      </c>
      <c r="B290">
        <v>11914</v>
      </c>
      <c r="C290" t="s">
        <v>1960</v>
      </c>
      <c r="D290" t="s">
        <v>1115</v>
      </c>
      <c r="E290" t="s">
        <v>94</v>
      </c>
      <c r="F290">
        <v>100.5</v>
      </c>
      <c r="G290" s="6">
        <v>-1247.5999999999999</v>
      </c>
      <c r="H290" s="6">
        <v>1247.5999999999999</v>
      </c>
      <c r="I290" t="s">
        <v>2200</v>
      </c>
      <c r="J290">
        <v>400</v>
      </c>
      <c r="K290" s="34">
        <f t="shared" si="22"/>
        <v>7.575757575757576E-2</v>
      </c>
      <c r="L290">
        <v>16</v>
      </c>
      <c r="M290">
        <f t="shared" si="23"/>
        <v>1.2121212121212122</v>
      </c>
      <c r="N290" s="71">
        <v>0.05</v>
      </c>
      <c r="O290">
        <f t="shared" si="24"/>
        <v>6.0606060606060608E-2</v>
      </c>
      <c r="P290" s="7">
        <f t="shared" si="25"/>
        <v>4.2250000000000003E-2</v>
      </c>
      <c r="Q290" s="75">
        <f t="shared" si="26"/>
        <v>5.1212121212121216E-2</v>
      </c>
    </row>
    <row r="291" spans="1:17" x14ac:dyDescent="0.25">
      <c r="A291">
        <v>66540</v>
      </c>
      <c r="B291">
        <v>12335</v>
      </c>
      <c r="C291" t="s">
        <v>2050</v>
      </c>
      <c r="D291" t="s">
        <v>1170</v>
      </c>
      <c r="E291" t="s">
        <v>94</v>
      </c>
      <c r="F291">
        <v>100.5</v>
      </c>
      <c r="G291">
        <v>-832.18</v>
      </c>
      <c r="H291">
        <v>832.18</v>
      </c>
      <c r="I291" t="s">
        <v>2200</v>
      </c>
      <c r="J291">
        <v>341</v>
      </c>
      <c r="K291" s="34">
        <f t="shared" si="22"/>
        <v>6.458333333333334E-2</v>
      </c>
      <c r="L291">
        <v>16</v>
      </c>
      <c r="M291">
        <f t="shared" si="23"/>
        <v>1.0333333333333334</v>
      </c>
      <c r="N291" s="71">
        <v>0.12</v>
      </c>
      <c r="O291">
        <f t="shared" si="24"/>
        <v>0.12400000000000001</v>
      </c>
      <c r="P291" s="7">
        <f t="shared" si="25"/>
        <v>0.10139999999999999</v>
      </c>
      <c r="Q291" s="75">
        <f t="shared" si="26"/>
        <v>0.10478</v>
      </c>
    </row>
    <row r="292" spans="1:17" x14ac:dyDescent="0.25">
      <c r="A292">
        <v>52939</v>
      </c>
      <c r="B292">
        <v>13349</v>
      </c>
      <c r="C292" t="s">
        <v>1952</v>
      </c>
      <c r="D292" t="s">
        <v>1953</v>
      </c>
      <c r="E292" t="s">
        <v>94</v>
      </c>
      <c r="F292">
        <v>100.5</v>
      </c>
      <c r="G292">
        <v>-596.07000000000005</v>
      </c>
      <c r="H292">
        <v>596.07000000000005</v>
      </c>
      <c r="I292" t="s">
        <v>2200</v>
      </c>
      <c r="J292">
        <v>137</v>
      </c>
      <c r="K292" s="34">
        <f t="shared" si="22"/>
        <v>2.5946969696969698E-2</v>
      </c>
      <c r="L292">
        <v>16</v>
      </c>
      <c r="M292">
        <f t="shared" si="23"/>
        <v>0.41515151515151516</v>
      </c>
      <c r="N292" s="71">
        <v>0.16</v>
      </c>
      <c r="O292">
        <f t="shared" si="24"/>
        <v>6.6424242424242427E-2</v>
      </c>
      <c r="P292" s="7">
        <f t="shared" si="25"/>
        <v>0.13519999999999999</v>
      </c>
      <c r="Q292" s="75">
        <f t="shared" si="26"/>
        <v>5.6128484848484844E-2</v>
      </c>
    </row>
    <row r="293" spans="1:17" x14ac:dyDescent="0.25">
      <c r="A293">
        <v>22237</v>
      </c>
      <c r="B293">
        <v>13665</v>
      </c>
      <c r="C293" t="s">
        <v>1465</v>
      </c>
      <c r="D293" t="s">
        <v>1466</v>
      </c>
      <c r="E293" t="s">
        <v>94</v>
      </c>
      <c r="F293">
        <v>100.5</v>
      </c>
      <c r="G293">
        <v>-838.64</v>
      </c>
      <c r="H293">
        <v>838.64</v>
      </c>
      <c r="I293" t="s">
        <v>2200</v>
      </c>
      <c r="J293">
        <v>15</v>
      </c>
      <c r="K293" s="34">
        <f t="shared" si="22"/>
        <v>2.840909090909091E-3</v>
      </c>
      <c r="L293">
        <v>16</v>
      </c>
      <c r="M293">
        <f t="shared" si="23"/>
        <v>4.5454545454545456E-2</v>
      </c>
      <c r="N293" s="71">
        <v>0.12</v>
      </c>
      <c r="O293">
        <f t="shared" si="24"/>
        <v>5.4545454545454541E-3</v>
      </c>
      <c r="P293" s="7">
        <f t="shared" si="25"/>
        <v>0.10139999999999999</v>
      </c>
      <c r="Q293" s="75">
        <f t="shared" si="26"/>
        <v>4.609090909090909E-3</v>
      </c>
    </row>
    <row r="294" spans="1:17" x14ac:dyDescent="0.25">
      <c r="A294">
        <v>63718</v>
      </c>
      <c r="B294">
        <v>13693</v>
      </c>
      <c r="C294" t="s">
        <v>1171</v>
      </c>
      <c r="D294" t="s">
        <v>1981</v>
      </c>
      <c r="E294" t="s">
        <v>94</v>
      </c>
      <c r="F294">
        <v>100.5</v>
      </c>
      <c r="G294">
        <v>-832.34</v>
      </c>
      <c r="H294">
        <v>832.34</v>
      </c>
      <c r="I294" t="s">
        <v>2200</v>
      </c>
      <c r="J294">
        <v>262</v>
      </c>
      <c r="K294" s="34">
        <f t="shared" si="22"/>
        <v>4.9621212121212122E-2</v>
      </c>
      <c r="L294">
        <v>16</v>
      </c>
      <c r="M294">
        <f t="shared" si="23"/>
        <v>0.79393939393939394</v>
      </c>
      <c r="N294" s="71">
        <v>0.12</v>
      </c>
      <c r="O294">
        <f t="shared" si="24"/>
        <v>9.5272727272727273E-2</v>
      </c>
      <c r="P294" s="7">
        <f t="shared" si="25"/>
        <v>0.10139999999999999</v>
      </c>
      <c r="Q294" s="75">
        <f t="shared" si="26"/>
        <v>8.0505454545454533E-2</v>
      </c>
    </row>
    <row r="295" spans="1:17" x14ac:dyDescent="0.25">
      <c r="A295">
        <v>61308</v>
      </c>
      <c r="B295">
        <v>13851</v>
      </c>
      <c r="C295" t="s">
        <v>2010</v>
      </c>
      <c r="D295" t="s">
        <v>1571</v>
      </c>
      <c r="E295" t="s">
        <v>94</v>
      </c>
      <c r="F295">
        <v>100.5</v>
      </c>
      <c r="G295">
        <v>-597.70000000000005</v>
      </c>
      <c r="H295">
        <v>597.70000000000005</v>
      </c>
      <c r="I295" t="s">
        <v>2200</v>
      </c>
      <c r="J295">
        <v>229</v>
      </c>
      <c r="K295" s="34">
        <f t="shared" si="22"/>
        <v>4.3371212121212123E-2</v>
      </c>
      <c r="L295">
        <v>16</v>
      </c>
      <c r="M295">
        <f t="shared" si="23"/>
        <v>0.69393939393939397</v>
      </c>
      <c r="N295" s="71">
        <v>0.16</v>
      </c>
      <c r="O295">
        <f t="shared" si="24"/>
        <v>0.11103030303030303</v>
      </c>
      <c r="P295" s="7">
        <f t="shared" si="25"/>
        <v>0.13519999999999999</v>
      </c>
      <c r="Q295" s="75">
        <f t="shared" si="26"/>
        <v>9.3820606060606049E-2</v>
      </c>
    </row>
    <row r="296" spans="1:17" x14ac:dyDescent="0.25">
      <c r="A296">
        <v>64186</v>
      </c>
      <c r="B296">
        <v>13979</v>
      </c>
      <c r="C296" t="s">
        <v>1348</v>
      </c>
      <c r="D296" t="s">
        <v>980</v>
      </c>
      <c r="E296" t="s">
        <v>70</v>
      </c>
      <c r="F296">
        <v>100.5</v>
      </c>
      <c r="G296">
        <v>-848.13</v>
      </c>
      <c r="H296">
        <v>848.13</v>
      </c>
      <c r="I296" t="s">
        <v>2200</v>
      </c>
      <c r="J296">
        <v>272</v>
      </c>
      <c r="K296" s="34">
        <f t="shared" si="22"/>
        <v>5.1515151515151514E-2</v>
      </c>
      <c r="L296">
        <v>16</v>
      </c>
      <c r="M296">
        <f t="shared" si="23"/>
        <v>0.82424242424242422</v>
      </c>
      <c r="N296" s="71">
        <v>0.11</v>
      </c>
      <c r="O296">
        <f t="shared" si="24"/>
        <v>9.0666666666666659E-2</v>
      </c>
      <c r="P296" s="7">
        <f t="shared" si="25"/>
        <v>9.2949999999999991E-2</v>
      </c>
      <c r="Q296" s="75">
        <f t="shared" si="26"/>
        <v>7.6613333333333325E-2</v>
      </c>
    </row>
    <row r="297" spans="1:17" x14ac:dyDescent="0.25">
      <c r="A297">
        <v>47515</v>
      </c>
      <c r="B297">
        <v>14333</v>
      </c>
      <c r="C297" t="s">
        <v>1897</v>
      </c>
      <c r="D297" t="s">
        <v>1729</v>
      </c>
      <c r="E297" t="s">
        <v>94</v>
      </c>
      <c r="F297">
        <v>100.5</v>
      </c>
      <c r="G297">
        <v>-852.7</v>
      </c>
      <c r="H297">
        <v>852.7</v>
      </c>
      <c r="I297" t="s">
        <v>2200</v>
      </c>
      <c r="J297">
        <v>92</v>
      </c>
      <c r="K297" s="34">
        <f t="shared" si="22"/>
        <v>1.7424242424242425E-2</v>
      </c>
      <c r="L297">
        <v>16</v>
      </c>
      <c r="M297">
        <f t="shared" si="23"/>
        <v>0.27878787878787881</v>
      </c>
      <c r="N297" s="71">
        <v>0.11</v>
      </c>
      <c r="O297">
        <f t="shared" si="24"/>
        <v>3.0666666666666668E-2</v>
      </c>
      <c r="P297" s="7">
        <f t="shared" si="25"/>
        <v>9.2949999999999991E-2</v>
      </c>
      <c r="Q297" s="75">
        <f t="shared" si="26"/>
        <v>2.5913333333333333E-2</v>
      </c>
    </row>
    <row r="298" spans="1:17" x14ac:dyDescent="0.25">
      <c r="A298">
        <v>44933</v>
      </c>
      <c r="B298">
        <v>14390</v>
      </c>
      <c r="C298" t="s">
        <v>1859</v>
      </c>
      <c r="D298" t="s">
        <v>1860</v>
      </c>
      <c r="E298" t="s">
        <v>94</v>
      </c>
      <c r="F298">
        <v>100.5</v>
      </c>
      <c r="G298">
        <v>836.81</v>
      </c>
      <c r="H298">
        <v>836.81</v>
      </c>
      <c r="I298" t="s">
        <v>2196</v>
      </c>
      <c r="J298">
        <v>70</v>
      </c>
      <c r="K298" s="34">
        <f t="shared" si="22"/>
        <v>1.3257575757575758E-2</v>
      </c>
      <c r="L298">
        <v>16</v>
      </c>
      <c r="M298">
        <f t="shared" si="23"/>
        <v>0.21212121212121213</v>
      </c>
      <c r="N298" s="71">
        <v>0.17</v>
      </c>
      <c r="O298">
        <f t="shared" si="24"/>
        <v>3.6060606060606064E-2</v>
      </c>
      <c r="P298" s="7">
        <f t="shared" si="25"/>
        <v>0.14365</v>
      </c>
      <c r="Q298" s="75">
        <f t="shared" si="26"/>
        <v>3.0471212121212121E-2</v>
      </c>
    </row>
    <row r="299" spans="1:17" x14ac:dyDescent="0.25">
      <c r="A299">
        <v>40400</v>
      </c>
      <c r="B299">
        <v>14880</v>
      </c>
      <c r="C299" t="s">
        <v>957</v>
      </c>
      <c r="D299" t="s">
        <v>1791</v>
      </c>
      <c r="E299" t="s">
        <v>94</v>
      </c>
      <c r="F299">
        <v>100.5</v>
      </c>
      <c r="G299">
        <v>815.7</v>
      </c>
      <c r="H299">
        <v>815.7</v>
      </c>
      <c r="I299" t="s">
        <v>2196</v>
      </c>
      <c r="J299">
        <v>45</v>
      </c>
      <c r="K299" s="34">
        <f t="shared" ref="K299:K362" si="27">J299/5280</f>
        <v>8.5227272727272721E-3</v>
      </c>
      <c r="L299">
        <v>16</v>
      </c>
      <c r="M299">
        <f t="shared" ref="M299:M362" si="28">K299*L299</f>
        <v>0.13636363636363635</v>
      </c>
      <c r="N299" s="71">
        <v>0.17</v>
      </c>
      <c r="O299">
        <f t="shared" si="24"/>
        <v>2.3181818181818182E-2</v>
      </c>
      <c r="P299" s="7">
        <f t="shared" si="25"/>
        <v>0.14365</v>
      </c>
      <c r="Q299" s="75">
        <f t="shared" si="26"/>
        <v>1.9588636363636364E-2</v>
      </c>
    </row>
    <row r="300" spans="1:17" x14ac:dyDescent="0.25">
      <c r="A300">
        <v>12409</v>
      </c>
      <c r="B300">
        <v>15345</v>
      </c>
      <c r="C300" t="s">
        <v>1197</v>
      </c>
      <c r="D300" t="s">
        <v>1198</v>
      </c>
      <c r="E300" t="s">
        <v>94</v>
      </c>
      <c r="F300">
        <v>100.5</v>
      </c>
      <c r="G300" s="6">
        <v>1257.1199999999999</v>
      </c>
      <c r="H300" s="6">
        <v>1257.1199999999999</v>
      </c>
      <c r="I300" t="s">
        <v>2200</v>
      </c>
      <c r="J300">
        <v>7</v>
      </c>
      <c r="K300" s="34">
        <f t="shared" si="27"/>
        <v>1.3257575757575758E-3</v>
      </c>
      <c r="L300">
        <v>16</v>
      </c>
      <c r="M300">
        <f t="shared" si="28"/>
        <v>2.1212121212121213E-2</v>
      </c>
      <c r="N300" s="71">
        <v>0.05</v>
      </c>
      <c r="O300">
        <f t="shared" si="24"/>
        <v>1.0606060606060607E-3</v>
      </c>
      <c r="P300" s="7">
        <f t="shared" si="25"/>
        <v>4.2250000000000003E-2</v>
      </c>
      <c r="Q300" s="75">
        <f t="shared" si="26"/>
        <v>8.9621212121212136E-4</v>
      </c>
    </row>
    <row r="301" spans="1:17" x14ac:dyDescent="0.25">
      <c r="A301">
        <v>14828</v>
      </c>
      <c r="B301">
        <v>15896</v>
      </c>
      <c r="C301" t="s">
        <v>1268</v>
      </c>
      <c r="D301" t="s">
        <v>1269</v>
      </c>
      <c r="E301" t="s">
        <v>70</v>
      </c>
      <c r="F301">
        <v>130</v>
      </c>
      <c r="G301">
        <v>-838.08</v>
      </c>
      <c r="H301">
        <v>838.08</v>
      </c>
      <c r="I301" t="s">
        <v>2200</v>
      </c>
      <c r="J301">
        <v>10</v>
      </c>
      <c r="K301" s="34">
        <f t="shared" si="27"/>
        <v>1.893939393939394E-3</v>
      </c>
      <c r="L301">
        <v>16</v>
      </c>
      <c r="M301">
        <f t="shared" si="28"/>
        <v>3.0303030303030304E-2</v>
      </c>
      <c r="N301" s="71">
        <v>0.12</v>
      </c>
      <c r="O301">
        <f t="shared" si="24"/>
        <v>3.6363636363636364E-3</v>
      </c>
      <c r="P301" s="7">
        <f t="shared" si="25"/>
        <v>0.10139999999999999</v>
      </c>
      <c r="Q301" s="75">
        <f t="shared" si="26"/>
        <v>3.0727272727272725E-3</v>
      </c>
    </row>
    <row r="302" spans="1:17" x14ac:dyDescent="0.25">
      <c r="A302">
        <v>56943</v>
      </c>
      <c r="B302">
        <v>15897</v>
      </c>
      <c r="C302" t="s">
        <v>1981</v>
      </c>
      <c r="D302" t="s">
        <v>1285</v>
      </c>
      <c r="E302" t="s">
        <v>94</v>
      </c>
      <c r="F302">
        <v>100.5</v>
      </c>
      <c r="G302">
        <v>-837.92</v>
      </c>
      <c r="H302">
        <v>837.92</v>
      </c>
      <c r="I302" t="s">
        <v>2200</v>
      </c>
      <c r="J302">
        <v>194</v>
      </c>
      <c r="K302" s="34">
        <f t="shared" si="27"/>
        <v>3.6742424242424243E-2</v>
      </c>
      <c r="L302">
        <v>16</v>
      </c>
      <c r="M302">
        <f t="shared" si="28"/>
        <v>0.58787878787878789</v>
      </c>
      <c r="N302" s="71">
        <v>0.12</v>
      </c>
      <c r="O302">
        <f t="shared" si="24"/>
        <v>7.054545454545455E-2</v>
      </c>
      <c r="P302" s="7">
        <f t="shared" si="25"/>
        <v>0.10139999999999999</v>
      </c>
      <c r="Q302" s="75">
        <f t="shared" si="26"/>
        <v>5.9610909090909089E-2</v>
      </c>
    </row>
    <row r="303" spans="1:17" x14ac:dyDescent="0.25">
      <c r="A303">
        <v>13919</v>
      </c>
      <c r="B303">
        <v>16313</v>
      </c>
      <c r="C303" t="s">
        <v>314</v>
      </c>
      <c r="D303" t="s">
        <v>315</v>
      </c>
      <c r="E303" t="s">
        <v>70</v>
      </c>
      <c r="F303">
        <v>130</v>
      </c>
      <c r="G303">
        <v>-226.31</v>
      </c>
      <c r="H303">
        <v>226.31</v>
      </c>
      <c r="I303" t="s">
        <v>2197</v>
      </c>
      <c r="J303">
        <v>9</v>
      </c>
      <c r="K303" s="34">
        <f t="shared" si="27"/>
        <v>1.7045454545454545E-3</v>
      </c>
      <c r="L303">
        <v>16</v>
      </c>
      <c r="M303">
        <f t="shared" si="28"/>
        <v>2.7272727272727271E-2</v>
      </c>
      <c r="N303" s="71">
        <v>1</v>
      </c>
      <c r="O303">
        <f t="shared" si="24"/>
        <v>2.7272727272727271E-2</v>
      </c>
      <c r="P303" s="7">
        <f t="shared" si="25"/>
        <v>0.84499999999999997</v>
      </c>
      <c r="Q303" s="75">
        <f t="shared" si="26"/>
        <v>2.3045454545454543E-2</v>
      </c>
    </row>
    <row r="304" spans="1:17" x14ac:dyDescent="0.25">
      <c r="A304">
        <v>67051</v>
      </c>
      <c r="B304">
        <v>16910</v>
      </c>
      <c r="C304" t="s">
        <v>1995</v>
      </c>
      <c r="D304" t="s">
        <v>1908</v>
      </c>
      <c r="E304" t="s">
        <v>94</v>
      </c>
      <c r="F304">
        <v>100.5</v>
      </c>
      <c r="G304" s="6">
        <v>-1256.56</v>
      </c>
      <c r="H304" s="6">
        <v>1256.56</v>
      </c>
      <c r="I304" t="s">
        <v>2200</v>
      </c>
      <c r="J304">
        <v>361</v>
      </c>
      <c r="K304" s="34">
        <f t="shared" si="27"/>
        <v>6.8371212121212124E-2</v>
      </c>
      <c r="L304">
        <v>16</v>
      </c>
      <c r="M304">
        <f t="shared" si="28"/>
        <v>1.093939393939394</v>
      </c>
      <c r="N304" s="71">
        <v>0.05</v>
      </c>
      <c r="O304">
        <f t="shared" si="24"/>
        <v>5.4696969696969702E-2</v>
      </c>
      <c r="P304" s="7">
        <f t="shared" si="25"/>
        <v>4.2250000000000003E-2</v>
      </c>
      <c r="Q304" s="75">
        <f t="shared" si="26"/>
        <v>4.6218939393939402E-2</v>
      </c>
    </row>
    <row r="305" spans="1:17" x14ac:dyDescent="0.25">
      <c r="A305">
        <v>70730</v>
      </c>
      <c r="B305">
        <v>17381</v>
      </c>
      <c r="C305" t="s">
        <v>1730</v>
      </c>
      <c r="D305" t="s">
        <v>1450</v>
      </c>
      <c r="E305" t="s">
        <v>94</v>
      </c>
      <c r="F305">
        <v>100.5</v>
      </c>
      <c r="G305">
        <v>-852.86</v>
      </c>
      <c r="H305">
        <v>852.86</v>
      </c>
      <c r="I305" t="s">
        <v>2200</v>
      </c>
      <c r="J305">
        <v>783</v>
      </c>
      <c r="K305" s="34">
        <f t="shared" si="27"/>
        <v>0.14829545454545454</v>
      </c>
      <c r="L305">
        <v>16</v>
      </c>
      <c r="M305">
        <f t="shared" si="28"/>
        <v>2.3727272727272726</v>
      </c>
      <c r="N305" s="71">
        <v>0.11</v>
      </c>
      <c r="O305">
        <f t="shared" si="24"/>
        <v>0.26100000000000001</v>
      </c>
      <c r="P305" s="7">
        <f t="shared" si="25"/>
        <v>9.2949999999999991E-2</v>
      </c>
      <c r="Q305" s="75">
        <f t="shared" si="26"/>
        <v>0.22054499999999996</v>
      </c>
    </row>
    <row r="306" spans="1:17" x14ac:dyDescent="0.25">
      <c r="A306">
        <v>32670</v>
      </c>
      <c r="B306">
        <v>18020</v>
      </c>
      <c r="C306" t="s">
        <v>1321</v>
      </c>
      <c r="D306" t="s">
        <v>1657</v>
      </c>
      <c r="E306" t="s">
        <v>94</v>
      </c>
      <c r="F306">
        <v>100.5</v>
      </c>
      <c r="G306" s="6">
        <v>-1248.52</v>
      </c>
      <c r="H306" s="6">
        <v>1248.52</v>
      </c>
      <c r="I306" t="s">
        <v>2200</v>
      </c>
      <c r="J306">
        <v>28</v>
      </c>
      <c r="K306" s="34">
        <f t="shared" si="27"/>
        <v>5.3030303030303034E-3</v>
      </c>
      <c r="L306">
        <v>16</v>
      </c>
      <c r="M306">
        <f t="shared" si="28"/>
        <v>8.4848484848484854E-2</v>
      </c>
      <c r="N306" s="71">
        <v>0.05</v>
      </c>
      <c r="O306">
        <f t="shared" si="24"/>
        <v>4.2424242424242429E-3</v>
      </c>
      <c r="P306" s="7">
        <f t="shared" si="25"/>
        <v>4.2250000000000003E-2</v>
      </c>
      <c r="Q306" s="75">
        <f t="shared" si="26"/>
        <v>3.5848484848484854E-3</v>
      </c>
    </row>
    <row r="307" spans="1:17" x14ac:dyDescent="0.25">
      <c r="A307">
        <v>64634</v>
      </c>
      <c r="B307">
        <v>18782</v>
      </c>
      <c r="C307" t="s">
        <v>1822</v>
      </c>
      <c r="D307" t="s">
        <v>1947</v>
      </c>
      <c r="E307" t="s">
        <v>94</v>
      </c>
      <c r="F307">
        <v>100.5</v>
      </c>
      <c r="G307" s="6">
        <v>-1253.05</v>
      </c>
      <c r="H307" s="6">
        <v>1253.05</v>
      </c>
      <c r="I307" t="s">
        <v>2200</v>
      </c>
      <c r="J307">
        <v>282</v>
      </c>
      <c r="K307" s="34">
        <f t="shared" si="27"/>
        <v>5.3409090909090906E-2</v>
      </c>
      <c r="L307">
        <v>16</v>
      </c>
      <c r="M307">
        <f t="shared" si="28"/>
        <v>0.8545454545454545</v>
      </c>
      <c r="N307" s="71">
        <v>0.05</v>
      </c>
      <c r="O307">
        <f t="shared" si="24"/>
        <v>4.2727272727272725E-2</v>
      </c>
      <c r="P307" s="7">
        <f t="shared" si="25"/>
        <v>4.2250000000000003E-2</v>
      </c>
      <c r="Q307" s="75">
        <f t="shared" si="26"/>
        <v>3.6104545454545452E-2</v>
      </c>
    </row>
    <row r="308" spans="1:17" x14ac:dyDescent="0.25">
      <c r="A308">
        <v>24497</v>
      </c>
      <c r="B308">
        <v>19207</v>
      </c>
      <c r="C308" t="s">
        <v>1504</v>
      </c>
      <c r="D308" t="s">
        <v>1505</v>
      </c>
      <c r="E308" t="s">
        <v>94</v>
      </c>
      <c r="F308">
        <v>65.8</v>
      </c>
      <c r="G308">
        <v>833.77</v>
      </c>
      <c r="H308">
        <v>833.77</v>
      </c>
      <c r="I308" t="s">
        <v>2196</v>
      </c>
      <c r="J308">
        <v>17</v>
      </c>
      <c r="K308" s="34">
        <f t="shared" si="27"/>
        <v>3.2196969696969696E-3</v>
      </c>
      <c r="L308">
        <v>16</v>
      </c>
      <c r="M308">
        <f t="shared" si="28"/>
        <v>5.1515151515151514E-2</v>
      </c>
      <c r="N308" s="71">
        <v>0.17</v>
      </c>
      <c r="O308">
        <f t="shared" si="24"/>
        <v>8.7575757575757574E-3</v>
      </c>
      <c r="P308" s="7">
        <f t="shared" si="25"/>
        <v>0.14365</v>
      </c>
      <c r="Q308" s="75">
        <f t="shared" si="26"/>
        <v>7.400151515151515E-3</v>
      </c>
    </row>
    <row r="309" spans="1:17" x14ac:dyDescent="0.25">
      <c r="A309">
        <v>60443</v>
      </c>
      <c r="B309">
        <v>19245</v>
      </c>
      <c r="C309" t="s">
        <v>1499</v>
      </c>
      <c r="D309" t="s">
        <v>1979</v>
      </c>
      <c r="E309" t="s">
        <v>94</v>
      </c>
      <c r="F309">
        <v>100.5</v>
      </c>
      <c r="G309">
        <v>-840.64</v>
      </c>
      <c r="H309">
        <v>840.64</v>
      </c>
      <c r="I309" t="s">
        <v>2200</v>
      </c>
      <c r="J309">
        <v>219</v>
      </c>
      <c r="K309" s="34">
        <f t="shared" si="27"/>
        <v>4.1477272727272731E-2</v>
      </c>
      <c r="L309">
        <v>16</v>
      </c>
      <c r="M309">
        <f t="shared" si="28"/>
        <v>0.66363636363636369</v>
      </c>
      <c r="N309" s="71">
        <v>0.12</v>
      </c>
      <c r="O309">
        <f t="shared" si="24"/>
        <v>7.9636363636363644E-2</v>
      </c>
      <c r="P309" s="7">
        <f t="shared" si="25"/>
        <v>0.10139999999999999</v>
      </c>
      <c r="Q309" s="75">
        <f t="shared" si="26"/>
        <v>6.7292727272727268E-2</v>
      </c>
    </row>
    <row r="310" spans="1:17" x14ac:dyDescent="0.25">
      <c r="A310">
        <v>35499</v>
      </c>
      <c r="B310">
        <v>20404</v>
      </c>
      <c r="C310" t="s">
        <v>1710</v>
      </c>
      <c r="D310" t="s">
        <v>1711</v>
      </c>
      <c r="E310" t="s">
        <v>94</v>
      </c>
      <c r="F310">
        <v>100.5</v>
      </c>
      <c r="G310">
        <v>834.1</v>
      </c>
      <c r="H310">
        <v>834.1</v>
      </c>
      <c r="I310" t="s">
        <v>2196</v>
      </c>
      <c r="J310">
        <v>33</v>
      </c>
      <c r="K310" s="34">
        <f t="shared" si="27"/>
        <v>6.2500000000000003E-3</v>
      </c>
      <c r="L310">
        <v>16</v>
      </c>
      <c r="M310">
        <f t="shared" si="28"/>
        <v>0.1</v>
      </c>
      <c r="N310" s="71">
        <v>0.17</v>
      </c>
      <c r="O310">
        <f t="shared" si="24"/>
        <v>1.7000000000000001E-2</v>
      </c>
      <c r="P310" s="7">
        <f t="shared" si="25"/>
        <v>0.14365</v>
      </c>
      <c r="Q310" s="75">
        <f t="shared" si="26"/>
        <v>1.4365000000000001E-2</v>
      </c>
    </row>
    <row r="311" spans="1:17" x14ac:dyDescent="0.25">
      <c r="A311">
        <v>69154</v>
      </c>
      <c r="B311">
        <v>20649</v>
      </c>
      <c r="C311" t="s">
        <v>2014</v>
      </c>
      <c r="D311" t="s">
        <v>1529</v>
      </c>
      <c r="E311" t="s">
        <v>94</v>
      </c>
      <c r="F311">
        <v>100.5</v>
      </c>
      <c r="G311">
        <v>-732.1</v>
      </c>
      <c r="H311">
        <v>732.1</v>
      </c>
      <c r="I311" t="s">
        <v>2196</v>
      </c>
      <c r="J311">
        <v>478</v>
      </c>
      <c r="K311" s="34">
        <f t="shared" si="27"/>
        <v>9.053030303030303E-2</v>
      </c>
      <c r="L311">
        <v>16</v>
      </c>
      <c r="M311">
        <f t="shared" si="28"/>
        <v>1.4484848484848485</v>
      </c>
      <c r="N311" s="71">
        <v>0.47</v>
      </c>
      <c r="O311">
        <f t="shared" si="24"/>
        <v>0.68078787878787872</v>
      </c>
      <c r="P311" s="7">
        <f t="shared" si="25"/>
        <v>0.39714999999999995</v>
      </c>
      <c r="Q311" s="75">
        <f t="shared" si="26"/>
        <v>0.57526575757575749</v>
      </c>
    </row>
    <row r="312" spans="1:17" x14ac:dyDescent="0.25">
      <c r="A312">
        <v>36819</v>
      </c>
      <c r="B312">
        <v>20730</v>
      </c>
      <c r="C312" t="s">
        <v>1729</v>
      </c>
      <c r="D312" t="s">
        <v>1730</v>
      </c>
      <c r="E312" t="s">
        <v>94</v>
      </c>
      <c r="F312">
        <v>100.5</v>
      </c>
      <c r="G312">
        <v>-852.78</v>
      </c>
      <c r="H312">
        <v>852.78</v>
      </c>
      <c r="I312" t="s">
        <v>2200</v>
      </c>
      <c r="J312">
        <v>35</v>
      </c>
      <c r="K312" s="34">
        <f t="shared" si="27"/>
        <v>6.628787878787879E-3</v>
      </c>
      <c r="L312">
        <v>16</v>
      </c>
      <c r="M312">
        <f t="shared" si="28"/>
        <v>0.10606060606060606</v>
      </c>
      <c r="N312" s="71">
        <v>0.11</v>
      </c>
      <c r="O312">
        <f t="shared" si="24"/>
        <v>1.1666666666666667E-2</v>
      </c>
      <c r="P312" s="7">
        <f t="shared" si="25"/>
        <v>9.2949999999999991E-2</v>
      </c>
      <c r="Q312" s="75">
        <f t="shared" si="26"/>
        <v>9.8583333333333318E-3</v>
      </c>
    </row>
    <row r="313" spans="1:17" x14ac:dyDescent="0.25">
      <c r="A313">
        <v>27262</v>
      </c>
      <c r="B313">
        <v>20751</v>
      </c>
      <c r="C313" t="s">
        <v>1182</v>
      </c>
      <c r="D313" t="s">
        <v>1565</v>
      </c>
      <c r="E313" t="s">
        <v>94</v>
      </c>
      <c r="F313">
        <v>100.5</v>
      </c>
      <c r="G313">
        <v>-832</v>
      </c>
      <c r="H313">
        <v>832</v>
      </c>
      <c r="I313" t="s">
        <v>2196</v>
      </c>
      <c r="J313">
        <v>20</v>
      </c>
      <c r="K313" s="34">
        <f t="shared" si="27"/>
        <v>3.787878787878788E-3</v>
      </c>
      <c r="L313">
        <v>16</v>
      </c>
      <c r="M313">
        <f t="shared" si="28"/>
        <v>6.0606060606060608E-2</v>
      </c>
      <c r="N313" s="71">
        <v>0.17</v>
      </c>
      <c r="O313">
        <f t="shared" si="24"/>
        <v>1.0303030303030303E-2</v>
      </c>
      <c r="P313" s="7">
        <f t="shared" si="25"/>
        <v>0.14365</v>
      </c>
      <c r="Q313" s="75">
        <f t="shared" si="26"/>
        <v>8.7060606060606061E-3</v>
      </c>
    </row>
    <row r="314" spans="1:17" x14ac:dyDescent="0.25">
      <c r="A314">
        <v>12085</v>
      </c>
      <c r="B314">
        <v>20969</v>
      </c>
      <c r="C314" t="s">
        <v>1181</v>
      </c>
      <c r="D314" t="s">
        <v>1182</v>
      </c>
      <c r="E314" t="s">
        <v>94</v>
      </c>
      <c r="F314">
        <v>100.5</v>
      </c>
      <c r="G314">
        <v>-831.92</v>
      </c>
      <c r="H314">
        <v>831.92</v>
      </c>
      <c r="I314" t="s">
        <v>2196</v>
      </c>
      <c r="J314">
        <v>7</v>
      </c>
      <c r="K314" s="34">
        <f t="shared" si="27"/>
        <v>1.3257575757575758E-3</v>
      </c>
      <c r="L314">
        <v>16</v>
      </c>
      <c r="M314">
        <f t="shared" si="28"/>
        <v>2.1212121212121213E-2</v>
      </c>
      <c r="N314" s="71">
        <v>0.17</v>
      </c>
      <c r="O314">
        <f t="shared" si="24"/>
        <v>3.6060606060606066E-3</v>
      </c>
      <c r="P314" s="7">
        <f t="shared" si="25"/>
        <v>0.14365</v>
      </c>
      <c r="Q314" s="75">
        <f t="shared" si="26"/>
        <v>3.0471212121212124E-3</v>
      </c>
    </row>
    <row r="315" spans="1:17" x14ac:dyDescent="0.25">
      <c r="A315">
        <v>46277</v>
      </c>
      <c r="B315">
        <v>21417</v>
      </c>
      <c r="C315" t="s">
        <v>1875</v>
      </c>
      <c r="D315" t="s">
        <v>1198</v>
      </c>
      <c r="E315" t="s">
        <v>94</v>
      </c>
      <c r="F315">
        <v>100.5</v>
      </c>
      <c r="G315" s="6">
        <v>-1257.04</v>
      </c>
      <c r="H315" s="6">
        <v>1257.04</v>
      </c>
      <c r="I315" t="s">
        <v>2200</v>
      </c>
      <c r="J315">
        <v>80</v>
      </c>
      <c r="K315" s="34">
        <f t="shared" si="27"/>
        <v>1.5151515151515152E-2</v>
      </c>
      <c r="L315">
        <v>16</v>
      </c>
      <c r="M315">
        <f t="shared" si="28"/>
        <v>0.24242424242424243</v>
      </c>
      <c r="N315" s="71">
        <v>0.05</v>
      </c>
      <c r="O315">
        <f t="shared" si="24"/>
        <v>1.2121212121212123E-2</v>
      </c>
      <c r="P315" s="7">
        <f t="shared" si="25"/>
        <v>4.2250000000000003E-2</v>
      </c>
      <c r="Q315" s="75">
        <f t="shared" si="26"/>
        <v>1.0242424242424244E-2</v>
      </c>
    </row>
    <row r="316" spans="1:17" x14ac:dyDescent="0.25">
      <c r="A316">
        <v>3167</v>
      </c>
      <c r="B316">
        <v>21469</v>
      </c>
      <c r="C316" t="s">
        <v>886</v>
      </c>
      <c r="D316" t="s">
        <v>887</v>
      </c>
      <c r="E316" t="s">
        <v>94</v>
      </c>
      <c r="F316">
        <v>100.5</v>
      </c>
      <c r="G316">
        <v>-484.87</v>
      </c>
      <c r="H316">
        <v>484.87</v>
      </c>
      <c r="I316" t="s">
        <v>2200</v>
      </c>
      <c r="J316">
        <v>2</v>
      </c>
      <c r="K316" s="34">
        <f t="shared" si="27"/>
        <v>3.7878787878787879E-4</v>
      </c>
      <c r="L316">
        <v>16</v>
      </c>
      <c r="M316">
        <f t="shared" si="28"/>
        <v>6.0606060606060606E-3</v>
      </c>
      <c r="N316" s="71">
        <v>0.13</v>
      </c>
      <c r="O316">
        <f t="shared" si="24"/>
        <v>7.8787878787878792E-4</v>
      </c>
      <c r="P316" s="7">
        <f t="shared" si="25"/>
        <v>0.10985</v>
      </c>
      <c r="Q316" s="75">
        <f t="shared" si="26"/>
        <v>6.6575757575757573E-4</v>
      </c>
    </row>
    <row r="317" spans="1:17" x14ac:dyDescent="0.25">
      <c r="A317">
        <v>26320</v>
      </c>
      <c r="B317">
        <v>21490</v>
      </c>
      <c r="C317" t="s">
        <v>1545</v>
      </c>
      <c r="D317" t="s">
        <v>1235</v>
      </c>
      <c r="E317" t="s">
        <v>94</v>
      </c>
      <c r="F317">
        <v>100.5</v>
      </c>
      <c r="G317">
        <v>-597.14</v>
      </c>
      <c r="H317">
        <v>597.14</v>
      </c>
      <c r="I317" t="s">
        <v>2200</v>
      </c>
      <c r="J317">
        <v>19</v>
      </c>
      <c r="K317" s="34">
        <f t="shared" si="27"/>
        <v>3.5984848484848487E-3</v>
      </c>
      <c r="L317">
        <v>16</v>
      </c>
      <c r="M317">
        <f t="shared" si="28"/>
        <v>5.7575757575757579E-2</v>
      </c>
      <c r="N317" s="71">
        <v>0.16</v>
      </c>
      <c r="O317">
        <f t="shared" si="24"/>
        <v>9.2121212121212132E-3</v>
      </c>
      <c r="P317" s="7">
        <f t="shared" si="25"/>
        <v>0.13519999999999999</v>
      </c>
      <c r="Q317" s="75">
        <f t="shared" si="26"/>
        <v>7.7842424242424236E-3</v>
      </c>
    </row>
    <row r="318" spans="1:17" x14ac:dyDescent="0.25">
      <c r="A318">
        <v>69634</v>
      </c>
      <c r="B318">
        <v>21674</v>
      </c>
      <c r="C318" t="s">
        <v>2066</v>
      </c>
      <c r="D318" t="s">
        <v>1897</v>
      </c>
      <c r="E318" t="s">
        <v>94</v>
      </c>
      <c r="F318">
        <v>100.5</v>
      </c>
      <c r="G318">
        <v>-848.83</v>
      </c>
      <c r="H318">
        <v>848.83</v>
      </c>
      <c r="I318" t="s">
        <v>2200</v>
      </c>
      <c r="J318">
        <v>522</v>
      </c>
      <c r="K318" s="34">
        <f t="shared" si="27"/>
        <v>9.8863636363636362E-2</v>
      </c>
      <c r="L318">
        <v>16</v>
      </c>
      <c r="M318">
        <f t="shared" si="28"/>
        <v>1.5818181818181818</v>
      </c>
      <c r="N318" s="71">
        <v>0.11</v>
      </c>
      <c r="O318">
        <f t="shared" si="24"/>
        <v>0.17399999999999999</v>
      </c>
      <c r="P318" s="7">
        <f t="shared" si="25"/>
        <v>9.2949999999999991E-2</v>
      </c>
      <c r="Q318" s="75">
        <f t="shared" si="26"/>
        <v>0.14702999999999999</v>
      </c>
    </row>
    <row r="319" spans="1:17" x14ac:dyDescent="0.25">
      <c r="A319">
        <v>9345</v>
      </c>
      <c r="B319">
        <v>21835</v>
      </c>
      <c r="C319" t="s">
        <v>1080</v>
      </c>
      <c r="D319" t="s">
        <v>1081</v>
      </c>
      <c r="E319" t="s">
        <v>94</v>
      </c>
      <c r="F319">
        <v>100.5</v>
      </c>
      <c r="G319">
        <v>814.97</v>
      </c>
      <c r="H319">
        <v>814.97</v>
      </c>
      <c r="I319" t="s">
        <v>2196</v>
      </c>
      <c r="J319">
        <v>5</v>
      </c>
      <c r="K319" s="34">
        <f t="shared" si="27"/>
        <v>9.46969696969697E-4</v>
      </c>
      <c r="L319">
        <v>16</v>
      </c>
      <c r="M319">
        <f t="shared" si="28"/>
        <v>1.5151515151515152E-2</v>
      </c>
      <c r="N319" s="71">
        <v>0.17</v>
      </c>
      <c r="O319">
        <f t="shared" si="24"/>
        <v>2.5757575757575759E-3</v>
      </c>
      <c r="P319" s="7">
        <f t="shared" si="25"/>
        <v>0.14365</v>
      </c>
      <c r="Q319" s="75">
        <f t="shared" si="26"/>
        <v>2.1765151515151515E-3</v>
      </c>
    </row>
    <row r="320" spans="1:17" x14ac:dyDescent="0.25">
      <c r="A320">
        <v>69946</v>
      </c>
      <c r="B320">
        <v>23695</v>
      </c>
      <c r="C320" t="s">
        <v>1959</v>
      </c>
      <c r="D320" t="s">
        <v>1334</v>
      </c>
      <c r="E320" t="s">
        <v>94</v>
      </c>
      <c r="F320">
        <v>100.5</v>
      </c>
      <c r="G320" s="6">
        <v>1236.93</v>
      </c>
      <c r="H320" s="6">
        <v>1236.93</v>
      </c>
      <c r="I320" t="s">
        <v>2200</v>
      </c>
      <c r="J320">
        <v>563</v>
      </c>
      <c r="K320" s="34">
        <f t="shared" si="27"/>
        <v>0.10662878787878788</v>
      </c>
      <c r="L320">
        <v>16</v>
      </c>
      <c r="M320">
        <f t="shared" si="28"/>
        <v>1.7060606060606061</v>
      </c>
      <c r="N320" s="71">
        <v>0.05</v>
      </c>
      <c r="O320">
        <f t="shared" si="24"/>
        <v>8.5303030303030311E-2</v>
      </c>
      <c r="P320" s="7">
        <f t="shared" si="25"/>
        <v>4.2250000000000003E-2</v>
      </c>
      <c r="Q320" s="75">
        <f t="shared" si="26"/>
        <v>7.2081060606060607E-2</v>
      </c>
    </row>
    <row r="321" spans="1:17" x14ac:dyDescent="0.25">
      <c r="A321">
        <v>38918</v>
      </c>
      <c r="B321">
        <v>23696</v>
      </c>
      <c r="C321" t="s">
        <v>1334</v>
      </c>
      <c r="D321" t="s">
        <v>1246</v>
      </c>
      <c r="E321" t="s">
        <v>94</v>
      </c>
      <c r="F321">
        <v>100.5</v>
      </c>
      <c r="G321">
        <v>485.35</v>
      </c>
      <c r="H321">
        <v>485.35</v>
      </c>
      <c r="I321" t="s">
        <v>2200</v>
      </c>
      <c r="J321">
        <v>40</v>
      </c>
      <c r="K321" s="34">
        <f t="shared" si="27"/>
        <v>7.575757575757576E-3</v>
      </c>
      <c r="L321">
        <v>16</v>
      </c>
      <c r="M321">
        <f t="shared" si="28"/>
        <v>0.12121212121212122</v>
      </c>
      <c r="N321" s="71">
        <v>0.13</v>
      </c>
      <c r="O321">
        <f t="shared" si="24"/>
        <v>1.5757575757575758E-2</v>
      </c>
      <c r="P321" s="7">
        <f t="shared" si="25"/>
        <v>0.10985</v>
      </c>
      <c r="Q321" s="75">
        <f t="shared" si="26"/>
        <v>1.3315151515151516E-2</v>
      </c>
    </row>
    <row r="322" spans="1:17" x14ac:dyDescent="0.25">
      <c r="A322">
        <v>40118</v>
      </c>
      <c r="B322">
        <v>24199</v>
      </c>
      <c r="C322" t="s">
        <v>1786</v>
      </c>
      <c r="D322" t="s">
        <v>1505</v>
      </c>
      <c r="E322" t="s">
        <v>94</v>
      </c>
      <c r="F322">
        <v>100.5</v>
      </c>
      <c r="G322">
        <v>-832.45</v>
      </c>
      <c r="H322">
        <v>832.45</v>
      </c>
      <c r="I322" t="s">
        <v>2196</v>
      </c>
      <c r="J322">
        <v>45</v>
      </c>
      <c r="K322" s="34">
        <f t="shared" si="27"/>
        <v>8.5227272727272721E-3</v>
      </c>
      <c r="L322">
        <v>16</v>
      </c>
      <c r="M322">
        <f t="shared" si="28"/>
        <v>0.13636363636363635</v>
      </c>
      <c r="N322" s="71">
        <v>0.17</v>
      </c>
      <c r="O322">
        <f t="shared" ref="O322:O385" si="29">M322*N322</f>
        <v>2.3181818181818182E-2</v>
      </c>
      <c r="P322" s="7">
        <f t="shared" si="25"/>
        <v>0.14365</v>
      </c>
      <c r="Q322" s="75">
        <f t="shared" si="26"/>
        <v>1.9588636363636364E-2</v>
      </c>
    </row>
    <row r="323" spans="1:17" x14ac:dyDescent="0.25">
      <c r="A323">
        <v>68799</v>
      </c>
      <c r="B323">
        <v>24630</v>
      </c>
      <c r="C323" t="s">
        <v>2062</v>
      </c>
      <c r="D323" t="s">
        <v>1540</v>
      </c>
      <c r="E323" t="s">
        <v>94</v>
      </c>
      <c r="F323">
        <v>100.5</v>
      </c>
      <c r="G323">
        <v>826.09</v>
      </c>
      <c r="H323">
        <v>826.09</v>
      </c>
      <c r="I323" t="s">
        <v>2196</v>
      </c>
      <c r="J323">
        <v>450</v>
      </c>
      <c r="K323" s="34">
        <f t="shared" si="27"/>
        <v>8.5227272727272721E-2</v>
      </c>
      <c r="L323">
        <v>16</v>
      </c>
      <c r="M323">
        <f t="shared" si="28"/>
        <v>1.3636363636363635</v>
      </c>
      <c r="N323" s="71">
        <v>0.17</v>
      </c>
      <c r="O323">
        <f t="shared" si="29"/>
        <v>0.23181818181818181</v>
      </c>
      <c r="P323" s="7">
        <f t="shared" ref="P323:P386" si="30">N323*0.845</f>
        <v>0.14365</v>
      </c>
      <c r="Q323" s="75">
        <f t="shared" ref="Q323:Q386" si="31">M323*P323</f>
        <v>0.19588636363636361</v>
      </c>
    </row>
    <row r="324" spans="1:17" x14ac:dyDescent="0.25">
      <c r="A324">
        <v>49147</v>
      </c>
      <c r="B324">
        <v>25473</v>
      </c>
      <c r="C324" t="s">
        <v>1908</v>
      </c>
      <c r="D324" t="s">
        <v>1909</v>
      </c>
      <c r="E324" t="s">
        <v>94</v>
      </c>
      <c r="F324">
        <v>100.5</v>
      </c>
      <c r="G324" s="6">
        <v>-1256.6400000000001</v>
      </c>
      <c r="H324" s="6">
        <v>1256.6400000000001</v>
      </c>
      <c r="I324" t="s">
        <v>2200</v>
      </c>
      <c r="J324">
        <v>101</v>
      </c>
      <c r="K324" s="34">
        <f t="shared" si="27"/>
        <v>1.9128787878787877E-2</v>
      </c>
      <c r="L324">
        <v>16</v>
      </c>
      <c r="M324">
        <f t="shared" si="28"/>
        <v>0.30606060606060603</v>
      </c>
      <c r="N324" s="71">
        <v>0.05</v>
      </c>
      <c r="O324">
        <f t="shared" si="29"/>
        <v>1.5303030303030303E-2</v>
      </c>
      <c r="P324" s="7">
        <f t="shared" si="30"/>
        <v>4.2250000000000003E-2</v>
      </c>
      <c r="Q324" s="75">
        <f t="shared" si="31"/>
        <v>1.2931060606060606E-2</v>
      </c>
    </row>
    <row r="325" spans="1:17" x14ac:dyDescent="0.25">
      <c r="A325">
        <v>50900</v>
      </c>
      <c r="B325">
        <v>25656</v>
      </c>
      <c r="C325" t="s">
        <v>1572</v>
      </c>
      <c r="D325" t="s">
        <v>1932</v>
      </c>
      <c r="E325" t="s">
        <v>94</v>
      </c>
      <c r="F325">
        <v>100.5</v>
      </c>
      <c r="G325">
        <v>-829.23</v>
      </c>
      <c r="H325">
        <v>829.23</v>
      </c>
      <c r="I325" t="s">
        <v>2200</v>
      </c>
      <c r="J325">
        <v>117</v>
      </c>
      <c r="K325" s="34">
        <f t="shared" si="27"/>
        <v>2.215909090909091E-2</v>
      </c>
      <c r="L325">
        <v>16</v>
      </c>
      <c r="M325">
        <f t="shared" si="28"/>
        <v>0.35454545454545455</v>
      </c>
      <c r="N325" s="71">
        <v>0.12</v>
      </c>
      <c r="O325">
        <f t="shared" si="29"/>
        <v>4.2545454545454546E-2</v>
      </c>
      <c r="P325" s="7">
        <f t="shared" si="30"/>
        <v>0.10139999999999999</v>
      </c>
      <c r="Q325" s="75">
        <f t="shared" si="31"/>
        <v>3.5950909090909089E-2</v>
      </c>
    </row>
    <row r="326" spans="1:17" x14ac:dyDescent="0.25">
      <c r="A326">
        <v>11755</v>
      </c>
      <c r="B326">
        <v>26294</v>
      </c>
      <c r="C326" t="s">
        <v>1170</v>
      </c>
      <c r="D326" t="s">
        <v>1171</v>
      </c>
      <c r="E326" t="s">
        <v>94</v>
      </c>
      <c r="F326">
        <v>100.5</v>
      </c>
      <c r="G326">
        <v>-832.26</v>
      </c>
      <c r="H326">
        <v>832.26</v>
      </c>
      <c r="I326" t="s">
        <v>2200</v>
      </c>
      <c r="J326">
        <v>7</v>
      </c>
      <c r="K326" s="34">
        <f t="shared" si="27"/>
        <v>1.3257575757575758E-3</v>
      </c>
      <c r="L326">
        <v>16</v>
      </c>
      <c r="M326">
        <f t="shared" si="28"/>
        <v>2.1212121212121213E-2</v>
      </c>
      <c r="N326" s="71">
        <v>0.12</v>
      </c>
      <c r="O326">
        <f t="shared" si="29"/>
        <v>2.5454545454545456E-3</v>
      </c>
      <c r="P326" s="7">
        <f t="shared" si="30"/>
        <v>0.10139999999999999</v>
      </c>
      <c r="Q326" s="75">
        <f t="shared" si="31"/>
        <v>2.1509090909090909E-3</v>
      </c>
    </row>
    <row r="327" spans="1:17" x14ac:dyDescent="0.25">
      <c r="A327">
        <v>51638</v>
      </c>
      <c r="B327">
        <v>26321</v>
      </c>
      <c r="C327" t="s">
        <v>1269</v>
      </c>
      <c r="D327" t="s">
        <v>1811</v>
      </c>
      <c r="E327" t="s">
        <v>94</v>
      </c>
      <c r="F327">
        <v>100.5</v>
      </c>
      <c r="G327">
        <v>-838.16</v>
      </c>
      <c r="H327">
        <v>838.16</v>
      </c>
      <c r="I327" t="s">
        <v>2200</v>
      </c>
      <c r="J327">
        <v>124</v>
      </c>
      <c r="K327" s="34">
        <f t="shared" si="27"/>
        <v>2.3484848484848483E-2</v>
      </c>
      <c r="L327">
        <v>16</v>
      </c>
      <c r="M327">
        <f t="shared" si="28"/>
        <v>0.37575757575757573</v>
      </c>
      <c r="N327" s="71">
        <v>0.12</v>
      </c>
      <c r="O327">
        <f t="shared" si="29"/>
        <v>4.5090909090909084E-2</v>
      </c>
      <c r="P327" s="7">
        <f t="shared" si="30"/>
        <v>0.10139999999999999</v>
      </c>
      <c r="Q327" s="75">
        <f t="shared" si="31"/>
        <v>3.8101818181818174E-2</v>
      </c>
    </row>
    <row r="328" spans="1:17" x14ac:dyDescent="0.25">
      <c r="A328">
        <v>53121</v>
      </c>
      <c r="B328">
        <v>26981</v>
      </c>
      <c r="C328" t="s">
        <v>1957</v>
      </c>
      <c r="D328" t="s">
        <v>1535</v>
      </c>
      <c r="E328" t="s">
        <v>94</v>
      </c>
      <c r="F328">
        <v>100.5</v>
      </c>
      <c r="G328">
        <v>589.48</v>
      </c>
      <c r="H328">
        <v>589.48</v>
      </c>
      <c r="I328" t="s">
        <v>2200</v>
      </c>
      <c r="J328">
        <v>139</v>
      </c>
      <c r="K328" s="34">
        <f t="shared" si="27"/>
        <v>2.6325757575757575E-2</v>
      </c>
      <c r="L328">
        <v>16</v>
      </c>
      <c r="M328">
        <f t="shared" si="28"/>
        <v>0.4212121212121212</v>
      </c>
      <c r="N328" s="71">
        <v>0.16</v>
      </c>
      <c r="O328">
        <f t="shared" si="29"/>
        <v>6.7393939393939395E-2</v>
      </c>
      <c r="P328" s="7">
        <f t="shared" si="30"/>
        <v>0.13519999999999999</v>
      </c>
      <c r="Q328" s="75">
        <f t="shared" si="31"/>
        <v>5.6947878787878783E-2</v>
      </c>
    </row>
    <row r="329" spans="1:17" x14ac:dyDescent="0.25">
      <c r="A329">
        <v>26361</v>
      </c>
      <c r="B329">
        <v>27074</v>
      </c>
      <c r="C329" t="s">
        <v>1466</v>
      </c>
      <c r="D329" t="s">
        <v>1498</v>
      </c>
      <c r="E329" t="s">
        <v>94</v>
      </c>
      <c r="F329">
        <v>100.5</v>
      </c>
      <c r="G329">
        <v>-840.48</v>
      </c>
      <c r="H329">
        <v>840.48</v>
      </c>
      <c r="I329" t="s">
        <v>2200</v>
      </c>
      <c r="J329">
        <v>19</v>
      </c>
      <c r="K329" s="34">
        <f t="shared" si="27"/>
        <v>3.5984848484848487E-3</v>
      </c>
      <c r="L329">
        <v>16</v>
      </c>
      <c r="M329">
        <f t="shared" si="28"/>
        <v>5.7575757575757579E-2</v>
      </c>
      <c r="N329" s="71">
        <v>0.12</v>
      </c>
      <c r="O329">
        <f t="shared" si="29"/>
        <v>6.909090909090909E-3</v>
      </c>
      <c r="P329" s="7">
        <f t="shared" si="30"/>
        <v>0.10139999999999999</v>
      </c>
      <c r="Q329" s="75">
        <f t="shared" si="31"/>
        <v>5.8381818181818179E-3</v>
      </c>
    </row>
    <row r="330" spans="1:17" x14ac:dyDescent="0.25">
      <c r="A330">
        <v>61441</v>
      </c>
      <c r="B330">
        <v>27479</v>
      </c>
      <c r="C330" t="s">
        <v>2011</v>
      </c>
      <c r="D330" t="s">
        <v>2010</v>
      </c>
      <c r="E330" t="s">
        <v>94</v>
      </c>
      <c r="F330">
        <v>100.5</v>
      </c>
      <c r="G330">
        <v>-597.62</v>
      </c>
      <c r="H330">
        <v>597.62</v>
      </c>
      <c r="I330" t="s">
        <v>2200</v>
      </c>
      <c r="J330">
        <v>231</v>
      </c>
      <c r="K330" s="34">
        <f t="shared" si="27"/>
        <v>4.3749999999999997E-2</v>
      </c>
      <c r="L330">
        <v>16</v>
      </c>
      <c r="M330">
        <f t="shared" si="28"/>
        <v>0.7</v>
      </c>
      <c r="N330" s="71">
        <v>0.16</v>
      </c>
      <c r="O330">
        <f t="shared" si="29"/>
        <v>0.11199999999999999</v>
      </c>
      <c r="P330" s="7">
        <f t="shared" si="30"/>
        <v>0.13519999999999999</v>
      </c>
      <c r="Q330" s="75">
        <f t="shared" si="31"/>
        <v>9.4639999999999988E-2</v>
      </c>
    </row>
    <row r="331" spans="1:17" x14ac:dyDescent="0.25">
      <c r="A331">
        <v>63748</v>
      </c>
      <c r="B331">
        <v>27824</v>
      </c>
      <c r="C331" t="s">
        <v>1980</v>
      </c>
      <c r="D331" t="s">
        <v>2029</v>
      </c>
      <c r="E331" t="s">
        <v>94</v>
      </c>
      <c r="F331">
        <v>100.5</v>
      </c>
      <c r="G331">
        <v>-846.37</v>
      </c>
      <c r="H331">
        <v>846.37</v>
      </c>
      <c r="I331" t="s">
        <v>2200</v>
      </c>
      <c r="J331">
        <v>262</v>
      </c>
      <c r="K331" s="34">
        <f t="shared" si="27"/>
        <v>4.9621212121212122E-2</v>
      </c>
      <c r="L331">
        <v>16</v>
      </c>
      <c r="M331">
        <f t="shared" si="28"/>
        <v>0.79393939393939394</v>
      </c>
      <c r="N331" s="71">
        <v>0.11</v>
      </c>
      <c r="O331">
        <f t="shared" si="29"/>
        <v>8.7333333333333332E-2</v>
      </c>
      <c r="P331" s="7">
        <f t="shared" si="30"/>
        <v>9.2949999999999991E-2</v>
      </c>
      <c r="Q331" s="75">
        <f t="shared" si="31"/>
        <v>7.3796666666666663E-2</v>
      </c>
    </row>
    <row r="332" spans="1:17" x14ac:dyDescent="0.25">
      <c r="A332">
        <v>63143</v>
      </c>
      <c r="B332">
        <v>28040</v>
      </c>
      <c r="C332" t="s">
        <v>856</v>
      </c>
      <c r="D332" t="s">
        <v>1484</v>
      </c>
      <c r="E332" t="s">
        <v>94</v>
      </c>
      <c r="F332">
        <v>100.5</v>
      </c>
      <c r="G332">
        <v>-717.86</v>
      </c>
      <c r="H332">
        <v>717.86</v>
      </c>
      <c r="I332" t="s">
        <v>2196</v>
      </c>
      <c r="J332">
        <v>252</v>
      </c>
      <c r="K332" s="34">
        <f t="shared" si="27"/>
        <v>4.7727272727272729E-2</v>
      </c>
      <c r="L332">
        <v>16</v>
      </c>
      <c r="M332">
        <f t="shared" si="28"/>
        <v>0.76363636363636367</v>
      </c>
      <c r="N332" s="71">
        <v>0.47</v>
      </c>
      <c r="O332">
        <f t="shared" si="29"/>
        <v>0.3589090909090909</v>
      </c>
      <c r="P332" s="7">
        <f t="shared" si="30"/>
        <v>0.39714999999999995</v>
      </c>
      <c r="Q332" s="75">
        <f t="shared" si="31"/>
        <v>0.30327818181818178</v>
      </c>
    </row>
    <row r="333" spans="1:17" x14ac:dyDescent="0.25">
      <c r="A333">
        <v>8090</v>
      </c>
      <c r="B333">
        <v>28592</v>
      </c>
      <c r="C333" t="s">
        <v>329</v>
      </c>
      <c r="D333" t="s">
        <v>323</v>
      </c>
      <c r="E333" t="s">
        <v>70</v>
      </c>
      <c r="F333">
        <v>130</v>
      </c>
      <c r="G333" s="6">
        <v>-1353.86</v>
      </c>
      <c r="H333" s="6">
        <v>1353.86</v>
      </c>
      <c r="I333" t="s">
        <v>2197</v>
      </c>
      <c r="J333">
        <v>5</v>
      </c>
      <c r="K333" s="34">
        <f t="shared" si="27"/>
        <v>9.46969696969697E-4</v>
      </c>
      <c r="L333">
        <v>16</v>
      </c>
      <c r="M333">
        <f t="shared" si="28"/>
        <v>1.5151515151515152E-2</v>
      </c>
      <c r="N333" s="71">
        <v>0.17</v>
      </c>
      <c r="O333">
        <f t="shared" si="29"/>
        <v>2.5757575757575759E-3</v>
      </c>
      <c r="P333" s="7">
        <f t="shared" si="30"/>
        <v>0.14365</v>
      </c>
      <c r="Q333" s="75">
        <f t="shared" si="31"/>
        <v>2.1765151515151515E-3</v>
      </c>
    </row>
    <row r="334" spans="1:17" x14ac:dyDescent="0.25">
      <c r="A334">
        <v>14167</v>
      </c>
      <c r="B334">
        <v>29140</v>
      </c>
      <c r="C334" t="s">
        <v>898</v>
      </c>
      <c r="D334" t="s">
        <v>1246</v>
      </c>
      <c r="E334" t="s">
        <v>94</v>
      </c>
      <c r="F334">
        <v>100.5</v>
      </c>
      <c r="G334">
        <v>-485.27</v>
      </c>
      <c r="H334">
        <v>485.27</v>
      </c>
      <c r="I334" t="s">
        <v>2200</v>
      </c>
      <c r="J334">
        <v>9</v>
      </c>
      <c r="K334" s="34">
        <f t="shared" si="27"/>
        <v>1.7045454545454545E-3</v>
      </c>
      <c r="L334">
        <v>16</v>
      </c>
      <c r="M334">
        <f t="shared" si="28"/>
        <v>2.7272727272727271E-2</v>
      </c>
      <c r="N334" s="71">
        <v>0.13</v>
      </c>
      <c r="O334">
        <f t="shared" si="29"/>
        <v>3.5454545454545452E-3</v>
      </c>
      <c r="P334" s="7">
        <f t="shared" si="30"/>
        <v>0.10985</v>
      </c>
      <c r="Q334" s="75">
        <f t="shared" si="31"/>
        <v>2.9959090909090907E-3</v>
      </c>
    </row>
    <row r="335" spans="1:17" x14ac:dyDescent="0.25">
      <c r="A335">
        <v>21919</v>
      </c>
      <c r="B335">
        <v>29143</v>
      </c>
      <c r="C335" t="s">
        <v>1455</v>
      </c>
      <c r="D335" t="s">
        <v>1456</v>
      </c>
      <c r="E335" t="s">
        <v>94</v>
      </c>
      <c r="F335">
        <v>100.5</v>
      </c>
      <c r="G335">
        <v>-848.67</v>
      </c>
      <c r="H335">
        <v>848.67</v>
      </c>
      <c r="I335" t="s">
        <v>2200</v>
      </c>
      <c r="J335">
        <v>15</v>
      </c>
      <c r="K335" s="34">
        <f t="shared" si="27"/>
        <v>2.840909090909091E-3</v>
      </c>
      <c r="L335">
        <v>16</v>
      </c>
      <c r="M335">
        <f t="shared" si="28"/>
        <v>4.5454545454545456E-2</v>
      </c>
      <c r="N335" s="71">
        <v>0.11</v>
      </c>
      <c r="O335">
        <f t="shared" si="29"/>
        <v>5.0000000000000001E-3</v>
      </c>
      <c r="P335" s="7">
        <f t="shared" si="30"/>
        <v>9.2949999999999991E-2</v>
      </c>
      <c r="Q335" s="75">
        <f t="shared" si="31"/>
        <v>4.2249999999999996E-3</v>
      </c>
    </row>
    <row r="336" spans="1:17" x14ac:dyDescent="0.25">
      <c r="A336">
        <v>65473</v>
      </c>
      <c r="B336">
        <v>29946</v>
      </c>
      <c r="C336" t="s">
        <v>2042</v>
      </c>
      <c r="D336" t="s">
        <v>2043</v>
      </c>
      <c r="E336" t="s">
        <v>94</v>
      </c>
      <c r="F336">
        <v>100.5</v>
      </c>
      <c r="G336">
        <v>-596.5</v>
      </c>
      <c r="H336">
        <v>596.5</v>
      </c>
      <c r="I336" t="s">
        <v>2200</v>
      </c>
      <c r="J336">
        <v>306</v>
      </c>
      <c r="K336" s="34">
        <f t="shared" si="27"/>
        <v>5.7954545454545453E-2</v>
      </c>
      <c r="L336">
        <v>16</v>
      </c>
      <c r="M336">
        <f t="shared" si="28"/>
        <v>0.92727272727272725</v>
      </c>
      <c r="N336" s="71">
        <v>0.16</v>
      </c>
      <c r="O336">
        <f t="shared" si="29"/>
        <v>0.14836363636363636</v>
      </c>
      <c r="P336" s="7">
        <f t="shared" si="30"/>
        <v>0.13519999999999999</v>
      </c>
      <c r="Q336" s="75">
        <f t="shared" si="31"/>
        <v>0.12536727272727272</v>
      </c>
    </row>
    <row r="337" spans="1:17" x14ac:dyDescent="0.25">
      <c r="A337">
        <v>66991</v>
      </c>
      <c r="B337">
        <v>30383</v>
      </c>
      <c r="C337" t="s">
        <v>1953</v>
      </c>
      <c r="D337" t="s">
        <v>2042</v>
      </c>
      <c r="E337" t="s">
        <v>94</v>
      </c>
      <c r="F337">
        <v>100.5</v>
      </c>
      <c r="G337">
        <v>-596.21</v>
      </c>
      <c r="H337">
        <v>596.21</v>
      </c>
      <c r="I337" t="s">
        <v>2200</v>
      </c>
      <c r="J337">
        <v>358</v>
      </c>
      <c r="K337" s="34">
        <f t="shared" si="27"/>
        <v>6.7803030303030309E-2</v>
      </c>
      <c r="L337">
        <v>16</v>
      </c>
      <c r="M337">
        <f t="shared" si="28"/>
        <v>1.084848484848485</v>
      </c>
      <c r="N337" s="71">
        <v>0.16</v>
      </c>
      <c r="O337">
        <f t="shared" si="29"/>
        <v>0.17357575757575761</v>
      </c>
      <c r="P337" s="7">
        <f t="shared" si="30"/>
        <v>0.13519999999999999</v>
      </c>
      <c r="Q337" s="75">
        <f t="shared" si="31"/>
        <v>0.14667151515151516</v>
      </c>
    </row>
    <row r="338" spans="1:17" x14ac:dyDescent="0.25">
      <c r="A338">
        <v>20657</v>
      </c>
      <c r="B338">
        <v>31326</v>
      </c>
      <c r="C338" t="s">
        <v>1415</v>
      </c>
      <c r="D338" t="s">
        <v>1426</v>
      </c>
      <c r="E338" t="s">
        <v>70</v>
      </c>
      <c r="F338" s="6">
        <v>130</v>
      </c>
      <c r="G338" s="6">
        <v>-1886.55</v>
      </c>
      <c r="H338" s="6">
        <v>1886.55</v>
      </c>
      <c r="I338" t="s">
        <v>2126</v>
      </c>
      <c r="J338">
        <v>14</v>
      </c>
      <c r="K338" s="34">
        <f t="shared" si="27"/>
        <v>2.6515151515151517E-3</v>
      </c>
      <c r="L338">
        <v>16</v>
      </c>
      <c r="M338">
        <f t="shared" si="28"/>
        <v>4.2424242424242427E-2</v>
      </c>
      <c r="N338" s="71">
        <v>0.22</v>
      </c>
      <c r="O338">
        <f t="shared" si="29"/>
        <v>9.3333333333333341E-3</v>
      </c>
      <c r="P338" s="7">
        <f t="shared" si="30"/>
        <v>0.18589999999999998</v>
      </c>
      <c r="Q338" s="75">
        <f t="shared" si="31"/>
        <v>7.8866666666666668E-3</v>
      </c>
    </row>
    <row r="339" spans="1:17" x14ac:dyDescent="0.25">
      <c r="A339">
        <v>27467</v>
      </c>
      <c r="B339">
        <v>31414</v>
      </c>
      <c r="C339" t="s">
        <v>1571</v>
      </c>
      <c r="D339" t="s">
        <v>1572</v>
      </c>
      <c r="E339" t="s">
        <v>94</v>
      </c>
      <c r="F339">
        <v>100.5</v>
      </c>
      <c r="G339">
        <v>-829.15</v>
      </c>
      <c r="H339">
        <v>829.15</v>
      </c>
      <c r="I339" t="s">
        <v>2200</v>
      </c>
      <c r="J339">
        <v>20</v>
      </c>
      <c r="K339" s="34">
        <f t="shared" si="27"/>
        <v>3.787878787878788E-3</v>
      </c>
      <c r="L339">
        <v>16</v>
      </c>
      <c r="M339">
        <f t="shared" si="28"/>
        <v>6.0606060606060608E-2</v>
      </c>
      <c r="N339" s="71">
        <v>0.12</v>
      </c>
      <c r="O339">
        <f t="shared" si="29"/>
        <v>7.2727272727272727E-3</v>
      </c>
      <c r="P339" s="7">
        <f t="shared" si="30"/>
        <v>0.10139999999999999</v>
      </c>
      <c r="Q339" s="75">
        <f t="shared" si="31"/>
        <v>6.1454545454545451E-3</v>
      </c>
    </row>
    <row r="340" spans="1:17" x14ac:dyDescent="0.25">
      <c r="A340">
        <v>65879</v>
      </c>
      <c r="B340">
        <v>31416</v>
      </c>
      <c r="C340" t="s">
        <v>2022</v>
      </c>
      <c r="D340" t="s">
        <v>2011</v>
      </c>
      <c r="E340" t="s">
        <v>94</v>
      </c>
      <c r="F340">
        <v>100.5</v>
      </c>
      <c r="G340">
        <v>-597.54</v>
      </c>
      <c r="H340">
        <v>597.54</v>
      </c>
      <c r="I340" t="s">
        <v>2200</v>
      </c>
      <c r="J340">
        <v>318</v>
      </c>
      <c r="K340" s="34">
        <f t="shared" si="27"/>
        <v>6.0227272727272727E-2</v>
      </c>
      <c r="L340">
        <v>16</v>
      </c>
      <c r="M340">
        <f t="shared" si="28"/>
        <v>0.96363636363636362</v>
      </c>
      <c r="N340" s="71">
        <v>0.16</v>
      </c>
      <c r="O340">
        <f t="shared" si="29"/>
        <v>0.15418181818181817</v>
      </c>
      <c r="P340" s="7">
        <f t="shared" si="30"/>
        <v>0.13519999999999999</v>
      </c>
      <c r="Q340" s="75">
        <f t="shared" si="31"/>
        <v>0.13028363636363635</v>
      </c>
    </row>
    <row r="341" spans="1:17" x14ac:dyDescent="0.25">
      <c r="A341">
        <v>12050</v>
      </c>
      <c r="B341">
        <v>32443</v>
      </c>
      <c r="C341" t="s">
        <v>887</v>
      </c>
      <c r="D341" t="s">
        <v>897</v>
      </c>
      <c r="E341" t="s">
        <v>94</v>
      </c>
      <c r="F341">
        <v>100.5</v>
      </c>
      <c r="G341">
        <v>-485.03</v>
      </c>
      <c r="H341">
        <v>485.03</v>
      </c>
      <c r="I341" t="s">
        <v>2200</v>
      </c>
      <c r="J341">
        <v>7</v>
      </c>
      <c r="K341" s="34">
        <f t="shared" si="27"/>
        <v>1.3257575757575758E-3</v>
      </c>
      <c r="L341">
        <v>16</v>
      </c>
      <c r="M341">
        <f t="shared" si="28"/>
        <v>2.1212121212121213E-2</v>
      </c>
      <c r="N341" s="71">
        <v>0.13</v>
      </c>
      <c r="O341">
        <f t="shared" si="29"/>
        <v>2.7575757575757577E-3</v>
      </c>
      <c r="P341" s="7">
        <f t="shared" si="30"/>
        <v>0.10985</v>
      </c>
      <c r="Q341" s="75">
        <f t="shared" si="31"/>
        <v>2.3301515151515156E-3</v>
      </c>
    </row>
    <row r="342" spans="1:17" x14ac:dyDescent="0.25">
      <c r="A342">
        <v>5112</v>
      </c>
      <c r="B342">
        <v>33559</v>
      </c>
      <c r="C342" t="s">
        <v>303</v>
      </c>
      <c r="D342" t="s">
        <v>948</v>
      </c>
      <c r="E342" t="s">
        <v>94</v>
      </c>
      <c r="F342">
        <v>100.5</v>
      </c>
      <c r="G342">
        <v>-276.11</v>
      </c>
      <c r="H342">
        <v>276.11</v>
      </c>
      <c r="I342" t="s">
        <v>2196</v>
      </c>
      <c r="J342">
        <v>3</v>
      </c>
      <c r="K342" s="34">
        <f t="shared" si="27"/>
        <v>5.6818181818181815E-4</v>
      </c>
      <c r="L342">
        <v>16</v>
      </c>
      <c r="M342">
        <f t="shared" si="28"/>
        <v>9.0909090909090905E-3</v>
      </c>
      <c r="N342" s="71">
        <v>0.59</v>
      </c>
      <c r="O342">
        <f t="shared" si="29"/>
        <v>5.363636363636363E-3</v>
      </c>
      <c r="P342" s="7">
        <f t="shared" si="30"/>
        <v>0.49854999999999994</v>
      </c>
      <c r="Q342" s="75">
        <f t="shared" si="31"/>
        <v>4.5322727272727268E-3</v>
      </c>
    </row>
    <row r="343" spans="1:17" x14ac:dyDescent="0.25">
      <c r="A343">
        <v>66975</v>
      </c>
      <c r="B343">
        <v>34010</v>
      </c>
      <c r="C343" t="s">
        <v>1975</v>
      </c>
      <c r="D343" t="s">
        <v>1919</v>
      </c>
      <c r="E343" t="s">
        <v>94</v>
      </c>
      <c r="F343">
        <v>100.5</v>
      </c>
      <c r="G343" s="6">
        <v>-1249.42</v>
      </c>
      <c r="H343" s="6">
        <v>1249.42</v>
      </c>
      <c r="I343" t="s">
        <v>2200</v>
      </c>
      <c r="J343">
        <v>358</v>
      </c>
      <c r="K343" s="34">
        <f t="shared" si="27"/>
        <v>6.7803030303030309E-2</v>
      </c>
      <c r="L343">
        <v>16</v>
      </c>
      <c r="M343">
        <f t="shared" si="28"/>
        <v>1.084848484848485</v>
      </c>
      <c r="N343" s="71">
        <v>0.05</v>
      </c>
      <c r="O343">
        <f t="shared" si="29"/>
        <v>5.4242424242424252E-2</v>
      </c>
      <c r="P343" s="7">
        <f t="shared" si="30"/>
        <v>4.2250000000000003E-2</v>
      </c>
      <c r="Q343" s="75">
        <f t="shared" si="31"/>
        <v>4.5834848484848492E-2</v>
      </c>
    </row>
    <row r="344" spans="1:17" x14ac:dyDescent="0.25">
      <c r="A344">
        <v>52178</v>
      </c>
      <c r="B344">
        <v>34863</v>
      </c>
      <c r="C344" t="s">
        <v>1945</v>
      </c>
      <c r="D344" t="s">
        <v>1474</v>
      </c>
      <c r="E344" t="s">
        <v>94</v>
      </c>
      <c r="F344">
        <v>100.5</v>
      </c>
      <c r="G344">
        <v>-277.41000000000003</v>
      </c>
      <c r="H344">
        <v>277.41000000000003</v>
      </c>
      <c r="I344" t="s">
        <v>2196</v>
      </c>
      <c r="J344">
        <v>129</v>
      </c>
      <c r="K344" s="34">
        <f t="shared" si="27"/>
        <v>2.4431818181818183E-2</v>
      </c>
      <c r="L344">
        <v>16</v>
      </c>
      <c r="M344">
        <f t="shared" si="28"/>
        <v>0.39090909090909093</v>
      </c>
      <c r="N344" s="71">
        <v>0.59</v>
      </c>
      <c r="O344">
        <f t="shared" si="29"/>
        <v>0.23063636363636364</v>
      </c>
      <c r="P344" s="7">
        <f t="shared" si="30"/>
        <v>0.49854999999999994</v>
      </c>
      <c r="Q344" s="75">
        <f t="shared" si="31"/>
        <v>0.19488772727272727</v>
      </c>
    </row>
    <row r="345" spans="1:17" x14ac:dyDescent="0.25">
      <c r="A345">
        <v>22584</v>
      </c>
      <c r="B345">
        <v>35499</v>
      </c>
      <c r="C345" t="s">
        <v>1474</v>
      </c>
      <c r="D345" t="s">
        <v>1448</v>
      </c>
      <c r="E345" t="s">
        <v>94</v>
      </c>
      <c r="F345">
        <v>100.5</v>
      </c>
      <c r="G345">
        <v>-277.49</v>
      </c>
      <c r="H345">
        <v>277.49</v>
      </c>
      <c r="I345" t="s">
        <v>2196</v>
      </c>
      <c r="J345">
        <v>16</v>
      </c>
      <c r="K345" s="34">
        <f t="shared" si="27"/>
        <v>3.0303030303030303E-3</v>
      </c>
      <c r="L345">
        <v>16</v>
      </c>
      <c r="M345">
        <f t="shared" si="28"/>
        <v>4.8484848484848485E-2</v>
      </c>
      <c r="N345" s="71">
        <v>0.59</v>
      </c>
      <c r="O345">
        <f t="shared" si="29"/>
        <v>2.8606060606060604E-2</v>
      </c>
      <c r="P345" s="7">
        <f t="shared" si="30"/>
        <v>0.49854999999999994</v>
      </c>
      <c r="Q345" s="75">
        <f t="shared" si="31"/>
        <v>2.4172121212121211E-2</v>
      </c>
    </row>
    <row r="346" spans="1:17" x14ac:dyDescent="0.25">
      <c r="A346">
        <v>42736</v>
      </c>
      <c r="B346">
        <v>35645</v>
      </c>
      <c r="C346" t="s">
        <v>1821</v>
      </c>
      <c r="D346" t="s">
        <v>1822</v>
      </c>
      <c r="E346" t="s">
        <v>94</v>
      </c>
      <c r="F346">
        <v>100.5</v>
      </c>
      <c r="G346" s="6">
        <v>-1251.29</v>
      </c>
      <c r="H346" s="6">
        <v>1251.29</v>
      </c>
      <c r="I346" t="s">
        <v>2200</v>
      </c>
      <c r="J346">
        <v>57</v>
      </c>
      <c r="K346" s="34">
        <f t="shared" si="27"/>
        <v>1.0795454545454546E-2</v>
      </c>
      <c r="L346">
        <v>16</v>
      </c>
      <c r="M346">
        <f t="shared" si="28"/>
        <v>0.17272727272727273</v>
      </c>
      <c r="N346" s="71">
        <v>0.05</v>
      </c>
      <c r="O346">
        <f t="shared" si="29"/>
        <v>8.6363636363636365E-3</v>
      </c>
      <c r="P346" s="7">
        <f t="shared" si="30"/>
        <v>4.2250000000000003E-2</v>
      </c>
      <c r="Q346" s="75">
        <f t="shared" si="31"/>
        <v>7.2977272727272734E-3</v>
      </c>
    </row>
    <row r="347" spans="1:17" x14ac:dyDescent="0.25">
      <c r="A347">
        <v>62032</v>
      </c>
      <c r="B347">
        <v>35801</v>
      </c>
      <c r="C347" t="s">
        <v>1955</v>
      </c>
      <c r="D347" t="s">
        <v>2014</v>
      </c>
      <c r="E347" t="s">
        <v>94</v>
      </c>
      <c r="F347">
        <v>100.5</v>
      </c>
      <c r="G347">
        <v>-728.88</v>
      </c>
      <c r="H347">
        <v>728.88</v>
      </c>
      <c r="I347" t="s">
        <v>2196</v>
      </c>
      <c r="J347">
        <v>238</v>
      </c>
      <c r="K347" s="34">
        <f t="shared" si="27"/>
        <v>4.5075757575757575E-2</v>
      </c>
      <c r="L347">
        <v>16</v>
      </c>
      <c r="M347">
        <f t="shared" si="28"/>
        <v>0.72121212121212119</v>
      </c>
      <c r="N347" s="71">
        <v>0.47</v>
      </c>
      <c r="O347">
        <f t="shared" si="29"/>
        <v>0.33896969696969692</v>
      </c>
      <c r="P347" s="7">
        <f t="shared" si="30"/>
        <v>0.39714999999999995</v>
      </c>
      <c r="Q347" s="75">
        <f t="shared" si="31"/>
        <v>0.28642939393939387</v>
      </c>
    </row>
    <row r="348" spans="1:17" x14ac:dyDescent="0.25">
      <c r="A348">
        <v>70047</v>
      </c>
      <c r="B348">
        <v>35815</v>
      </c>
      <c r="C348" t="s">
        <v>1456</v>
      </c>
      <c r="D348" t="s">
        <v>2066</v>
      </c>
      <c r="E348" t="s">
        <v>94</v>
      </c>
      <c r="F348">
        <v>100.5</v>
      </c>
      <c r="G348">
        <v>-848.75</v>
      </c>
      <c r="H348">
        <v>848.75</v>
      </c>
      <c r="I348" t="s">
        <v>2200</v>
      </c>
      <c r="J348">
        <v>576</v>
      </c>
      <c r="K348" s="34">
        <f t="shared" si="27"/>
        <v>0.10909090909090909</v>
      </c>
      <c r="L348">
        <v>16</v>
      </c>
      <c r="M348">
        <f t="shared" si="28"/>
        <v>1.7454545454545454</v>
      </c>
      <c r="N348" s="71">
        <v>0.11</v>
      </c>
      <c r="O348">
        <f t="shared" si="29"/>
        <v>0.192</v>
      </c>
      <c r="P348" s="7">
        <f t="shared" si="30"/>
        <v>9.2949999999999991E-2</v>
      </c>
      <c r="Q348" s="75">
        <f t="shared" si="31"/>
        <v>0.16223999999999997</v>
      </c>
    </row>
    <row r="349" spans="1:17" x14ac:dyDescent="0.25">
      <c r="A349">
        <v>67919</v>
      </c>
      <c r="B349">
        <v>35817</v>
      </c>
      <c r="C349" t="s">
        <v>2054</v>
      </c>
      <c r="D349" t="s">
        <v>1957</v>
      </c>
      <c r="E349" t="s">
        <v>94</v>
      </c>
      <c r="F349">
        <v>100.5</v>
      </c>
      <c r="G349">
        <v>590.41999999999996</v>
      </c>
      <c r="H349">
        <v>590.41999999999996</v>
      </c>
      <c r="I349" t="s">
        <v>2200</v>
      </c>
      <c r="J349">
        <v>400</v>
      </c>
      <c r="K349" s="34">
        <f t="shared" si="27"/>
        <v>7.575757575757576E-2</v>
      </c>
      <c r="L349">
        <v>16</v>
      </c>
      <c r="M349">
        <f t="shared" si="28"/>
        <v>1.2121212121212122</v>
      </c>
      <c r="N349" s="71">
        <v>0.16</v>
      </c>
      <c r="O349">
        <f t="shared" si="29"/>
        <v>0.19393939393939394</v>
      </c>
      <c r="P349" s="7">
        <f t="shared" si="30"/>
        <v>0.13519999999999999</v>
      </c>
      <c r="Q349" s="75">
        <f t="shared" si="31"/>
        <v>0.16387878787878787</v>
      </c>
    </row>
    <row r="350" spans="1:17" x14ac:dyDescent="0.25">
      <c r="A350">
        <v>26134</v>
      </c>
      <c r="B350">
        <v>35917</v>
      </c>
      <c r="C350" t="s">
        <v>1540</v>
      </c>
      <c r="D350" t="s">
        <v>957</v>
      </c>
      <c r="E350" t="s">
        <v>94</v>
      </c>
      <c r="F350">
        <v>100.5</v>
      </c>
      <c r="G350">
        <v>825.31</v>
      </c>
      <c r="H350">
        <v>825.31</v>
      </c>
      <c r="I350" t="s">
        <v>2196</v>
      </c>
      <c r="J350">
        <v>19</v>
      </c>
      <c r="K350" s="34">
        <f t="shared" si="27"/>
        <v>3.5984848484848487E-3</v>
      </c>
      <c r="L350">
        <v>16</v>
      </c>
      <c r="M350">
        <f t="shared" si="28"/>
        <v>5.7575757575757579E-2</v>
      </c>
      <c r="N350" s="71">
        <v>0.17</v>
      </c>
      <c r="O350">
        <f t="shared" si="29"/>
        <v>9.7878787878787898E-3</v>
      </c>
      <c r="P350" s="7">
        <f t="shared" si="30"/>
        <v>0.14365</v>
      </c>
      <c r="Q350" s="75">
        <f t="shared" si="31"/>
        <v>8.2707575757575754E-3</v>
      </c>
    </row>
    <row r="351" spans="1:17" x14ac:dyDescent="0.25">
      <c r="A351">
        <v>22068</v>
      </c>
      <c r="B351">
        <v>36011</v>
      </c>
      <c r="C351" t="s">
        <v>1460</v>
      </c>
      <c r="D351" t="s">
        <v>1461</v>
      </c>
      <c r="E351" t="s">
        <v>94</v>
      </c>
      <c r="F351">
        <v>100.5</v>
      </c>
      <c r="G351" s="6">
        <v>-1256.8</v>
      </c>
      <c r="H351" s="6">
        <v>1256.8</v>
      </c>
      <c r="I351" t="s">
        <v>2200</v>
      </c>
      <c r="J351">
        <v>15</v>
      </c>
      <c r="K351" s="34">
        <f t="shared" si="27"/>
        <v>2.840909090909091E-3</v>
      </c>
      <c r="L351">
        <v>16</v>
      </c>
      <c r="M351">
        <f t="shared" si="28"/>
        <v>4.5454545454545456E-2</v>
      </c>
      <c r="N351" s="71">
        <v>0.05</v>
      </c>
      <c r="O351">
        <f t="shared" si="29"/>
        <v>2.2727272727272731E-3</v>
      </c>
      <c r="P351" s="7">
        <f t="shared" si="30"/>
        <v>4.2250000000000003E-2</v>
      </c>
      <c r="Q351" s="75">
        <f t="shared" si="31"/>
        <v>1.9204545454545457E-3</v>
      </c>
    </row>
    <row r="352" spans="1:17" x14ac:dyDescent="0.25">
      <c r="A352">
        <v>63583</v>
      </c>
      <c r="B352">
        <v>37273</v>
      </c>
      <c r="C352" t="s">
        <v>1811</v>
      </c>
      <c r="D352" t="s">
        <v>1465</v>
      </c>
      <c r="E352" t="s">
        <v>94</v>
      </c>
      <c r="F352">
        <v>100.5</v>
      </c>
      <c r="G352">
        <v>-838.56</v>
      </c>
      <c r="H352">
        <v>838.56</v>
      </c>
      <c r="I352" t="s">
        <v>2200</v>
      </c>
      <c r="J352">
        <v>259</v>
      </c>
      <c r="K352" s="34">
        <f t="shared" si="27"/>
        <v>4.90530303030303E-2</v>
      </c>
      <c r="L352">
        <v>16</v>
      </c>
      <c r="M352">
        <f t="shared" si="28"/>
        <v>0.7848484848484848</v>
      </c>
      <c r="N352" s="71">
        <v>0.12</v>
      </c>
      <c r="O352">
        <f t="shared" si="29"/>
        <v>9.4181818181818172E-2</v>
      </c>
      <c r="P352" s="7">
        <f t="shared" si="30"/>
        <v>0.10139999999999999</v>
      </c>
      <c r="Q352" s="75">
        <f t="shared" si="31"/>
        <v>7.9583636363636356E-2</v>
      </c>
    </row>
    <row r="353" spans="1:18" x14ac:dyDescent="0.25">
      <c r="A353">
        <v>52310</v>
      </c>
      <c r="B353">
        <v>38031</v>
      </c>
      <c r="C353" t="s">
        <v>1947</v>
      </c>
      <c r="D353" t="s">
        <v>1948</v>
      </c>
      <c r="E353" t="s">
        <v>94</v>
      </c>
      <c r="F353">
        <v>100.5</v>
      </c>
      <c r="G353" s="6">
        <v>-1253.1300000000001</v>
      </c>
      <c r="H353" s="6">
        <v>1253.1300000000001</v>
      </c>
      <c r="I353" t="s">
        <v>2200</v>
      </c>
      <c r="J353">
        <v>130</v>
      </c>
      <c r="K353" s="34">
        <f t="shared" si="27"/>
        <v>2.462121212121212E-2</v>
      </c>
      <c r="L353">
        <v>16</v>
      </c>
      <c r="M353">
        <f t="shared" si="28"/>
        <v>0.39393939393939392</v>
      </c>
      <c r="N353" s="71">
        <v>0.05</v>
      </c>
      <c r="O353">
        <f t="shared" si="29"/>
        <v>1.9696969696969699E-2</v>
      </c>
      <c r="P353" s="7">
        <f t="shared" si="30"/>
        <v>4.2250000000000003E-2</v>
      </c>
      <c r="Q353" s="75">
        <f t="shared" si="31"/>
        <v>1.6643939393939395E-2</v>
      </c>
    </row>
    <row r="354" spans="1:18" x14ac:dyDescent="0.25">
      <c r="A354">
        <v>62831</v>
      </c>
      <c r="B354">
        <v>38138</v>
      </c>
      <c r="C354" t="s">
        <v>1620</v>
      </c>
      <c r="D354" t="s">
        <v>2022</v>
      </c>
      <c r="E354" t="s">
        <v>94</v>
      </c>
      <c r="F354">
        <v>100.5</v>
      </c>
      <c r="G354">
        <v>-597.46</v>
      </c>
      <c r="H354">
        <v>597.46</v>
      </c>
      <c r="I354" t="s">
        <v>2200</v>
      </c>
      <c r="J354">
        <v>248</v>
      </c>
      <c r="K354" s="34">
        <f t="shared" si="27"/>
        <v>4.6969696969696967E-2</v>
      </c>
      <c r="L354">
        <v>16</v>
      </c>
      <c r="M354">
        <f t="shared" si="28"/>
        <v>0.75151515151515147</v>
      </c>
      <c r="N354" s="71">
        <v>0.16</v>
      </c>
      <c r="O354">
        <f t="shared" si="29"/>
        <v>0.12024242424242423</v>
      </c>
      <c r="P354" s="7">
        <f t="shared" si="30"/>
        <v>0.13519999999999999</v>
      </c>
      <c r="Q354" s="75">
        <f t="shared" si="31"/>
        <v>0.10160484848484846</v>
      </c>
    </row>
    <row r="355" spans="1:18" x14ac:dyDescent="0.25">
      <c r="A355">
        <v>16536</v>
      </c>
      <c r="B355">
        <v>38425</v>
      </c>
      <c r="C355" t="s">
        <v>315</v>
      </c>
      <c r="D355" t="s">
        <v>329</v>
      </c>
      <c r="E355" t="s">
        <v>70</v>
      </c>
      <c r="F355">
        <v>130</v>
      </c>
      <c r="G355" s="6">
        <v>-1353.78</v>
      </c>
      <c r="H355" s="6">
        <v>1353.78</v>
      </c>
      <c r="I355" t="s">
        <v>2197</v>
      </c>
      <c r="J355">
        <v>11</v>
      </c>
      <c r="K355" s="34">
        <f t="shared" si="27"/>
        <v>2.0833333333333333E-3</v>
      </c>
      <c r="L355">
        <v>16</v>
      </c>
      <c r="M355">
        <f t="shared" si="28"/>
        <v>3.3333333333333333E-2</v>
      </c>
      <c r="N355" s="71">
        <v>0.17</v>
      </c>
      <c r="O355">
        <f t="shared" si="29"/>
        <v>5.6666666666666671E-3</v>
      </c>
      <c r="P355" s="7">
        <f t="shared" si="30"/>
        <v>0.14365</v>
      </c>
      <c r="Q355" s="75">
        <f t="shared" si="31"/>
        <v>4.7883333333333337E-3</v>
      </c>
    </row>
    <row r="356" spans="1:18" x14ac:dyDescent="0.25">
      <c r="A356">
        <v>9018</v>
      </c>
      <c r="B356">
        <v>39649</v>
      </c>
      <c r="C356" t="s">
        <v>335</v>
      </c>
      <c r="D356" t="s">
        <v>314</v>
      </c>
      <c r="E356" t="s">
        <v>70</v>
      </c>
      <c r="F356">
        <v>130</v>
      </c>
      <c r="G356">
        <v>-226.23</v>
      </c>
      <c r="H356">
        <v>226.23</v>
      </c>
      <c r="I356" t="s">
        <v>2197</v>
      </c>
      <c r="J356">
        <v>5</v>
      </c>
      <c r="K356" s="34">
        <f t="shared" si="27"/>
        <v>9.46969696969697E-4</v>
      </c>
      <c r="L356">
        <v>16</v>
      </c>
      <c r="M356">
        <f t="shared" si="28"/>
        <v>1.5151515151515152E-2</v>
      </c>
      <c r="N356" s="71">
        <v>1</v>
      </c>
      <c r="O356">
        <f t="shared" si="29"/>
        <v>1.5151515151515152E-2</v>
      </c>
      <c r="P356" s="7">
        <f t="shared" si="30"/>
        <v>0.84499999999999997</v>
      </c>
      <c r="Q356" s="75">
        <f t="shared" si="31"/>
        <v>1.2803030303030302E-2</v>
      </c>
    </row>
    <row r="357" spans="1:18" x14ac:dyDescent="0.25">
      <c r="A357">
        <v>67518</v>
      </c>
      <c r="B357">
        <v>40045</v>
      </c>
      <c r="C357" t="s">
        <v>1932</v>
      </c>
      <c r="D357" t="s">
        <v>2050</v>
      </c>
      <c r="E357" t="s">
        <v>94</v>
      </c>
      <c r="F357">
        <v>100.5</v>
      </c>
      <c r="G357">
        <v>-829.31</v>
      </c>
      <c r="H357">
        <v>829.31</v>
      </c>
      <c r="I357" t="s">
        <v>2200</v>
      </c>
      <c r="J357">
        <v>382</v>
      </c>
      <c r="K357" s="34">
        <f t="shared" si="27"/>
        <v>7.2348484848484843E-2</v>
      </c>
      <c r="L357">
        <v>16</v>
      </c>
      <c r="M357">
        <f t="shared" si="28"/>
        <v>1.1575757575757575</v>
      </c>
      <c r="N357" s="71">
        <v>0.12</v>
      </c>
      <c r="O357">
        <f t="shared" si="29"/>
        <v>0.1389090909090909</v>
      </c>
      <c r="P357" s="7">
        <f t="shared" si="30"/>
        <v>0.10139999999999999</v>
      </c>
      <c r="Q357" s="75">
        <f t="shared" si="31"/>
        <v>0.1173781818181818</v>
      </c>
    </row>
    <row r="358" spans="1:18" x14ac:dyDescent="0.25">
      <c r="A358">
        <v>30364</v>
      </c>
      <c r="B358">
        <v>40165</v>
      </c>
      <c r="C358" t="s">
        <v>1235</v>
      </c>
      <c r="D358" t="s">
        <v>1620</v>
      </c>
      <c r="E358" t="s">
        <v>94</v>
      </c>
      <c r="F358">
        <v>100.5</v>
      </c>
      <c r="G358">
        <v>-597.38</v>
      </c>
      <c r="H358">
        <v>597.38</v>
      </c>
      <c r="I358" t="s">
        <v>2200</v>
      </c>
      <c r="J358">
        <v>25</v>
      </c>
      <c r="K358" s="34">
        <f t="shared" si="27"/>
        <v>4.734848484848485E-3</v>
      </c>
      <c r="L358">
        <v>16</v>
      </c>
      <c r="M358">
        <f t="shared" si="28"/>
        <v>7.575757575757576E-2</v>
      </c>
      <c r="N358" s="71">
        <v>0.16</v>
      </c>
      <c r="O358">
        <f t="shared" si="29"/>
        <v>1.2121212121212121E-2</v>
      </c>
      <c r="P358" s="7">
        <f t="shared" si="30"/>
        <v>0.13519999999999999</v>
      </c>
      <c r="Q358" s="75">
        <f t="shared" si="31"/>
        <v>1.0242424242424242E-2</v>
      </c>
    </row>
    <row r="359" spans="1:18" x14ac:dyDescent="0.25">
      <c r="A359">
        <v>53004</v>
      </c>
      <c r="B359">
        <v>40497</v>
      </c>
      <c r="C359" t="s">
        <v>1484</v>
      </c>
      <c r="D359" t="s">
        <v>1955</v>
      </c>
      <c r="E359" t="s">
        <v>94</v>
      </c>
      <c r="F359">
        <v>100.5</v>
      </c>
      <c r="G359">
        <v>-728.8</v>
      </c>
      <c r="H359">
        <v>728.8</v>
      </c>
      <c r="I359" t="s">
        <v>2196</v>
      </c>
      <c r="J359">
        <v>137</v>
      </c>
      <c r="K359" s="34">
        <f t="shared" si="27"/>
        <v>2.5946969696969698E-2</v>
      </c>
      <c r="L359">
        <v>16</v>
      </c>
      <c r="M359">
        <f t="shared" si="28"/>
        <v>0.41515151515151516</v>
      </c>
      <c r="N359" s="71">
        <v>0.47</v>
      </c>
      <c r="O359">
        <f t="shared" si="29"/>
        <v>0.19512121212121211</v>
      </c>
      <c r="P359" s="7">
        <f t="shared" si="30"/>
        <v>0.39714999999999995</v>
      </c>
      <c r="Q359" s="75">
        <f t="shared" si="31"/>
        <v>0.16487742424242421</v>
      </c>
    </row>
    <row r="360" spans="1:18" x14ac:dyDescent="0.25">
      <c r="A360">
        <v>67730</v>
      </c>
      <c r="B360">
        <v>40960</v>
      </c>
      <c r="C360" t="s">
        <v>854</v>
      </c>
      <c r="D360" t="s">
        <v>1926</v>
      </c>
      <c r="E360" t="s">
        <v>94</v>
      </c>
      <c r="F360">
        <v>100.5</v>
      </c>
      <c r="G360">
        <v>-572.23</v>
      </c>
      <c r="H360">
        <v>572.23</v>
      </c>
      <c r="I360" t="s">
        <v>2196</v>
      </c>
      <c r="J360">
        <v>391</v>
      </c>
      <c r="K360" s="34">
        <f t="shared" si="27"/>
        <v>7.4053030303030301E-2</v>
      </c>
      <c r="L360">
        <v>16</v>
      </c>
      <c r="M360">
        <f t="shared" si="28"/>
        <v>1.1848484848484848</v>
      </c>
      <c r="N360" s="71">
        <v>0.6</v>
      </c>
      <c r="O360">
        <f t="shared" si="29"/>
        <v>0.71090909090909082</v>
      </c>
      <c r="P360" s="7">
        <f t="shared" si="30"/>
        <v>0.50700000000000001</v>
      </c>
      <c r="Q360" s="75">
        <f t="shared" si="31"/>
        <v>0.60071818181818182</v>
      </c>
    </row>
    <row r="361" spans="1:18" x14ac:dyDescent="0.25">
      <c r="A361">
        <v>69783</v>
      </c>
      <c r="B361">
        <v>42021</v>
      </c>
      <c r="C361" t="s">
        <v>1181</v>
      </c>
      <c r="D361" t="s">
        <v>2062</v>
      </c>
      <c r="E361" t="s">
        <v>94</v>
      </c>
      <c r="F361">
        <v>100.5</v>
      </c>
      <c r="G361">
        <v>826.17</v>
      </c>
      <c r="H361">
        <v>826.17</v>
      </c>
      <c r="I361" t="s">
        <v>2196</v>
      </c>
      <c r="J361">
        <v>551</v>
      </c>
      <c r="K361" s="34">
        <f t="shared" si="27"/>
        <v>0.1043560606060606</v>
      </c>
      <c r="L361">
        <v>16</v>
      </c>
      <c r="M361">
        <f t="shared" si="28"/>
        <v>1.6696969696969697</v>
      </c>
      <c r="N361" s="71">
        <v>0.17</v>
      </c>
      <c r="O361">
        <f t="shared" si="29"/>
        <v>0.28384848484848485</v>
      </c>
      <c r="P361" s="7">
        <f t="shared" si="30"/>
        <v>0.14365</v>
      </c>
      <c r="Q361" s="75">
        <f t="shared" si="31"/>
        <v>0.2398519696969697</v>
      </c>
    </row>
    <row r="362" spans="1:18" x14ac:dyDescent="0.25">
      <c r="A362">
        <v>23888</v>
      </c>
      <c r="B362">
        <v>42890</v>
      </c>
      <c r="C362" t="s">
        <v>1498</v>
      </c>
      <c r="D362" t="s">
        <v>1499</v>
      </c>
      <c r="E362" t="s">
        <v>94</v>
      </c>
      <c r="F362">
        <v>100.5</v>
      </c>
      <c r="G362">
        <v>-840.56</v>
      </c>
      <c r="H362">
        <v>840.56</v>
      </c>
      <c r="I362" t="s">
        <v>2200</v>
      </c>
      <c r="J362">
        <v>16</v>
      </c>
      <c r="K362" s="34">
        <f t="shared" si="27"/>
        <v>3.0303030303030303E-3</v>
      </c>
      <c r="L362">
        <v>16</v>
      </c>
      <c r="M362">
        <f t="shared" si="28"/>
        <v>4.8484848484848485E-2</v>
      </c>
      <c r="N362" s="71">
        <v>0.12</v>
      </c>
      <c r="O362">
        <f t="shared" si="29"/>
        <v>5.8181818181818178E-3</v>
      </c>
      <c r="P362" s="7">
        <f t="shared" si="30"/>
        <v>0.10139999999999999</v>
      </c>
      <c r="Q362" s="75">
        <f t="shared" si="31"/>
        <v>4.9163636363636362E-3</v>
      </c>
    </row>
    <row r="363" spans="1:18" x14ac:dyDescent="0.25">
      <c r="A363">
        <v>67605</v>
      </c>
      <c r="B363">
        <v>43526</v>
      </c>
      <c r="C363" t="s">
        <v>2043</v>
      </c>
      <c r="D363" t="s">
        <v>1545</v>
      </c>
      <c r="E363" t="s">
        <v>94</v>
      </c>
      <c r="F363">
        <v>100.5</v>
      </c>
      <c r="G363">
        <v>-597.05999999999995</v>
      </c>
      <c r="H363">
        <v>597.05999999999995</v>
      </c>
      <c r="I363" t="s">
        <v>2200</v>
      </c>
      <c r="J363">
        <v>385</v>
      </c>
      <c r="K363" s="34">
        <f t="shared" ref="K363:K426" si="32">J363/5280</f>
        <v>7.2916666666666671E-2</v>
      </c>
      <c r="L363">
        <v>16</v>
      </c>
      <c r="M363">
        <f t="shared" ref="M363:M426" si="33">K363*L363</f>
        <v>1.1666666666666667</v>
      </c>
      <c r="N363" s="71">
        <v>0.16</v>
      </c>
      <c r="O363">
        <f t="shared" si="29"/>
        <v>0.18666666666666668</v>
      </c>
      <c r="P363" s="7">
        <f t="shared" si="30"/>
        <v>0.13519999999999999</v>
      </c>
      <c r="Q363" s="75">
        <f t="shared" si="31"/>
        <v>0.15773333333333334</v>
      </c>
    </row>
    <row r="364" spans="1:18" x14ac:dyDescent="0.25">
      <c r="A364">
        <v>70802</v>
      </c>
      <c r="B364">
        <v>43543</v>
      </c>
      <c r="C364" t="s">
        <v>1731</v>
      </c>
      <c r="D364" t="s">
        <v>1945</v>
      </c>
      <c r="E364" t="s">
        <v>94</v>
      </c>
      <c r="F364">
        <v>100.5</v>
      </c>
      <c r="G364">
        <v>-276.49</v>
      </c>
      <c r="H364">
        <v>276.49</v>
      </c>
      <c r="I364" t="s">
        <v>2196</v>
      </c>
      <c r="J364">
        <v>874</v>
      </c>
      <c r="K364" s="34">
        <f t="shared" si="32"/>
        <v>0.16553030303030303</v>
      </c>
      <c r="L364">
        <v>16</v>
      </c>
      <c r="M364">
        <f t="shared" si="33"/>
        <v>2.6484848484848484</v>
      </c>
      <c r="N364" s="71">
        <v>0.59</v>
      </c>
      <c r="O364">
        <f t="shared" si="29"/>
        <v>1.5626060606060606</v>
      </c>
      <c r="P364" s="7">
        <f t="shared" si="30"/>
        <v>0.49854999999999994</v>
      </c>
      <c r="Q364" s="75">
        <f t="shared" si="31"/>
        <v>1.3204021212121211</v>
      </c>
    </row>
    <row r="365" spans="1:18" x14ac:dyDescent="0.25">
      <c r="A365">
        <v>50304</v>
      </c>
      <c r="B365">
        <v>44549</v>
      </c>
      <c r="C365" t="s">
        <v>1860</v>
      </c>
      <c r="D365" t="s">
        <v>1710</v>
      </c>
      <c r="E365" t="s">
        <v>94</v>
      </c>
      <c r="F365">
        <v>100.5</v>
      </c>
      <c r="G365">
        <v>834.18</v>
      </c>
      <c r="H365">
        <v>834.18</v>
      </c>
      <c r="I365" t="s">
        <v>2196</v>
      </c>
      <c r="J365">
        <v>115</v>
      </c>
      <c r="K365" s="34">
        <f t="shared" si="32"/>
        <v>2.1780303030303032E-2</v>
      </c>
      <c r="L365">
        <v>16</v>
      </c>
      <c r="M365">
        <f t="shared" si="33"/>
        <v>0.34848484848484851</v>
      </c>
      <c r="N365" s="71">
        <v>0.17</v>
      </c>
      <c r="O365">
        <f t="shared" si="29"/>
        <v>5.9242424242424249E-2</v>
      </c>
      <c r="P365" s="7">
        <f t="shared" si="30"/>
        <v>0.14365</v>
      </c>
      <c r="Q365" s="75">
        <f t="shared" si="31"/>
        <v>5.0059848484848485E-2</v>
      </c>
    </row>
    <row r="366" spans="1:18" x14ac:dyDescent="0.25">
      <c r="A366">
        <v>60187</v>
      </c>
      <c r="B366">
        <v>345895</v>
      </c>
      <c r="C366" t="s">
        <v>980</v>
      </c>
      <c r="D366" t="s">
        <v>1455</v>
      </c>
      <c r="E366" t="s">
        <v>70</v>
      </c>
      <c r="F366">
        <v>100.5</v>
      </c>
      <c r="G366">
        <v>-848.59</v>
      </c>
      <c r="H366">
        <v>848.59</v>
      </c>
      <c r="I366" t="s">
        <v>2200</v>
      </c>
      <c r="J366">
        <v>216</v>
      </c>
      <c r="K366" s="34">
        <f t="shared" si="32"/>
        <v>4.0909090909090909E-2</v>
      </c>
      <c r="L366">
        <v>16</v>
      </c>
      <c r="M366">
        <f t="shared" si="33"/>
        <v>0.65454545454545454</v>
      </c>
      <c r="N366" s="71">
        <v>0.11</v>
      </c>
      <c r="O366">
        <f t="shared" si="29"/>
        <v>7.1999999999999995E-2</v>
      </c>
      <c r="P366" s="7">
        <f t="shared" si="30"/>
        <v>9.2949999999999991E-2</v>
      </c>
      <c r="Q366" s="75">
        <f t="shared" si="31"/>
        <v>6.0839999999999991E-2</v>
      </c>
    </row>
    <row r="367" spans="1:18" x14ac:dyDescent="0.25">
      <c r="A367">
        <v>71559</v>
      </c>
      <c r="B367" t="s">
        <v>2078</v>
      </c>
      <c r="C367" t="s">
        <v>2076</v>
      </c>
      <c r="D367" t="s">
        <v>2073</v>
      </c>
      <c r="E367" t="s">
        <v>791</v>
      </c>
      <c r="F367">
        <v>130</v>
      </c>
      <c r="G367" s="6">
        <v>6832.6</v>
      </c>
      <c r="H367" s="6">
        <v>6832.6</v>
      </c>
      <c r="I367" t="s">
        <v>2126</v>
      </c>
      <c r="J367">
        <v>5</v>
      </c>
      <c r="K367" s="34">
        <f t="shared" si="32"/>
        <v>9.46969696969697E-4</v>
      </c>
      <c r="L367">
        <v>16</v>
      </c>
      <c r="M367">
        <f t="shared" si="33"/>
        <v>1.5151515151515152E-2</v>
      </c>
      <c r="N367" s="71">
        <v>0.22</v>
      </c>
      <c r="O367">
        <f t="shared" si="29"/>
        <v>3.3333333333333335E-3</v>
      </c>
      <c r="P367" s="7">
        <f t="shared" si="30"/>
        <v>0.18589999999999998</v>
      </c>
      <c r="Q367" s="75">
        <f t="shared" si="31"/>
        <v>2.8166666666666665E-3</v>
      </c>
    </row>
    <row r="368" spans="1:18" x14ac:dyDescent="0.25">
      <c r="A368">
        <v>45031</v>
      </c>
      <c r="B368">
        <v>2075</v>
      </c>
      <c r="C368" t="s">
        <v>1382</v>
      </c>
      <c r="D368" t="s">
        <v>1744</v>
      </c>
      <c r="E368" t="s">
        <v>94</v>
      </c>
      <c r="F368">
        <v>65.8</v>
      </c>
      <c r="G368">
        <v>-468.25</v>
      </c>
      <c r="H368">
        <v>468.25</v>
      </c>
      <c r="I368" t="s">
        <v>2200</v>
      </c>
      <c r="J368">
        <v>71</v>
      </c>
      <c r="K368" s="34">
        <f t="shared" si="32"/>
        <v>1.3446969696969697E-2</v>
      </c>
      <c r="L368">
        <v>12</v>
      </c>
      <c r="M368">
        <f t="shared" si="33"/>
        <v>0.16136363636363638</v>
      </c>
      <c r="N368" s="71">
        <v>0.11</v>
      </c>
      <c r="O368">
        <f t="shared" si="29"/>
        <v>1.7750000000000002E-2</v>
      </c>
      <c r="P368" s="7">
        <f t="shared" si="30"/>
        <v>9.2949999999999991E-2</v>
      </c>
      <c r="Q368" s="75">
        <f t="shared" si="31"/>
        <v>1.499875E-2</v>
      </c>
      <c r="R368" s="75">
        <f>SUM(Q368:Q485)</f>
        <v>9.4950661243771552</v>
      </c>
    </row>
    <row r="369" spans="1:17" x14ac:dyDescent="0.25">
      <c r="A369">
        <v>12117</v>
      </c>
      <c r="B369">
        <v>2397</v>
      </c>
      <c r="C369" t="s">
        <v>869</v>
      </c>
      <c r="D369" t="s">
        <v>1167</v>
      </c>
      <c r="E369" t="s">
        <v>94</v>
      </c>
      <c r="F369">
        <v>65.8</v>
      </c>
      <c r="G369">
        <v>-298.06</v>
      </c>
      <c r="H369">
        <v>298.06</v>
      </c>
      <c r="I369" t="s">
        <v>2200</v>
      </c>
      <c r="J369">
        <v>7</v>
      </c>
      <c r="K369" s="34">
        <f t="shared" si="32"/>
        <v>1.3257575757575758E-3</v>
      </c>
      <c r="L369">
        <v>12</v>
      </c>
      <c r="M369">
        <f t="shared" si="33"/>
        <v>1.5909090909090911E-2</v>
      </c>
      <c r="N369" s="71">
        <v>0.6</v>
      </c>
      <c r="O369">
        <f t="shared" si="29"/>
        <v>9.5454545454545462E-3</v>
      </c>
      <c r="P369" s="7">
        <f t="shared" si="30"/>
        <v>0.50700000000000001</v>
      </c>
      <c r="Q369" s="75">
        <f t="shared" si="31"/>
        <v>8.0659090909090923E-3</v>
      </c>
    </row>
    <row r="370" spans="1:17" x14ac:dyDescent="0.25">
      <c r="A370">
        <v>59012</v>
      </c>
      <c r="B370">
        <v>2711</v>
      </c>
      <c r="C370" t="s">
        <v>1782</v>
      </c>
      <c r="D370" t="s">
        <v>1477</v>
      </c>
      <c r="E370" t="s">
        <v>94</v>
      </c>
      <c r="F370">
        <v>65.8</v>
      </c>
      <c r="G370">
        <v>-124.53</v>
      </c>
      <c r="H370">
        <v>124.53</v>
      </c>
      <c r="I370" t="s">
        <v>2201</v>
      </c>
      <c r="J370">
        <v>202</v>
      </c>
      <c r="K370" s="34">
        <f t="shared" si="32"/>
        <v>3.8257575757575754E-2</v>
      </c>
      <c r="L370">
        <v>12</v>
      </c>
      <c r="M370">
        <f t="shared" si="33"/>
        <v>0.45909090909090905</v>
      </c>
      <c r="N370" s="71">
        <v>0.46</v>
      </c>
      <c r="O370">
        <f t="shared" si="29"/>
        <v>0.21118181818181817</v>
      </c>
      <c r="P370" s="7">
        <f t="shared" si="30"/>
        <v>0.38869999999999999</v>
      </c>
      <c r="Q370" s="75">
        <f t="shared" si="31"/>
        <v>0.17844863636363634</v>
      </c>
    </row>
    <row r="371" spans="1:17" x14ac:dyDescent="0.25">
      <c r="A371">
        <v>68987</v>
      </c>
      <c r="B371">
        <v>3206</v>
      </c>
      <c r="C371" t="s">
        <v>1596</v>
      </c>
      <c r="D371" t="s">
        <v>2033</v>
      </c>
      <c r="E371" t="s">
        <v>94</v>
      </c>
      <c r="F371">
        <v>65.8</v>
      </c>
      <c r="G371">
        <v>339.73</v>
      </c>
      <c r="H371">
        <v>339.73</v>
      </c>
      <c r="I371" t="s">
        <v>2196</v>
      </c>
      <c r="J371">
        <v>463</v>
      </c>
      <c r="K371" s="34">
        <f t="shared" si="32"/>
        <v>8.7689393939393942E-2</v>
      </c>
      <c r="L371">
        <v>12</v>
      </c>
      <c r="M371">
        <f t="shared" si="33"/>
        <v>1.0522727272727272</v>
      </c>
      <c r="N371" s="71">
        <v>0.26</v>
      </c>
      <c r="O371">
        <f t="shared" si="29"/>
        <v>0.27359090909090911</v>
      </c>
      <c r="P371" s="7">
        <f t="shared" si="30"/>
        <v>0.21970000000000001</v>
      </c>
      <c r="Q371" s="75">
        <f t="shared" si="31"/>
        <v>0.23118431818181817</v>
      </c>
    </row>
    <row r="372" spans="1:17" x14ac:dyDescent="0.25">
      <c r="A372">
        <v>25996</v>
      </c>
      <c r="B372">
        <v>3394</v>
      </c>
      <c r="C372" t="s">
        <v>1401</v>
      </c>
      <c r="D372" t="s">
        <v>1533</v>
      </c>
      <c r="E372" t="s">
        <v>94</v>
      </c>
      <c r="F372">
        <v>65.8</v>
      </c>
      <c r="G372">
        <v>-446.69</v>
      </c>
      <c r="H372">
        <v>446.69</v>
      </c>
      <c r="I372" t="s">
        <v>2200</v>
      </c>
      <c r="J372">
        <v>19</v>
      </c>
      <c r="K372" s="34">
        <f t="shared" si="32"/>
        <v>3.5984848484848487E-3</v>
      </c>
      <c r="L372">
        <v>12</v>
      </c>
      <c r="M372">
        <f t="shared" si="33"/>
        <v>4.3181818181818182E-2</v>
      </c>
      <c r="N372" s="71">
        <v>0.11</v>
      </c>
      <c r="O372">
        <f t="shared" si="29"/>
        <v>4.7499999999999999E-3</v>
      </c>
      <c r="P372" s="7">
        <f t="shared" si="30"/>
        <v>9.2949999999999991E-2</v>
      </c>
      <c r="Q372" s="75">
        <f t="shared" si="31"/>
        <v>4.01375E-3</v>
      </c>
    </row>
    <row r="373" spans="1:17" x14ac:dyDescent="0.25">
      <c r="A373">
        <v>45086</v>
      </c>
      <c r="B373">
        <v>3423</v>
      </c>
      <c r="C373" t="s">
        <v>1863</v>
      </c>
      <c r="D373" t="s">
        <v>1650</v>
      </c>
      <c r="E373" t="s">
        <v>94</v>
      </c>
      <c r="F373">
        <v>65.8</v>
      </c>
      <c r="G373">
        <v>-318.2</v>
      </c>
      <c r="H373">
        <v>318.2</v>
      </c>
      <c r="I373" t="s">
        <v>2196</v>
      </c>
      <c r="J373">
        <v>72</v>
      </c>
      <c r="K373" s="34">
        <f t="shared" si="32"/>
        <v>1.3636363636363636E-2</v>
      </c>
      <c r="L373">
        <v>12</v>
      </c>
      <c r="M373">
        <f t="shared" si="33"/>
        <v>0.16363636363636364</v>
      </c>
      <c r="N373" s="71">
        <v>0.31</v>
      </c>
      <c r="O373">
        <f t="shared" si="29"/>
        <v>5.0727272727272725E-2</v>
      </c>
      <c r="P373" s="7">
        <f t="shared" si="30"/>
        <v>0.26195000000000002</v>
      </c>
      <c r="Q373" s="75">
        <f t="shared" si="31"/>
        <v>4.2864545454545454E-2</v>
      </c>
    </row>
    <row r="374" spans="1:17" x14ac:dyDescent="0.25">
      <c r="A374">
        <v>63272</v>
      </c>
      <c r="B374">
        <v>3562</v>
      </c>
      <c r="C374" t="s">
        <v>1714</v>
      </c>
      <c r="D374" t="s">
        <v>1486</v>
      </c>
      <c r="E374" t="s">
        <v>94</v>
      </c>
      <c r="F374">
        <v>65.8</v>
      </c>
      <c r="G374">
        <v>-430.38</v>
      </c>
      <c r="H374">
        <v>430.38</v>
      </c>
      <c r="I374" t="s">
        <v>2201</v>
      </c>
      <c r="J374">
        <v>253</v>
      </c>
      <c r="K374" s="34">
        <f t="shared" si="32"/>
        <v>4.791666666666667E-2</v>
      </c>
      <c r="L374">
        <v>12</v>
      </c>
      <c r="M374">
        <f t="shared" si="33"/>
        <v>0.57500000000000007</v>
      </c>
      <c r="N374" s="71">
        <v>0.49</v>
      </c>
      <c r="O374">
        <f t="shared" si="29"/>
        <v>0.28175</v>
      </c>
      <c r="P374" s="7">
        <f t="shared" si="30"/>
        <v>0.41404999999999997</v>
      </c>
      <c r="Q374" s="75">
        <f t="shared" si="31"/>
        <v>0.23807875000000001</v>
      </c>
    </row>
    <row r="375" spans="1:17" x14ac:dyDescent="0.25">
      <c r="A375">
        <v>64567</v>
      </c>
      <c r="B375">
        <v>4082</v>
      </c>
      <c r="C375" t="s">
        <v>1785</v>
      </c>
      <c r="D375" t="s">
        <v>2021</v>
      </c>
      <c r="E375" t="s">
        <v>94</v>
      </c>
      <c r="F375">
        <v>65.8</v>
      </c>
      <c r="G375">
        <v>-308.55</v>
      </c>
      <c r="H375">
        <v>308.55</v>
      </c>
      <c r="I375" t="s">
        <v>2200</v>
      </c>
      <c r="J375">
        <v>280</v>
      </c>
      <c r="K375" s="34">
        <f t="shared" si="32"/>
        <v>5.3030303030303032E-2</v>
      </c>
      <c r="L375">
        <v>12</v>
      </c>
      <c r="M375">
        <f t="shared" si="33"/>
        <v>0.63636363636363635</v>
      </c>
      <c r="N375" s="71">
        <v>0.46</v>
      </c>
      <c r="O375">
        <f t="shared" si="29"/>
        <v>0.29272727272727272</v>
      </c>
      <c r="P375" s="7">
        <f t="shared" si="30"/>
        <v>0.38869999999999999</v>
      </c>
      <c r="Q375" s="75">
        <f t="shared" si="31"/>
        <v>0.24735454545454544</v>
      </c>
    </row>
    <row r="376" spans="1:17" x14ac:dyDescent="0.25">
      <c r="A376">
        <v>64480</v>
      </c>
      <c r="B376">
        <v>4920</v>
      </c>
      <c r="C376" t="s">
        <v>1411</v>
      </c>
      <c r="D376" t="s">
        <v>1589</v>
      </c>
      <c r="E376" t="s">
        <v>94</v>
      </c>
      <c r="F376">
        <v>65.8</v>
      </c>
      <c r="G376">
        <v>-453.83</v>
      </c>
      <c r="H376">
        <v>453.83</v>
      </c>
      <c r="I376" t="s">
        <v>2200</v>
      </c>
      <c r="J376">
        <v>279</v>
      </c>
      <c r="K376" s="34">
        <f t="shared" si="32"/>
        <v>5.2840909090909091E-2</v>
      </c>
      <c r="L376">
        <v>12</v>
      </c>
      <c r="M376">
        <f t="shared" si="33"/>
        <v>0.63409090909090904</v>
      </c>
      <c r="N376" s="71">
        <v>0.14000000000000001</v>
      </c>
      <c r="O376">
        <f t="shared" si="29"/>
        <v>8.8772727272727267E-2</v>
      </c>
      <c r="P376" s="7">
        <f t="shared" si="30"/>
        <v>0.1183</v>
      </c>
      <c r="Q376" s="75">
        <f t="shared" si="31"/>
        <v>7.5012954545454535E-2</v>
      </c>
    </row>
    <row r="377" spans="1:17" x14ac:dyDescent="0.25">
      <c r="A377">
        <v>69578</v>
      </c>
      <c r="B377">
        <v>5021</v>
      </c>
      <c r="C377" t="s">
        <v>1234</v>
      </c>
      <c r="D377" t="s">
        <v>1722</v>
      </c>
      <c r="E377" t="s">
        <v>94</v>
      </c>
      <c r="F377">
        <v>65.8</v>
      </c>
      <c r="G377">
        <v>-119.74</v>
      </c>
      <c r="H377">
        <v>119.74</v>
      </c>
      <c r="I377" t="s">
        <v>2200</v>
      </c>
      <c r="J377">
        <v>516</v>
      </c>
      <c r="K377" s="34">
        <f t="shared" si="32"/>
        <v>9.7727272727272732E-2</v>
      </c>
      <c r="L377">
        <v>12</v>
      </c>
      <c r="M377">
        <f t="shared" si="33"/>
        <v>1.1727272727272728</v>
      </c>
      <c r="N377" s="71">
        <v>0.48</v>
      </c>
      <c r="O377">
        <f t="shared" si="29"/>
        <v>0.56290909090909091</v>
      </c>
      <c r="P377" s="7">
        <f t="shared" si="30"/>
        <v>0.40559999999999996</v>
      </c>
      <c r="Q377" s="75">
        <f t="shared" si="31"/>
        <v>0.47565818181818181</v>
      </c>
    </row>
    <row r="378" spans="1:17" x14ac:dyDescent="0.25">
      <c r="A378">
        <v>61330</v>
      </c>
      <c r="B378">
        <v>5170</v>
      </c>
      <c r="C378" t="s">
        <v>1377</v>
      </c>
      <c r="D378" t="s">
        <v>1468</v>
      </c>
      <c r="E378" t="s">
        <v>94</v>
      </c>
      <c r="F378">
        <v>65.8</v>
      </c>
      <c r="G378">
        <v>-296.14999999999998</v>
      </c>
      <c r="H378">
        <v>296.14999999999998</v>
      </c>
      <c r="I378" t="s">
        <v>2200</v>
      </c>
      <c r="J378">
        <v>230</v>
      </c>
      <c r="K378" s="34">
        <f t="shared" si="32"/>
        <v>4.3560606060606064E-2</v>
      </c>
      <c r="L378">
        <v>12</v>
      </c>
      <c r="M378">
        <f t="shared" si="33"/>
        <v>0.52272727272727271</v>
      </c>
      <c r="N378" s="71">
        <v>0.48</v>
      </c>
      <c r="O378">
        <f t="shared" si="29"/>
        <v>0.25090909090909091</v>
      </c>
      <c r="P378" s="7">
        <f t="shared" si="30"/>
        <v>0.40559999999999996</v>
      </c>
      <c r="Q378" s="75">
        <f t="shared" si="31"/>
        <v>0.2120181818181818</v>
      </c>
    </row>
    <row r="379" spans="1:17" x14ac:dyDescent="0.25">
      <c r="A379">
        <v>57508</v>
      </c>
      <c r="B379">
        <v>5928</v>
      </c>
      <c r="C379" t="s">
        <v>1950</v>
      </c>
      <c r="D379" t="s">
        <v>1782</v>
      </c>
      <c r="E379" t="s">
        <v>94</v>
      </c>
      <c r="F379">
        <v>65.8</v>
      </c>
      <c r="G379">
        <v>-110.42</v>
      </c>
      <c r="H379">
        <v>110.42</v>
      </c>
      <c r="I379" t="s">
        <v>2201</v>
      </c>
      <c r="J379">
        <v>188</v>
      </c>
      <c r="K379" s="34">
        <f t="shared" si="32"/>
        <v>3.5606060606060606E-2</v>
      </c>
      <c r="L379">
        <v>12</v>
      </c>
      <c r="M379">
        <f t="shared" si="33"/>
        <v>0.42727272727272725</v>
      </c>
      <c r="N379" s="71">
        <v>0.52</v>
      </c>
      <c r="O379">
        <f t="shared" si="29"/>
        <v>0.22218181818181817</v>
      </c>
      <c r="P379" s="7">
        <f t="shared" si="30"/>
        <v>0.43940000000000001</v>
      </c>
      <c r="Q379" s="75">
        <f t="shared" si="31"/>
        <v>0.18774363636363636</v>
      </c>
    </row>
    <row r="380" spans="1:17" x14ac:dyDescent="0.25">
      <c r="A380">
        <v>5289</v>
      </c>
      <c r="B380">
        <v>6120</v>
      </c>
      <c r="C380" t="s">
        <v>292</v>
      </c>
      <c r="D380" t="s">
        <v>956</v>
      </c>
      <c r="F380">
        <v>65.8</v>
      </c>
      <c r="G380">
        <v>-200.85</v>
      </c>
      <c r="H380">
        <v>200.85</v>
      </c>
      <c r="I380" t="s">
        <v>2196</v>
      </c>
      <c r="J380">
        <v>3</v>
      </c>
      <c r="K380" s="34">
        <f t="shared" si="32"/>
        <v>5.6818181818181815E-4</v>
      </c>
      <c r="L380">
        <v>12</v>
      </c>
      <c r="M380">
        <f t="shared" si="33"/>
        <v>6.8181818181818179E-3</v>
      </c>
      <c r="N380" s="76">
        <v>0.57214782088600613</v>
      </c>
      <c r="O380">
        <f t="shared" si="29"/>
        <v>3.9010078696773143E-3</v>
      </c>
      <c r="P380" s="7">
        <f t="shared" si="30"/>
        <v>0.48346490864867514</v>
      </c>
      <c r="Q380" s="75">
        <f t="shared" si="31"/>
        <v>3.2963516498773302E-3</v>
      </c>
    </row>
    <row r="381" spans="1:17" x14ac:dyDescent="0.25">
      <c r="A381">
        <v>68978</v>
      </c>
      <c r="B381">
        <v>6121</v>
      </c>
      <c r="C381" t="s">
        <v>2037</v>
      </c>
      <c r="D381" t="s">
        <v>824</v>
      </c>
      <c r="E381" t="s">
        <v>94</v>
      </c>
      <c r="F381">
        <v>65.8</v>
      </c>
      <c r="G381">
        <v>128.68</v>
      </c>
      <c r="H381">
        <v>128.68</v>
      </c>
      <c r="I381" t="s">
        <v>2196</v>
      </c>
      <c r="J381">
        <v>462</v>
      </c>
      <c r="K381" s="34">
        <f t="shared" si="32"/>
        <v>8.7499999999999994E-2</v>
      </c>
      <c r="L381">
        <v>12</v>
      </c>
      <c r="M381">
        <f t="shared" si="33"/>
        <v>1.0499999999999998</v>
      </c>
      <c r="N381" s="71">
        <v>0.55000000000000004</v>
      </c>
      <c r="O381">
        <f t="shared" si="29"/>
        <v>0.5774999999999999</v>
      </c>
      <c r="P381" s="7">
        <f t="shared" si="30"/>
        <v>0.46475</v>
      </c>
      <c r="Q381" s="75">
        <f t="shared" si="31"/>
        <v>0.48798749999999991</v>
      </c>
    </row>
    <row r="382" spans="1:17" x14ac:dyDescent="0.25">
      <c r="A382">
        <v>59222</v>
      </c>
      <c r="B382">
        <v>6386</v>
      </c>
      <c r="C382" t="s">
        <v>1079</v>
      </c>
      <c r="D382" t="s">
        <v>1471</v>
      </c>
      <c r="E382" t="s">
        <v>94</v>
      </c>
      <c r="F382">
        <v>65.8</v>
      </c>
      <c r="G382">
        <v>-153.25</v>
      </c>
      <c r="H382">
        <v>153.25</v>
      </c>
      <c r="I382" t="s">
        <v>2200</v>
      </c>
      <c r="J382">
        <v>205</v>
      </c>
      <c r="K382" s="34">
        <f t="shared" si="32"/>
        <v>3.8825757575757576E-2</v>
      </c>
      <c r="L382">
        <v>12</v>
      </c>
      <c r="M382">
        <f t="shared" si="33"/>
        <v>0.46590909090909094</v>
      </c>
      <c r="N382" s="71">
        <v>0.45</v>
      </c>
      <c r="O382">
        <f t="shared" si="29"/>
        <v>0.20965909090909093</v>
      </c>
      <c r="P382" s="7">
        <f t="shared" si="30"/>
        <v>0.38024999999999998</v>
      </c>
      <c r="Q382" s="75">
        <f t="shared" si="31"/>
        <v>0.17716193181818182</v>
      </c>
    </row>
    <row r="383" spans="1:17" x14ac:dyDescent="0.25">
      <c r="A383">
        <v>65451</v>
      </c>
      <c r="B383">
        <v>6437</v>
      </c>
      <c r="C383" t="s">
        <v>1523</v>
      </c>
      <c r="D383" t="s">
        <v>1522</v>
      </c>
      <c r="E383" t="s">
        <v>94</v>
      </c>
      <c r="F383">
        <v>65.8</v>
      </c>
      <c r="G383">
        <v>-380.41</v>
      </c>
      <c r="H383">
        <v>380.41</v>
      </c>
      <c r="I383" t="s">
        <v>2200</v>
      </c>
      <c r="J383">
        <v>305</v>
      </c>
      <c r="K383" s="34">
        <f t="shared" si="32"/>
        <v>5.7765151515151512E-2</v>
      </c>
      <c r="L383">
        <v>12</v>
      </c>
      <c r="M383">
        <f t="shared" si="33"/>
        <v>0.69318181818181812</v>
      </c>
      <c r="N383" s="71">
        <v>0.17</v>
      </c>
      <c r="O383">
        <f t="shared" si="29"/>
        <v>0.11784090909090909</v>
      </c>
      <c r="P383" s="7">
        <f t="shared" si="30"/>
        <v>0.14365</v>
      </c>
      <c r="Q383" s="75">
        <f t="shared" si="31"/>
        <v>9.9575568181818175E-2</v>
      </c>
    </row>
    <row r="384" spans="1:17" x14ac:dyDescent="0.25">
      <c r="A384">
        <v>69229</v>
      </c>
      <c r="B384">
        <v>7783</v>
      </c>
      <c r="C384" t="s">
        <v>1476</v>
      </c>
      <c r="D384" t="s">
        <v>1035</v>
      </c>
      <c r="E384" t="s">
        <v>94</v>
      </c>
      <c r="F384">
        <v>65.8</v>
      </c>
      <c r="G384">
        <v>322.42</v>
      </c>
      <c r="H384">
        <v>322.42</v>
      </c>
      <c r="I384" t="s">
        <v>2196</v>
      </c>
      <c r="J384">
        <v>490</v>
      </c>
      <c r="K384" s="34">
        <f t="shared" si="32"/>
        <v>9.2803030303030304E-2</v>
      </c>
      <c r="L384">
        <v>12</v>
      </c>
      <c r="M384">
        <f t="shared" si="33"/>
        <v>1.1136363636363638</v>
      </c>
      <c r="N384" s="71">
        <v>0.38</v>
      </c>
      <c r="O384">
        <f t="shared" si="29"/>
        <v>0.42318181818181821</v>
      </c>
      <c r="P384" s="7">
        <f t="shared" si="30"/>
        <v>0.3211</v>
      </c>
      <c r="Q384" s="75">
        <f t="shared" si="31"/>
        <v>0.35758863636363641</v>
      </c>
    </row>
    <row r="385" spans="1:17" x14ac:dyDescent="0.25">
      <c r="A385">
        <v>45088</v>
      </c>
      <c r="B385">
        <v>8284</v>
      </c>
      <c r="C385" t="s">
        <v>1252</v>
      </c>
      <c r="D385" t="s">
        <v>1510</v>
      </c>
      <c r="E385" t="s">
        <v>94</v>
      </c>
      <c r="F385">
        <v>65.8</v>
      </c>
      <c r="G385">
        <v>-430.01</v>
      </c>
      <c r="H385">
        <v>430.01</v>
      </c>
      <c r="I385" t="s">
        <v>2200</v>
      </c>
      <c r="J385">
        <v>72</v>
      </c>
      <c r="K385" s="34">
        <f t="shared" si="32"/>
        <v>1.3636363636363636E-2</v>
      </c>
      <c r="L385">
        <v>12</v>
      </c>
      <c r="M385">
        <f t="shared" si="33"/>
        <v>0.16363636363636364</v>
      </c>
      <c r="N385" s="71">
        <v>0.41</v>
      </c>
      <c r="O385">
        <f t="shared" si="29"/>
        <v>6.709090909090909E-2</v>
      </c>
      <c r="P385" s="7">
        <f t="shared" si="30"/>
        <v>0.34644999999999998</v>
      </c>
      <c r="Q385" s="75">
        <f t="shared" si="31"/>
        <v>5.6691818181818177E-2</v>
      </c>
    </row>
    <row r="386" spans="1:17" x14ac:dyDescent="0.25">
      <c r="A386">
        <v>34237</v>
      </c>
      <c r="B386">
        <v>8651</v>
      </c>
      <c r="C386" t="s">
        <v>1695</v>
      </c>
      <c r="D386" t="s">
        <v>794</v>
      </c>
      <c r="E386" t="s">
        <v>94</v>
      </c>
      <c r="F386">
        <v>65.8</v>
      </c>
      <c r="G386">
        <v>-121.72</v>
      </c>
      <c r="H386">
        <v>121.72</v>
      </c>
      <c r="I386" t="s">
        <v>2200</v>
      </c>
      <c r="J386">
        <v>31</v>
      </c>
      <c r="K386" s="34">
        <f t="shared" si="32"/>
        <v>5.8712121212121209E-3</v>
      </c>
      <c r="L386">
        <v>12</v>
      </c>
      <c r="M386">
        <f t="shared" si="33"/>
        <v>7.045454545454545E-2</v>
      </c>
      <c r="N386" s="71">
        <v>0.47</v>
      </c>
      <c r="O386">
        <f t="shared" ref="O386:O449" si="34">M386*N386</f>
        <v>3.3113636363636359E-2</v>
      </c>
      <c r="P386" s="7">
        <f t="shared" si="30"/>
        <v>0.39714999999999995</v>
      </c>
      <c r="Q386" s="75">
        <f t="shared" si="31"/>
        <v>2.7981022727272722E-2</v>
      </c>
    </row>
    <row r="387" spans="1:17" x14ac:dyDescent="0.25">
      <c r="A387">
        <v>67214</v>
      </c>
      <c r="B387">
        <v>8733</v>
      </c>
      <c r="C387" t="s">
        <v>1777</v>
      </c>
      <c r="D387" t="s">
        <v>1725</v>
      </c>
      <c r="E387" t="s">
        <v>94</v>
      </c>
      <c r="F387">
        <v>65.8</v>
      </c>
      <c r="G387">
        <v>389.01</v>
      </c>
      <c r="H387">
        <v>389.01</v>
      </c>
      <c r="I387" t="s">
        <v>2200</v>
      </c>
      <c r="J387">
        <v>369</v>
      </c>
      <c r="K387" s="34">
        <f t="shared" si="32"/>
        <v>6.9886363636363635E-2</v>
      </c>
      <c r="L387">
        <v>12</v>
      </c>
      <c r="M387">
        <f t="shared" si="33"/>
        <v>0.83863636363636362</v>
      </c>
      <c r="N387" s="71">
        <v>0.46</v>
      </c>
      <c r="O387">
        <f t="shared" si="34"/>
        <v>0.38577272727272727</v>
      </c>
      <c r="P387" s="7">
        <f t="shared" ref="P387:P450" si="35">N387*0.845</f>
        <v>0.38869999999999999</v>
      </c>
      <c r="Q387" s="75">
        <f t="shared" ref="Q387:Q450" si="36">M387*P387</f>
        <v>0.32597795454545453</v>
      </c>
    </row>
    <row r="388" spans="1:17" x14ac:dyDescent="0.25">
      <c r="A388">
        <v>55612</v>
      </c>
      <c r="B388">
        <v>9625</v>
      </c>
      <c r="C388" t="s">
        <v>1590</v>
      </c>
      <c r="D388" t="s">
        <v>886</v>
      </c>
      <c r="E388" t="s">
        <v>94</v>
      </c>
      <c r="F388">
        <v>65.8</v>
      </c>
      <c r="G388">
        <v>-484.64</v>
      </c>
      <c r="H388">
        <v>484.64</v>
      </c>
      <c r="I388" t="s">
        <v>2200</v>
      </c>
      <c r="J388">
        <v>166</v>
      </c>
      <c r="K388" s="34">
        <f t="shared" si="32"/>
        <v>3.1439393939393941E-2</v>
      </c>
      <c r="L388">
        <v>12</v>
      </c>
      <c r="M388">
        <f t="shared" si="33"/>
        <v>0.37727272727272732</v>
      </c>
      <c r="N388" s="71">
        <v>0.13</v>
      </c>
      <c r="O388">
        <f t="shared" si="34"/>
        <v>4.9045454545454552E-2</v>
      </c>
      <c r="P388" s="7">
        <f t="shared" si="35"/>
        <v>0.10985</v>
      </c>
      <c r="Q388" s="75">
        <f t="shared" si="36"/>
        <v>4.14434090909091E-2</v>
      </c>
    </row>
    <row r="389" spans="1:17" x14ac:dyDescent="0.25">
      <c r="A389">
        <v>35390</v>
      </c>
      <c r="B389">
        <v>9764</v>
      </c>
      <c r="C389" t="s">
        <v>1510</v>
      </c>
      <c r="D389" t="s">
        <v>1709</v>
      </c>
      <c r="E389" t="s">
        <v>94</v>
      </c>
      <c r="F389">
        <v>65.8</v>
      </c>
      <c r="G389">
        <v>-405.75</v>
      </c>
      <c r="H389">
        <v>405.75</v>
      </c>
      <c r="I389" t="s">
        <v>2200</v>
      </c>
      <c r="J389">
        <v>33</v>
      </c>
      <c r="K389" s="34">
        <f t="shared" si="32"/>
        <v>6.2500000000000003E-3</v>
      </c>
      <c r="L389">
        <v>12</v>
      </c>
      <c r="M389">
        <f t="shared" si="33"/>
        <v>7.5000000000000011E-2</v>
      </c>
      <c r="N389" s="71">
        <v>0.44</v>
      </c>
      <c r="O389">
        <f t="shared" si="34"/>
        <v>3.3000000000000008E-2</v>
      </c>
      <c r="P389" s="7">
        <f t="shared" si="35"/>
        <v>0.37179999999999996</v>
      </c>
      <c r="Q389" s="75">
        <f t="shared" si="36"/>
        <v>2.7885E-2</v>
      </c>
    </row>
    <row r="390" spans="1:17" x14ac:dyDescent="0.25">
      <c r="A390">
        <v>35233</v>
      </c>
      <c r="B390">
        <v>10277</v>
      </c>
      <c r="C390" t="s">
        <v>1477</v>
      </c>
      <c r="D390" t="s">
        <v>1233</v>
      </c>
      <c r="E390" t="s">
        <v>94</v>
      </c>
      <c r="F390">
        <v>65.8</v>
      </c>
      <c r="G390">
        <v>-117.56</v>
      </c>
      <c r="H390">
        <v>117.56</v>
      </c>
      <c r="I390" t="s">
        <v>2200</v>
      </c>
      <c r="J390">
        <v>32</v>
      </c>
      <c r="K390" s="34">
        <f t="shared" si="32"/>
        <v>6.0606060606060606E-3</v>
      </c>
      <c r="L390">
        <v>12</v>
      </c>
      <c r="M390">
        <f t="shared" si="33"/>
        <v>7.2727272727272724E-2</v>
      </c>
      <c r="N390" s="71">
        <v>0.49</v>
      </c>
      <c r="O390">
        <f t="shared" si="34"/>
        <v>3.5636363636363633E-2</v>
      </c>
      <c r="P390" s="7">
        <f t="shared" si="35"/>
        <v>0.41404999999999997</v>
      </c>
      <c r="Q390" s="75">
        <f t="shared" si="36"/>
        <v>3.011272727272727E-2</v>
      </c>
    </row>
    <row r="391" spans="1:17" x14ac:dyDescent="0.25">
      <c r="A391">
        <v>25917</v>
      </c>
      <c r="B391">
        <v>11159</v>
      </c>
      <c r="C391" t="s">
        <v>1529</v>
      </c>
      <c r="D391" t="s">
        <v>1146</v>
      </c>
      <c r="E391" t="s">
        <v>94</v>
      </c>
      <c r="F391">
        <v>65.8</v>
      </c>
      <c r="G391">
        <v>-734.76</v>
      </c>
      <c r="H391">
        <v>734.76</v>
      </c>
      <c r="I391" t="s">
        <v>2196</v>
      </c>
      <c r="J391">
        <v>19</v>
      </c>
      <c r="K391" s="34">
        <f t="shared" si="32"/>
        <v>3.5984848484848487E-3</v>
      </c>
      <c r="L391">
        <v>12</v>
      </c>
      <c r="M391">
        <f t="shared" si="33"/>
        <v>4.3181818181818182E-2</v>
      </c>
      <c r="N391" s="71">
        <v>0.46</v>
      </c>
      <c r="O391">
        <f t="shared" si="34"/>
        <v>1.9863636363636365E-2</v>
      </c>
      <c r="P391" s="7">
        <f t="shared" si="35"/>
        <v>0.38869999999999999</v>
      </c>
      <c r="Q391" s="75">
        <f t="shared" si="36"/>
        <v>1.6784772727272728E-2</v>
      </c>
    </row>
    <row r="392" spans="1:17" x14ac:dyDescent="0.25">
      <c r="A392">
        <v>68983</v>
      </c>
      <c r="B392">
        <v>11558</v>
      </c>
      <c r="C392" t="s">
        <v>1865</v>
      </c>
      <c r="D392" t="s">
        <v>1359</v>
      </c>
      <c r="E392" t="s">
        <v>94</v>
      </c>
      <c r="F392">
        <v>65.8</v>
      </c>
      <c r="G392">
        <v>-334.49</v>
      </c>
      <c r="H392">
        <v>334.49</v>
      </c>
      <c r="I392" t="s">
        <v>2200</v>
      </c>
      <c r="J392">
        <v>463</v>
      </c>
      <c r="K392" s="34">
        <f t="shared" si="32"/>
        <v>8.7689393939393942E-2</v>
      </c>
      <c r="L392">
        <v>12</v>
      </c>
      <c r="M392">
        <f t="shared" si="33"/>
        <v>1.0522727272727272</v>
      </c>
      <c r="N392" s="71">
        <v>0.17</v>
      </c>
      <c r="O392">
        <f t="shared" si="34"/>
        <v>0.17888636363636365</v>
      </c>
      <c r="P392" s="7">
        <f t="shared" si="35"/>
        <v>0.14365</v>
      </c>
      <c r="Q392" s="75">
        <f t="shared" si="36"/>
        <v>0.15115897727272726</v>
      </c>
    </row>
    <row r="393" spans="1:17" x14ac:dyDescent="0.25">
      <c r="A393">
        <v>36452</v>
      </c>
      <c r="B393">
        <v>11871</v>
      </c>
      <c r="C393" t="s">
        <v>1078</v>
      </c>
      <c r="D393" t="s">
        <v>1720</v>
      </c>
      <c r="E393" t="s">
        <v>94</v>
      </c>
      <c r="F393">
        <v>65.8</v>
      </c>
      <c r="G393">
        <v>-363.16</v>
      </c>
      <c r="H393">
        <v>363.16</v>
      </c>
      <c r="I393" t="s">
        <v>2200</v>
      </c>
      <c r="J393">
        <v>34</v>
      </c>
      <c r="K393" s="34">
        <f t="shared" si="32"/>
        <v>6.4393939393939392E-3</v>
      </c>
      <c r="L393">
        <v>12</v>
      </c>
      <c r="M393">
        <f t="shared" si="33"/>
        <v>7.7272727272727271E-2</v>
      </c>
      <c r="N393" s="71">
        <v>0.2</v>
      </c>
      <c r="O393">
        <f t="shared" si="34"/>
        <v>1.5454545454545455E-2</v>
      </c>
      <c r="P393" s="7">
        <f t="shared" si="35"/>
        <v>0.16900000000000001</v>
      </c>
      <c r="Q393" s="75">
        <f t="shared" si="36"/>
        <v>1.3059090909090909E-2</v>
      </c>
    </row>
    <row r="394" spans="1:17" x14ac:dyDescent="0.25">
      <c r="A394">
        <v>18410</v>
      </c>
      <c r="B394">
        <v>12273</v>
      </c>
      <c r="C394" t="s">
        <v>1376</v>
      </c>
      <c r="D394" t="s">
        <v>1377</v>
      </c>
      <c r="E394" t="s">
        <v>94</v>
      </c>
      <c r="F394">
        <v>65.8</v>
      </c>
      <c r="G394">
        <v>-292.27</v>
      </c>
      <c r="H394">
        <v>292.27</v>
      </c>
      <c r="I394" t="s">
        <v>2200</v>
      </c>
      <c r="J394">
        <v>13</v>
      </c>
      <c r="K394" s="34">
        <f t="shared" si="32"/>
        <v>2.4621212121212119E-3</v>
      </c>
      <c r="L394">
        <v>12</v>
      </c>
      <c r="M394">
        <f t="shared" si="33"/>
        <v>2.9545454545454541E-2</v>
      </c>
      <c r="N394" s="71">
        <v>0.48</v>
      </c>
      <c r="O394">
        <f t="shared" si="34"/>
        <v>1.4181818181818179E-2</v>
      </c>
      <c r="P394" s="7">
        <f t="shared" si="35"/>
        <v>0.40559999999999996</v>
      </c>
      <c r="Q394" s="75">
        <f t="shared" si="36"/>
        <v>1.1983636363636361E-2</v>
      </c>
    </row>
    <row r="395" spans="1:17" x14ac:dyDescent="0.25">
      <c r="A395">
        <v>13500</v>
      </c>
      <c r="B395">
        <v>12439</v>
      </c>
      <c r="C395" t="s">
        <v>1229</v>
      </c>
      <c r="D395" t="s">
        <v>1230</v>
      </c>
      <c r="E395" t="s">
        <v>94</v>
      </c>
      <c r="F395">
        <v>65.8</v>
      </c>
      <c r="G395">
        <v>-457.73</v>
      </c>
      <c r="H395">
        <v>457.73</v>
      </c>
      <c r="I395" t="s">
        <v>2196</v>
      </c>
      <c r="J395">
        <v>8</v>
      </c>
      <c r="K395" s="34">
        <f t="shared" si="32"/>
        <v>1.5151515151515152E-3</v>
      </c>
      <c r="L395">
        <v>12</v>
      </c>
      <c r="M395">
        <f t="shared" si="33"/>
        <v>1.8181818181818181E-2</v>
      </c>
      <c r="N395" s="71">
        <v>0.46</v>
      </c>
      <c r="O395">
        <f t="shared" si="34"/>
        <v>8.363636363636363E-3</v>
      </c>
      <c r="P395" s="7">
        <f t="shared" si="35"/>
        <v>0.38869999999999999</v>
      </c>
      <c r="Q395" s="75">
        <f t="shared" si="36"/>
        <v>7.0672727272727267E-3</v>
      </c>
    </row>
    <row r="396" spans="1:17" x14ac:dyDescent="0.25">
      <c r="A396">
        <v>37588</v>
      </c>
      <c r="B396">
        <v>13496</v>
      </c>
      <c r="C396" t="s">
        <v>1361</v>
      </c>
      <c r="D396" t="s">
        <v>1343</v>
      </c>
      <c r="F396">
        <v>65.8</v>
      </c>
      <c r="G396">
        <v>-278.31</v>
      </c>
      <c r="H396">
        <v>278.31</v>
      </c>
      <c r="I396" t="s">
        <v>2200</v>
      </c>
      <c r="J396">
        <v>37</v>
      </c>
      <c r="K396" s="34">
        <f t="shared" si="32"/>
        <v>7.0075757575757576E-3</v>
      </c>
      <c r="L396">
        <v>12</v>
      </c>
      <c r="M396">
        <f t="shared" si="33"/>
        <v>8.4090909090909091E-2</v>
      </c>
      <c r="N396" s="71">
        <v>0.64</v>
      </c>
      <c r="O396">
        <f t="shared" si="34"/>
        <v>5.3818181818181821E-2</v>
      </c>
      <c r="P396" s="7">
        <f t="shared" si="35"/>
        <v>0.54079999999999995</v>
      </c>
      <c r="Q396" s="75">
        <f t="shared" si="36"/>
        <v>4.5476363636363634E-2</v>
      </c>
    </row>
    <row r="397" spans="1:17" x14ac:dyDescent="0.25">
      <c r="A397">
        <v>2900</v>
      </c>
      <c r="B397">
        <v>13843</v>
      </c>
      <c r="C397" t="s">
        <v>876</v>
      </c>
      <c r="D397" t="s">
        <v>877</v>
      </c>
      <c r="E397" t="s">
        <v>94</v>
      </c>
      <c r="F397">
        <v>65.8</v>
      </c>
      <c r="G397">
        <v>-406.36</v>
      </c>
      <c r="H397">
        <v>406.36</v>
      </c>
      <c r="I397" t="s">
        <v>2200</v>
      </c>
      <c r="J397">
        <v>2</v>
      </c>
      <c r="K397" s="34">
        <f t="shared" si="32"/>
        <v>3.7878787878787879E-4</v>
      </c>
      <c r="L397">
        <v>12</v>
      </c>
      <c r="M397">
        <f t="shared" si="33"/>
        <v>4.5454545454545452E-3</v>
      </c>
      <c r="N397" s="71">
        <v>0.12</v>
      </c>
      <c r="O397">
        <f t="shared" si="34"/>
        <v>5.4545454545454537E-4</v>
      </c>
      <c r="P397" s="7">
        <f t="shared" si="35"/>
        <v>0.10139999999999999</v>
      </c>
      <c r="Q397" s="75">
        <f t="shared" si="36"/>
        <v>4.6090909090909082E-4</v>
      </c>
    </row>
    <row r="398" spans="1:17" x14ac:dyDescent="0.25">
      <c r="A398">
        <v>56463</v>
      </c>
      <c r="B398">
        <v>14164</v>
      </c>
      <c r="C398" t="s">
        <v>1633</v>
      </c>
      <c r="D398" t="s">
        <v>1401</v>
      </c>
      <c r="E398" t="s">
        <v>70</v>
      </c>
      <c r="F398">
        <v>65.8</v>
      </c>
      <c r="G398">
        <v>-435.84</v>
      </c>
      <c r="H398">
        <v>435.84</v>
      </c>
      <c r="I398" t="s">
        <v>2200</v>
      </c>
      <c r="J398">
        <v>176</v>
      </c>
      <c r="K398" s="34">
        <f t="shared" si="32"/>
        <v>3.3333333333333333E-2</v>
      </c>
      <c r="L398">
        <v>12</v>
      </c>
      <c r="M398">
        <f t="shared" si="33"/>
        <v>0.4</v>
      </c>
      <c r="N398" s="71">
        <v>0.11</v>
      </c>
      <c r="O398">
        <f t="shared" si="34"/>
        <v>4.4000000000000004E-2</v>
      </c>
      <c r="P398" s="7">
        <f t="shared" si="35"/>
        <v>9.2949999999999991E-2</v>
      </c>
      <c r="Q398" s="75">
        <f t="shared" si="36"/>
        <v>3.7179999999999998E-2</v>
      </c>
    </row>
    <row r="399" spans="1:17" x14ac:dyDescent="0.25">
      <c r="A399">
        <v>62666</v>
      </c>
      <c r="B399">
        <v>15168</v>
      </c>
      <c r="C399" t="s">
        <v>2021</v>
      </c>
      <c r="D399" t="s">
        <v>1430</v>
      </c>
      <c r="E399" t="s">
        <v>94</v>
      </c>
      <c r="F399">
        <v>65.8</v>
      </c>
      <c r="G399">
        <v>-309.54000000000002</v>
      </c>
      <c r="H399">
        <v>309.54000000000002</v>
      </c>
      <c r="I399" t="s">
        <v>2200</v>
      </c>
      <c r="J399">
        <v>246</v>
      </c>
      <c r="K399" s="34">
        <f t="shared" si="32"/>
        <v>4.6590909090909093E-2</v>
      </c>
      <c r="L399">
        <v>12</v>
      </c>
      <c r="M399">
        <f t="shared" si="33"/>
        <v>0.55909090909090908</v>
      </c>
      <c r="N399" s="71">
        <v>0.46</v>
      </c>
      <c r="O399">
        <f t="shared" si="34"/>
        <v>0.25718181818181818</v>
      </c>
      <c r="P399" s="7">
        <f t="shared" si="35"/>
        <v>0.38869999999999999</v>
      </c>
      <c r="Q399" s="75">
        <f t="shared" si="36"/>
        <v>0.21731863636363635</v>
      </c>
    </row>
    <row r="400" spans="1:17" x14ac:dyDescent="0.25">
      <c r="A400">
        <v>14253</v>
      </c>
      <c r="B400">
        <v>15398</v>
      </c>
      <c r="C400" t="s">
        <v>1251</v>
      </c>
      <c r="D400" t="s">
        <v>1252</v>
      </c>
      <c r="E400" t="s">
        <v>94</v>
      </c>
      <c r="F400">
        <v>65.8</v>
      </c>
      <c r="G400">
        <v>-429.78</v>
      </c>
      <c r="H400">
        <v>429.78</v>
      </c>
      <c r="I400" t="s">
        <v>2200</v>
      </c>
      <c r="J400">
        <v>9</v>
      </c>
      <c r="K400" s="34">
        <f t="shared" si="32"/>
        <v>1.7045454545454545E-3</v>
      </c>
      <c r="L400">
        <v>12</v>
      </c>
      <c r="M400">
        <f t="shared" si="33"/>
        <v>2.0454545454545454E-2</v>
      </c>
      <c r="N400" s="71">
        <v>0.42</v>
      </c>
      <c r="O400">
        <f t="shared" si="34"/>
        <v>8.59090909090909E-3</v>
      </c>
      <c r="P400" s="7">
        <f t="shared" si="35"/>
        <v>0.35489999999999999</v>
      </c>
      <c r="Q400" s="75">
        <f t="shared" si="36"/>
        <v>7.2593181818181819E-3</v>
      </c>
    </row>
    <row r="401" spans="1:17" x14ac:dyDescent="0.25">
      <c r="A401">
        <v>66759</v>
      </c>
      <c r="B401">
        <v>15557</v>
      </c>
      <c r="C401" t="s">
        <v>2032</v>
      </c>
      <c r="D401" t="s">
        <v>820</v>
      </c>
      <c r="E401" t="s">
        <v>94</v>
      </c>
      <c r="F401">
        <v>65.8</v>
      </c>
      <c r="G401">
        <v>-407.67</v>
      </c>
      <c r="H401">
        <v>407.67</v>
      </c>
      <c r="I401" t="s">
        <v>2200</v>
      </c>
      <c r="J401">
        <v>349</v>
      </c>
      <c r="K401" s="34">
        <f t="shared" si="32"/>
        <v>6.6098484848484851E-2</v>
      </c>
      <c r="L401">
        <v>12</v>
      </c>
      <c r="M401">
        <f t="shared" si="33"/>
        <v>0.79318181818181821</v>
      </c>
      <c r="N401" s="71">
        <v>0.44</v>
      </c>
      <c r="O401">
        <f t="shared" si="34"/>
        <v>0.34900000000000003</v>
      </c>
      <c r="P401" s="7">
        <f t="shared" si="35"/>
        <v>0.37179999999999996</v>
      </c>
      <c r="Q401" s="75">
        <f t="shared" si="36"/>
        <v>0.29490499999999997</v>
      </c>
    </row>
    <row r="402" spans="1:17" x14ac:dyDescent="0.25">
      <c r="A402">
        <v>36613</v>
      </c>
      <c r="B402">
        <v>15596</v>
      </c>
      <c r="C402" t="s">
        <v>1725</v>
      </c>
      <c r="D402" t="s">
        <v>1493</v>
      </c>
      <c r="E402" t="s">
        <v>94</v>
      </c>
      <c r="F402">
        <v>65.8</v>
      </c>
      <c r="G402">
        <v>388.71</v>
      </c>
      <c r="H402">
        <v>388.71</v>
      </c>
      <c r="I402" t="s">
        <v>2200</v>
      </c>
      <c r="J402">
        <v>35</v>
      </c>
      <c r="K402" s="34">
        <f t="shared" si="32"/>
        <v>6.628787878787879E-3</v>
      </c>
      <c r="L402">
        <v>12</v>
      </c>
      <c r="M402">
        <f t="shared" si="33"/>
        <v>7.9545454545454544E-2</v>
      </c>
      <c r="N402" s="71">
        <v>0.46</v>
      </c>
      <c r="O402">
        <f t="shared" si="34"/>
        <v>3.6590909090909091E-2</v>
      </c>
      <c r="P402" s="7">
        <f t="shared" si="35"/>
        <v>0.38869999999999999</v>
      </c>
      <c r="Q402" s="75">
        <f t="shared" si="36"/>
        <v>3.091931818181818E-2</v>
      </c>
    </row>
    <row r="403" spans="1:17" x14ac:dyDescent="0.25">
      <c r="A403">
        <v>13708</v>
      </c>
      <c r="B403">
        <v>15933</v>
      </c>
      <c r="C403" t="s">
        <v>1233</v>
      </c>
      <c r="D403" t="s">
        <v>1234</v>
      </c>
      <c r="E403" t="s">
        <v>94</v>
      </c>
      <c r="F403">
        <v>65.8</v>
      </c>
      <c r="G403">
        <v>-117.64</v>
      </c>
      <c r="H403">
        <v>117.64</v>
      </c>
      <c r="I403" t="s">
        <v>2200</v>
      </c>
      <c r="J403">
        <v>9</v>
      </c>
      <c r="K403" s="34">
        <f t="shared" si="32"/>
        <v>1.7045454545454545E-3</v>
      </c>
      <c r="L403">
        <v>12</v>
      </c>
      <c r="M403">
        <f t="shared" si="33"/>
        <v>2.0454545454545454E-2</v>
      </c>
      <c r="N403" s="71">
        <v>0.49</v>
      </c>
      <c r="O403">
        <f t="shared" si="34"/>
        <v>1.0022727272727272E-2</v>
      </c>
      <c r="P403" s="7">
        <f t="shared" si="35"/>
        <v>0.41404999999999997</v>
      </c>
      <c r="Q403" s="75">
        <f t="shared" si="36"/>
        <v>8.4692045454545454E-3</v>
      </c>
    </row>
    <row r="404" spans="1:17" x14ac:dyDescent="0.25">
      <c r="A404">
        <v>44890</v>
      </c>
      <c r="B404">
        <v>15964</v>
      </c>
      <c r="C404" t="s">
        <v>1857</v>
      </c>
      <c r="D404" t="s">
        <v>1713</v>
      </c>
      <c r="E404" t="s">
        <v>94</v>
      </c>
      <c r="F404">
        <v>65.8</v>
      </c>
      <c r="G404">
        <v>-458.43</v>
      </c>
      <c r="H404">
        <v>458.43</v>
      </c>
      <c r="I404" t="s">
        <v>2196</v>
      </c>
      <c r="J404">
        <v>70</v>
      </c>
      <c r="K404" s="34">
        <f t="shared" si="32"/>
        <v>1.3257575757575758E-2</v>
      </c>
      <c r="L404">
        <v>12</v>
      </c>
      <c r="M404">
        <f t="shared" si="33"/>
        <v>0.15909090909090909</v>
      </c>
      <c r="N404" s="71">
        <v>0.46</v>
      </c>
      <c r="O404">
        <f t="shared" si="34"/>
        <v>7.3181818181818181E-2</v>
      </c>
      <c r="P404" s="7">
        <f t="shared" si="35"/>
        <v>0.38869999999999999</v>
      </c>
      <c r="Q404" s="75">
        <f t="shared" si="36"/>
        <v>6.183863636363636E-2</v>
      </c>
    </row>
    <row r="405" spans="1:17" x14ac:dyDescent="0.25">
      <c r="A405">
        <v>59847</v>
      </c>
      <c r="B405">
        <v>16187</v>
      </c>
      <c r="C405" t="s">
        <v>1412</v>
      </c>
      <c r="D405" t="s">
        <v>1263</v>
      </c>
      <c r="E405" t="s">
        <v>94</v>
      </c>
      <c r="F405">
        <v>65.8</v>
      </c>
      <c r="G405">
        <v>334.32</v>
      </c>
      <c r="H405">
        <v>334.32</v>
      </c>
      <c r="I405" t="s">
        <v>2196</v>
      </c>
      <c r="J405">
        <v>212</v>
      </c>
      <c r="K405" s="34">
        <f t="shared" si="32"/>
        <v>4.0151515151515153E-2</v>
      </c>
      <c r="L405">
        <v>12</v>
      </c>
      <c r="M405">
        <f t="shared" si="33"/>
        <v>0.48181818181818181</v>
      </c>
      <c r="N405" s="71">
        <v>0.27</v>
      </c>
      <c r="O405">
        <f t="shared" si="34"/>
        <v>0.13009090909090909</v>
      </c>
      <c r="P405" s="7">
        <f t="shared" si="35"/>
        <v>0.22815000000000002</v>
      </c>
      <c r="Q405" s="75">
        <f t="shared" si="36"/>
        <v>0.10992681818181819</v>
      </c>
    </row>
    <row r="406" spans="1:17" x14ac:dyDescent="0.25">
      <c r="A406">
        <v>34561</v>
      </c>
      <c r="B406">
        <v>16195</v>
      </c>
      <c r="C406" t="s">
        <v>1485</v>
      </c>
      <c r="D406" t="s">
        <v>1699</v>
      </c>
      <c r="E406" t="s">
        <v>94</v>
      </c>
      <c r="F406">
        <v>65.8</v>
      </c>
      <c r="G406">
        <v>-267.68</v>
      </c>
      <c r="H406">
        <v>267.68</v>
      </c>
      <c r="I406" t="s">
        <v>2200</v>
      </c>
      <c r="J406">
        <v>31</v>
      </c>
      <c r="K406" s="34">
        <f t="shared" si="32"/>
        <v>5.8712121212121209E-3</v>
      </c>
      <c r="L406">
        <v>12</v>
      </c>
      <c r="M406">
        <f t="shared" si="33"/>
        <v>7.045454545454545E-2</v>
      </c>
      <c r="N406" s="71">
        <v>0.53</v>
      </c>
      <c r="O406">
        <f t="shared" si="34"/>
        <v>3.7340909090909091E-2</v>
      </c>
      <c r="P406" s="7">
        <f t="shared" si="35"/>
        <v>0.44785000000000003</v>
      </c>
      <c r="Q406" s="75">
        <f t="shared" si="36"/>
        <v>3.1553068181818182E-2</v>
      </c>
    </row>
    <row r="407" spans="1:17" x14ac:dyDescent="0.25">
      <c r="A407">
        <v>42879</v>
      </c>
      <c r="B407">
        <v>17767</v>
      </c>
      <c r="C407" t="s">
        <v>1468</v>
      </c>
      <c r="D407" t="s">
        <v>1826</v>
      </c>
      <c r="E407" t="s">
        <v>94</v>
      </c>
      <c r="F407">
        <v>65.8</v>
      </c>
      <c r="G407">
        <v>-287.38</v>
      </c>
      <c r="H407">
        <v>287.38</v>
      </c>
      <c r="I407" t="s">
        <v>2200</v>
      </c>
      <c r="J407">
        <v>57</v>
      </c>
      <c r="K407" s="34">
        <f t="shared" si="32"/>
        <v>1.0795454545454546E-2</v>
      </c>
      <c r="L407">
        <v>12</v>
      </c>
      <c r="M407">
        <f t="shared" si="33"/>
        <v>0.12954545454545455</v>
      </c>
      <c r="N407" s="71">
        <v>0.49</v>
      </c>
      <c r="O407">
        <f t="shared" si="34"/>
        <v>6.3477272727272729E-2</v>
      </c>
      <c r="P407" s="7">
        <f t="shared" si="35"/>
        <v>0.41404999999999997</v>
      </c>
      <c r="Q407" s="75">
        <f t="shared" si="36"/>
        <v>5.3638295454545452E-2</v>
      </c>
    </row>
    <row r="408" spans="1:17" x14ac:dyDescent="0.25">
      <c r="A408">
        <v>56532</v>
      </c>
      <c r="B408">
        <v>17987</v>
      </c>
      <c r="C408" t="s">
        <v>1643</v>
      </c>
      <c r="D408" t="s">
        <v>1485</v>
      </c>
      <c r="E408" t="s">
        <v>94</v>
      </c>
      <c r="F408">
        <v>65.8</v>
      </c>
      <c r="G408">
        <v>-286.76</v>
      </c>
      <c r="H408">
        <v>286.76</v>
      </c>
      <c r="I408" t="s">
        <v>2200</v>
      </c>
      <c r="J408">
        <v>176</v>
      </c>
      <c r="K408" s="34">
        <f t="shared" si="32"/>
        <v>3.3333333333333333E-2</v>
      </c>
      <c r="L408">
        <v>12</v>
      </c>
      <c r="M408">
        <f t="shared" si="33"/>
        <v>0.4</v>
      </c>
      <c r="N408" s="71">
        <v>0.49</v>
      </c>
      <c r="O408">
        <f t="shared" si="34"/>
        <v>0.19600000000000001</v>
      </c>
      <c r="P408" s="7">
        <f t="shared" si="35"/>
        <v>0.41404999999999997</v>
      </c>
      <c r="Q408" s="75">
        <f t="shared" si="36"/>
        <v>0.16561999999999999</v>
      </c>
    </row>
    <row r="409" spans="1:17" x14ac:dyDescent="0.25">
      <c r="A409">
        <v>61952</v>
      </c>
      <c r="B409">
        <v>18006</v>
      </c>
      <c r="C409" t="s">
        <v>1493</v>
      </c>
      <c r="D409" t="s">
        <v>1343</v>
      </c>
      <c r="E409" t="s">
        <v>94</v>
      </c>
      <c r="F409">
        <v>65.8</v>
      </c>
      <c r="G409">
        <v>353.63</v>
      </c>
      <c r="H409">
        <v>353.63</v>
      </c>
      <c r="I409" t="s">
        <v>2200</v>
      </c>
      <c r="J409">
        <v>237</v>
      </c>
      <c r="K409" s="34">
        <f t="shared" si="32"/>
        <v>4.4886363636363634E-2</v>
      </c>
      <c r="L409">
        <v>12</v>
      </c>
      <c r="M409">
        <f t="shared" si="33"/>
        <v>0.53863636363636358</v>
      </c>
      <c r="N409" s="71">
        <v>0.5</v>
      </c>
      <c r="O409">
        <f t="shared" si="34"/>
        <v>0.26931818181818179</v>
      </c>
      <c r="P409" s="7">
        <f t="shared" si="35"/>
        <v>0.42249999999999999</v>
      </c>
      <c r="Q409" s="75">
        <f t="shared" si="36"/>
        <v>0.22757386363636362</v>
      </c>
    </row>
    <row r="410" spans="1:17" x14ac:dyDescent="0.25">
      <c r="A410">
        <v>30647</v>
      </c>
      <c r="B410">
        <v>18156</v>
      </c>
      <c r="C410" t="s">
        <v>1169</v>
      </c>
      <c r="D410" t="s">
        <v>952</v>
      </c>
      <c r="E410" t="s">
        <v>94</v>
      </c>
      <c r="F410">
        <v>65.8</v>
      </c>
      <c r="G410">
        <v>-472.34</v>
      </c>
      <c r="H410">
        <v>472.34</v>
      </c>
      <c r="I410" t="s">
        <v>2200</v>
      </c>
      <c r="J410">
        <v>25</v>
      </c>
      <c r="K410" s="34">
        <f t="shared" si="32"/>
        <v>4.734848484848485E-3</v>
      </c>
      <c r="L410">
        <v>12</v>
      </c>
      <c r="M410">
        <f t="shared" si="33"/>
        <v>5.6818181818181823E-2</v>
      </c>
      <c r="N410" s="71">
        <v>0.11</v>
      </c>
      <c r="O410">
        <f t="shared" si="34"/>
        <v>6.2500000000000003E-3</v>
      </c>
      <c r="P410" s="7">
        <f t="shared" si="35"/>
        <v>9.2949999999999991E-2</v>
      </c>
      <c r="Q410" s="75">
        <f t="shared" si="36"/>
        <v>5.2812500000000004E-3</v>
      </c>
    </row>
    <row r="411" spans="1:17" x14ac:dyDescent="0.25">
      <c r="A411">
        <v>5278</v>
      </c>
      <c r="B411">
        <v>18158</v>
      </c>
      <c r="C411" t="s">
        <v>952</v>
      </c>
      <c r="D411" t="s">
        <v>953</v>
      </c>
      <c r="E411" t="s">
        <v>94</v>
      </c>
      <c r="F411">
        <v>65.8</v>
      </c>
      <c r="G411">
        <v>-473.56</v>
      </c>
      <c r="H411">
        <v>473.56</v>
      </c>
      <c r="I411" t="s">
        <v>2200</v>
      </c>
      <c r="J411">
        <v>3</v>
      </c>
      <c r="K411" s="34">
        <f t="shared" si="32"/>
        <v>5.6818181818181815E-4</v>
      </c>
      <c r="L411">
        <v>12</v>
      </c>
      <c r="M411">
        <f t="shared" si="33"/>
        <v>6.8181818181818179E-3</v>
      </c>
      <c r="N411" s="71">
        <v>0.1</v>
      </c>
      <c r="O411">
        <f t="shared" si="34"/>
        <v>6.8181818181818187E-4</v>
      </c>
      <c r="P411" s="7">
        <f t="shared" si="35"/>
        <v>8.4500000000000006E-2</v>
      </c>
      <c r="Q411" s="75">
        <f t="shared" si="36"/>
        <v>5.7613636363636363E-4</v>
      </c>
    </row>
    <row r="412" spans="1:17" x14ac:dyDescent="0.25">
      <c r="A412">
        <v>67898</v>
      </c>
      <c r="B412">
        <v>18279</v>
      </c>
      <c r="C412" t="s">
        <v>1524</v>
      </c>
      <c r="D412" t="s">
        <v>2053</v>
      </c>
      <c r="E412" t="s">
        <v>94</v>
      </c>
      <c r="F412">
        <v>65.8</v>
      </c>
      <c r="G412">
        <v>-284.49</v>
      </c>
      <c r="H412">
        <v>284.49</v>
      </c>
      <c r="I412" t="s">
        <v>2196</v>
      </c>
      <c r="J412">
        <v>399</v>
      </c>
      <c r="K412" s="34">
        <f t="shared" si="32"/>
        <v>7.5568181818181812E-2</v>
      </c>
      <c r="L412">
        <v>12</v>
      </c>
      <c r="M412">
        <f t="shared" si="33"/>
        <v>0.90681818181818175</v>
      </c>
      <c r="N412" s="71">
        <v>0.31</v>
      </c>
      <c r="O412">
        <f t="shared" si="34"/>
        <v>0.28111363636363634</v>
      </c>
      <c r="P412" s="7">
        <f t="shared" si="35"/>
        <v>0.26195000000000002</v>
      </c>
      <c r="Q412" s="75">
        <f t="shared" si="36"/>
        <v>0.23754102272727273</v>
      </c>
    </row>
    <row r="413" spans="1:17" x14ac:dyDescent="0.25">
      <c r="A413">
        <v>19172</v>
      </c>
      <c r="B413">
        <v>18468</v>
      </c>
      <c r="C413" t="s">
        <v>1384</v>
      </c>
      <c r="D413" t="s">
        <v>946</v>
      </c>
      <c r="E413" t="s">
        <v>94</v>
      </c>
      <c r="F413">
        <v>65.8</v>
      </c>
      <c r="G413">
        <v>-312.86</v>
      </c>
      <c r="H413">
        <v>312.86</v>
      </c>
      <c r="I413" t="s">
        <v>2200</v>
      </c>
      <c r="J413">
        <v>14</v>
      </c>
      <c r="K413" s="34">
        <f t="shared" si="32"/>
        <v>2.6515151515151517E-3</v>
      </c>
      <c r="L413">
        <v>12</v>
      </c>
      <c r="M413">
        <f t="shared" si="33"/>
        <v>3.1818181818181822E-2</v>
      </c>
      <c r="N413" s="71">
        <v>0.16</v>
      </c>
      <c r="O413">
        <f t="shared" si="34"/>
        <v>5.0909090909090913E-3</v>
      </c>
      <c r="P413" s="7">
        <f t="shared" si="35"/>
        <v>0.13519999999999999</v>
      </c>
      <c r="Q413" s="75">
        <f t="shared" si="36"/>
        <v>4.3018181818181818E-3</v>
      </c>
    </row>
    <row r="414" spans="1:17" x14ac:dyDescent="0.25">
      <c r="A414">
        <v>62732</v>
      </c>
      <c r="B414">
        <v>18786</v>
      </c>
      <c r="C414" t="s">
        <v>1661</v>
      </c>
      <c r="D414" t="s">
        <v>1247</v>
      </c>
      <c r="E414" t="s">
        <v>94</v>
      </c>
      <c r="F414">
        <v>65.8</v>
      </c>
      <c r="G414">
        <v>-364.36</v>
      </c>
      <c r="H414">
        <v>364.36</v>
      </c>
      <c r="I414" t="s">
        <v>2200</v>
      </c>
      <c r="J414">
        <v>246</v>
      </c>
      <c r="K414" s="34">
        <f t="shared" si="32"/>
        <v>4.6590909090909093E-2</v>
      </c>
      <c r="L414">
        <v>12</v>
      </c>
      <c r="M414">
        <f t="shared" si="33"/>
        <v>0.55909090909090908</v>
      </c>
      <c r="N414" s="71">
        <v>0.2</v>
      </c>
      <c r="O414">
        <f t="shared" si="34"/>
        <v>0.11181818181818182</v>
      </c>
      <c r="P414" s="7">
        <f t="shared" si="35"/>
        <v>0.16900000000000001</v>
      </c>
      <c r="Q414" s="75">
        <f t="shared" si="36"/>
        <v>9.4486363636363646E-2</v>
      </c>
    </row>
    <row r="415" spans="1:17" x14ac:dyDescent="0.25">
      <c r="A415">
        <v>11206</v>
      </c>
      <c r="B415">
        <v>19329</v>
      </c>
      <c r="C415" t="s">
        <v>1146</v>
      </c>
      <c r="D415" t="s">
        <v>1147</v>
      </c>
      <c r="E415" t="s">
        <v>94</v>
      </c>
      <c r="F415">
        <v>65.8</v>
      </c>
      <c r="G415">
        <v>-734.84</v>
      </c>
      <c r="H415">
        <v>734.84</v>
      </c>
      <c r="I415" t="s">
        <v>2196</v>
      </c>
      <c r="J415">
        <v>6</v>
      </c>
      <c r="K415" s="34">
        <f t="shared" si="32"/>
        <v>1.1363636363636363E-3</v>
      </c>
      <c r="L415">
        <v>12</v>
      </c>
      <c r="M415">
        <f t="shared" si="33"/>
        <v>1.3636363636363636E-2</v>
      </c>
      <c r="N415" s="71">
        <v>0.46</v>
      </c>
      <c r="O415">
        <f t="shared" si="34"/>
        <v>6.2727272727272727E-3</v>
      </c>
      <c r="P415" s="7">
        <f t="shared" si="35"/>
        <v>0.38869999999999999</v>
      </c>
      <c r="Q415" s="75">
        <f t="shared" si="36"/>
        <v>5.3004545454545448E-3</v>
      </c>
    </row>
    <row r="416" spans="1:17" x14ac:dyDescent="0.25">
      <c r="A416">
        <v>63470</v>
      </c>
      <c r="B416">
        <v>19411</v>
      </c>
      <c r="C416" t="s">
        <v>1536</v>
      </c>
      <c r="D416" t="s">
        <v>2026</v>
      </c>
      <c r="E416" t="s">
        <v>94</v>
      </c>
      <c r="F416">
        <v>65.8</v>
      </c>
      <c r="G416">
        <v>837.09</v>
      </c>
      <c r="H416">
        <v>837.09</v>
      </c>
      <c r="I416" t="s">
        <v>2196</v>
      </c>
      <c r="J416">
        <v>258</v>
      </c>
      <c r="K416" s="34">
        <f t="shared" si="32"/>
        <v>4.8863636363636366E-2</v>
      </c>
      <c r="L416">
        <v>12</v>
      </c>
      <c r="M416">
        <f t="shared" si="33"/>
        <v>0.58636363636363642</v>
      </c>
      <c r="N416" s="71">
        <v>0.17</v>
      </c>
      <c r="O416">
        <f t="shared" si="34"/>
        <v>9.9681818181818205E-2</v>
      </c>
      <c r="P416" s="7">
        <f t="shared" si="35"/>
        <v>0.14365</v>
      </c>
      <c r="Q416" s="75">
        <f t="shared" si="36"/>
        <v>8.4231136363636369E-2</v>
      </c>
    </row>
    <row r="417" spans="1:17" x14ac:dyDescent="0.25">
      <c r="A417">
        <v>11749</v>
      </c>
      <c r="B417">
        <v>19510</v>
      </c>
      <c r="C417" t="s">
        <v>1168</v>
      </c>
      <c r="D417" t="s">
        <v>1169</v>
      </c>
      <c r="E417" t="s">
        <v>94</v>
      </c>
      <c r="F417">
        <v>65.8</v>
      </c>
      <c r="G417">
        <v>-472.26</v>
      </c>
      <c r="H417">
        <v>472.26</v>
      </c>
      <c r="I417" t="s">
        <v>2200</v>
      </c>
      <c r="J417">
        <v>7</v>
      </c>
      <c r="K417" s="34">
        <f t="shared" si="32"/>
        <v>1.3257575757575758E-3</v>
      </c>
      <c r="L417">
        <v>12</v>
      </c>
      <c r="M417">
        <f t="shared" si="33"/>
        <v>1.5909090909090911E-2</v>
      </c>
      <c r="N417" s="71">
        <v>0.11</v>
      </c>
      <c r="O417">
        <f t="shared" si="34"/>
        <v>1.7500000000000003E-3</v>
      </c>
      <c r="P417" s="7">
        <f t="shared" si="35"/>
        <v>9.2949999999999991E-2</v>
      </c>
      <c r="Q417" s="75">
        <f t="shared" si="36"/>
        <v>1.47875E-3</v>
      </c>
    </row>
    <row r="418" spans="1:17" x14ac:dyDescent="0.25">
      <c r="A418">
        <v>60978</v>
      </c>
      <c r="B418">
        <v>19514</v>
      </c>
      <c r="C418" t="s">
        <v>1472</v>
      </c>
      <c r="D418" t="s">
        <v>1229</v>
      </c>
      <c r="E418" t="s">
        <v>94</v>
      </c>
      <c r="F418">
        <v>65.8</v>
      </c>
      <c r="G418">
        <v>-457.65</v>
      </c>
      <c r="H418">
        <v>457.65</v>
      </c>
      <c r="I418" t="s">
        <v>2196</v>
      </c>
      <c r="J418">
        <v>225</v>
      </c>
      <c r="K418" s="34">
        <f t="shared" si="32"/>
        <v>4.261363636363636E-2</v>
      </c>
      <c r="L418">
        <v>12</v>
      </c>
      <c r="M418">
        <f t="shared" si="33"/>
        <v>0.51136363636363635</v>
      </c>
      <c r="N418" s="71">
        <v>0.46</v>
      </c>
      <c r="O418">
        <f t="shared" si="34"/>
        <v>0.23522727272727273</v>
      </c>
      <c r="P418" s="7">
        <f t="shared" si="35"/>
        <v>0.38869999999999999</v>
      </c>
      <c r="Q418" s="75">
        <f t="shared" si="36"/>
        <v>0.19876704545454543</v>
      </c>
    </row>
    <row r="419" spans="1:17" x14ac:dyDescent="0.25">
      <c r="A419">
        <v>55458</v>
      </c>
      <c r="B419">
        <v>20332</v>
      </c>
      <c r="C419" t="s">
        <v>1615</v>
      </c>
      <c r="D419" t="s">
        <v>1405</v>
      </c>
      <c r="E419" t="s">
        <v>94</v>
      </c>
      <c r="F419">
        <v>65.8</v>
      </c>
      <c r="G419">
        <v>-364.9</v>
      </c>
      <c r="H419">
        <v>364.9</v>
      </c>
      <c r="I419" t="s">
        <v>2200</v>
      </c>
      <c r="J419">
        <v>164</v>
      </c>
      <c r="K419" s="34">
        <f t="shared" si="32"/>
        <v>3.1060606060606059E-2</v>
      </c>
      <c r="L419">
        <v>12</v>
      </c>
      <c r="M419">
        <f t="shared" si="33"/>
        <v>0.37272727272727268</v>
      </c>
      <c r="N419" s="71">
        <v>0.17</v>
      </c>
      <c r="O419">
        <f t="shared" si="34"/>
        <v>6.3363636363636358E-2</v>
      </c>
      <c r="P419" s="7">
        <f t="shared" si="35"/>
        <v>0.14365</v>
      </c>
      <c r="Q419" s="75">
        <f t="shared" si="36"/>
        <v>5.3542272727272723E-2</v>
      </c>
    </row>
    <row r="420" spans="1:17" x14ac:dyDescent="0.25">
      <c r="A420">
        <v>56066</v>
      </c>
      <c r="B420">
        <v>20599</v>
      </c>
      <c r="C420" t="s">
        <v>1329</v>
      </c>
      <c r="D420" t="s">
        <v>1434</v>
      </c>
      <c r="E420" t="s">
        <v>94</v>
      </c>
      <c r="F420">
        <v>65.8</v>
      </c>
      <c r="G420">
        <v>-425.02</v>
      </c>
      <c r="H420">
        <v>425.02</v>
      </c>
      <c r="I420" t="s">
        <v>2200</v>
      </c>
      <c r="J420">
        <v>171</v>
      </c>
      <c r="K420" s="34">
        <f t="shared" si="32"/>
        <v>3.2386363636363637E-2</v>
      </c>
      <c r="L420">
        <v>12</v>
      </c>
      <c r="M420">
        <f t="shared" si="33"/>
        <v>0.38863636363636367</v>
      </c>
      <c r="N420" s="71">
        <v>0.12</v>
      </c>
      <c r="O420">
        <f t="shared" si="34"/>
        <v>4.6636363636363636E-2</v>
      </c>
      <c r="P420" s="7">
        <f t="shared" si="35"/>
        <v>0.10139999999999999</v>
      </c>
      <c r="Q420" s="75">
        <f t="shared" si="36"/>
        <v>3.9407727272727275E-2</v>
      </c>
    </row>
    <row r="421" spans="1:17" x14ac:dyDescent="0.25">
      <c r="A421">
        <v>41286</v>
      </c>
      <c r="B421">
        <v>20634</v>
      </c>
      <c r="C421" t="s">
        <v>1476</v>
      </c>
      <c r="D421" t="s">
        <v>1798</v>
      </c>
      <c r="E421" t="s">
        <v>94</v>
      </c>
      <c r="F421">
        <v>65.8</v>
      </c>
      <c r="G421">
        <v>-337.15</v>
      </c>
      <c r="H421">
        <v>337.15</v>
      </c>
      <c r="I421" t="s">
        <v>2196</v>
      </c>
      <c r="J421">
        <v>49</v>
      </c>
      <c r="K421" s="34">
        <f t="shared" si="32"/>
        <v>9.2803030303030311E-3</v>
      </c>
      <c r="L421">
        <v>12</v>
      </c>
      <c r="M421">
        <f t="shared" si="33"/>
        <v>0.11136363636363637</v>
      </c>
      <c r="N421" s="71">
        <v>0.33</v>
      </c>
      <c r="O421">
        <f t="shared" si="34"/>
        <v>3.6750000000000005E-2</v>
      </c>
      <c r="P421" s="7">
        <f t="shared" si="35"/>
        <v>0.27884999999999999</v>
      </c>
      <c r="Q421" s="75">
        <f t="shared" si="36"/>
        <v>3.1053750000000001E-2</v>
      </c>
    </row>
    <row r="422" spans="1:17" x14ac:dyDescent="0.25">
      <c r="A422">
        <v>40823</v>
      </c>
      <c r="B422">
        <v>20963</v>
      </c>
      <c r="C422" t="s">
        <v>1777</v>
      </c>
      <c r="D422" t="s">
        <v>1251</v>
      </c>
      <c r="E422" t="s">
        <v>94</v>
      </c>
      <c r="F422">
        <v>65.8</v>
      </c>
      <c r="G422">
        <v>-429.54</v>
      </c>
      <c r="H422">
        <v>429.54</v>
      </c>
      <c r="I422" t="s">
        <v>2200</v>
      </c>
      <c r="J422">
        <v>47</v>
      </c>
      <c r="K422" s="34">
        <f t="shared" si="32"/>
        <v>8.9015151515151516E-3</v>
      </c>
      <c r="L422">
        <v>12</v>
      </c>
      <c r="M422">
        <f t="shared" si="33"/>
        <v>0.10681818181818181</v>
      </c>
      <c r="N422" s="71">
        <v>0.42</v>
      </c>
      <c r="O422">
        <f t="shared" si="34"/>
        <v>4.4863636363636362E-2</v>
      </c>
      <c r="P422" s="7">
        <f t="shared" si="35"/>
        <v>0.35489999999999999</v>
      </c>
      <c r="Q422" s="75">
        <f t="shared" si="36"/>
        <v>3.7909772727272723E-2</v>
      </c>
    </row>
    <row r="423" spans="1:17" x14ac:dyDescent="0.25">
      <c r="A423">
        <v>30201</v>
      </c>
      <c r="B423">
        <v>21791</v>
      </c>
      <c r="C423" t="s">
        <v>1400</v>
      </c>
      <c r="D423" t="s">
        <v>1615</v>
      </c>
      <c r="E423" t="s">
        <v>94</v>
      </c>
      <c r="F423">
        <v>65.8</v>
      </c>
      <c r="G423">
        <v>-364.24</v>
      </c>
      <c r="H423">
        <v>364.24</v>
      </c>
      <c r="I423" t="s">
        <v>2200</v>
      </c>
      <c r="J423">
        <v>25</v>
      </c>
      <c r="K423" s="34">
        <f t="shared" si="32"/>
        <v>4.734848484848485E-3</v>
      </c>
      <c r="L423">
        <v>12</v>
      </c>
      <c r="M423">
        <f t="shared" si="33"/>
        <v>5.6818181818181823E-2</v>
      </c>
      <c r="N423" s="71">
        <v>0.17</v>
      </c>
      <c r="O423">
        <f t="shared" si="34"/>
        <v>9.6590909090909106E-3</v>
      </c>
      <c r="P423" s="7">
        <f t="shared" si="35"/>
        <v>0.14365</v>
      </c>
      <c r="Q423" s="75">
        <f t="shared" si="36"/>
        <v>8.1619318181818182E-3</v>
      </c>
    </row>
    <row r="424" spans="1:17" x14ac:dyDescent="0.25">
      <c r="A424">
        <v>47904</v>
      </c>
      <c r="B424">
        <v>22481</v>
      </c>
      <c r="C424" t="s">
        <v>1212</v>
      </c>
      <c r="D424" t="s">
        <v>1490</v>
      </c>
      <c r="E424" t="s">
        <v>94</v>
      </c>
      <c r="F424">
        <v>65.8</v>
      </c>
      <c r="G424">
        <v>326.69</v>
      </c>
      <c r="H424">
        <v>326.69</v>
      </c>
      <c r="I424" t="s">
        <v>2196</v>
      </c>
      <c r="J424">
        <v>91</v>
      </c>
      <c r="K424" s="34">
        <f t="shared" si="32"/>
        <v>1.7234848484848485E-2</v>
      </c>
      <c r="L424">
        <v>12</v>
      </c>
      <c r="M424">
        <f t="shared" si="33"/>
        <v>0.20681818181818182</v>
      </c>
      <c r="N424" s="71">
        <v>0.27</v>
      </c>
      <c r="O424">
        <f t="shared" si="34"/>
        <v>5.5840909090909094E-2</v>
      </c>
      <c r="P424" s="7">
        <f t="shared" si="35"/>
        <v>0.22815000000000002</v>
      </c>
      <c r="Q424" s="75">
        <f t="shared" si="36"/>
        <v>4.7185568181818183E-2</v>
      </c>
    </row>
    <row r="425" spans="1:17" x14ac:dyDescent="0.25">
      <c r="A425">
        <v>17843</v>
      </c>
      <c r="B425">
        <v>22759</v>
      </c>
      <c r="C425" t="s">
        <v>1359</v>
      </c>
      <c r="D425" t="s">
        <v>1360</v>
      </c>
      <c r="E425" t="s">
        <v>94</v>
      </c>
      <c r="F425">
        <v>65.8</v>
      </c>
      <c r="G425">
        <v>-336.14</v>
      </c>
      <c r="H425">
        <v>336.14</v>
      </c>
      <c r="I425" t="s">
        <v>2200</v>
      </c>
      <c r="J425">
        <v>13</v>
      </c>
      <c r="K425" s="34">
        <f t="shared" si="32"/>
        <v>2.4621212121212119E-3</v>
      </c>
      <c r="L425">
        <v>12</v>
      </c>
      <c r="M425">
        <f t="shared" si="33"/>
        <v>2.9545454545454541E-2</v>
      </c>
      <c r="N425" s="71">
        <v>0.17</v>
      </c>
      <c r="O425">
        <f t="shared" si="34"/>
        <v>5.0227272727272725E-3</v>
      </c>
      <c r="P425" s="7">
        <f t="shared" si="35"/>
        <v>0.14365</v>
      </c>
      <c r="Q425" s="75">
        <f t="shared" si="36"/>
        <v>4.2442045454545449E-3</v>
      </c>
    </row>
    <row r="426" spans="1:17" x14ac:dyDescent="0.25">
      <c r="A426">
        <v>65237</v>
      </c>
      <c r="B426">
        <v>23163</v>
      </c>
      <c r="C426" t="s">
        <v>1247</v>
      </c>
      <c r="D426" t="s">
        <v>1523</v>
      </c>
      <c r="E426" t="s">
        <v>94</v>
      </c>
      <c r="F426">
        <v>65.8</v>
      </c>
      <c r="G426">
        <v>-400.28</v>
      </c>
      <c r="H426">
        <v>400.28</v>
      </c>
      <c r="I426" t="s">
        <v>2200</v>
      </c>
      <c r="J426">
        <v>298</v>
      </c>
      <c r="K426" s="34">
        <f t="shared" si="32"/>
        <v>5.6439393939393942E-2</v>
      </c>
      <c r="L426">
        <v>12</v>
      </c>
      <c r="M426">
        <f t="shared" si="33"/>
        <v>0.67727272727272725</v>
      </c>
      <c r="N426" s="71">
        <v>0.18</v>
      </c>
      <c r="O426">
        <f t="shared" si="34"/>
        <v>0.1219090909090909</v>
      </c>
      <c r="P426" s="7">
        <f t="shared" si="35"/>
        <v>0.15209999999999999</v>
      </c>
      <c r="Q426" s="75">
        <f t="shared" si="36"/>
        <v>0.10301318181818181</v>
      </c>
    </row>
    <row r="427" spans="1:17" x14ac:dyDescent="0.25">
      <c r="A427">
        <v>60573</v>
      </c>
      <c r="B427">
        <v>23616</v>
      </c>
      <c r="C427" t="s">
        <v>1826</v>
      </c>
      <c r="D427" t="s">
        <v>1785</v>
      </c>
      <c r="E427" t="s">
        <v>94</v>
      </c>
      <c r="F427">
        <v>65.8</v>
      </c>
      <c r="G427">
        <v>-287.95</v>
      </c>
      <c r="H427">
        <v>287.95</v>
      </c>
      <c r="I427" t="s">
        <v>2200</v>
      </c>
      <c r="J427">
        <v>221</v>
      </c>
      <c r="K427" s="34">
        <f t="shared" ref="K427:K490" si="37">J427/5280</f>
        <v>4.1856060606060605E-2</v>
      </c>
      <c r="L427">
        <v>12</v>
      </c>
      <c r="M427">
        <f t="shared" ref="M427:M490" si="38">K427*L427</f>
        <v>0.5022727272727272</v>
      </c>
      <c r="N427" s="71">
        <v>0.49</v>
      </c>
      <c r="O427">
        <f t="shared" si="34"/>
        <v>0.24611363636363631</v>
      </c>
      <c r="P427" s="7">
        <f t="shared" si="35"/>
        <v>0.41404999999999997</v>
      </c>
      <c r="Q427" s="75">
        <f t="shared" si="36"/>
        <v>0.20796602272727269</v>
      </c>
    </row>
    <row r="428" spans="1:17" x14ac:dyDescent="0.25">
      <c r="A428">
        <v>2691</v>
      </c>
      <c r="B428">
        <v>24505</v>
      </c>
      <c r="C428" t="s">
        <v>308</v>
      </c>
      <c r="D428" t="s">
        <v>869</v>
      </c>
      <c r="E428" t="s">
        <v>94</v>
      </c>
      <c r="F428">
        <v>65.8</v>
      </c>
      <c r="G428">
        <v>-297.98</v>
      </c>
      <c r="H428">
        <v>297.98</v>
      </c>
      <c r="I428" t="s">
        <v>2200</v>
      </c>
      <c r="J428">
        <v>2</v>
      </c>
      <c r="K428" s="34">
        <f t="shared" si="37"/>
        <v>3.7878787878787879E-4</v>
      </c>
      <c r="L428">
        <v>12</v>
      </c>
      <c r="M428">
        <f t="shared" si="38"/>
        <v>4.5454545454545452E-3</v>
      </c>
      <c r="N428" s="71">
        <v>0.6</v>
      </c>
      <c r="O428">
        <f t="shared" si="34"/>
        <v>2.7272727272727271E-3</v>
      </c>
      <c r="P428" s="7">
        <f t="shared" si="35"/>
        <v>0.50700000000000001</v>
      </c>
      <c r="Q428" s="75">
        <f t="shared" si="36"/>
        <v>2.3045454545454545E-3</v>
      </c>
    </row>
    <row r="429" spans="1:17" x14ac:dyDescent="0.25">
      <c r="A429">
        <v>31611</v>
      </c>
      <c r="B429">
        <v>24649</v>
      </c>
      <c r="C429" t="s">
        <v>1486</v>
      </c>
      <c r="D429" t="s">
        <v>1643</v>
      </c>
      <c r="E429" t="s">
        <v>94</v>
      </c>
      <c r="F429">
        <v>65.8</v>
      </c>
      <c r="G429">
        <v>-286.37</v>
      </c>
      <c r="H429">
        <v>286.37</v>
      </c>
      <c r="I429" t="s">
        <v>2200</v>
      </c>
      <c r="J429">
        <v>26</v>
      </c>
      <c r="K429" s="34">
        <f t="shared" si="37"/>
        <v>4.9242424242424239E-3</v>
      </c>
      <c r="L429">
        <v>12</v>
      </c>
      <c r="M429">
        <f t="shared" si="38"/>
        <v>5.9090909090909083E-2</v>
      </c>
      <c r="N429" s="71">
        <v>0.49</v>
      </c>
      <c r="O429">
        <f t="shared" si="34"/>
        <v>2.8954545454545452E-2</v>
      </c>
      <c r="P429" s="7">
        <f t="shared" si="35"/>
        <v>0.41404999999999997</v>
      </c>
      <c r="Q429" s="75">
        <f t="shared" si="36"/>
        <v>2.4466590909090903E-2</v>
      </c>
    </row>
    <row r="430" spans="1:17" x14ac:dyDescent="0.25">
      <c r="A430">
        <v>30319</v>
      </c>
      <c r="B430">
        <v>25280</v>
      </c>
      <c r="C430" t="s">
        <v>1533</v>
      </c>
      <c r="D430" t="s">
        <v>1619</v>
      </c>
      <c r="E430" t="s">
        <v>94</v>
      </c>
      <c r="F430">
        <v>65.8</v>
      </c>
      <c r="G430">
        <v>-446.77</v>
      </c>
      <c r="H430">
        <v>446.77</v>
      </c>
      <c r="I430" t="s">
        <v>2200</v>
      </c>
      <c r="J430">
        <v>25</v>
      </c>
      <c r="K430" s="34">
        <f t="shared" si="37"/>
        <v>4.734848484848485E-3</v>
      </c>
      <c r="L430">
        <v>12</v>
      </c>
      <c r="M430">
        <f t="shared" si="38"/>
        <v>5.6818181818181823E-2</v>
      </c>
      <c r="N430" s="71">
        <v>0.11</v>
      </c>
      <c r="O430">
        <f t="shared" si="34"/>
        <v>6.2500000000000003E-3</v>
      </c>
      <c r="P430" s="7">
        <f t="shared" si="35"/>
        <v>9.2949999999999991E-2</v>
      </c>
      <c r="Q430" s="75">
        <f t="shared" si="36"/>
        <v>5.2812500000000004E-3</v>
      </c>
    </row>
    <row r="431" spans="1:17" x14ac:dyDescent="0.25">
      <c r="A431">
        <v>63154</v>
      </c>
      <c r="B431">
        <v>25282</v>
      </c>
      <c r="C431" t="s">
        <v>1798</v>
      </c>
      <c r="D431" t="s">
        <v>1488</v>
      </c>
      <c r="E431" t="s">
        <v>94</v>
      </c>
      <c r="F431">
        <v>65.8</v>
      </c>
      <c r="G431">
        <v>-338.01</v>
      </c>
      <c r="H431">
        <v>338.01</v>
      </c>
      <c r="I431" t="s">
        <v>2196</v>
      </c>
      <c r="J431">
        <v>252</v>
      </c>
      <c r="K431" s="34">
        <f t="shared" si="37"/>
        <v>4.7727272727272729E-2</v>
      </c>
      <c r="L431">
        <v>12</v>
      </c>
      <c r="M431">
        <f t="shared" si="38"/>
        <v>0.57272727272727275</v>
      </c>
      <c r="N431" s="71">
        <v>0.33</v>
      </c>
      <c r="O431">
        <f t="shared" si="34"/>
        <v>0.18900000000000003</v>
      </c>
      <c r="P431" s="7">
        <f t="shared" si="35"/>
        <v>0.27884999999999999</v>
      </c>
      <c r="Q431" s="75">
        <f t="shared" si="36"/>
        <v>0.15970499999999999</v>
      </c>
    </row>
    <row r="432" spans="1:17" x14ac:dyDescent="0.25">
      <c r="A432">
        <v>52462</v>
      </c>
      <c r="B432">
        <v>25637</v>
      </c>
      <c r="C432" t="s">
        <v>1475</v>
      </c>
      <c r="D432" t="s">
        <v>1950</v>
      </c>
      <c r="E432" t="s">
        <v>94</v>
      </c>
      <c r="F432">
        <v>65.8</v>
      </c>
      <c r="G432">
        <v>-110.2</v>
      </c>
      <c r="H432">
        <v>110.2</v>
      </c>
      <c r="I432" t="s">
        <v>2201</v>
      </c>
      <c r="J432">
        <v>132</v>
      </c>
      <c r="K432" s="34">
        <f t="shared" si="37"/>
        <v>2.5000000000000001E-2</v>
      </c>
      <c r="L432">
        <v>12</v>
      </c>
      <c r="M432">
        <f t="shared" si="38"/>
        <v>0.30000000000000004</v>
      </c>
      <c r="N432" s="71">
        <v>0.52</v>
      </c>
      <c r="O432">
        <f t="shared" si="34"/>
        <v>0.15600000000000003</v>
      </c>
      <c r="P432" s="7">
        <f t="shared" si="35"/>
        <v>0.43940000000000001</v>
      </c>
      <c r="Q432" s="75">
        <f t="shared" si="36"/>
        <v>0.13182000000000002</v>
      </c>
    </row>
    <row r="433" spans="1:17" x14ac:dyDescent="0.25">
      <c r="A433">
        <v>18295</v>
      </c>
      <c r="B433">
        <v>26303</v>
      </c>
      <c r="C433" t="s">
        <v>1360</v>
      </c>
      <c r="D433" t="s">
        <v>1369</v>
      </c>
      <c r="E433" t="s">
        <v>94</v>
      </c>
      <c r="F433">
        <v>65.8</v>
      </c>
      <c r="G433">
        <v>-336.44</v>
      </c>
      <c r="H433">
        <v>336.44</v>
      </c>
      <c r="I433" t="s">
        <v>2200</v>
      </c>
      <c r="J433">
        <v>13</v>
      </c>
      <c r="K433" s="34">
        <f t="shared" si="37"/>
        <v>2.4621212121212119E-3</v>
      </c>
      <c r="L433">
        <v>12</v>
      </c>
      <c r="M433">
        <f t="shared" si="38"/>
        <v>2.9545454545454541E-2</v>
      </c>
      <c r="N433" s="71">
        <v>0.17</v>
      </c>
      <c r="O433">
        <f t="shared" si="34"/>
        <v>5.0227272727272725E-3</v>
      </c>
      <c r="P433" s="7">
        <f t="shared" si="35"/>
        <v>0.14365</v>
      </c>
      <c r="Q433" s="75">
        <f t="shared" si="36"/>
        <v>4.2442045454545449E-3</v>
      </c>
    </row>
    <row r="434" spans="1:17" x14ac:dyDescent="0.25">
      <c r="A434">
        <v>36474</v>
      </c>
      <c r="B434">
        <v>27845</v>
      </c>
      <c r="C434" t="s">
        <v>1722</v>
      </c>
      <c r="D434" t="s">
        <v>1695</v>
      </c>
      <c r="E434" t="s">
        <v>94</v>
      </c>
      <c r="F434">
        <v>65.8</v>
      </c>
      <c r="G434">
        <v>-121.64</v>
      </c>
      <c r="H434">
        <v>121.64</v>
      </c>
      <c r="I434" t="s">
        <v>2200</v>
      </c>
      <c r="J434">
        <v>34</v>
      </c>
      <c r="K434" s="34">
        <f t="shared" si="37"/>
        <v>6.4393939393939392E-3</v>
      </c>
      <c r="L434">
        <v>12</v>
      </c>
      <c r="M434">
        <f t="shared" si="38"/>
        <v>7.7272727272727271E-2</v>
      </c>
      <c r="N434" s="71">
        <v>0.47</v>
      </c>
      <c r="O434">
        <f t="shared" si="34"/>
        <v>3.6318181818181812E-2</v>
      </c>
      <c r="P434" s="7">
        <f t="shared" si="35"/>
        <v>0.39714999999999995</v>
      </c>
      <c r="Q434" s="75">
        <f t="shared" si="36"/>
        <v>3.0688863636363632E-2</v>
      </c>
    </row>
    <row r="435" spans="1:17" x14ac:dyDescent="0.25">
      <c r="A435">
        <v>14682</v>
      </c>
      <c r="B435">
        <v>28298</v>
      </c>
      <c r="C435" t="s">
        <v>1263</v>
      </c>
      <c r="D435" t="s">
        <v>1212</v>
      </c>
      <c r="E435" t="s">
        <v>94</v>
      </c>
      <c r="F435">
        <v>65.8</v>
      </c>
      <c r="G435">
        <v>326.93</v>
      </c>
      <c r="H435">
        <v>326.93</v>
      </c>
      <c r="I435" t="s">
        <v>2196</v>
      </c>
      <c r="J435">
        <v>10</v>
      </c>
      <c r="K435" s="34">
        <f t="shared" si="37"/>
        <v>1.893939393939394E-3</v>
      </c>
      <c r="L435">
        <v>12</v>
      </c>
      <c r="M435">
        <f t="shared" si="38"/>
        <v>2.2727272727272728E-2</v>
      </c>
      <c r="N435" s="71">
        <v>0.27</v>
      </c>
      <c r="O435">
        <f t="shared" si="34"/>
        <v>6.1363636363636368E-3</v>
      </c>
      <c r="P435" s="7">
        <f t="shared" si="35"/>
        <v>0.22815000000000002</v>
      </c>
      <c r="Q435" s="75">
        <f t="shared" si="36"/>
        <v>5.1852272727272736E-3</v>
      </c>
    </row>
    <row r="436" spans="1:17" x14ac:dyDescent="0.25">
      <c r="A436">
        <v>35794</v>
      </c>
      <c r="B436">
        <v>28866</v>
      </c>
      <c r="C436" t="s">
        <v>1713</v>
      </c>
      <c r="D436" t="s">
        <v>1714</v>
      </c>
      <c r="E436" t="s">
        <v>94</v>
      </c>
      <c r="F436">
        <v>65.8</v>
      </c>
      <c r="G436">
        <v>-458.73</v>
      </c>
      <c r="H436">
        <v>458.73</v>
      </c>
      <c r="I436" t="s">
        <v>2196</v>
      </c>
      <c r="J436">
        <v>33</v>
      </c>
      <c r="K436" s="34">
        <f t="shared" si="37"/>
        <v>6.2500000000000003E-3</v>
      </c>
      <c r="L436">
        <v>12</v>
      </c>
      <c r="M436">
        <f t="shared" si="38"/>
        <v>7.5000000000000011E-2</v>
      </c>
      <c r="N436" s="71">
        <v>0.46</v>
      </c>
      <c r="O436">
        <f t="shared" si="34"/>
        <v>3.450000000000001E-2</v>
      </c>
      <c r="P436" s="7">
        <f t="shared" si="35"/>
        <v>0.38869999999999999</v>
      </c>
      <c r="Q436" s="75">
        <f t="shared" si="36"/>
        <v>2.9152500000000005E-2</v>
      </c>
    </row>
    <row r="437" spans="1:17" x14ac:dyDescent="0.25">
      <c r="A437">
        <v>32031</v>
      </c>
      <c r="B437">
        <v>29376</v>
      </c>
      <c r="C437" t="s">
        <v>1650</v>
      </c>
      <c r="D437" t="s">
        <v>1524</v>
      </c>
      <c r="E437" t="s">
        <v>94</v>
      </c>
      <c r="F437">
        <v>65.8</v>
      </c>
      <c r="G437">
        <v>-318.39999999999998</v>
      </c>
      <c r="H437">
        <v>318.39999999999998</v>
      </c>
      <c r="I437" t="s">
        <v>2196</v>
      </c>
      <c r="J437">
        <v>27</v>
      </c>
      <c r="K437" s="34">
        <f t="shared" si="37"/>
        <v>5.1136363636363636E-3</v>
      </c>
      <c r="L437">
        <v>12</v>
      </c>
      <c r="M437">
        <f t="shared" si="38"/>
        <v>6.1363636363636363E-2</v>
      </c>
      <c r="N437" s="71">
        <v>0.31</v>
      </c>
      <c r="O437">
        <f t="shared" si="34"/>
        <v>1.9022727272727271E-2</v>
      </c>
      <c r="P437" s="7">
        <f t="shared" si="35"/>
        <v>0.26195000000000002</v>
      </c>
      <c r="Q437" s="75">
        <f t="shared" si="36"/>
        <v>1.6074204545454548E-2</v>
      </c>
    </row>
    <row r="438" spans="1:17" x14ac:dyDescent="0.25">
      <c r="A438">
        <v>66927</v>
      </c>
      <c r="B438">
        <v>29377</v>
      </c>
      <c r="C438" t="s">
        <v>2053</v>
      </c>
      <c r="D438" t="s">
        <v>1490</v>
      </c>
      <c r="E438" t="s">
        <v>94</v>
      </c>
      <c r="F438">
        <v>65.8</v>
      </c>
      <c r="G438">
        <v>-286.33999999999997</v>
      </c>
      <c r="H438">
        <v>286.33999999999997</v>
      </c>
      <c r="I438" t="s">
        <v>2196</v>
      </c>
      <c r="J438">
        <v>356</v>
      </c>
      <c r="K438" s="34">
        <f t="shared" si="37"/>
        <v>6.7424242424242428E-2</v>
      </c>
      <c r="L438">
        <v>12</v>
      </c>
      <c r="M438">
        <f t="shared" si="38"/>
        <v>0.80909090909090908</v>
      </c>
      <c r="N438" s="71">
        <v>0.31</v>
      </c>
      <c r="O438">
        <f t="shared" si="34"/>
        <v>0.25081818181818183</v>
      </c>
      <c r="P438" s="7">
        <f t="shared" si="35"/>
        <v>0.26195000000000002</v>
      </c>
      <c r="Q438" s="75">
        <f t="shared" si="36"/>
        <v>0.21194136363636365</v>
      </c>
    </row>
    <row r="439" spans="1:17" x14ac:dyDescent="0.25">
      <c r="A439">
        <v>61399</v>
      </c>
      <c r="B439">
        <v>29821</v>
      </c>
      <c r="C439" t="s">
        <v>1720</v>
      </c>
      <c r="D439" t="s">
        <v>1059</v>
      </c>
      <c r="E439" t="s">
        <v>94</v>
      </c>
      <c r="F439">
        <v>65.8</v>
      </c>
      <c r="G439">
        <v>-363.24</v>
      </c>
      <c r="H439">
        <v>363.24</v>
      </c>
      <c r="I439" t="s">
        <v>2200</v>
      </c>
      <c r="J439">
        <v>230</v>
      </c>
      <c r="K439" s="34">
        <f t="shared" si="37"/>
        <v>4.3560606060606064E-2</v>
      </c>
      <c r="L439">
        <v>12</v>
      </c>
      <c r="M439">
        <f t="shared" si="38"/>
        <v>0.52272727272727271</v>
      </c>
      <c r="N439" s="71">
        <v>0.2</v>
      </c>
      <c r="O439">
        <f t="shared" si="34"/>
        <v>0.10454545454545455</v>
      </c>
      <c r="P439" s="7">
        <f t="shared" si="35"/>
        <v>0.16900000000000001</v>
      </c>
      <c r="Q439" s="75">
        <f t="shared" si="36"/>
        <v>8.8340909090909095E-2</v>
      </c>
    </row>
    <row r="440" spans="1:17" x14ac:dyDescent="0.25">
      <c r="A440">
        <v>59604</v>
      </c>
      <c r="B440">
        <v>30115</v>
      </c>
      <c r="C440" t="s">
        <v>877</v>
      </c>
      <c r="D440" t="s">
        <v>1424</v>
      </c>
      <c r="E440" t="s">
        <v>94</v>
      </c>
      <c r="F440">
        <v>65.8</v>
      </c>
      <c r="G440">
        <v>-416.52</v>
      </c>
      <c r="H440">
        <v>416.52</v>
      </c>
      <c r="I440" t="s">
        <v>2200</v>
      </c>
      <c r="J440">
        <v>210</v>
      </c>
      <c r="K440" s="34">
        <f t="shared" si="37"/>
        <v>3.9772727272727272E-2</v>
      </c>
      <c r="L440">
        <v>12</v>
      </c>
      <c r="M440">
        <f t="shared" si="38"/>
        <v>0.47727272727272729</v>
      </c>
      <c r="N440" s="71">
        <v>0.12</v>
      </c>
      <c r="O440">
        <f t="shared" si="34"/>
        <v>5.7272727272727274E-2</v>
      </c>
      <c r="P440" s="7">
        <f t="shared" si="35"/>
        <v>0.10139999999999999</v>
      </c>
      <c r="Q440" s="75">
        <f t="shared" si="36"/>
        <v>4.839545454545454E-2</v>
      </c>
    </row>
    <row r="441" spans="1:17" x14ac:dyDescent="0.25">
      <c r="A441">
        <v>21004</v>
      </c>
      <c r="B441">
        <v>30258</v>
      </c>
      <c r="C441" t="s">
        <v>1435</v>
      </c>
      <c r="D441" t="s">
        <v>1436</v>
      </c>
      <c r="E441" t="s">
        <v>94</v>
      </c>
      <c r="F441">
        <v>65.8</v>
      </c>
      <c r="G441">
        <v>-331.27</v>
      </c>
      <c r="H441">
        <v>331.27</v>
      </c>
      <c r="I441" t="s">
        <v>2200</v>
      </c>
      <c r="J441">
        <v>15</v>
      </c>
      <c r="K441" s="34">
        <f t="shared" si="37"/>
        <v>2.840909090909091E-3</v>
      </c>
      <c r="L441">
        <v>12</v>
      </c>
      <c r="M441">
        <f t="shared" si="38"/>
        <v>3.4090909090909088E-2</v>
      </c>
      <c r="N441" s="71">
        <v>0.17</v>
      </c>
      <c r="O441">
        <f t="shared" si="34"/>
        <v>5.7954545454545455E-3</v>
      </c>
      <c r="P441" s="7">
        <f t="shared" si="35"/>
        <v>0.14365</v>
      </c>
      <c r="Q441" s="75">
        <f t="shared" si="36"/>
        <v>4.8971590909090909E-3</v>
      </c>
    </row>
    <row r="442" spans="1:17" x14ac:dyDescent="0.25">
      <c r="A442">
        <v>67984</v>
      </c>
      <c r="B442">
        <v>30679</v>
      </c>
      <c r="C442" t="s">
        <v>2020</v>
      </c>
      <c r="D442" t="s">
        <v>1384</v>
      </c>
      <c r="E442" t="s">
        <v>94</v>
      </c>
      <c r="F442">
        <v>65.8</v>
      </c>
      <c r="G442">
        <v>-312.13</v>
      </c>
      <c r="H442">
        <v>312.13</v>
      </c>
      <c r="I442" t="s">
        <v>2200</v>
      </c>
      <c r="J442">
        <v>404</v>
      </c>
      <c r="K442" s="34">
        <f t="shared" si="37"/>
        <v>7.6515151515151508E-2</v>
      </c>
      <c r="L442">
        <v>12</v>
      </c>
      <c r="M442">
        <f t="shared" si="38"/>
        <v>0.9181818181818181</v>
      </c>
      <c r="N442" s="71">
        <v>0.16</v>
      </c>
      <c r="O442">
        <f t="shared" si="34"/>
        <v>0.14690909090909091</v>
      </c>
      <c r="P442" s="7">
        <f t="shared" si="35"/>
        <v>0.13519999999999999</v>
      </c>
      <c r="Q442" s="75">
        <f t="shared" si="36"/>
        <v>0.1241381818181818</v>
      </c>
    </row>
    <row r="443" spans="1:17" x14ac:dyDescent="0.25">
      <c r="A443">
        <v>7871</v>
      </c>
      <c r="B443">
        <v>31603</v>
      </c>
      <c r="C443" t="s">
        <v>946</v>
      </c>
      <c r="D443" t="s">
        <v>1034</v>
      </c>
      <c r="E443" t="s">
        <v>94</v>
      </c>
      <c r="F443">
        <v>65.8</v>
      </c>
      <c r="G443">
        <v>-388.49</v>
      </c>
      <c r="H443">
        <v>388.49</v>
      </c>
      <c r="I443" t="s">
        <v>2200</v>
      </c>
      <c r="J443">
        <v>5</v>
      </c>
      <c r="K443" s="34">
        <f t="shared" si="37"/>
        <v>9.46969696969697E-4</v>
      </c>
      <c r="L443">
        <v>12</v>
      </c>
      <c r="M443">
        <f t="shared" si="38"/>
        <v>1.1363636363636364E-2</v>
      </c>
      <c r="N443" s="71">
        <v>0.13</v>
      </c>
      <c r="O443">
        <f t="shared" si="34"/>
        <v>1.4772727272727275E-3</v>
      </c>
      <c r="P443" s="7">
        <f t="shared" si="35"/>
        <v>0.10985</v>
      </c>
      <c r="Q443" s="75">
        <f t="shared" si="36"/>
        <v>1.2482954545454546E-3</v>
      </c>
    </row>
    <row r="444" spans="1:17" x14ac:dyDescent="0.25">
      <c r="A444">
        <v>59047</v>
      </c>
      <c r="B444">
        <v>31644</v>
      </c>
      <c r="C444" t="s">
        <v>1385</v>
      </c>
      <c r="D444" t="s">
        <v>1375</v>
      </c>
      <c r="E444" t="s">
        <v>94</v>
      </c>
      <c r="F444">
        <v>65.8</v>
      </c>
      <c r="G444">
        <v>-364.36</v>
      </c>
      <c r="H444">
        <v>364.36</v>
      </c>
      <c r="I444" t="s">
        <v>2200</v>
      </c>
      <c r="J444">
        <v>203</v>
      </c>
      <c r="K444" s="34">
        <f t="shared" si="37"/>
        <v>3.8446969696969695E-2</v>
      </c>
      <c r="L444">
        <v>12</v>
      </c>
      <c r="M444">
        <f t="shared" si="38"/>
        <v>0.46136363636363631</v>
      </c>
      <c r="N444" s="71">
        <v>0.17</v>
      </c>
      <c r="O444">
        <f t="shared" si="34"/>
        <v>7.8431818181818172E-2</v>
      </c>
      <c r="P444" s="7">
        <f t="shared" si="35"/>
        <v>0.14365</v>
      </c>
      <c r="Q444" s="75">
        <f t="shared" si="36"/>
        <v>6.6274886363636362E-2</v>
      </c>
    </row>
    <row r="445" spans="1:17" x14ac:dyDescent="0.25">
      <c r="A445">
        <v>20770</v>
      </c>
      <c r="B445">
        <v>31647</v>
      </c>
      <c r="C445" t="s">
        <v>1430</v>
      </c>
      <c r="D445" t="s">
        <v>1079</v>
      </c>
      <c r="E445" t="s">
        <v>94</v>
      </c>
      <c r="F445">
        <v>65.8</v>
      </c>
      <c r="G445">
        <v>-310.41000000000003</v>
      </c>
      <c r="H445">
        <v>310.41000000000003</v>
      </c>
      <c r="I445" t="s">
        <v>2200</v>
      </c>
      <c r="J445">
        <v>14</v>
      </c>
      <c r="K445" s="34">
        <f t="shared" si="37"/>
        <v>2.6515151515151517E-3</v>
      </c>
      <c r="L445">
        <v>12</v>
      </c>
      <c r="M445">
        <f t="shared" si="38"/>
        <v>3.1818181818181822E-2</v>
      </c>
      <c r="N445" s="71">
        <v>0.46</v>
      </c>
      <c r="O445">
        <f t="shared" si="34"/>
        <v>1.4636363636363638E-2</v>
      </c>
      <c r="P445" s="7">
        <f t="shared" si="35"/>
        <v>0.38869999999999999</v>
      </c>
      <c r="Q445" s="75">
        <f t="shared" si="36"/>
        <v>1.2367727272727273E-2</v>
      </c>
    </row>
    <row r="446" spans="1:17" x14ac:dyDescent="0.25">
      <c r="A446">
        <v>27520</v>
      </c>
      <c r="B446">
        <v>31687</v>
      </c>
      <c r="C446" t="s">
        <v>1147</v>
      </c>
      <c r="D446" t="s">
        <v>1472</v>
      </c>
      <c r="E446" t="s">
        <v>94</v>
      </c>
      <c r="F446">
        <v>65.8</v>
      </c>
      <c r="G446">
        <v>-734.92</v>
      </c>
      <c r="H446">
        <v>734.92</v>
      </c>
      <c r="I446" t="s">
        <v>2196</v>
      </c>
      <c r="J446">
        <v>20</v>
      </c>
      <c r="K446" s="34">
        <f t="shared" si="37"/>
        <v>3.787878787878788E-3</v>
      </c>
      <c r="L446">
        <v>12</v>
      </c>
      <c r="M446">
        <f t="shared" si="38"/>
        <v>4.5454545454545456E-2</v>
      </c>
      <c r="N446" s="71">
        <v>0.46</v>
      </c>
      <c r="O446">
        <f t="shared" si="34"/>
        <v>2.0909090909090912E-2</v>
      </c>
      <c r="P446" s="7">
        <f t="shared" si="35"/>
        <v>0.38869999999999999</v>
      </c>
      <c r="Q446" s="75">
        <f t="shared" si="36"/>
        <v>1.7668181818181819E-2</v>
      </c>
    </row>
    <row r="447" spans="1:17" x14ac:dyDescent="0.25">
      <c r="A447">
        <v>38988</v>
      </c>
      <c r="B447">
        <v>32490</v>
      </c>
      <c r="C447" t="s">
        <v>820</v>
      </c>
      <c r="D447" t="s">
        <v>1761</v>
      </c>
      <c r="E447" t="s">
        <v>94</v>
      </c>
      <c r="F447">
        <v>65.8</v>
      </c>
      <c r="G447">
        <v>-395.97</v>
      </c>
      <c r="H447">
        <v>395.97</v>
      </c>
      <c r="I447" t="s">
        <v>2200</v>
      </c>
      <c r="J447">
        <v>40</v>
      </c>
      <c r="K447" s="34">
        <f t="shared" si="37"/>
        <v>7.575757575757576E-3</v>
      </c>
      <c r="L447">
        <v>12</v>
      </c>
      <c r="M447">
        <f t="shared" si="38"/>
        <v>9.0909090909090912E-2</v>
      </c>
      <c r="N447" s="71">
        <v>0.45</v>
      </c>
      <c r="O447">
        <f t="shared" si="34"/>
        <v>4.0909090909090909E-2</v>
      </c>
      <c r="P447" s="7">
        <f t="shared" si="35"/>
        <v>0.38024999999999998</v>
      </c>
      <c r="Q447" s="75">
        <f t="shared" si="36"/>
        <v>3.4568181818181817E-2</v>
      </c>
    </row>
    <row r="448" spans="1:17" x14ac:dyDescent="0.25">
      <c r="A448">
        <v>1356</v>
      </c>
      <c r="B448">
        <v>33771</v>
      </c>
      <c r="C448" t="s">
        <v>823</v>
      </c>
      <c r="D448" t="s">
        <v>824</v>
      </c>
      <c r="F448">
        <v>65.8</v>
      </c>
      <c r="G448">
        <v>-206.27</v>
      </c>
      <c r="H448">
        <v>206.27</v>
      </c>
      <c r="I448" t="s">
        <v>2196</v>
      </c>
      <c r="J448">
        <v>1</v>
      </c>
      <c r="K448" s="34">
        <f t="shared" si="37"/>
        <v>1.8939393939393939E-4</v>
      </c>
      <c r="L448">
        <v>12</v>
      </c>
      <c r="M448">
        <f t="shared" si="38"/>
        <v>2.2727272727272726E-3</v>
      </c>
      <c r="N448" s="71">
        <v>0.56000000000000005</v>
      </c>
      <c r="O448">
        <f t="shared" si="34"/>
        <v>1.2727272727272728E-3</v>
      </c>
      <c r="P448" s="7">
        <f t="shared" si="35"/>
        <v>0.47320000000000001</v>
      </c>
      <c r="Q448" s="75">
        <f t="shared" si="36"/>
        <v>1.0754545454545455E-3</v>
      </c>
    </row>
    <row r="449" spans="1:17" x14ac:dyDescent="0.25">
      <c r="A449">
        <v>58505</v>
      </c>
      <c r="B449">
        <v>33931</v>
      </c>
      <c r="C449" t="s">
        <v>1459</v>
      </c>
      <c r="D449" t="s">
        <v>1522</v>
      </c>
      <c r="E449" t="s">
        <v>94</v>
      </c>
      <c r="F449">
        <v>65.8</v>
      </c>
      <c r="G449">
        <v>366.74</v>
      </c>
      <c r="H449">
        <v>366.74</v>
      </c>
      <c r="I449" t="s">
        <v>2200</v>
      </c>
      <c r="J449">
        <v>198</v>
      </c>
      <c r="K449" s="34">
        <f t="shared" si="37"/>
        <v>3.7499999999999999E-2</v>
      </c>
      <c r="L449">
        <v>12</v>
      </c>
      <c r="M449">
        <f t="shared" si="38"/>
        <v>0.44999999999999996</v>
      </c>
      <c r="N449" s="71">
        <v>0.17</v>
      </c>
      <c r="O449">
        <f t="shared" si="34"/>
        <v>7.6499999999999999E-2</v>
      </c>
      <c r="P449" s="7">
        <f t="shared" si="35"/>
        <v>0.14365</v>
      </c>
      <c r="Q449" s="75">
        <f t="shared" si="36"/>
        <v>6.4642499999999992E-2</v>
      </c>
    </row>
    <row r="450" spans="1:17" x14ac:dyDescent="0.25">
      <c r="A450">
        <v>63048</v>
      </c>
      <c r="B450">
        <v>34496</v>
      </c>
      <c r="C450" t="s">
        <v>1488</v>
      </c>
      <c r="D450" t="s">
        <v>1863</v>
      </c>
      <c r="E450" t="s">
        <v>94</v>
      </c>
      <c r="F450">
        <v>65.8</v>
      </c>
      <c r="G450">
        <v>-317.39999999999998</v>
      </c>
      <c r="H450">
        <v>317.39999999999998</v>
      </c>
      <c r="I450" t="s">
        <v>2196</v>
      </c>
      <c r="J450">
        <v>250</v>
      </c>
      <c r="K450" s="34">
        <f t="shared" si="37"/>
        <v>4.7348484848484848E-2</v>
      </c>
      <c r="L450">
        <v>12</v>
      </c>
      <c r="M450">
        <f t="shared" si="38"/>
        <v>0.56818181818181812</v>
      </c>
      <c r="N450" s="71">
        <v>0.32</v>
      </c>
      <c r="O450">
        <f t="shared" ref="O450:O500" si="39">M450*N450</f>
        <v>0.1818181818181818</v>
      </c>
      <c r="P450" s="7">
        <f t="shared" si="35"/>
        <v>0.27039999999999997</v>
      </c>
      <c r="Q450" s="75">
        <f t="shared" si="36"/>
        <v>0.1536363636363636</v>
      </c>
    </row>
    <row r="451" spans="1:17" x14ac:dyDescent="0.25">
      <c r="A451">
        <v>53251</v>
      </c>
      <c r="B451">
        <v>34587</v>
      </c>
      <c r="C451" t="s">
        <v>1230</v>
      </c>
      <c r="D451" t="s">
        <v>1857</v>
      </c>
      <c r="E451" t="s">
        <v>94</v>
      </c>
      <c r="F451">
        <v>65.8</v>
      </c>
      <c r="G451">
        <v>-458.12</v>
      </c>
      <c r="H451">
        <v>458.12</v>
      </c>
      <c r="I451" t="s">
        <v>2196</v>
      </c>
      <c r="J451">
        <v>140</v>
      </c>
      <c r="K451" s="34">
        <f t="shared" si="37"/>
        <v>2.6515151515151516E-2</v>
      </c>
      <c r="L451">
        <v>12</v>
      </c>
      <c r="M451">
        <f t="shared" si="38"/>
        <v>0.31818181818181818</v>
      </c>
      <c r="N451" s="71">
        <v>0.46</v>
      </c>
      <c r="O451">
        <f t="shared" si="39"/>
        <v>0.14636363636363636</v>
      </c>
      <c r="P451" s="7">
        <f t="shared" ref="P451:P499" si="40">N451*0.845</f>
        <v>0.38869999999999999</v>
      </c>
      <c r="Q451" s="75">
        <f t="shared" ref="Q451:Q500" si="41">M451*P451</f>
        <v>0.12367727272727272</v>
      </c>
    </row>
    <row r="452" spans="1:17" x14ac:dyDescent="0.25">
      <c r="A452">
        <v>62652</v>
      </c>
      <c r="B452">
        <v>35623</v>
      </c>
      <c r="C452" t="s">
        <v>1768</v>
      </c>
      <c r="D452" t="s">
        <v>2020</v>
      </c>
      <c r="E452" t="s">
        <v>94</v>
      </c>
      <c r="F452">
        <v>65.8</v>
      </c>
      <c r="G452">
        <v>-309.97000000000003</v>
      </c>
      <c r="H452">
        <v>309.97000000000003</v>
      </c>
      <c r="I452" t="s">
        <v>2200</v>
      </c>
      <c r="J452">
        <v>246</v>
      </c>
      <c r="K452" s="34">
        <f t="shared" si="37"/>
        <v>4.6590909090909093E-2</v>
      </c>
      <c r="L452">
        <v>12</v>
      </c>
      <c r="M452">
        <f t="shared" si="38"/>
        <v>0.55909090909090908</v>
      </c>
      <c r="N452" s="71">
        <v>0.16</v>
      </c>
      <c r="O452">
        <f t="shared" si="39"/>
        <v>8.9454545454545453E-2</v>
      </c>
      <c r="P452" s="7">
        <f t="shared" si="40"/>
        <v>0.13519999999999999</v>
      </c>
      <c r="Q452" s="75">
        <f t="shared" si="41"/>
        <v>7.5589090909090897E-2</v>
      </c>
    </row>
    <row r="453" spans="1:17" x14ac:dyDescent="0.25">
      <c r="A453">
        <v>64337</v>
      </c>
      <c r="B453">
        <v>35636</v>
      </c>
      <c r="C453" t="s">
        <v>1709</v>
      </c>
      <c r="D453" t="s">
        <v>2032</v>
      </c>
      <c r="E453" t="s">
        <v>94</v>
      </c>
      <c r="F453">
        <v>65.8</v>
      </c>
      <c r="G453">
        <v>-406.01</v>
      </c>
      <c r="H453">
        <v>406.01</v>
      </c>
      <c r="I453" t="s">
        <v>2200</v>
      </c>
      <c r="J453">
        <v>275</v>
      </c>
      <c r="K453" s="34">
        <f t="shared" si="37"/>
        <v>5.2083333333333336E-2</v>
      </c>
      <c r="L453">
        <v>12</v>
      </c>
      <c r="M453">
        <f t="shared" si="38"/>
        <v>0.625</v>
      </c>
      <c r="N453" s="71">
        <v>0.44</v>
      </c>
      <c r="O453">
        <f t="shared" si="39"/>
        <v>0.27500000000000002</v>
      </c>
      <c r="P453" s="7">
        <f t="shared" si="40"/>
        <v>0.37179999999999996</v>
      </c>
      <c r="Q453" s="75">
        <f t="shared" si="41"/>
        <v>0.23237499999999997</v>
      </c>
    </row>
    <row r="454" spans="1:17" x14ac:dyDescent="0.25">
      <c r="A454">
        <v>60574</v>
      </c>
      <c r="B454">
        <v>35797</v>
      </c>
      <c r="C454" t="s">
        <v>1449</v>
      </c>
      <c r="D454" t="s">
        <v>1761</v>
      </c>
      <c r="E454" t="s">
        <v>94</v>
      </c>
      <c r="F454">
        <v>65.8</v>
      </c>
      <c r="G454">
        <v>396.28</v>
      </c>
      <c r="H454">
        <v>396.28</v>
      </c>
      <c r="I454" t="s">
        <v>2200</v>
      </c>
      <c r="J454">
        <v>221</v>
      </c>
      <c r="K454" s="34">
        <f t="shared" si="37"/>
        <v>4.1856060606060605E-2</v>
      </c>
      <c r="L454">
        <v>12</v>
      </c>
      <c r="M454">
        <f t="shared" si="38"/>
        <v>0.5022727272727272</v>
      </c>
      <c r="N454" s="71">
        <v>0.45</v>
      </c>
      <c r="O454">
        <f t="shared" si="39"/>
        <v>0.22602272727272724</v>
      </c>
      <c r="P454" s="7">
        <f t="shared" si="40"/>
        <v>0.38024999999999998</v>
      </c>
      <c r="Q454" s="75">
        <f t="shared" si="41"/>
        <v>0.19098920454545451</v>
      </c>
    </row>
    <row r="455" spans="1:17" x14ac:dyDescent="0.25">
      <c r="A455">
        <v>7899</v>
      </c>
      <c r="B455">
        <v>37184</v>
      </c>
      <c r="C455" t="s">
        <v>1035</v>
      </c>
      <c r="D455" t="s">
        <v>287</v>
      </c>
      <c r="E455" t="s">
        <v>94</v>
      </c>
      <c r="F455">
        <v>65.8</v>
      </c>
      <c r="G455">
        <v>322.33999999999997</v>
      </c>
      <c r="H455">
        <v>322.33999999999997</v>
      </c>
      <c r="I455" t="s">
        <v>2196</v>
      </c>
      <c r="J455">
        <v>5</v>
      </c>
      <c r="K455" s="34">
        <f t="shared" si="37"/>
        <v>9.46969696969697E-4</v>
      </c>
      <c r="L455">
        <v>12</v>
      </c>
      <c r="M455">
        <f t="shared" si="38"/>
        <v>1.1363636363636364E-2</v>
      </c>
      <c r="N455" s="71">
        <v>0.38</v>
      </c>
      <c r="O455">
        <f t="shared" si="39"/>
        <v>4.3181818181818182E-3</v>
      </c>
      <c r="P455" s="7">
        <f t="shared" si="40"/>
        <v>0.3211</v>
      </c>
      <c r="Q455" s="75">
        <f t="shared" si="41"/>
        <v>3.6488636363636363E-3</v>
      </c>
    </row>
    <row r="456" spans="1:17" x14ac:dyDescent="0.25">
      <c r="A456">
        <v>29906</v>
      </c>
      <c r="B456">
        <v>37187</v>
      </c>
      <c r="C456" t="s">
        <v>1375</v>
      </c>
      <c r="D456" t="s">
        <v>1611</v>
      </c>
      <c r="E456" t="s">
        <v>94</v>
      </c>
      <c r="F456">
        <v>65.8</v>
      </c>
      <c r="G456">
        <v>-387.49</v>
      </c>
      <c r="H456">
        <v>387.49</v>
      </c>
      <c r="I456" t="s">
        <v>2200</v>
      </c>
      <c r="J456">
        <v>24</v>
      </c>
      <c r="K456" s="34">
        <f t="shared" si="37"/>
        <v>4.5454545454545452E-3</v>
      </c>
      <c r="L456">
        <v>12</v>
      </c>
      <c r="M456">
        <f t="shared" si="38"/>
        <v>5.4545454545454543E-2</v>
      </c>
      <c r="N456" s="71">
        <v>0.16</v>
      </c>
      <c r="O456">
        <f t="shared" si="39"/>
        <v>8.7272727272727276E-3</v>
      </c>
      <c r="P456" s="7">
        <f t="shared" si="40"/>
        <v>0.13519999999999999</v>
      </c>
      <c r="Q456" s="75">
        <f t="shared" si="41"/>
        <v>7.3745454545454531E-3</v>
      </c>
    </row>
    <row r="457" spans="1:17" x14ac:dyDescent="0.25">
      <c r="A457">
        <v>45136</v>
      </c>
      <c r="B457">
        <v>37253</v>
      </c>
      <c r="C457" t="s">
        <v>1864</v>
      </c>
      <c r="D457" t="s">
        <v>1865</v>
      </c>
      <c r="E457" t="s">
        <v>94</v>
      </c>
      <c r="F457">
        <v>65.8</v>
      </c>
      <c r="G457">
        <v>-332.51</v>
      </c>
      <c r="H457">
        <v>332.51</v>
      </c>
      <c r="I457" t="s">
        <v>2200</v>
      </c>
      <c r="J457">
        <v>72</v>
      </c>
      <c r="K457" s="34">
        <f t="shared" si="37"/>
        <v>1.3636363636363636E-2</v>
      </c>
      <c r="L457">
        <v>12</v>
      </c>
      <c r="M457">
        <f t="shared" si="38"/>
        <v>0.16363636363636364</v>
      </c>
      <c r="N457" s="71">
        <v>0.17</v>
      </c>
      <c r="O457">
        <f t="shared" si="39"/>
        <v>2.7818181818181818E-2</v>
      </c>
      <c r="P457" s="7">
        <f t="shared" si="40"/>
        <v>0.14365</v>
      </c>
      <c r="Q457" s="75">
        <f t="shared" si="41"/>
        <v>2.3506363636363638E-2</v>
      </c>
    </row>
    <row r="458" spans="1:17" x14ac:dyDescent="0.25">
      <c r="A458">
        <v>56468</v>
      </c>
      <c r="B458">
        <v>37438</v>
      </c>
      <c r="C458" t="s">
        <v>1744</v>
      </c>
      <c r="D458" t="s">
        <v>1168</v>
      </c>
      <c r="E458" t="s">
        <v>94</v>
      </c>
      <c r="F458">
        <v>65.8</v>
      </c>
      <c r="G458">
        <v>-471.58</v>
      </c>
      <c r="H458">
        <v>471.58</v>
      </c>
      <c r="I458" t="s">
        <v>2200</v>
      </c>
      <c r="J458">
        <v>176</v>
      </c>
      <c r="K458" s="34">
        <f t="shared" si="37"/>
        <v>3.3333333333333333E-2</v>
      </c>
      <c r="L458">
        <v>12</v>
      </c>
      <c r="M458">
        <f t="shared" si="38"/>
        <v>0.4</v>
      </c>
      <c r="N458" s="71">
        <v>0.11</v>
      </c>
      <c r="O458">
        <f t="shared" si="39"/>
        <v>4.4000000000000004E-2</v>
      </c>
      <c r="P458" s="7">
        <f t="shared" si="40"/>
        <v>9.2949999999999991E-2</v>
      </c>
      <c r="Q458" s="75">
        <f t="shared" si="41"/>
        <v>3.7179999999999998E-2</v>
      </c>
    </row>
    <row r="459" spans="1:17" x14ac:dyDescent="0.25">
      <c r="A459">
        <v>16457</v>
      </c>
      <c r="B459">
        <v>38020</v>
      </c>
      <c r="C459" t="s">
        <v>1034</v>
      </c>
      <c r="D459" t="s">
        <v>1318</v>
      </c>
      <c r="E459" t="s">
        <v>94</v>
      </c>
      <c r="F459">
        <v>65.8</v>
      </c>
      <c r="G459">
        <v>-388.65</v>
      </c>
      <c r="H459">
        <v>388.65</v>
      </c>
      <c r="I459" t="s">
        <v>2200</v>
      </c>
      <c r="J459">
        <v>11</v>
      </c>
      <c r="K459" s="34">
        <f t="shared" si="37"/>
        <v>2.0833333333333333E-3</v>
      </c>
      <c r="L459">
        <v>12</v>
      </c>
      <c r="M459">
        <f t="shared" si="38"/>
        <v>2.5000000000000001E-2</v>
      </c>
      <c r="N459" s="71">
        <v>0.13</v>
      </c>
      <c r="O459">
        <f t="shared" si="39"/>
        <v>3.2500000000000003E-3</v>
      </c>
      <c r="P459" s="7">
        <f t="shared" si="40"/>
        <v>0.10985</v>
      </c>
      <c r="Q459" s="75">
        <f t="shared" si="41"/>
        <v>2.7462500000000004E-3</v>
      </c>
    </row>
    <row r="460" spans="1:17" x14ac:dyDescent="0.25">
      <c r="A460">
        <v>55459</v>
      </c>
      <c r="B460">
        <v>38102</v>
      </c>
      <c r="C460" t="s">
        <v>794</v>
      </c>
      <c r="D460" t="s">
        <v>1435</v>
      </c>
      <c r="E460" t="s">
        <v>94</v>
      </c>
      <c r="F460">
        <v>65.8</v>
      </c>
      <c r="G460">
        <v>-330.71</v>
      </c>
      <c r="H460">
        <v>330.71</v>
      </c>
      <c r="I460" t="s">
        <v>2200</v>
      </c>
      <c r="J460">
        <v>164</v>
      </c>
      <c r="K460" s="34">
        <f t="shared" si="37"/>
        <v>3.1060606060606059E-2</v>
      </c>
      <c r="L460">
        <v>12</v>
      </c>
      <c r="M460">
        <f t="shared" si="38"/>
        <v>0.37272727272727268</v>
      </c>
      <c r="N460" s="71">
        <v>0.17</v>
      </c>
      <c r="O460">
        <f t="shared" si="39"/>
        <v>6.3363636363636358E-2</v>
      </c>
      <c r="P460" s="7">
        <f t="shared" si="40"/>
        <v>0.14365</v>
      </c>
      <c r="Q460" s="75">
        <f t="shared" si="41"/>
        <v>5.3542272727272723E-2</v>
      </c>
    </row>
    <row r="461" spans="1:17" x14ac:dyDescent="0.25">
      <c r="A461">
        <v>29239</v>
      </c>
      <c r="B461">
        <v>38371</v>
      </c>
      <c r="C461" t="s">
        <v>953</v>
      </c>
      <c r="D461" t="s">
        <v>1596</v>
      </c>
      <c r="E461" t="s">
        <v>94</v>
      </c>
      <c r="F461">
        <v>65.8</v>
      </c>
      <c r="G461">
        <v>341.25</v>
      </c>
      <c r="H461">
        <v>341.25</v>
      </c>
      <c r="I461" t="s">
        <v>2196</v>
      </c>
      <c r="J461">
        <v>23</v>
      </c>
      <c r="K461" s="34">
        <f t="shared" si="37"/>
        <v>4.3560606060606064E-3</v>
      </c>
      <c r="L461">
        <v>12</v>
      </c>
      <c r="M461">
        <f t="shared" si="38"/>
        <v>5.2272727272727276E-2</v>
      </c>
      <c r="N461" s="71">
        <v>0.26</v>
      </c>
      <c r="O461">
        <f t="shared" si="39"/>
        <v>1.3590909090909093E-2</v>
      </c>
      <c r="P461" s="7">
        <f t="shared" si="40"/>
        <v>0.21970000000000001</v>
      </c>
      <c r="Q461" s="75">
        <f t="shared" si="41"/>
        <v>1.1484318181818182E-2</v>
      </c>
    </row>
    <row r="462" spans="1:17" x14ac:dyDescent="0.25">
      <c r="A462">
        <v>54766</v>
      </c>
      <c r="B462">
        <v>38615</v>
      </c>
      <c r="C462" t="s">
        <v>1619</v>
      </c>
      <c r="D462" t="s">
        <v>1382</v>
      </c>
      <c r="E462" t="s">
        <v>94</v>
      </c>
      <c r="F462">
        <v>65.8</v>
      </c>
      <c r="G462">
        <v>-448.19</v>
      </c>
      <c r="H462">
        <v>448.19</v>
      </c>
      <c r="I462" t="s">
        <v>2200</v>
      </c>
      <c r="J462">
        <v>157</v>
      </c>
      <c r="K462" s="34">
        <f t="shared" si="37"/>
        <v>2.9734848484848486E-2</v>
      </c>
      <c r="L462">
        <v>12</v>
      </c>
      <c r="M462">
        <f t="shared" si="38"/>
        <v>0.35681818181818181</v>
      </c>
      <c r="N462" s="71">
        <v>0.11</v>
      </c>
      <c r="O462">
        <f t="shared" si="39"/>
        <v>3.925E-2</v>
      </c>
      <c r="P462" s="7">
        <f t="shared" si="40"/>
        <v>9.2949999999999991E-2</v>
      </c>
      <c r="Q462" s="75">
        <f t="shared" si="41"/>
        <v>3.3166249999999994E-2</v>
      </c>
    </row>
    <row r="463" spans="1:17" x14ac:dyDescent="0.25">
      <c r="A463">
        <v>56725</v>
      </c>
      <c r="B463">
        <v>38629</v>
      </c>
      <c r="C463" t="s">
        <v>1395</v>
      </c>
      <c r="D463" t="s">
        <v>1411</v>
      </c>
      <c r="E463" t="s">
        <v>94</v>
      </c>
      <c r="F463">
        <v>65.8</v>
      </c>
      <c r="G463">
        <v>-409.31</v>
      </c>
      <c r="H463">
        <v>409.31</v>
      </c>
      <c r="I463" t="s">
        <v>2200</v>
      </c>
      <c r="J463">
        <v>179</v>
      </c>
      <c r="K463" s="34">
        <f t="shared" si="37"/>
        <v>3.3901515151515155E-2</v>
      </c>
      <c r="L463">
        <v>12</v>
      </c>
      <c r="M463">
        <f t="shared" si="38"/>
        <v>0.40681818181818186</v>
      </c>
      <c r="N463" s="71">
        <v>0.15</v>
      </c>
      <c r="O463">
        <f t="shared" si="39"/>
        <v>6.1022727272727277E-2</v>
      </c>
      <c r="P463" s="7">
        <f t="shared" si="40"/>
        <v>0.12675</v>
      </c>
      <c r="Q463" s="75">
        <f t="shared" si="41"/>
        <v>5.1564204545454552E-2</v>
      </c>
    </row>
    <row r="464" spans="1:17" x14ac:dyDescent="0.25">
      <c r="A464">
        <v>17072</v>
      </c>
      <c r="B464">
        <v>39128</v>
      </c>
      <c r="C464" t="s">
        <v>1328</v>
      </c>
      <c r="D464" t="s">
        <v>1329</v>
      </c>
      <c r="E464" t="s">
        <v>94</v>
      </c>
      <c r="F464">
        <v>65.8</v>
      </c>
      <c r="G464">
        <v>-424.9</v>
      </c>
      <c r="H464">
        <v>424.9</v>
      </c>
      <c r="I464" t="s">
        <v>2200</v>
      </c>
      <c r="J464">
        <v>12</v>
      </c>
      <c r="K464" s="34">
        <f t="shared" si="37"/>
        <v>2.2727272727272726E-3</v>
      </c>
      <c r="L464">
        <v>12</v>
      </c>
      <c r="M464">
        <f t="shared" si="38"/>
        <v>2.7272727272727271E-2</v>
      </c>
      <c r="N464" s="71">
        <v>0.12</v>
      </c>
      <c r="O464">
        <f t="shared" si="39"/>
        <v>3.2727272727272726E-3</v>
      </c>
      <c r="P464" s="7">
        <f t="shared" si="40"/>
        <v>0.10139999999999999</v>
      </c>
      <c r="Q464" s="75">
        <f t="shared" si="41"/>
        <v>2.7654545454545449E-3</v>
      </c>
    </row>
    <row r="465" spans="1:17" x14ac:dyDescent="0.25">
      <c r="A465">
        <v>35228</v>
      </c>
      <c r="B465">
        <v>39284</v>
      </c>
      <c r="C465" t="s">
        <v>1369</v>
      </c>
      <c r="D465" t="s">
        <v>1706</v>
      </c>
      <c r="E465" t="s">
        <v>94</v>
      </c>
      <c r="F465">
        <v>65.8</v>
      </c>
      <c r="G465">
        <v>-289.51</v>
      </c>
      <c r="H465">
        <v>289.51</v>
      </c>
      <c r="I465" t="s">
        <v>2200</v>
      </c>
      <c r="J465">
        <v>32</v>
      </c>
      <c r="K465" s="34">
        <f t="shared" si="37"/>
        <v>6.0606060606060606E-3</v>
      </c>
      <c r="L465">
        <v>12</v>
      </c>
      <c r="M465">
        <f t="shared" si="38"/>
        <v>7.2727272727272724E-2</v>
      </c>
      <c r="N465" s="71">
        <v>0.17</v>
      </c>
      <c r="O465">
        <f t="shared" si="39"/>
        <v>1.2363636363636363E-2</v>
      </c>
      <c r="P465" s="7">
        <f t="shared" si="40"/>
        <v>0.14365</v>
      </c>
      <c r="Q465" s="75">
        <f t="shared" si="41"/>
        <v>1.0447272727272727E-2</v>
      </c>
    </row>
    <row r="466" spans="1:17" x14ac:dyDescent="0.25">
      <c r="A466">
        <v>33666</v>
      </c>
      <c r="B466">
        <v>39327</v>
      </c>
      <c r="C466" t="s">
        <v>956</v>
      </c>
      <c r="D466" t="s">
        <v>823</v>
      </c>
      <c r="F466">
        <v>65.8</v>
      </c>
      <c r="G466">
        <v>-201.83</v>
      </c>
      <c r="H466">
        <v>201.83</v>
      </c>
      <c r="I466" t="s">
        <v>2196</v>
      </c>
      <c r="J466">
        <v>34</v>
      </c>
      <c r="K466" s="34">
        <f t="shared" si="37"/>
        <v>6.4393939393939392E-3</v>
      </c>
      <c r="L466">
        <v>12</v>
      </c>
      <c r="M466">
        <f t="shared" si="38"/>
        <v>7.7272727272727271E-2</v>
      </c>
      <c r="N466" s="71">
        <v>0.56999999999999995</v>
      </c>
      <c r="O466">
        <f t="shared" si="39"/>
        <v>4.404545454545454E-2</v>
      </c>
      <c r="P466" s="7">
        <f t="shared" si="40"/>
        <v>0.48164999999999997</v>
      </c>
      <c r="Q466" s="75">
        <f t="shared" si="41"/>
        <v>3.7218409090909087E-2</v>
      </c>
    </row>
    <row r="467" spans="1:17" x14ac:dyDescent="0.25">
      <c r="A467">
        <v>9258</v>
      </c>
      <c r="B467">
        <v>39563</v>
      </c>
      <c r="C467" t="s">
        <v>1078</v>
      </c>
      <c r="D467" t="s">
        <v>1079</v>
      </c>
      <c r="E467" t="s">
        <v>94</v>
      </c>
      <c r="F467">
        <v>65.8</v>
      </c>
      <c r="G467">
        <v>157.55000000000001</v>
      </c>
      <c r="H467">
        <v>157.55000000000001</v>
      </c>
      <c r="I467" t="s">
        <v>2200</v>
      </c>
      <c r="J467">
        <v>5</v>
      </c>
      <c r="K467" s="34">
        <f t="shared" si="37"/>
        <v>9.46969696969697E-4</v>
      </c>
      <c r="L467">
        <v>12</v>
      </c>
      <c r="M467">
        <f t="shared" si="38"/>
        <v>1.1363636363636364E-2</v>
      </c>
      <c r="N467" s="71">
        <v>0.46</v>
      </c>
      <c r="O467">
        <f t="shared" si="39"/>
        <v>5.227272727272728E-3</v>
      </c>
      <c r="P467" s="7">
        <f t="shared" si="40"/>
        <v>0.38869999999999999</v>
      </c>
      <c r="Q467" s="75">
        <f t="shared" si="41"/>
        <v>4.4170454545454547E-3</v>
      </c>
    </row>
    <row r="468" spans="1:17" x14ac:dyDescent="0.25">
      <c r="A468">
        <v>47088</v>
      </c>
      <c r="B468">
        <v>39903</v>
      </c>
      <c r="C468" t="s">
        <v>1890</v>
      </c>
      <c r="D468" t="s">
        <v>1376</v>
      </c>
      <c r="E468" t="s">
        <v>94</v>
      </c>
      <c r="F468">
        <v>65.8</v>
      </c>
      <c r="G468">
        <v>-268.39</v>
      </c>
      <c r="H468">
        <v>268.39</v>
      </c>
      <c r="I468" t="s">
        <v>2200</v>
      </c>
      <c r="J468">
        <v>85</v>
      </c>
      <c r="K468" s="34">
        <f t="shared" si="37"/>
        <v>1.6098484848484848E-2</v>
      </c>
      <c r="L468">
        <v>12</v>
      </c>
      <c r="M468">
        <f t="shared" si="38"/>
        <v>0.19318181818181818</v>
      </c>
      <c r="N468" s="71">
        <v>0.53</v>
      </c>
      <c r="O468">
        <f t="shared" si="39"/>
        <v>0.10238636363636364</v>
      </c>
      <c r="P468" s="7">
        <f t="shared" si="40"/>
        <v>0.44785000000000003</v>
      </c>
      <c r="Q468" s="75">
        <f t="shared" si="41"/>
        <v>8.651647727272728E-2</v>
      </c>
    </row>
    <row r="469" spans="1:17" x14ac:dyDescent="0.25">
      <c r="A469">
        <v>60776</v>
      </c>
      <c r="B469">
        <v>39941</v>
      </c>
      <c r="C469" t="s">
        <v>1422</v>
      </c>
      <c r="D469" t="s">
        <v>876</v>
      </c>
      <c r="E469" t="s">
        <v>94</v>
      </c>
      <c r="F469">
        <v>65.8</v>
      </c>
      <c r="G469">
        <v>-406.06</v>
      </c>
      <c r="H469">
        <v>406.06</v>
      </c>
      <c r="I469" t="s">
        <v>2200</v>
      </c>
      <c r="J469">
        <v>223</v>
      </c>
      <c r="K469" s="34">
        <f t="shared" si="37"/>
        <v>4.2234848484848486E-2</v>
      </c>
      <c r="L469">
        <v>12</v>
      </c>
      <c r="M469">
        <f t="shared" si="38"/>
        <v>0.50681818181818183</v>
      </c>
      <c r="N469" s="71">
        <v>0.12</v>
      </c>
      <c r="O469">
        <f t="shared" si="39"/>
        <v>6.081818181818182E-2</v>
      </c>
      <c r="P469" s="7">
        <f t="shared" si="40"/>
        <v>0.10139999999999999</v>
      </c>
      <c r="Q469" s="75">
        <f t="shared" si="41"/>
        <v>5.1391363636363631E-2</v>
      </c>
    </row>
    <row r="470" spans="1:17" x14ac:dyDescent="0.25">
      <c r="A470">
        <v>18053</v>
      </c>
      <c r="B470">
        <v>41205</v>
      </c>
      <c r="C470" t="s">
        <v>1167</v>
      </c>
      <c r="D470" t="s">
        <v>1361</v>
      </c>
      <c r="F470">
        <v>65.8</v>
      </c>
      <c r="G470">
        <v>-278.23</v>
      </c>
      <c r="H470">
        <v>278.23</v>
      </c>
      <c r="I470" t="s">
        <v>2200</v>
      </c>
      <c r="J470">
        <v>13</v>
      </c>
      <c r="K470" s="34">
        <f t="shared" si="37"/>
        <v>2.4621212121212119E-3</v>
      </c>
      <c r="L470">
        <v>12</v>
      </c>
      <c r="M470">
        <f t="shared" si="38"/>
        <v>2.9545454545454541E-2</v>
      </c>
      <c r="N470" s="71">
        <v>0.64</v>
      </c>
      <c r="O470">
        <f t="shared" si="39"/>
        <v>1.8909090909090907E-2</v>
      </c>
      <c r="P470" s="7">
        <f t="shared" si="40"/>
        <v>0.54079999999999995</v>
      </c>
      <c r="Q470" s="75">
        <f t="shared" si="41"/>
        <v>1.5978181818181815E-2</v>
      </c>
    </row>
    <row r="471" spans="1:17" x14ac:dyDescent="0.25">
      <c r="A471">
        <v>53471</v>
      </c>
      <c r="B471">
        <v>41346</v>
      </c>
      <c r="C471" t="s">
        <v>1436</v>
      </c>
      <c r="D471" t="s">
        <v>1864</v>
      </c>
      <c r="E471" t="s">
        <v>94</v>
      </c>
      <c r="F471">
        <v>65.8</v>
      </c>
      <c r="G471">
        <v>-331.5</v>
      </c>
      <c r="H471">
        <v>331.5</v>
      </c>
      <c r="I471" t="s">
        <v>2200</v>
      </c>
      <c r="J471">
        <v>143</v>
      </c>
      <c r="K471" s="34">
        <f t="shared" si="37"/>
        <v>2.7083333333333334E-2</v>
      </c>
      <c r="L471">
        <v>12</v>
      </c>
      <c r="M471">
        <f t="shared" si="38"/>
        <v>0.32500000000000001</v>
      </c>
      <c r="N471" s="71">
        <v>0.17</v>
      </c>
      <c r="O471">
        <f t="shared" si="39"/>
        <v>5.5250000000000007E-2</v>
      </c>
      <c r="P471" s="7">
        <f t="shared" si="40"/>
        <v>0.14365</v>
      </c>
      <c r="Q471" s="75">
        <f t="shared" si="41"/>
        <v>4.6686249999999999E-2</v>
      </c>
    </row>
    <row r="472" spans="1:17" x14ac:dyDescent="0.25">
      <c r="A472">
        <v>56978</v>
      </c>
      <c r="B472">
        <v>41375</v>
      </c>
      <c r="C472" t="s">
        <v>1405</v>
      </c>
      <c r="D472" t="s">
        <v>1385</v>
      </c>
      <c r="E472" t="s">
        <v>94</v>
      </c>
      <c r="F472">
        <v>65.8</v>
      </c>
      <c r="G472">
        <v>-357.68</v>
      </c>
      <c r="H472">
        <v>357.68</v>
      </c>
      <c r="I472" t="s">
        <v>2200</v>
      </c>
      <c r="J472">
        <v>181</v>
      </c>
      <c r="K472" s="34">
        <f t="shared" si="37"/>
        <v>3.4280303030303029E-2</v>
      </c>
      <c r="L472">
        <v>12</v>
      </c>
      <c r="M472">
        <f t="shared" si="38"/>
        <v>0.41136363636363638</v>
      </c>
      <c r="N472" s="71">
        <v>0.17</v>
      </c>
      <c r="O472">
        <f t="shared" si="39"/>
        <v>6.9931818181818192E-2</v>
      </c>
      <c r="P472" s="7">
        <f t="shared" si="40"/>
        <v>0.14365</v>
      </c>
      <c r="Q472" s="75">
        <f t="shared" si="41"/>
        <v>5.9092386363636368E-2</v>
      </c>
    </row>
    <row r="473" spans="1:17" x14ac:dyDescent="0.25">
      <c r="A473">
        <v>28674</v>
      </c>
      <c r="B473">
        <v>41430</v>
      </c>
      <c r="C473" t="s">
        <v>1589</v>
      </c>
      <c r="D473" t="s">
        <v>1590</v>
      </c>
      <c r="E473" t="s">
        <v>94</v>
      </c>
      <c r="F473">
        <v>65.8</v>
      </c>
      <c r="G473">
        <v>-483.61</v>
      </c>
      <c r="H473">
        <v>483.61</v>
      </c>
      <c r="I473" t="s">
        <v>2200</v>
      </c>
      <c r="J473">
        <v>22</v>
      </c>
      <c r="K473" s="34">
        <f t="shared" si="37"/>
        <v>4.1666666666666666E-3</v>
      </c>
      <c r="L473">
        <v>12</v>
      </c>
      <c r="M473">
        <f t="shared" si="38"/>
        <v>0.05</v>
      </c>
      <c r="N473" s="71">
        <v>0.13</v>
      </c>
      <c r="O473">
        <f t="shared" si="39"/>
        <v>6.5000000000000006E-3</v>
      </c>
      <c r="P473" s="7">
        <f t="shared" si="40"/>
        <v>0.10985</v>
      </c>
      <c r="Q473" s="75">
        <f t="shared" si="41"/>
        <v>5.4925000000000009E-3</v>
      </c>
    </row>
    <row r="474" spans="1:17" x14ac:dyDescent="0.25">
      <c r="A474">
        <v>57501</v>
      </c>
      <c r="B474">
        <v>41606</v>
      </c>
      <c r="C474" t="s">
        <v>1706</v>
      </c>
      <c r="D474" t="s">
        <v>1768</v>
      </c>
      <c r="E474" t="s">
        <v>94</v>
      </c>
      <c r="F474">
        <v>65.8</v>
      </c>
      <c r="G474">
        <v>-290.13</v>
      </c>
      <c r="H474">
        <v>290.13</v>
      </c>
      <c r="I474" t="s">
        <v>2200</v>
      </c>
      <c r="J474">
        <v>188</v>
      </c>
      <c r="K474" s="34">
        <f t="shared" si="37"/>
        <v>3.5606060606060606E-2</v>
      </c>
      <c r="L474">
        <v>12</v>
      </c>
      <c r="M474">
        <f t="shared" si="38"/>
        <v>0.42727272727272725</v>
      </c>
      <c r="N474" s="71">
        <v>0.17</v>
      </c>
      <c r="O474">
        <f t="shared" si="39"/>
        <v>7.2636363636363638E-2</v>
      </c>
      <c r="P474" s="7">
        <f t="shared" si="40"/>
        <v>0.14365</v>
      </c>
      <c r="Q474" s="75">
        <f t="shared" si="41"/>
        <v>6.1377727272727271E-2</v>
      </c>
    </row>
    <row r="475" spans="1:17" x14ac:dyDescent="0.25">
      <c r="A475">
        <v>26091</v>
      </c>
      <c r="B475">
        <v>42044</v>
      </c>
      <c r="C475" t="s">
        <v>1424</v>
      </c>
      <c r="D475" t="s">
        <v>1328</v>
      </c>
      <c r="E475" t="s">
        <v>94</v>
      </c>
      <c r="F475">
        <v>65.8</v>
      </c>
      <c r="G475">
        <v>-424.82</v>
      </c>
      <c r="H475">
        <v>424.82</v>
      </c>
      <c r="I475" t="s">
        <v>2200</v>
      </c>
      <c r="J475">
        <v>19</v>
      </c>
      <c r="K475" s="34">
        <f t="shared" si="37"/>
        <v>3.5984848484848487E-3</v>
      </c>
      <c r="L475">
        <v>12</v>
      </c>
      <c r="M475">
        <f t="shared" si="38"/>
        <v>4.3181818181818182E-2</v>
      </c>
      <c r="N475" s="71">
        <v>0.12</v>
      </c>
      <c r="O475">
        <f t="shared" si="39"/>
        <v>5.1818181818181815E-3</v>
      </c>
      <c r="P475" s="7">
        <f t="shared" si="40"/>
        <v>0.10139999999999999</v>
      </c>
      <c r="Q475" s="75">
        <f t="shared" si="41"/>
        <v>4.3786363636363632E-3</v>
      </c>
    </row>
    <row r="476" spans="1:17" x14ac:dyDescent="0.25">
      <c r="A476">
        <v>55651</v>
      </c>
      <c r="B476">
        <v>42173</v>
      </c>
      <c r="C476" t="s">
        <v>1611</v>
      </c>
      <c r="D476" t="s">
        <v>1395</v>
      </c>
      <c r="E476" t="s">
        <v>94</v>
      </c>
      <c r="F476">
        <v>65.8</v>
      </c>
      <c r="G476">
        <v>-387.84</v>
      </c>
      <c r="H476">
        <v>387.84</v>
      </c>
      <c r="I476" t="s">
        <v>2200</v>
      </c>
      <c r="J476">
        <v>167</v>
      </c>
      <c r="K476" s="34">
        <f t="shared" si="37"/>
        <v>3.1628787878787881E-2</v>
      </c>
      <c r="L476">
        <v>12</v>
      </c>
      <c r="M476">
        <f t="shared" si="38"/>
        <v>0.37954545454545457</v>
      </c>
      <c r="N476" s="71">
        <v>0.16</v>
      </c>
      <c r="O476">
        <f t="shared" si="39"/>
        <v>6.0727272727272734E-2</v>
      </c>
      <c r="P476" s="7">
        <f t="shared" si="40"/>
        <v>0.13519999999999999</v>
      </c>
      <c r="Q476" s="75">
        <f t="shared" si="41"/>
        <v>5.1314545454545453E-2</v>
      </c>
    </row>
    <row r="477" spans="1:17" x14ac:dyDescent="0.25">
      <c r="A477">
        <v>51616</v>
      </c>
      <c r="B477">
        <v>42211</v>
      </c>
      <c r="C477" t="s">
        <v>1699</v>
      </c>
      <c r="D477" t="s">
        <v>1890</v>
      </c>
      <c r="E477" t="s">
        <v>94</v>
      </c>
      <c r="F477">
        <v>65.8</v>
      </c>
      <c r="G477">
        <v>-268.01</v>
      </c>
      <c r="H477">
        <v>268.01</v>
      </c>
      <c r="I477" t="s">
        <v>2200</v>
      </c>
      <c r="J477">
        <v>123</v>
      </c>
      <c r="K477" s="34">
        <f t="shared" si="37"/>
        <v>2.3295454545454546E-2</v>
      </c>
      <c r="L477">
        <v>12</v>
      </c>
      <c r="M477">
        <f t="shared" si="38"/>
        <v>0.27954545454545454</v>
      </c>
      <c r="N477" s="71">
        <v>0.53</v>
      </c>
      <c r="O477">
        <f t="shared" si="39"/>
        <v>0.14815909090909091</v>
      </c>
      <c r="P477" s="7">
        <f t="shared" si="40"/>
        <v>0.44785000000000003</v>
      </c>
      <c r="Q477" s="75">
        <f t="shared" si="41"/>
        <v>0.12519443181818182</v>
      </c>
    </row>
    <row r="478" spans="1:17" x14ac:dyDescent="0.25">
      <c r="A478">
        <v>64406</v>
      </c>
      <c r="B478">
        <v>42812</v>
      </c>
      <c r="C478" t="s">
        <v>2033</v>
      </c>
      <c r="D478" t="s">
        <v>1412</v>
      </c>
      <c r="E478" t="s">
        <v>94</v>
      </c>
      <c r="F478">
        <v>65.8</v>
      </c>
      <c r="G478">
        <v>336.61</v>
      </c>
      <c r="H478">
        <v>336.61</v>
      </c>
      <c r="I478" t="s">
        <v>2196</v>
      </c>
      <c r="J478">
        <v>276</v>
      </c>
      <c r="K478" s="34">
        <f t="shared" si="37"/>
        <v>5.2272727272727269E-2</v>
      </c>
      <c r="L478">
        <v>12</v>
      </c>
      <c r="M478">
        <f t="shared" si="38"/>
        <v>0.6272727272727272</v>
      </c>
      <c r="N478" s="71">
        <v>0.26</v>
      </c>
      <c r="O478">
        <f t="shared" si="39"/>
        <v>0.16309090909090909</v>
      </c>
      <c r="P478" s="7">
        <f t="shared" si="40"/>
        <v>0.21970000000000001</v>
      </c>
      <c r="Q478" s="75">
        <f t="shared" si="41"/>
        <v>0.13781181818181817</v>
      </c>
    </row>
    <row r="479" spans="1:17" x14ac:dyDescent="0.25">
      <c r="A479">
        <v>32777</v>
      </c>
      <c r="B479">
        <v>43036</v>
      </c>
      <c r="C479" t="s">
        <v>1059</v>
      </c>
      <c r="D479" t="s">
        <v>1661</v>
      </c>
      <c r="E479" t="s">
        <v>94</v>
      </c>
      <c r="F479">
        <v>65.8</v>
      </c>
      <c r="G479">
        <v>-363.78</v>
      </c>
      <c r="H479">
        <v>363.78</v>
      </c>
      <c r="I479" t="s">
        <v>2200</v>
      </c>
      <c r="J479">
        <v>28</v>
      </c>
      <c r="K479" s="34">
        <f t="shared" si="37"/>
        <v>5.3030303030303034E-3</v>
      </c>
      <c r="L479">
        <v>12</v>
      </c>
      <c r="M479">
        <f t="shared" si="38"/>
        <v>6.3636363636363644E-2</v>
      </c>
      <c r="N479" s="71">
        <v>0.2</v>
      </c>
      <c r="O479">
        <f t="shared" si="39"/>
        <v>1.2727272727272729E-2</v>
      </c>
      <c r="P479" s="7">
        <f t="shared" si="40"/>
        <v>0.16900000000000001</v>
      </c>
      <c r="Q479" s="75">
        <f t="shared" si="41"/>
        <v>1.0754545454545456E-2</v>
      </c>
    </row>
    <row r="480" spans="1:17" x14ac:dyDescent="0.25">
      <c r="A480">
        <v>66180</v>
      </c>
      <c r="B480">
        <v>43536</v>
      </c>
      <c r="C480" t="s">
        <v>2026</v>
      </c>
      <c r="D480" t="s">
        <v>1859</v>
      </c>
      <c r="E480" t="s">
        <v>94</v>
      </c>
      <c r="F480">
        <v>65.8</v>
      </c>
      <c r="G480">
        <v>836.89</v>
      </c>
      <c r="H480">
        <v>836.89</v>
      </c>
      <c r="I480" t="s">
        <v>2196</v>
      </c>
      <c r="J480">
        <v>329</v>
      </c>
      <c r="K480" s="34">
        <f t="shared" si="37"/>
        <v>6.2310606060606059E-2</v>
      </c>
      <c r="L480">
        <v>12</v>
      </c>
      <c r="M480">
        <f t="shared" si="38"/>
        <v>0.74772727272727268</v>
      </c>
      <c r="N480" s="71">
        <v>0.17</v>
      </c>
      <c r="O480">
        <f t="shared" si="39"/>
        <v>0.12711363636363637</v>
      </c>
      <c r="P480" s="7">
        <f t="shared" si="40"/>
        <v>0.14365</v>
      </c>
      <c r="Q480" s="75">
        <f t="shared" si="41"/>
        <v>0.10741102272727272</v>
      </c>
    </row>
    <row r="481" spans="1:18" x14ac:dyDescent="0.25">
      <c r="A481">
        <v>65600</v>
      </c>
      <c r="B481">
        <v>43540</v>
      </c>
      <c r="C481" t="s">
        <v>1318</v>
      </c>
      <c r="D481" t="s">
        <v>1422</v>
      </c>
      <c r="E481" t="s">
        <v>94</v>
      </c>
      <c r="F481">
        <v>65.8</v>
      </c>
      <c r="G481">
        <v>-389.22</v>
      </c>
      <c r="H481">
        <v>389.22</v>
      </c>
      <c r="I481" t="s">
        <v>2200</v>
      </c>
      <c r="J481">
        <v>310</v>
      </c>
      <c r="K481" s="34">
        <f t="shared" si="37"/>
        <v>5.8712121212121215E-2</v>
      </c>
      <c r="L481">
        <v>12</v>
      </c>
      <c r="M481">
        <f t="shared" si="38"/>
        <v>0.70454545454545459</v>
      </c>
      <c r="N481" s="71">
        <v>0.13</v>
      </c>
      <c r="O481">
        <f t="shared" si="39"/>
        <v>9.1590909090909098E-2</v>
      </c>
      <c r="P481" s="7">
        <f t="shared" si="40"/>
        <v>0.10985</v>
      </c>
      <c r="Q481" s="75">
        <f t="shared" si="41"/>
        <v>7.7394318181818189E-2</v>
      </c>
    </row>
    <row r="482" spans="1:18" x14ac:dyDescent="0.25">
      <c r="A482">
        <v>26008</v>
      </c>
      <c r="B482">
        <v>43614</v>
      </c>
      <c r="C482" t="s">
        <v>1535</v>
      </c>
      <c r="D482" t="s">
        <v>1536</v>
      </c>
      <c r="E482" t="s">
        <v>94</v>
      </c>
      <c r="F482">
        <v>100.5</v>
      </c>
      <c r="G482">
        <v>837.17</v>
      </c>
      <c r="H482">
        <v>837.17</v>
      </c>
      <c r="I482" t="s">
        <v>2196</v>
      </c>
      <c r="J482">
        <v>19</v>
      </c>
      <c r="K482" s="34">
        <f t="shared" si="37"/>
        <v>3.5984848484848487E-3</v>
      </c>
      <c r="L482">
        <v>12</v>
      </c>
      <c r="M482">
        <f t="shared" si="38"/>
        <v>4.3181818181818182E-2</v>
      </c>
      <c r="N482" s="71">
        <v>0.17</v>
      </c>
      <c r="O482">
        <f t="shared" si="39"/>
        <v>7.3409090909090915E-3</v>
      </c>
      <c r="P482" s="7">
        <f t="shared" si="40"/>
        <v>0.14365</v>
      </c>
      <c r="Q482" s="75">
        <f t="shared" si="41"/>
        <v>6.203068181818182E-3</v>
      </c>
    </row>
    <row r="483" spans="1:18" x14ac:dyDescent="0.25">
      <c r="A483">
        <v>64774</v>
      </c>
      <c r="B483">
        <v>43619</v>
      </c>
      <c r="C483" t="s">
        <v>1475</v>
      </c>
      <c r="D483" t="s">
        <v>2037</v>
      </c>
      <c r="E483" t="s">
        <v>94</v>
      </c>
      <c r="F483">
        <v>65.8</v>
      </c>
      <c r="G483">
        <v>135.6</v>
      </c>
      <c r="H483">
        <v>135.6</v>
      </c>
      <c r="I483" t="s">
        <v>2196</v>
      </c>
      <c r="J483">
        <v>285</v>
      </c>
      <c r="K483" s="34">
        <f t="shared" si="37"/>
        <v>5.3977272727272728E-2</v>
      </c>
      <c r="L483">
        <v>12</v>
      </c>
      <c r="M483">
        <f t="shared" si="38"/>
        <v>0.64772727272727271</v>
      </c>
      <c r="N483" s="71">
        <v>0.53</v>
      </c>
      <c r="O483">
        <f t="shared" si="39"/>
        <v>0.34329545454545457</v>
      </c>
      <c r="P483" s="7">
        <f t="shared" si="40"/>
        <v>0.44785000000000003</v>
      </c>
      <c r="Q483" s="75">
        <f t="shared" si="41"/>
        <v>0.29008465909090908</v>
      </c>
    </row>
    <row r="484" spans="1:18" x14ac:dyDescent="0.25">
      <c r="A484">
        <v>22066</v>
      </c>
      <c r="B484">
        <v>44744</v>
      </c>
      <c r="C484" t="s">
        <v>1400</v>
      </c>
      <c r="D484" t="s">
        <v>1459</v>
      </c>
      <c r="E484" t="s">
        <v>94</v>
      </c>
      <c r="F484">
        <v>65.8</v>
      </c>
      <c r="G484">
        <v>367.56</v>
      </c>
      <c r="H484">
        <v>367.56</v>
      </c>
      <c r="I484" t="s">
        <v>2200</v>
      </c>
      <c r="J484">
        <v>15</v>
      </c>
      <c r="K484" s="34">
        <f t="shared" si="37"/>
        <v>2.840909090909091E-3</v>
      </c>
      <c r="L484">
        <v>12</v>
      </c>
      <c r="M484">
        <f t="shared" si="38"/>
        <v>3.4090909090909088E-2</v>
      </c>
      <c r="N484" s="71">
        <v>0.17</v>
      </c>
      <c r="O484">
        <f t="shared" si="39"/>
        <v>5.7954545454545455E-3</v>
      </c>
      <c r="P484" s="7">
        <f t="shared" si="40"/>
        <v>0.14365</v>
      </c>
      <c r="Q484" s="75">
        <f t="shared" si="41"/>
        <v>4.8971590909090909E-3</v>
      </c>
    </row>
    <row r="485" spans="1:18" x14ac:dyDescent="0.25">
      <c r="A485">
        <v>31137</v>
      </c>
      <c r="B485">
        <v>345883</v>
      </c>
      <c r="C485" t="s">
        <v>1434</v>
      </c>
      <c r="D485" t="s">
        <v>1633</v>
      </c>
      <c r="E485" t="s">
        <v>70</v>
      </c>
      <c r="F485">
        <v>65.8</v>
      </c>
      <c r="G485">
        <v>-435.76</v>
      </c>
      <c r="H485">
        <v>435.76</v>
      </c>
      <c r="I485" t="s">
        <v>2200</v>
      </c>
      <c r="J485">
        <v>26</v>
      </c>
      <c r="K485" s="34">
        <f t="shared" si="37"/>
        <v>4.9242424242424239E-3</v>
      </c>
      <c r="L485">
        <v>12</v>
      </c>
      <c r="M485">
        <f t="shared" si="38"/>
        <v>5.9090909090909083E-2</v>
      </c>
      <c r="N485" s="71">
        <v>0.11</v>
      </c>
      <c r="O485">
        <f t="shared" si="39"/>
        <v>6.4999999999999988E-3</v>
      </c>
      <c r="P485" s="7">
        <f t="shared" si="40"/>
        <v>9.2949999999999991E-2</v>
      </c>
      <c r="Q485" s="75">
        <f t="shared" si="41"/>
        <v>5.4924999999999991E-3</v>
      </c>
    </row>
    <row r="486" spans="1:18" x14ac:dyDescent="0.25">
      <c r="A486">
        <v>60785</v>
      </c>
      <c r="B486">
        <v>6037</v>
      </c>
      <c r="C486" t="s">
        <v>1107</v>
      </c>
      <c r="D486" t="s">
        <v>1283</v>
      </c>
      <c r="E486" t="s">
        <v>239</v>
      </c>
      <c r="F486">
        <v>140</v>
      </c>
      <c r="G486">
        <v>-97.01</v>
      </c>
      <c r="H486">
        <v>97.01</v>
      </c>
      <c r="I486" t="s">
        <v>2200</v>
      </c>
      <c r="J486">
        <v>223</v>
      </c>
      <c r="K486" s="34">
        <f t="shared" si="37"/>
        <v>4.2234848484848486E-2</v>
      </c>
      <c r="L486">
        <v>8</v>
      </c>
      <c r="M486">
        <f t="shared" si="38"/>
        <v>0.33787878787878789</v>
      </c>
      <c r="N486" s="71">
        <v>0.5</v>
      </c>
      <c r="O486">
        <f t="shared" si="39"/>
        <v>0.16893939393939394</v>
      </c>
      <c r="P486" s="7">
        <f t="shared" si="40"/>
        <v>0.42249999999999999</v>
      </c>
      <c r="Q486" s="75">
        <f t="shared" si="41"/>
        <v>0.14275378787878787</v>
      </c>
      <c r="R486" s="75">
        <f>SUM(Q486:Q500)</f>
        <v>1.0168326704545452</v>
      </c>
    </row>
    <row r="487" spans="1:18" x14ac:dyDescent="0.25">
      <c r="A487">
        <v>62794</v>
      </c>
      <c r="B487">
        <v>13755</v>
      </c>
      <c r="C487" t="s">
        <v>1283</v>
      </c>
      <c r="D487" t="s">
        <v>1956</v>
      </c>
      <c r="E487" t="s">
        <v>239</v>
      </c>
      <c r="F487">
        <v>140</v>
      </c>
      <c r="G487">
        <v>-68.94</v>
      </c>
      <c r="H487">
        <v>68.94</v>
      </c>
      <c r="I487" t="s">
        <v>2200</v>
      </c>
      <c r="J487">
        <v>247</v>
      </c>
      <c r="K487" s="34">
        <f t="shared" si="37"/>
        <v>4.6780303030303033E-2</v>
      </c>
      <c r="L487">
        <v>8</v>
      </c>
      <c r="M487">
        <f t="shared" si="38"/>
        <v>0.37424242424242427</v>
      </c>
      <c r="N487" s="71">
        <v>0.49</v>
      </c>
      <c r="O487">
        <f t="shared" si="39"/>
        <v>0.18337878787878789</v>
      </c>
      <c r="P487" s="7">
        <f t="shared" si="40"/>
        <v>0.41404999999999997</v>
      </c>
      <c r="Q487" s="75">
        <f t="shared" si="41"/>
        <v>0.15495507575757575</v>
      </c>
    </row>
    <row r="488" spans="1:18" x14ac:dyDescent="0.25">
      <c r="A488">
        <v>39221</v>
      </c>
      <c r="B488">
        <v>27843</v>
      </c>
      <c r="C488" t="s">
        <v>1766</v>
      </c>
      <c r="D488" t="s">
        <v>1106</v>
      </c>
      <c r="E488" t="s">
        <v>239</v>
      </c>
      <c r="F488">
        <v>140</v>
      </c>
      <c r="G488">
        <v>-115.75</v>
      </c>
      <c r="H488">
        <v>115.75</v>
      </c>
      <c r="I488" t="s">
        <v>2200</v>
      </c>
      <c r="J488">
        <v>41</v>
      </c>
      <c r="K488" s="34">
        <f t="shared" si="37"/>
        <v>7.7651515151515148E-3</v>
      </c>
      <c r="L488">
        <v>8</v>
      </c>
      <c r="M488">
        <f t="shared" si="38"/>
        <v>6.2121212121212119E-2</v>
      </c>
      <c r="N488" s="71">
        <v>0.5</v>
      </c>
      <c r="O488">
        <f t="shared" si="39"/>
        <v>3.1060606060606059E-2</v>
      </c>
      <c r="P488" s="7">
        <f t="shared" si="40"/>
        <v>0.42249999999999999</v>
      </c>
      <c r="Q488" s="75">
        <f t="shared" si="41"/>
        <v>2.6246212121212118E-2</v>
      </c>
    </row>
    <row r="489" spans="1:18" x14ac:dyDescent="0.25">
      <c r="A489">
        <v>56628</v>
      </c>
      <c r="B489">
        <v>30556</v>
      </c>
      <c r="C489" t="s">
        <v>1221</v>
      </c>
      <c r="D489" t="s">
        <v>1766</v>
      </c>
      <c r="E489" t="s">
        <v>94</v>
      </c>
      <c r="F489">
        <v>100.5</v>
      </c>
      <c r="G489">
        <v>-115.14</v>
      </c>
      <c r="H489">
        <v>115.14</v>
      </c>
      <c r="I489" t="s">
        <v>2200</v>
      </c>
      <c r="J489">
        <v>177</v>
      </c>
      <c r="K489" s="34">
        <f t="shared" si="37"/>
        <v>3.3522727272727273E-2</v>
      </c>
      <c r="L489">
        <v>8</v>
      </c>
      <c r="M489">
        <f t="shared" si="38"/>
        <v>0.26818181818181819</v>
      </c>
      <c r="N489" s="71">
        <v>0.5</v>
      </c>
      <c r="O489">
        <f t="shared" si="39"/>
        <v>0.13409090909090909</v>
      </c>
      <c r="P489" s="7">
        <f t="shared" si="40"/>
        <v>0.42249999999999999</v>
      </c>
      <c r="Q489" s="75">
        <f t="shared" si="41"/>
        <v>0.11330681818181818</v>
      </c>
    </row>
    <row r="490" spans="1:18" x14ac:dyDescent="0.25">
      <c r="A490">
        <v>60165</v>
      </c>
      <c r="B490">
        <v>35868</v>
      </c>
      <c r="C490" t="s">
        <v>1557</v>
      </c>
      <c r="D490" t="s">
        <v>1221</v>
      </c>
      <c r="E490" t="s">
        <v>94</v>
      </c>
      <c r="F490">
        <v>100.5</v>
      </c>
      <c r="G490">
        <v>-151.22999999999999</v>
      </c>
      <c r="H490">
        <v>151.22999999999999</v>
      </c>
      <c r="I490" t="s">
        <v>2200</v>
      </c>
      <c r="J490">
        <v>216</v>
      </c>
      <c r="K490" s="34">
        <f t="shared" si="37"/>
        <v>4.0909090909090909E-2</v>
      </c>
      <c r="L490">
        <v>8</v>
      </c>
      <c r="M490">
        <f t="shared" si="38"/>
        <v>0.32727272727272727</v>
      </c>
      <c r="N490" s="71">
        <v>0.51</v>
      </c>
      <c r="O490">
        <f t="shared" si="39"/>
        <v>0.16690909090909092</v>
      </c>
      <c r="P490" s="7">
        <f t="shared" si="40"/>
        <v>0.43095</v>
      </c>
      <c r="Q490" s="75">
        <f t="shared" si="41"/>
        <v>0.14103818181818181</v>
      </c>
    </row>
    <row r="491" spans="1:18" x14ac:dyDescent="0.25">
      <c r="A491">
        <v>9834</v>
      </c>
      <c r="B491">
        <v>38793</v>
      </c>
      <c r="C491" t="s">
        <v>1106</v>
      </c>
      <c r="D491" t="s">
        <v>1107</v>
      </c>
      <c r="E491" t="s">
        <v>239</v>
      </c>
      <c r="F491">
        <v>140</v>
      </c>
      <c r="G491">
        <v>-96.71</v>
      </c>
      <c r="H491">
        <v>96.71</v>
      </c>
      <c r="I491" t="s">
        <v>2200</v>
      </c>
      <c r="J491">
        <v>6</v>
      </c>
      <c r="K491" s="34">
        <f t="shared" ref="K491:K500" si="42">J491/5280</f>
        <v>1.1363636363636363E-3</v>
      </c>
      <c r="L491">
        <v>8</v>
      </c>
      <c r="M491">
        <f t="shared" ref="M491:M500" si="43">K491*L491</f>
        <v>9.0909090909090905E-3</v>
      </c>
      <c r="N491" s="71">
        <v>0.5</v>
      </c>
      <c r="O491">
        <f t="shared" si="39"/>
        <v>4.5454545454545452E-3</v>
      </c>
      <c r="P491" s="7">
        <f t="shared" si="40"/>
        <v>0.42249999999999999</v>
      </c>
      <c r="Q491" s="75">
        <f t="shared" si="41"/>
        <v>3.8409090909090906E-3</v>
      </c>
    </row>
    <row r="492" spans="1:18" x14ac:dyDescent="0.25">
      <c r="A492">
        <v>22553</v>
      </c>
      <c r="B492">
        <v>41024</v>
      </c>
      <c r="C492" t="s">
        <v>1472</v>
      </c>
      <c r="D492" t="s">
        <v>1473</v>
      </c>
      <c r="E492" t="s">
        <v>94</v>
      </c>
      <c r="F492">
        <v>100.5</v>
      </c>
      <c r="G492">
        <v>-277.35000000000002</v>
      </c>
      <c r="H492">
        <v>277.35000000000002</v>
      </c>
      <c r="I492" t="s">
        <v>2200</v>
      </c>
      <c r="J492">
        <v>16</v>
      </c>
      <c r="K492" s="34">
        <f t="shared" si="42"/>
        <v>3.0303030303030303E-3</v>
      </c>
      <c r="L492">
        <v>8</v>
      </c>
      <c r="M492">
        <f t="shared" si="43"/>
        <v>2.4242424242424242E-2</v>
      </c>
      <c r="N492" s="71">
        <v>0.47</v>
      </c>
      <c r="O492">
        <f t="shared" si="39"/>
        <v>1.1393939393939394E-2</v>
      </c>
      <c r="P492" s="7">
        <f t="shared" si="40"/>
        <v>0.39714999999999995</v>
      </c>
      <c r="Q492" s="75">
        <f t="shared" si="41"/>
        <v>9.627878787878786E-3</v>
      </c>
    </row>
    <row r="493" spans="1:18" x14ac:dyDescent="0.25">
      <c r="A493">
        <v>26821</v>
      </c>
      <c r="B493">
        <v>41181</v>
      </c>
      <c r="C493" t="s">
        <v>1101</v>
      </c>
      <c r="D493" t="s">
        <v>1557</v>
      </c>
      <c r="E493" t="s">
        <v>94</v>
      </c>
      <c r="F493">
        <v>100.5</v>
      </c>
      <c r="G493">
        <v>-150.58000000000001</v>
      </c>
      <c r="H493">
        <v>150.58000000000001</v>
      </c>
      <c r="I493" t="s">
        <v>2200</v>
      </c>
      <c r="J493">
        <v>20</v>
      </c>
      <c r="K493" s="34">
        <f t="shared" si="42"/>
        <v>3.787878787878788E-3</v>
      </c>
      <c r="L493">
        <v>8</v>
      </c>
      <c r="M493">
        <f t="shared" si="43"/>
        <v>3.0303030303030304E-2</v>
      </c>
      <c r="N493" s="71">
        <v>0.51</v>
      </c>
      <c r="O493">
        <f t="shared" si="39"/>
        <v>1.5454545454545455E-2</v>
      </c>
      <c r="P493" s="7">
        <f t="shared" si="40"/>
        <v>0.43095</v>
      </c>
      <c r="Q493" s="75">
        <f t="shared" si="41"/>
        <v>1.3059090909090909E-2</v>
      </c>
    </row>
    <row r="494" spans="1:18" x14ac:dyDescent="0.25">
      <c r="A494">
        <v>62477</v>
      </c>
      <c r="B494">
        <v>41206</v>
      </c>
      <c r="C494" t="s">
        <v>1473</v>
      </c>
      <c r="D494" t="s">
        <v>1697</v>
      </c>
      <c r="E494" t="s">
        <v>94</v>
      </c>
      <c r="F494">
        <v>100.5</v>
      </c>
      <c r="G494">
        <v>-277.69</v>
      </c>
      <c r="H494">
        <v>277.69</v>
      </c>
      <c r="I494" t="s">
        <v>2200</v>
      </c>
      <c r="J494">
        <v>243</v>
      </c>
      <c r="K494" s="34">
        <f t="shared" si="42"/>
        <v>4.6022727272727271E-2</v>
      </c>
      <c r="L494">
        <v>8</v>
      </c>
      <c r="M494">
        <f t="shared" si="43"/>
        <v>0.36818181818181817</v>
      </c>
      <c r="N494" s="71">
        <v>0.47</v>
      </c>
      <c r="O494">
        <f t="shared" si="39"/>
        <v>0.17304545454545453</v>
      </c>
      <c r="P494" s="7">
        <f t="shared" si="40"/>
        <v>0.39714999999999995</v>
      </c>
      <c r="Q494" s="75">
        <f t="shared" si="41"/>
        <v>0.14622340909090906</v>
      </c>
    </row>
    <row r="495" spans="1:18" x14ac:dyDescent="0.25">
      <c r="A495">
        <v>62878</v>
      </c>
      <c r="B495">
        <v>41630</v>
      </c>
      <c r="C495" t="s">
        <v>1697</v>
      </c>
      <c r="D495" t="s">
        <v>1100</v>
      </c>
      <c r="E495" t="s">
        <v>94</v>
      </c>
      <c r="F495">
        <v>100.5</v>
      </c>
      <c r="G495">
        <v>-253.09</v>
      </c>
      <c r="H495">
        <v>253.09</v>
      </c>
      <c r="I495" t="s">
        <v>2200</v>
      </c>
      <c r="J495">
        <v>248</v>
      </c>
      <c r="K495" s="34">
        <f t="shared" si="42"/>
        <v>4.6969696969696967E-2</v>
      </c>
      <c r="L495">
        <v>8</v>
      </c>
      <c r="M495">
        <f t="shared" si="43"/>
        <v>0.37575757575757573</v>
      </c>
      <c r="N495" s="71">
        <v>0.51</v>
      </c>
      <c r="O495">
        <f t="shared" si="39"/>
        <v>0.19163636363636363</v>
      </c>
      <c r="P495" s="7">
        <f t="shared" si="40"/>
        <v>0.43095</v>
      </c>
      <c r="Q495" s="75">
        <f t="shared" si="41"/>
        <v>0.16193272727272726</v>
      </c>
    </row>
    <row r="496" spans="1:18" x14ac:dyDescent="0.25">
      <c r="A496">
        <v>53015</v>
      </c>
      <c r="B496">
        <v>41684</v>
      </c>
      <c r="C496" t="s">
        <v>1956</v>
      </c>
      <c r="D496" t="s">
        <v>1155</v>
      </c>
      <c r="E496" t="s">
        <v>70</v>
      </c>
      <c r="F496">
        <v>130</v>
      </c>
      <c r="G496">
        <v>-69.13</v>
      </c>
      <c r="H496">
        <v>69.13</v>
      </c>
      <c r="I496" t="s">
        <v>2200</v>
      </c>
      <c r="J496">
        <v>138</v>
      </c>
      <c r="K496" s="34">
        <f t="shared" si="42"/>
        <v>2.6136363636363635E-2</v>
      </c>
      <c r="L496">
        <v>8</v>
      </c>
      <c r="M496">
        <f t="shared" si="43"/>
        <v>0.20909090909090908</v>
      </c>
      <c r="N496" s="71">
        <v>0.49</v>
      </c>
      <c r="O496">
        <f t="shared" si="39"/>
        <v>0.10245454545454545</v>
      </c>
      <c r="P496" s="7">
        <f t="shared" si="40"/>
        <v>0.41404999999999997</v>
      </c>
      <c r="Q496" s="75">
        <f t="shared" si="41"/>
        <v>8.6574090909090892E-2</v>
      </c>
    </row>
    <row r="497" spans="1:17" x14ac:dyDescent="0.25">
      <c r="A497">
        <v>9722</v>
      </c>
      <c r="B497">
        <v>42773</v>
      </c>
      <c r="C497" t="s">
        <v>1100</v>
      </c>
      <c r="D497" t="s">
        <v>1101</v>
      </c>
      <c r="E497" t="s">
        <v>94</v>
      </c>
      <c r="F497">
        <v>100.5</v>
      </c>
      <c r="G497">
        <v>-150.41</v>
      </c>
      <c r="H497">
        <v>150.41</v>
      </c>
      <c r="I497" t="s">
        <v>2200</v>
      </c>
      <c r="J497">
        <v>5</v>
      </c>
      <c r="K497" s="34">
        <f t="shared" si="42"/>
        <v>9.46969696969697E-4</v>
      </c>
      <c r="L497">
        <v>8</v>
      </c>
      <c r="M497">
        <f t="shared" si="43"/>
        <v>7.575757575757576E-3</v>
      </c>
      <c r="N497" s="71">
        <v>0.51</v>
      </c>
      <c r="O497">
        <f t="shared" si="39"/>
        <v>3.8636363636363638E-3</v>
      </c>
      <c r="P497" s="7">
        <f t="shared" si="40"/>
        <v>0.43095</v>
      </c>
      <c r="Q497" s="75">
        <f t="shared" si="41"/>
        <v>3.2647727272727273E-3</v>
      </c>
    </row>
    <row r="498" spans="1:17" x14ac:dyDescent="0.25">
      <c r="A498">
        <v>14411</v>
      </c>
      <c r="B498">
        <v>18378</v>
      </c>
      <c r="C498" t="s">
        <v>1156</v>
      </c>
      <c r="D498" t="s">
        <v>1257</v>
      </c>
      <c r="E498" t="s">
        <v>70</v>
      </c>
      <c r="F498">
        <v>130</v>
      </c>
      <c r="G498">
        <v>-69.290000000000006</v>
      </c>
      <c r="H498">
        <v>69.290000000000006</v>
      </c>
      <c r="I498" t="s">
        <v>2200</v>
      </c>
      <c r="J498">
        <v>9</v>
      </c>
      <c r="K498" s="34">
        <f t="shared" si="42"/>
        <v>1.7045454545454545E-3</v>
      </c>
      <c r="L498">
        <v>6</v>
      </c>
      <c r="M498">
        <f t="shared" si="43"/>
        <v>1.0227272727272727E-2</v>
      </c>
      <c r="N498" s="71">
        <v>0.49</v>
      </c>
      <c r="O498">
        <f t="shared" si="39"/>
        <v>5.0113636363636358E-3</v>
      </c>
      <c r="P498" s="7">
        <f t="shared" si="40"/>
        <v>0.41404999999999997</v>
      </c>
      <c r="Q498" s="75">
        <f t="shared" si="41"/>
        <v>4.2346022727272727E-3</v>
      </c>
    </row>
    <row r="499" spans="1:17" x14ac:dyDescent="0.25">
      <c r="A499">
        <v>11331</v>
      </c>
      <c r="B499">
        <v>29466</v>
      </c>
      <c r="C499" t="s">
        <v>1155</v>
      </c>
      <c r="D499" t="s">
        <v>1156</v>
      </c>
      <c r="E499" t="s">
        <v>70</v>
      </c>
      <c r="F499">
        <v>130</v>
      </c>
      <c r="G499">
        <v>-69.209999999999994</v>
      </c>
      <c r="H499">
        <v>69.209999999999994</v>
      </c>
      <c r="I499" t="s">
        <v>2200</v>
      </c>
      <c r="J499">
        <v>7</v>
      </c>
      <c r="K499" s="34">
        <f t="shared" si="42"/>
        <v>1.3257575757575758E-3</v>
      </c>
      <c r="L499">
        <v>6</v>
      </c>
      <c r="M499">
        <f t="shared" si="43"/>
        <v>7.9545454545454555E-3</v>
      </c>
      <c r="N499" s="71">
        <v>0.49</v>
      </c>
      <c r="O499">
        <f t="shared" si="39"/>
        <v>3.8977272727272732E-3</v>
      </c>
      <c r="P499" s="7">
        <f t="shared" si="40"/>
        <v>0.41404999999999997</v>
      </c>
      <c r="Q499" s="75">
        <f t="shared" si="41"/>
        <v>3.2935795454545457E-3</v>
      </c>
    </row>
    <row r="500" spans="1:17" x14ac:dyDescent="0.25">
      <c r="A500">
        <v>21412</v>
      </c>
      <c r="B500">
        <v>29959</v>
      </c>
      <c r="C500" t="s">
        <v>1448</v>
      </c>
      <c r="D500" t="s">
        <v>1449</v>
      </c>
      <c r="E500" t="s">
        <v>94</v>
      </c>
      <c r="F500">
        <v>65.8</v>
      </c>
      <c r="G500">
        <v>396.36</v>
      </c>
      <c r="H500">
        <v>396.36</v>
      </c>
      <c r="I500" t="s">
        <v>2200</v>
      </c>
      <c r="J500">
        <v>15</v>
      </c>
      <c r="K500" s="34">
        <f t="shared" si="42"/>
        <v>2.840909090909091E-3</v>
      </c>
      <c r="L500">
        <v>6</v>
      </c>
      <c r="M500">
        <f t="shared" si="43"/>
        <v>1.7045454545454544E-2</v>
      </c>
      <c r="N500" s="71">
        <v>0.45</v>
      </c>
      <c r="O500">
        <f t="shared" si="39"/>
        <v>7.6704545454545454E-3</v>
      </c>
      <c r="P500" s="7">
        <f>N500*0.845</f>
        <v>0.38024999999999998</v>
      </c>
      <c r="Q500" s="75">
        <f t="shared" si="41"/>
        <v>6.4815340909090899E-3</v>
      </c>
    </row>
  </sheetData>
  <autoFilter ref="A1:U1" xr:uid="{33D6E2F1-7C96-4E20-84B6-50FFEBA6589E}"/>
  <conditionalFormatting sqref="B1:B211">
    <cfRule type="duplicateValues" dxfId="5" priority="2"/>
  </conditionalFormatting>
  <conditionalFormatting sqref="B212:B500">
    <cfRule type="duplicateValues" dxfId="4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CA8CE-C837-4554-A2C2-C9BA132479CA}">
  <dimension ref="A1:W284"/>
  <sheetViews>
    <sheetView workbookViewId="0">
      <selection activeCell="W11" sqref="W11"/>
    </sheetView>
  </sheetViews>
  <sheetFormatPr defaultRowHeight="15" x14ac:dyDescent="0.25"/>
  <cols>
    <col min="7" max="7" width="9.85546875" bestFit="1" customWidth="1"/>
    <col min="22" max="22" width="12" customWidth="1"/>
  </cols>
  <sheetData>
    <row r="1" spans="1:23" ht="60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7" t="s">
        <v>658</v>
      </c>
      <c r="P1" s="19" t="s">
        <v>661</v>
      </c>
      <c r="Q1" s="22">
        <f>SUM(O2:O284)</f>
        <v>1068.922348484848</v>
      </c>
      <c r="R1" s="18" t="s">
        <v>2095</v>
      </c>
      <c r="S1" s="15" t="s">
        <v>2096</v>
      </c>
      <c r="T1" s="16" t="s">
        <v>2294</v>
      </c>
      <c r="U1" s="22">
        <f>SUM(S2:S284)</f>
        <v>35.58845129025093</v>
      </c>
    </row>
    <row r="2" spans="1:23" x14ac:dyDescent="0.25">
      <c r="A2">
        <v>66295</v>
      </c>
      <c r="B2">
        <v>30676</v>
      </c>
      <c r="C2" t="s">
        <v>331</v>
      </c>
      <c r="D2" t="s">
        <v>115</v>
      </c>
      <c r="E2" t="s">
        <v>94</v>
      </c>
      <c r="F2">
        <v>65.8</v>
      </c>
      <c r="G2">
        <v>782.09</v>
      </c>
      <c r="H2">
        <v>782.09</v>
      </c>
      <c r="I2" t="s">
        <v>2237</v>
      </c>
      <c r="J2" t="s">
        <v>116</v>
      </c>
      <c r="K2" t="s">
        <v>121</v>
      </c>
      <c r="L2">
        <v>9</v>
      </c>
      <c r="M2">
        <f t="shared" ref="M2:M65" si="0">L2/5280</f>
        <v>1.7045454545454545E-3</v>
      </c>
      <c r="N2">
        <v>12</v>
      </c>
      <c r="O2">
        <f t="shared" ref="O2:O65" si="1">M2*N2</f>
        <v>2.0454545454545454E-2</v>
      </c>
      <c r="R2" s="7">
        <v>0.99999147583185222</v>
      </c>
      <c r="S2">
        <f t="shared" ref="S2:S65" si="2">O2*R2</f>
        <v>2.0454371096560613E-2</v>
      </c>
      <c r="W2">
        <f>SUM(S2,S3,S4)</f>
        <v>4.7721625989177965E-2</v>
      </c>
    </row>
    <row r="3" spans="1:23" x14ac:dyDescent="0.25">
      <c r="A3">
        <v>60807</v>
      </c>
      <c r="B3">
        <v>38130</v>
      </c>
      <c r="C3" t="s">
        <v>301</v>
      </c>
      <c r="D3" t="s">
        <v>331</v>
      </c>
      <c r="E3" t="s">
        <v>94</v>
      </c>
      <c r="F3">
        <v>65.8</v>
      </c>
      <c r="G3">
        <v>782.23</v>
      </c>
      <c r="H3">
        <v>782.23</v>
      </c>
      <c r="I3" t="s">
        <v>2237</v>
      </c>
      <c r="J3" t="s">
        <v>116</v>
      </c>
      <c r="K3" t="s">
        <v>121</v>
      </c>
      <c r="L3">
        <v>3</v>
      </c>
      <c r="M3">
        <f t="shared" si="0"/>
        <v>5.6818181818181815E-4</v>
      </c>
      <c r="N3">
        <v>12</v>
      </c>
      <c r="O3">
        <f t="shared" si="1"/>
        <v>6.8181818181818179E-3</v>
      </c>
      <c r="R3" s="7">
        <v>0.99981250186432813</v>
      </c>
      <c r="S3">
        <f t="shared" si="2"/>
        <v>6.8169034218022373E-3</v>
      </c>
    </row>
    <row r="4" spans="1:23" x14ac:dyDescent="0.25">
      <c r="A4">
        <v>22419</v>
      </c>
      <c r="B4">
        <v>31391</v>
      </c>
      <c r="C4" t="s">
        <v>115</v>
      </c>
      <c r="D4" t="s">
        <v>332</v>
      </c>
      <c r="E4" t="s">
        <v>70</v>
      </c>
      <c r="F4">
        <v>100.5</v>
      </c>
      <c r="G4">
        <v>-606.92999999999995</v>
      </c>
      <c r="H4">
        <v>606.92999999999995</v>
      </c>
      <c r="I4" t="s">
        <v>2237</v>
      </c>
      <c r="J4" t="s">
        <v>116</v>
      </c>
      <c r="K4" t="s">
        <v>121</v>
      </c>
      <c r="L4">
        <v>9</v>
      </c>
      <c r="M4">
        <f t="shared" si="0"/>
        <v>1.7045454545454545E-3</v>
      </c>
      <c r="N4">
        <v>12</v>
      </c>
      <c r="O4">
        <f t="shared" si="1"/>
        <v>2.0454545454545454E-2</v>
      </c>
      <c r="R4" s="7">
        <v>0.99979496079540575</v>
      </c>
      <c r="S4">
        <f t="shared" si="2"/>
        <v>2.0450351470815118E-2</v>
      </c>
    </row>
    <row r="5" spans="1:23" x14ac:dyDescent="0.25">
      <c r="A5">
        <v>4831</v>
      </c>
      <c r="B5">
        <v>38127</v>
      </c>
      <c r="C5" t="s">
        <v>335</v>
      </c>
      <c r="D5" t="s">
        <v>301</v>
      </c>
      <c r="E5" t="s">
        <v>64</v>
      </c>
      <c r="F5">
        <v>75</v>
      </c>
      <c r="G5" s="6">
        <v>1254.01</v>
      </c>
      <c r="H5" s="6">
        <v>1254.01</v>
      </c>
      <c r="I5" t="s">
        <v>2241</v>
      </c>
      <c r="J5" t="s">
        <v>116</v>
      </c>
      <c r="K5" t="s">
        <v>121</v>
      </c>
      <c r="L5">
        <v>181</v>
      </c>
      <c r="M5">
        <f t="shared" si="0"/>
        <v>3.4280303030303029E-2</v>
      </c>
      <c r="N5">
        <v>30</v>
      </c>
      <c r="O5">
        <f t="shared" si="1"/>
        <v>1.0284090909090908</v>
      </c>
      <c r="R5" s="7">
        <v>0.99287563274792257</v>
      </c>
      <c r="S5">
        <f t="shared" si="2"/>
        <v>1.0210823268600793</v>
      </c>
    </row>
    <row r="6" spans="1:23" x14ac:dyDescent="0.25">
      <c r="A6">
        <v>71234</v>
      </c>
      <c r="B6">
        <v>346845</v>
      </c>
      <c r="C6" t="s">
        <v>285</v>
      </c>
      <c r="D6" t="s">
        <v>1989</v>
      </c>
      <c r="E6" t="s">
        <v>70</v>
      </c>
      <c r="F6">
        <v>130</v>
      </c>
      <c r="G6">
        <v>-146.25</v>
      </c>
      <c r="H6">
        <v>146.25</v>
      </c>
      <c r="I6" t="s">
        <v>2242</v>
      </c>
      <c r="J6" t="s">
        <v>116</v>
      </c>
      <c r="K6" t="s">
        <v>121</v>
      </c>
      <c r="L6">
        <v>454</v>
      </c>
      <c r="M6">
        <f t="shared" si="0"/>
        <v>8.5984848484848483E-2</v>
      </c>
      <c r="N6">
        <v>24</v>
      </c>
      <c r="O6">
        <f t="shared" si="1"/>
        <v>2.0636363636363635</v>
      </c>
      <c r="R6" s="7">
        <v>0.98333618233618236</v>
      </c>
      <c r="S6">
        <f t="shared" si="2"/>
        <v>2.0292483035483033</v>
      </c>
    </row>
    <row r="7" spans="1:23" x14ac:dyDescent="0.25">
      <c r="A7">
        <v>57166</v>
      </c>
      <c r="B7">
        <v>37301</v>
      </c>
      <c r="C7" t="s">
        <v>332</v>
      </c>
      <c r="D7" t="s">
        <v>286</v>
      </c>
      <c r="E7" t="s">
        <v>70</v>
      </c>
      <c r="F7">
        <v>100.5</v>
      </c>
      <c r="G7">
        <v>-617.49</v>
      </c>
      <c r="H7">
        <v>617.49</v>
      </c>
      <c r="I7" t="s">
        <v>2237</v>
      </c>
      <c r="J7" t="s">
        <v>116</v>
      </c>
      <c r="K7" t="s">
        <v>121</v>
      </c>
      <c r="L7">
        <v>27</v>
      </c>
      <c r="M7">
        <f t="shared" si="0"/>
        <v>5.1136363636363636E-3</v>
      </c>
      <c r="N7">
        <v>12</v>
      </c>
      <c r="O7">
        <f t="shared" si="1"/>
        <v>6.1363636363636363E-2</v>
      </c>
      <c r="R7" s="7">
        <v>0.98269697574949477</v>
      </c>
      <c r="S7">
        <f t="shared" si="2"/>
        <v>6.0301859875537177E-2</v>
      </c>
    </row>
    <row r="8" spans="1:23" x14ac:dyDescent="0.25">
      <c r="A8">
        <v>65698</v>
      </c>
      <c r="B8">
        <v>5246</v>
      </c>
      <c r="C8" t="s">
        <v>285</v>
      </c>
      <c r="D8" t="s">
        <v>286</v>
      </c>
      <c r="E8" t="s">
        <v>70</v>
      </c>
      <c r="F8">
        <v>130</v>
      </c>
      <c r="G8">
        <v>617.62</v>
      </c>
      <c r="H8">
        <v>617.62</v>
      </c>
      <c r="I8" t="s">
        <v>2237</v>
      </c>
      <c r="J8" t="s">
        <v>116</v>
      </c>
      <c r="K8" t="s">
        <v>121</v>
      </c>
      <c r="L8">
        <v>7</v>
      </c>
      <c r="M8">
        <f t="shared" si="0"/>
        <v>1.3257575757575758E-3</v>
      </c>
      <c r="N8">
        <v>12</v>
      </c>
      <c r="O8">
        <f t="shared" si="1"/>
        <v>1.5909090909090911E-2</v>
      </c>
      <c r="R8" s="7">
        <v>0.98249013237193672</v>
      </c>
      <c r="S8">
        <f t="shared" si="2"/>
        <v>1.5630524833189906E-2</v>
      </c>
      <c r="T8">
        <f>SUM(S8:S12)</f>
        <v>1.0381016819722215</v>
      </c>
    </row>
    <row r="9" spans="1:23" x14ac:dyDescent="0.25">
      <c r="A9">
        <v>69354</v>
      </c>
      <c r="B9">
        <v>10684</v>
      </c>
      <c r="C9" t="s">
        <v>1989</v>
      </c>
      <c r="D9" t="s">
        <v>1457</v>
      </c>
      <c r="E9" t="s">
        <v>70</v>
      </c>
      <c r="F9">
        <v>130</v>
      </c>
      <c r="G9">
        <v>-146.38999999999999</v>
      </c>
      <c r="H9">
        <v>146.38999999999999</v>
      </c>
      <c r="I9" t="s">
        <v>2242</v>
      </c>
      <c r="J9" t="s">
        <v>116</v>
      </c>
      <c r="K9" t="s">
        <v>121</v>
      </c>
      <c r="L9">
        <v>194</v>
      </c>
      <c r="M9">
        <f t="shared" si="0"/>
        <v>3.6742424242424243E-2</v>
      </c>
      <c r="N9">
        <v>24</v>
      </c>
      <c r="O9">
        <f t="shared" si="1"/>
        <v>0.88181818181818183</v>
      </c>
      <c r="R9" s="7">
        <v>0.98239576929207373</v>
      </c>
      <c r="S9">
        <f t="shared" si="2"/>
        <v>0.86629445110301051</v>
      </c>
    </row>
    <row r="10" spans="1:23" x14ac:dyDescent="0.25">
      <c r="A10">
        <v>45173</v>
      </c>
      <c r="B10">
        <v>43937</v>
      </c>
      <c r="C10" t="s">
        <v>302</v>
      </c>
      <c r="D10" t="s">
        <v>285</v>
      </c>
      <c r="E10" t="s">
        <v>64</v>
      </c>
      <c r="F10">
        <v>130</v>
      </c>
      <c r="G10">
        <v>471.51</v>
      </c>
      <c r="H10">
        <v>471.51</v>
      </c>
      <c r="I10" t="s">
        <v>2241</v>
      </c>
      <c r="J10" t="s">
        <v>116</v>
      </c>
      <c r="K10" t="s">
        <v>121</v>
      </c>
      <c r="L10">
        <v>10</v>
      </c>
      <c r="M10">
        <f t="shared" si="0"/>
        <v>1.893939393939394E-3</v>
      </c>
      <c r="N10">
        <v>24</v>
      </c>
      <c r="O10">
        <f t="shared" si="1"/>
        <v>4.5454545454545456E-2</v>
      </c>
      <c r="R10" s="7">
        <v>0.98193599051746283</v>
      </c>
      <c r="S10">
        <f t="shared" si="2"/>
        <v>4.4633454114430128E-2</v>
      </c>
    </row>
    <row r="11" spans="1:23" x14ac:dyDescent="0.25">
      <c r="A11">
        <v>58131</v>
      </c>
      <c r="B11">
        <v>10677</v>
      </c>
      <c r="C11" t="s">
        <v>301</v>
      </c>
      <c r="D11" t="s">
        <v>302</v>
      </c>
      <c r="E11" t="s">
        <v>64</v>
      </c>
      <c r="F11">
        <v>75</v>
      </c>
      <c r="G11">
        <v>471.64</v>
      </c>
      <c r="H11">
        <v>471.64</v>
      </c>
      <c r="I11" t="s">
        <v>2241</v>
      </c>
      <c r="J11" t="s">
        <v>116</v>
      </c>
      <c r="K11" t="s">
        <v>121</v>
      </c>
      <c r="L11">
        <v>8</v>
      </c>
      <c r="M11">
        <f t="shared" si="0"/>
        <v>1.5151515151515152E-3</v>
      </c>
      <c r="N11">
        <v>30</v>
      </c>
      <c r="O11">
        <f t="shared" si="1"/>
        <v>4.5454545454545456E-2</v>
      </c>
      <c r="R11" s="7">
        <v>0.9816653356137921</v>
      </c>
      <c r="S11">
        <f t="shared" si="2"/>
        <v>4.4621151618808731E-2</v>
      </c>
    </row>
    <row r="12" spans="1:23" x14ac:dyDescent="0.25">
      <c r="A12">
        <v>68031</v>
      </c>
      <c r="B12">
        <v>19624</v>
      </c>
      <c r="C12" t="s">
        <v>1457</v>
      </c>
      <c r="D12" t="s">
        <v>1043</v>
      </c>
      <c r="E12" t="s">
        <v>64</v>
      </c>
      <c r="F12">
        <v>130</v>
      </c>
      <c r="G12">
        <v>-146.52000000000001</v>
      </c>
      <c r="H12">
        <v>146.52000000000001</v>
      </c>
      <c r="I12" t="s">
        <v>2242</v>
      </c>
      <c r="J12" t="s">
        <v>116</v>
      </c>
      <c r="K12" t="s">
        <v>121</v>
      </c>
      <c r="L12">
        <v>15</v>
      </c>
      <c r="M12">
        <f t="shared" si="0"/>
        <v>2.840909090909091E-3</v>
      </c>
      <c r="N12">
        <v>24</v>
      </c>
      <c r="O12">
        <f t="shared" si="1"/>
        <v>6.8181818181818177E-2</v>
      </c>
      <c r="R12" s="7">
        <v>0.98152413777413772</v>
      </c>
      <c r="S12">
        <f t="shared" si="2"/>
        <v>6.6922100302782117E-2</v>
      </c>
    </row>
    <row r="13" spans="1:23" x14ac:dyDescent="0.25">
      <c r="A13">
        <v>33879</v>
      </c>
      <c r="B13">
        <v>42491</v>
      </c>
      <c r="C13" t="s">
        <v>1043</v>
      </c>
      <c r="D13" t="s">
        <v>1261</v>
      </c>
      <c r="E13" t="s">
        <v>64</v>
      </c>
      <c r="F13">
        <v>130</v>
      </c>
      <c r="G13">
        <v>-146.79</v>
      </c>
      <c r="H13">
        <v>146.79</v>
      </c>
      <c r="I13" t="s">
        <v>2242</v>
      </c>
      <c r="J13" t="s">
        <v>116</v>
      </c>
      <c r="K13" t="s">
        <v>121</v>
      </c>
      <c r="L13" s="8">
        <v>1285</v>
      </c>
      <c r="M13">
        <f t="shared" si="0"/>
        <v>0.24337121212121213</v>
      </c>
      <c r="N13">
        <v>24</v>
      </c>
      <c r="O13">
        <f t="shared" si="1"/>
        <v>5.8409090909090908</v>
      </c>
      <c r="R13" s="7">
        <v>0.97971875922519702</v>
      </c>
      <c r="S13">
        <f t="shared" si="2"/>
        <v>5.7224482072926284</v>
      </c>
    </row>
    <row r="14" spans="1:23" x14ac:dyDescent="0.25">
      <c r="A14">
        <v>70844</v>
      </c>
      <c r="B14">
        <v>27384</v>
      </c>
      <c r="C14" t="s">
        <v>1131</v>
      </c>
      <c r="D14" t="s">
        <v>316</v>
      </c>
      <c r="E14" t="s">
        <v>94</v>
      </c>
      <c r="F14">
        <v>75</v>
      </c>
      <c r="G14">
        <v>200.81</v>
      </c>
      <c r="H14">
        <v>200.81</v>
      </c>
      <c r="I14" t="s">
        <v>2246</v>
      </c>
      <c r="J14" t="s">
        <v>116</v>
      </c>
      <c r="K14" t="s">
        <v>121</v>
      </c>
      <c r="L14">
        <v>6</v>
      </c>
      <c r="M14">
        <f t="shared" si="0"/>
        <v>1.1363636363636363E-3</v>
      </c>
      <c r="N14">
        <v>36</v>
      </c>
      <c r="O14">
        <f t="shared" si="1"/>
        <v>4.0909090909090909E-2</v>
      </c>
      <c r="R14" s="7">
        <v>0.83083601552600872</v>
      </c>
      <c r="S14">
        <f t="shared" si="2"/>
        <v>3.3988746089700358E-2</v>
      </c>
    </row>
    <row r="15" spans="1:23" x14ac:dyDescent="0.25">
      <c r="A15">
        <v>36377</v>
      </c>
      <c r="B15">
        <v>976</v>
      </c>
      <c r="C15" t="s">
        <v>1719</v>
      </c>
      <c r="D15" t="s">
        <v>1131</v>
      </c>
      <c r="E15" t="s">
        <v>94</v>
      </c>
      <c r="F15">
        <v>75</v>
      </c>
      <c r="G15">
        <v>200.95</v>
      </c>
      <c r="H15">
        <v>200.95</v>
      </c>
      <c r="I15" t="s">
        <v>2235</v>
      </c>
      <c r="J15" t="s">
        <v>116</v>
      </c>
      <c r="K15" t="s">
        <v>121</v>
      </c>
      <c r="L15">
        <v>34</v>
      </c>
      <c r="M15">
        <f t="shared" si="0"/>
        <v>6.4393939393939392E-3</v>
      </c>
      <c r="N15">
        <v>36</v>
      </c>
      <c r="O15">
        <f t="shared" si="1"/>
        <v>0.23181818181818181</v>
      </c>
      <c r="R15" s="7">
        <v>0.83025717978491076</v>
      </c>
      <c r="S15">
        <f t="shared" si="2"/>
        <v>0.19246870985922931</v>
      </c>
      <c r="T15">
        <f>SUM(S15:S28)</f>
        <v>11.663246211333741</v>
      </c>
    </row>
    <row r="16" spans="1:23" x14ac:dyDescent="0.25">
      <c r="A16">
        <v>71170</v>
      </c>
      <c r="B16">
        <v>44093</v>
      </c>
      <c r="C16" t="s">
        <v>337</v>
      </c>
      <c r="D16" t="s">
        <v>335</v>
      </c>
      <c r="E16" t="s">
        <v>64</v>
      </c>
      <c r="F16">
        <v>75</v>
      </c>
      <c r="G16" s="6">
        <v>1500.17</v>
      </c>
      <c r="H16" s="6">
        <v>1500.17</v>
      </c>
      <c r="I16" t="s">
        <v>2245</v>
      </c>
      <c r="J16" t="s">
        <v>116</v>
      </c>
      <c r="K16" t="s">
        <v>121</v>
      </c>
      <c r="L16">
        <v>74</v>
      </c>
      <c r="M16">
        <f t="shared" si="0"/>
        <v>1.4015151515151515E-2</v>
      </c>
      <c r="N16">
        <v>24</v>
      </c>
      <c r="O16">
        <f t="shared" si="1"/>
        <v>0.33636363636363636</v>
      </c>
      <c r="R16" s="7">
        <v>0.82995658640168934</v>
      </c>
      <c r="S16">
        <f t="shared" si="2"/>
        <v>0.2791672154260228</v>
      </c>
    </row>
    <row r="17" spans="1:19" x14ac:dyDescent="0.25">
      <c r="A17">
        <v>14596</v>
      </c>
      <c r="B17">
        <v>43927</v>
      </c>
      <c r="C17" t="s">
        <v>316</v>
      </c>
      <c r="D17" t="s">
        <v>337</v>
      </c>
      <c r="E17" t="s">
        <v>64</v>
      </c>
      <c r="F17">
        <v>75</v>
      </c>
      <c r="G17" s="6">
        <v>1500.31</v>
      </c>
      <c r="H17" s="6">
        <v>1500.31</v>
      </c>
      <c r="I17" t="s">
        <v>2249</v>
      </c>
      <c r="J17" t="s">
        <v>116</v>
      </c>
      <c r="K17" t="s">
        <v>121</v>
      </c>
      <c r="L17">
        <v>4</v>
      </c>
      <c r="M17">
        <f t="shared" si="0"/>
        <v>7.5757575757575758E-4</v>
      </c>
      <c r="N17">
        <v>24</v>
      </c>
      <c r="O17">
        <f t="shared" si="1"/>
        <v>1.8181818181818181E-2</v>
      </c>
      <c r="R17" s="7">
        <v>0.8298791397925912</v>
      </c>
      <c r="S17">
        <f t="shared" si="2"/>
        <v>1.5088711632592566E-2</v>
      </c>
    </row>
    <row r="18" spans="1:19" x14ac:dyDescent="0.25">
      <c r="A18">
        <v>12714</v>
      </c>
      <c r="B18">
        <v>10676</v>
      </c>
      <c r="C18" t="s">
        <v>323</v>
      </c>
      <c r="D18" t="s">
        <v>1719</v>
      </c>
      <c r="E18" t="s">
        <v>94</v>
      </c>
      <c r="F18">
        <v>75</v>
      </c>
      <c r="G18">
        <v>201.08</v>
      </c>
      <c r="H18">
        <v>201.08</v>
      </c>
      <c r="I18" t="s">
        <v>2235</v>
      </c>
      <c r="J18" t="s">
        <v>116</v>
      </c>
      <c r="K18" t="s">
        <v>121</v>
      </c>
      <c r="L18">
        <v>75</v>
      </c>
      <c r="M18">
        <f t="shared" si="0"/>
        <v>1.4204545454545454E-2</v>
      </c>
      <c r="N18">
        <v>30</v>
      </c>
      <c r="O18">
        <f t="shared" si="1"/>
        <v>0.42613636363636365</v>
      </c>
      <c r="R18" s="7">
        <v>0.82972041116857875</v>
      </c>
      <c r="S18">
        <f t="shared" si="2"/>
        <v>0.35357403885024663</v>
      </c>
    </row>
    <row r="19" spans="1:19" x14ac:dyDescent="0.25">
      <c r="A19">
        <v>30541</v>
      </c>
      <c r="B19">
        <v>17521</v>
      </c>
      <c r="C19" t="s">
        <v>316</v>
      </c>
      <c r="D19" t="s">
        <v>317</v>
      </c>
      <c r="E19" t="s">
        <v>94</v>
      </c>
      <c r="F19">
        <v>75</v>
      </c>
      <c r="G19" s="6">
        <v>-1299.6300000000001</v>
      </c>
      <c r="H19" s="6">
        <v>1299.6300000000001</v>
      </c>
      <c r="I19" t="s">
        <v>2245</v>
      </c>
      <c r="J19" t="s">
        <v>116</v>
      </c>
      <c r="K19" t="s">
        <v>121</v>
      </c>
      <c r="L19">
        <v>65</v>
      </c>
      <c r="M19">
        <f t="shared" si="0"/>
        <v>1.231060606060606E-2</v>
      </c>
      <c r="N19">
        <v>36</v>
      </c>
      <c r="O19">
        <f t="shared" si="1"/>
        <v>0.44318181818181818</v>
      </c>
      <c r="R19" s="7">
        <v>0.82964827831340038</v>
      </c>
      <c r="S19">
        <f t="shared" si="2"/>
        <v>0.36768503243434791</v>
      </c>
    </row>
    <row r="20" spans="1:19" x14ac:dyDescent="0.25">
      <c r="A20">
        <v>43604</v>
      </c>
      <c r="B20">
        <v>27400</v>
      </c>
      <c r="C20" t="s">
        <v>1261</v>
      </c>
      <c r="D20" t="s">
        <v>1023</v>
      </c>
      <c r="E20" t="s">
        <v>94</v>
      </c>
      <c r="F20">
        <v>120</v>
      </c>
      <c r="G20">
        <v>-273.32</v>
      </c>
      <c r="H20">
        <v>273.32</v>
      </c>
      <c r="I20" t="s">
        <v>2239</v>
      </c>
      <c r="J20" t="s">
        <v>116</v>
      </c>
      <c r="K20" t="s">
        <v>121</v>
      </c>
      <c r="L20" s="8">
        <v>1150</v>
      </c>
      <c r="M20">
        <f t="shared" si="0"/>
        <v>0.2178030303030303</v>
      </c>
      <c r="N20">
        <v>24</v>
      </c>
      <c r="O20">
        <f t="shared" si="1"/>
        <v>5.2272727272727275</v>
      </c>
      <c r="R20" s="7">
        <v>0.52617048392604515</v>
      </c>
      <c r="S20">
        <f t="shared" si="2"/>
        <v>2.750436620522509</v>
      </c>
    </row>
    <row r="21" spans="1:19" x14ac:dyDescent="0.25">
      <c r="A21">
        <v>36968</v>
      </c>
      <c r="B21">
        <v>44459</v>
      </c>
      <c r="C21" t="s">
        <v>1023</v>
      </c>
      <c r="D21" t="s">
        <v>1927</v>
      </c>
      <c r="E21" t="s">
        <v>94</v>
      </c>
      <c r="F21">
        <v>120</v>
      </c>
      <c r="G21">
        <v>-326.37</v>
      </c>
      <c r="H21">
        <v>326.37</v>
      </c>
      <c r="I21" t="s">
        <v>2239</v>
      </c>
      <c r="J21" t="s">
        <v>116</v>
      </c>
      <c r="K21" t="s">
        <v>121</v>
      </c>
      <c r="L21" s="8">
        <v>1606</v>
      </c>
      <c r="M21">
        <f t="shared" si="0"/>
        <v>0.30416666666666664</v>
      </c>
      <c r="N21">
        <v>24</v>
      </c>
      <c r="O21">
        <f t="shared" si="1"/>
        <v>7.2999999999999989</v>
      </c>
      <c r="R21" s="7">
        <v>0.44064379896028022</v>
      </c>
      <c r="S21">
        <f t="shared" si="2"/>
        <v>3.2166997324100453</v>
      </c>
    </row>
    <row r="22" spans="1:19" x14ac:dyDescent="0.25">
      <c r="A22">
        <v>70868</v>
      </c>
      <c r="B22">
        <v>15313</v>
      </c>
      <c r="C22" t="s">
        <v>1009</v>
      </c>
      <c r="D22" t="s">
        <v>1927</v>
      </c>
      <c r="E22" t="s">
        <v>64</v>
      </c>
      <c r="F22">
        <v>120</v>
      </c>
      <c r="G22">
        <v>326.51</v>
      </c>
      <c r="H22">
        <v>326.51</v>
      </c>
      <c r="I22" t="s">
        <v>2239</v>
      </c>
      <c r="J22" t="s">
        <v>116</v>
      </c>
      <c r="K22" t="s">
        <v>121</v>
      </c>
      <c r="L22">
        <v>145</v>
      </c>
      <c r="M22">
        <f t="shared" si="0"/>
        <v>2.7462121212121212E-2</v>
      </c>
      <c r="N22">
        <v>24</v>
      </c>
      <c r="O22">
        <f t="shared" si="1"/>
        <v>0.65909090909090906</v>
      </c>
      <c r="R22" s="7">
        <v>0.44045486100476761</v>
      </c>
      <c r="S22">
        <f t="shared" si="2"/>
        <v>0.29029979475314227</v>
      </c>
    </row>
    <row r="23" spans="1:19" x14ac:dyDescent="0.25">
      <c r="A23">
        <v>69287</v>
      </c>
      <c r="B23">
        <v>7617</v>
      </c>
      <c r="C23" t="s">
        <v>1096</v>
      </c>
      <c r="D23" t="s">
        <v>1009</v>
      </c>
      <c r="E23" t="s">
        <v>64</v>
      </c>
      <c r="F23">
        <v>120</v>
      </c>
      <c r="G23">
        <v>541.42999999999995</v>
      </c>
      <c r="H23">
        <v>541.42999999999995</v>
      </c>
      <c r="I23" t="s">
        <v>2239</v>
      </c>
      <c r="J23" t="s">
        <v>116</v>
      </c>
      <c r="K23" t="s">
        <v>121</v>
      </c>
      <c r="L23" s="8">
        <v>1943</v>
      </c>
      <c r="M23">
        <f t="shared" si="0"/>
        <v>0.36799242424242423</v>
      </c>
      <c r="N23">
        <v>24</v>
      </c>
      <c r="O23">
        <f t="shared" si="1"/>
        <v>8.831818181818182</v>
      </c>
      <c r="R23" s="7">
        <v>0.26561682335051007</v>
      </c>
      <c r="S23">
        <f t="shared" si="2"/>
        <v>2.3458794898638229</v>
      </c>
    </row>
    <row r="24" spans="1:19" x14ac:dyDescent="0.25">
      <c r="A24">
        <v>26628</v>
      </c>
      <c r="B24">
        <v>31172</v>
      </c>
      <c r="C24" t="s">
        <v>1096</v>
      </c>
      <c r="D24" t="s">
        <v>1996</v>
      </c>
      <c r="E24" t="s">
        <v>64</v>
      </c>
      <c r="F24">
        <v>120</v>
      </c>
      <c r="G24">
        <v>-740.11</v>
      </c>
      <c r="H24">
        <v>740.11</v>
      </c>
      <c r="I24" t="s">
        <v>2239</v>
      </c>
      <c r="J24" t="s">
        <v>116</v>
      </c>
      <c r="K24" t="s">
        <v>121</v>
      </c>
      <c r="L24">
        <v>242</v>
      </c>
      <c r="M24">
        <f t="shared" si="0"/>
        <v>4.583333333333333E-2</v>
      </c>
      <c r="N24">
        <v>24</v>
      </c>
      <c r="O24">
        <f t="shared" si="1"/>
        <v>1.0999999999999999</v>
      </c>
      <c r="R24" s="7">
        <v>0.19431289493003293</v>
      </c>
      <c r="S24">
        <f t="shared" si="2"/>
        <v>0.21374418442303619</v>
      </c>
    </row>
    <row r="25" spans="1:19" x14ac:dyDescent="0.25">
      <c r="A25">
        <v>16003</v>
      </c>
      <c r="B25">
        <v>347167</v>
      </c>
      <c r="C25" t="s">
        <v>2049</v>
      </c>
      <c r="D25" t="s">
        <v>1996</v>
      </c>
      <c r="E25" t="s">
        <v>70</v>
      </c>
      <c r="F25">
        <v>120</v>
      </c>
      <c r="G25">
        <v>740.38</v>
      </c>
      <c r="H25">
        <v>740.38</v>
      </c>
      <c r="I25" t="s">
        <v>2239</v>
      </c>
      <c r="J25" t="s">
        <v>116</v>
      </c>
      <c r="K25" t="s">
        <v>121</v>
      </c>
      <c r="L25">
        <v>340</v>
      </c>
      <c r="M25">
        <f t="shared" si="0"/>
        <v>6.4393939393939392E-2</v>
      </c>
      <c r="N25">
        <v>24</v>
      </c>
      <c r="O25">
        <f t="shared" si="1"/>
        <v>1.5454545454545454</v>
      </c>
      <c r="R25" s="7">
        <v>0.19424203337025131</v>
      </c>
      <c r="S25">
        <f t="shared" si="2"/>
        <v>0.30019223339038836</v>
      </c>
    </row>
    <row r="26" spans="1:19" x14ac:dyDescent="0.25">
      <c r="A26">
        <v>65528</v>
      </c>
      <c r="B26">
        <v>21420</v>
      </c>
      <c r="C26" t="s">
        <v>147</v>
      </c>
      <c r="D26" t="s">
        <v>2049</v>
      </c>
      <c r="E26" t="s">
        <v>70</v>
      </c>
      <c r="F26">
        <v>70</v>
      </c>
      <c r="G26">
        <v>740.61</v>
      </c>
      <c r="H26">
        <v>740.61</v>
      </c>
      <c r="I26" t="s">
        <v>2239</v>
      </c>
      <c r="J26" t="s">
        <v>116</v>
      </c>
      <c r="K26" t="s">
        <v>121</v>
      </c>
      <c r="L26" s="8">
        <v>1405</v>
      </c>
      <c r="M26">
        <f t="shared" si="0"/>
        <v>0.26609848484848486</v>
      </c>
      <c r="N26">
        <v>24</v>
      </c>
      <c r="O26">
        <f t="shared" si="1"/>
        <v>6.3863636363636367</v>
      </c>
      <c r="R26" s="7">
        <v>0.19418171057191594</v>
      </c>
      <c r="S26">
        <f t="shared" si="2"/>
        <v>1.2401150152433722</v>
      </c>
    </row>
    <row r="27" spans="1:19" x14ac:dyDescent="0.25">
      <c r="A27">
        <v>66612</v>
      </c>
      <c r="B27">
        <v>22463</v>
      </c>
      <c r="C27" t="s">
        <v>322</v>
      </c>
      <c r="D27" t="s">
        <v>323</v>
      </c>
      <c r="E27" t="s">
        <v>94</v>
      </c>
      <c r="F27">
        <v>75</v>
      </c>
      <c r="G27" s="6">
        <v>2343.33</v>
      </c>
      <c r="H27" s="6">
        <v>2343.33</v>
      </c>
      <c r="I27" t="s">
        <v>2235</v>
      </c>
      <c r="J27" t="s">
        <v>116</v>
      </c>
      <c r="K27" t="s">
        <v>121</v>
      </c>
      <c r="L27">
        <v>167</v>
      </c>
      <c r="M27">
        <f t="shared" si="0"/>
        <v>3.1628787878787881E-2</v>
      </c>
      <c r="N27">
        <v>30</v>
      </c>
      <c r="O27">
        <f t="shared" si="1"/>
        <v>0.94886363636363646</v>
      </c>
      <c r="R27" s="7">
        <v>7.119790224926828E-2</v>
      </c>
      <c r="S27">
        <f t="shared" si="2"/>
        <v>6.7557100429703434E-2</v>
      </c>
    </row>
    <row r="28" spans="1:19" x14ac:dyDescent="0.25">
      <c r="A28">
        <v>33921</v>
      </c>
      <c r="B28">
        <v>27414</v>
      </c>
      <c r="C28" t="s">
        <v>322</v>
      </c>
      <c r="D28" t="s">
        <v>328</v>
      </c>
      <c r="E28" t="s">
        <v>94</v>
      </c>
      <c r="F28">
        <v>75</v>
      </c>
      <c r="G28" s="6">
        <v>-2343.46</v>
      </c>
      <c r="H28" s="6">
        <v>2343.46</v>
      </c>
      <c r="I28" t="s">
        <v>2235</v>
      </c>
      <c r="J28" t="s">
        <v>116</v>
      </c>
      <c r="K28" t="s">
        <v>121</v>
      </c>
      <c r="L28">
        <v>75</v>
      </c>
      <c r="M28">
        <f t="shared" si="0"/>
        <v>1.4204545454545454E-2</v>
      </c>
      <c r="N28">
        <v>30</v>
      </c>
      <c r="O28">
        <f t="shared" si="1"/>
        <v>0.42613636363636365</v>
      </c>
      <c r="R28" s="7">
        <v>7.1193952650259795E-2</v>
      </c>
      <c r="S28">
        <f t="shared" si="2"/>
        <v>3.0338332095281164E-2</v>
      </c>
    </row>
    <row r="29" spans="1:19" x14ac:dyDescent="0.25">
      <c r="A29">
        <v>70249</v>
      </c>
      <c r="B29">
        <v>30479</v>
      </c>
      <c r="C29" t="s">
        <v>328</v>
      </c>
      <c r="D29" t="s">
        <v>330</v>
      </c>
      <c r="E29" t="s">
        <v>94</v>
      </c>
      <c r="F29">
        <v>75</v>
      </c>
      <c r="G29" s="6">
        <v>-2343.6</v>
      </c>
      <c r="H29" s="6">
        <v>2343.6</v>
      </c>
      <c r="I29" t="s">
        <v>2235</v>
      </c>
      <c r="J29" t="s">
        <v>116</v>
      </c>
      <c r="K29" t="s">
        <v>121</v>
      </c>
      <c r="L29">
        <v>230</v>
      </c>
      <c r="M29">
        <f t="shared" si="0"/>
        <v>4.3560606060606064E-2</v>
      </c>
      <c r="N29">
        <v>30</v>
      </c>
      <c r="O29">
        <f t="shared" si="1"/>
        <v>1.3068181818181819</v>
      </c>
      <c r="R29" s="7">
        <v>7.118969972596767E-2</v>
      </c>
      <c r="S29">
        <f t="shared" si="2"/>
        <v>9.3031993960071391E-2</v>
      </c>
    </row>
    <row r="30" spans="1:19" x14ac:dyDescent="0.25">
      <c r="A30">
        <v>17241</v>
      </c>
      <c r="B30">
        <v>38027</v>
      </c>
      <c r="C30" t="s">
        <v>330</v>
      </c>
      <c r="D30" t="s">
        <v>333</v>
      </c>
      <c r="E30" t="s">
        <v>94</v>
      </c>
      <c r="F30">
        <v>75</v>
      </c>
      <c r="G30" s="6">
        <v>-2343.8000000000002</v>
      </c>
      <c r="H30" s="6">
        <v>2343.8000000000002</v>
      </c>
      <c r="I30" t="s">
        <v>2235</v>
      </c>
      <c r="J30" t="s">
        <v>116</v>
      </c>
      <c r="K30" t="s">
        <v>121</v>
      </c>
      <c r="L30">
        <v>100</v>
      </c>
      <c r="M30">
        <f t="shared" si="0"/>
        <v>1.893939393939394E-2</v>
      </c>
      <c r="N30">
        <v>30</v>
      </c>
      <c r="O30">
        <f t="shared" si="1"/>
        <v>0.56818181818181823</v>
      </c>
      <c r="R30" s="7">
        <v>7.1183625001185177E-2</v>
      </c>
      <c r="S30">
        <f t="shared" si="2"/>
        <v>4.0445241477946127E-2</v>
      </c>
    </row>
    <row r="31" spans="1:19" x14ac:dyDescent="0.25">
      <c r="A31">
        <v>69101</v>
      </c>
      <c r="B31">
        <v>34747</v>
      </c>
      <c r="C31" t="s">
        <v>333</v>
      </c>
      <c r="D31" t="s">
        <v>327</v>
      </c>
      <c r="E31" t="s">
        <v>94</v>
      </c>
      <c r="F31">
        <v>75</v>
      </c>
      <c r="G31" s="6">
        <v>-2344.0700000000002</v>
      </c>
      <c r="H31" s="6">
        <v>2344.0700000000002</v>
      </c>
      <c r="I31" t="s">
        <v>2235</v>
      </c>
      <c r="J31" t="s">
        <v>116</v>
      </c>
      <c r="K31" t="s">
        <v>121</v>
      </c>
      <c r="L31" s="8">
        <v>1010</v>
      </c>
      <c r="M31">
        <f t="shared" si="0"/>
        <v>0.19128787878787878</v>
      </c>
      <c r="N31">
        <v>30</v>
      </c>
      <c r="O31">
        <f t="shared" si="1"/>
        <v>5.7386363636363633</v>
      </c>
      <c r="R31" s="7">
        <v>7.1175425767053796E-2</v>
      </c>
      <c r="S31">
        <f t="shared" si="2"/>
        <v>0.40844988650411551</v>
      </c>
    </row>
    <row r="32" spans="1:19" x14ac:dyDescent="0.25">
      <c r="A32">
        <v>69959</v>
      </c>
      <c r="B32">
        <v>26770</v>
      </c>
      <c r="C32" t="s">
        <v>327</v>
      </c>
      <c r="D32" t="s">
        <v>280</v>
      </c>
      <c r="E32" t="s">
        <v>94</v>
      </c>
      <c r="F32">
        <v>75</v>
      </c>
      <c r="G32" s="6">
        <v>-2344.21</v>
      </c>
      <c r="H32" s="6">
        <v>2344.21</v>
      </c>
      <c r="I32" t="s">
        <v>2235</v>
      </c>
      <c r="J32" t="s">
        <v>116</v>
      </c>
      <c r="K32" t="s">
        <v>121</v>
      </c>
      <c r="L32">
        <v>609</v>
      </c>
      <c r="M32">
        <f t="shared" si="0"/>
        <v>0.11534090909090909</v>
      </c>
      <c r="N32">
        <v>30</v>
      </c>
      <c r="O32">
        <f t="shared" si="1"/>
        <v>3.4602272727272729</v>
      </c>
      <c r="R32" s="7">
        <v>7.1171175055894237E-2</v>
      </c>
      <c r="S32">
        <f t="shared" si="2"/>
        <v>0.24626844096045222</v>
      </c>
    </row>
    <row r="33" spans="1:22" x14ac:dyDescent="0.25">
      <c r="A33">
        <v>16939</v>
      </c>
      <c r="B33">
        <v>3395</v>
      </c>
      <c r="C33" t="s">
        <v>280</v>
      </c>
      <c r="D33" t="s">
        <v>281</v>
      </c>
      <c r="E33" t="s">
        <v>94</v>
      </c>
      <c r="F33">
        <v>75</v>
      </c>
      <c r="G33" s="6">
        <v>-2344.34</v>
      </c>
      <c r="H33" s="6">
        <v>2344.34</v>
      </c>
      <c r="I33" t="s">
        <v>2235</v>
      </c>
      <c r="J33" t="s">
        <v>116</v>
      </c>
      <c r="K33" t="s">
        <v>121</v>
      </c>
      <c r="L33">
        <v>652</v>
      </c>
      <c r="M33">
        <f t="shared" si="0"/>
        <v>0.12348484848484849</v>
      </c>
      <c r="N33">
        <v>30</v>
      </c>
      <c r="O33">
        <f t="shared" si="1"/>
        <v>3.7045454545454546</v>
      </c>
      <c r="R33" s="7">
        <v>7.1167228421550544E-2</v>
      </c>
      <c r="S33">
        <f t="shared" si="2"/>
        <v>0.26364223256165314</v>
      </c>
    </row>
    <row r="34" spans="1:22" x14ac:dyDescent="0.25">
      <c r="A34">
        <v>70041</v>
      </c>
      <c r="B34">
        <v>26760</v>
      </c>
      <c r="C34" t="s">
        <v>281</v>
      </c>
      <c r="D34" t="s">
        <v>310</v>
      </c>
      <c r="E34" t="s">
        <v>94</v>
      </c>
      <c r="F34">
        <v>75</v>
      </c>
      <c r="G34" s="6">
        <v>-2344.61</v>
      </c>
      <c r="H34" s="6">
        <v>2344.61</v>
      </c>
      <c r="I34" t="s">
        <v>2235</v>
      </c>
      <c r="J34" t="s">
        <v>116</v>
      </c>
      <c r="K34" t="s">
        <v>121</v>
      </c>
      <c r="L34">
        <v>751</v>
      </c>
      <c r="M34">
        <f t="shared" si="0"/>
        <v>0.14223484848484849</v>
      </c>
      <c r="N34">
        <v>30</v>
      </c>
      <c r="O34">
        <f t="shared" si="1"/>
        <v>4.267045454545455</v>
      </c>
      <c r="R34" s="7">
        <v>7.1159032964022928E-2</v>
      </c>
      <c r="S34">
        <f t="shared" si="2"/>
        <v>0.30363882815898424</v>
      </c>
    </row>
    <row r="35" spans="1:22" x14ac:dyDescent="0.25">
      <c r="A35">
        <v>33308</v>
      </c>
      <c r="B35">
        <v>5772</v>
      </c>
      <c r="C35" t="s">
        <v>147</v>
      </c>
      <c r="D35" t="s">
        <v>139</v>
      </c>
      <c r="E35" t="s">
        <v>64</v>
      </c>
      <c r="F35">
        <v>70</v>
      </c>
      <c r="G35" s="6">
        <v>-2736.66</v>
      </c>
      <c r="H35" s="6">
        <v>2736.66</v>
      </c>
      <c r="I35" t="s">
        <v>2232</v>
      </c>
      <c r="J35" t="s">
        <v>116</v>
      </c>
      <c r="K35" t="s">
        <v>121</v>
      </c>
      <c r="L35">
        <v>312</v>
      </c>
      <c r="M35">
        <f t="shared" si="0"/>
        <v>5.909090909090909E-2</v>
      </c>
      <c r="N35">
        <v>24</v>
      </c>
      <c r="O35">
        <f t="shared" si="1"/>
        <v>1.4181818181818182</v>
      </c>
      <c r="R35" s="7">
        <v>5.25505238746014E-2</v>
      </c>
      <c r="S35">
        <f t="shared" si="2"/>
        <v>7.4526197494889257E-2</v>
      </c>
    </row>
    <row r="36" spans="1:22" x14ac:dyDescent="0.25">
      <c r="A36">
        <v>46340</v>
      </c>
      <c r="B36">
        <v>1898</v>
      </c>
      <c r="C36" t="s">
        <v>139</v>
      </c>
      <c r="D36" t="s">
        <v>140</v>
      </c>
      <c r="E36" t="s">
        <v>64</v>
      </c>
      <c r="F36">
        <v>70</v>
      </c>
      <c r="G36" s="6">
        <v>-2739.28</v>
      </c>
      <c r="H36" s="6">
        <v>2739.28</v>
      </c>
      <c r="I36" t="s">
        <v>2232</v>
      </c>
      <c r="J36" t="s">
        <v>116</v>
      </c>
      <c r="K36" t="s">
        <v>121</v>
      </c>
      <c r="L36">
        <v>97</v>
      </c>
      <c r="M36">
        <f t="shared" si="0"/>
        <v>1.8371212121212122E-2</v>
      </c>
      <c r="N36">
        <v>24</v>
      </c>
      <c r="O36">
        <f t="shared" si="1"/>
        <v>0.44090909090909092</v>
      </c>
      <c r="R36" s="7">
        <v>5.2500261625926033E-2</v>
      </c>
      <c r="S36">
        <f t="shared" si="2"/>
        <v>2.3147842625976477E-2</v>
      </c>
    </row>
    <row r="37" spans="1:22" x14ac:dyDescent="0.25">
      <c r="A37">
        <v>69233</v>
      </c>
      <c r="B37">
        <v>3061</v>
      </c>
      <c r="C37" t="s">
        <v>140</v>
      </c>
      <c r="D37" t="s">
        <v>145</v>
      </c>
      <c r="E37" t="s">
        <v>64</v>
      </c>
      <c r="F37">
        <v>110</v>
      </c>
      <c r="G37" s="6">
        <v>-2739.62</v>
      </c>
      <c r="H37" s="6">
        <v>2739.62</v>
      </c>
      <c r="I37" t="s">
        <v>2232</v>
      </c>
      <c r="J37" t="s">
        <v>116</v>
      </c>
      <c r="K37" t="s">
        <v>121</v>
      </c>
      <c r="L37" s="8">
        <v>2168</v>
      </c>
      <c r="M37">
        <f t="shared" si="0"/>
        <v>0.41060606060606059</v>
      </c>
      <c r="N37">
        <v>24</v>
      </c>
      <c r="O37">
        <f t="shared" si="1"/>
        <v>9.8545454545454536</v>
      </c>
      <c r="R37" s="7">
        <v>5.2493746091307067E-2</v>
      </c>
      <c r="S37">
        <f t="shared" si="2"/>
        <v>0.51730200693615325</v>
      </c>
    </row>
    <row r="38" spans="1:22" x14ac:dyDescent="0.25">
      <c r="A38">
        <v>46146</v>
      </c>
      <c r="B38">
        <v>9605</v>
      </c>
      <c r="C38" t="s">
        <v>145</v>
      </c>
      <c r="D38" t="s">
        <v>179</v>
      </c>
      <c r="E38" t="s">
        <v>64</v>
      </c>
      <c r="F38">
        <v>120</v>
      </c>
      <c r="G38" s="6">
        <v>-3219.18</v>
      </c>
      <c r="H38" s="6">
        <v>3219.18</v>
      </c>
      <c r="I38" t="s">
        <v>2232</v>
      </c>
      <c r="J38" t="s">
        <v>116</v>
      </c>
      <c r="K38" t="s">
        <v>121</v>
      </c>
      <c r="L38">
        <v>340</v>
      </c>
      <c r="M38">
        <f t="shared" si="0"/>
        <v>6.4393939393939392E-2</v>
      </c>
      <c r="N38">
        <v>24</v>
      </c>
      <c r="O38">
        <f t="shared" si="1"/>
        <v>1.5454545454545454</v>
      </c>
      <c r="R38" s="7">
        <v>4.4673773031227416E-2</v>
      </c>
      <c r="S38">
        <f t="shared" si="2"/>
        <v>6.9041285593715099E-2</v>
      </c>
    </row>
    <row r="39" spans="1:22" x14ac:dyDescent="0.25">
      <c r="A39">
        <v>70768</v>
      </c>
      <c r="B39">
        <v>13612</v>
      </c>
      <c r="C39" t="s">
        <v>179</v>
      </c>
      <c r="D39" t="s">
        <v>200</v>
      </c>
      <c r="E39" t="s">
        <v>64</v>
      </c>
      <c r="F39">
        <v>70</v>
      </c>
      <c r="G39" s="6">
        <v>-3224.7</v>
      </c>
      <c r="H39" s="6">
        <v>3224.7</v>
      </c>
      <c r="I39" t="s">
        <v>2232</v>
      </c>
      <c r="J39" t="s">
        <v>116</v>
      </c>
      <c r="K39" t="s">
        <v>121</v>
      </c>
      <c r="L39" s="8">
        <v>1189</v>
      </c>
      <c r="M39">
        <f t="shared" si="0"/>
        <v>0.22518939393939394</v>
      </c>
      <c r="N39">
        <v>24</v>
      </c>
      <c r="O39">
        <f t="shared" si="1"/>
        <v>5.4045454545454543</v>
      </c>
      <c r="R39" s="7">
        <v>4.4597301040923708E-2</v>
      </c>
      <c r="S39">
        <f t="shared" si="2"/>
        <v>0.24102814062571948</v>
      </c>
    </row>
    <row r="40" spans="1:22" x14ac:dyDescent="0.25">
      <c r="A40">
        <v>70922</v>
      </c>
      <c r="B40">
        <v>347720</v>
      </c>
      <c r="C40" t="s">
        <v>200</v>
      </c>
      <c r="D40" t="s">
        <v>254</v>
      </c>
      <c r="E40" t="s">
        <v>70</v>
      </c>
      <c r="F40">
        <v>110</v>
      </c>
      <c r="G40" s="6">
        <v>-3225.24</v>
      </c>
      <c r="H40" s="6">
        <v>3225.24</v>
      </c>
      <c r="I40" t="s">
        <v>2232</v>
      </c>
      <c r="J40" t="s">
        <v>116</v>
      </c>
      <c r="K40" t="s">
        <v>121</v>
      </c>
      <c r="L40">
        <v>32</v>
      </c>
      <c r="M40">
        <f t="shared" si="0"/>
        <v>6.0606060606060606E-3</v>
      </c>
      <c r="N40">
        <v>24</v>
      </c>
      <c r="O40">
        <f t="shared" si="1"/>
        <v>0.14545454545454545</v>
      </c>
      <c r="R40" s="7">
        <v>4.4589834141541926E-2</v>
      </c>
      <c r="S40">
        <f t="shared" si="2"/>
        <v>6.4857940569515524E-3</v>
      </c>
    </row>
    <row r="41" spans="1:22" x14ac:dyDescent="0.25">
      <c r="A41">
        <v>30041</v>
      </c>
      <c r="B41">
        <v>19950</v>
      </c>
      <c r="C41" t="s">
        <v>320</v>
      </c>
      <c r="D41" t="s">
        <v>295</v>
      </c>
      <c r="E41" t="s">
        <v>94</v>
      </c>
      <c r="F41">
        <v>75</v>
      </c>
      <c r="G41" s="6">
        <v>3796.04</v>
      </c>
      <c r="H41" s="6">
        <v>3796.04</v>
      </c>
      <c r="I41" t="s">
        <v>2235</v>
      </c>
      <c r="J41" t="s">
        <v>116</v>
      </c>
      <c r="K41" t="s">
        <v>121</v>
      </c>
      <c r="L41">
        <v>967</v>
      </c>
      <c r="M41">
        <f t="shared" si="0"/>
        <v>0.18314393939393939</v>
      </c>
      <c r="N41">
        <v>24</v>
      </c>
      <c r="O41">
        <f t="shared" si="1"/>
        <v>4.3954545454545455</v>
      </c>
      <c r="R41" s="7">
        <v>4.39626934835411E-2</v>
      </c>
      <c r="S41">
        <f t="shared" si="2"/>
        <v>0.19323602090265565</v>
      </c>
    </row>
    <row r="42" spans="1:22" x14ac:dyDescent="0.25">
      <c r="A42">
        <v>40588</v>
      </c>
      <c r="B42">
        <v>15684</v>
      </c>
      <c r="C42" t="s">
        <v>309</v>
      </c>
      <c r="D42" t="s">
        <v>310</v>
      </c>
      <c r="E42" t="s">
        <v>94</v>
      </c>
      <c r="F42">
        <v>75</v>
      </c>
      <c r="G42" s="6">
        <v>3795.25</v>
      </c>
      <c r="H42" s="6">
        <v>3795.25</v>
      </c>
      <c r="I42" t="s">
        <v>2235</v>
      </c>
      <c r="J42" t="s">
        <v>116</v>
      </c>
      <c r="K42" t="s">
        <v>121</v>
      </c>
      <c r="L42">
        <v>84</v>
      </c>
      <c r="M42">
        <f t="shared" si="0"/>
        <v>1.5909090909090907E-2</v>
      </c>
      <c r="N42">
        <v>24</v>
      </c>
      <c r="O42">
        <f t="shared" si="1"/>
        <v>0.38181818181818178</v>
      </c>
      <c r="R42" s="7">
        <v>4.3960260925572182E-2</v>
      </c>
      <c r="S42">
        <f t="shared" si="2"/>
        <v>1.678482689885483E-2</v>
      </c>
    </row>
    <row r="43" spans="1:22" x14ac:dyDescent="0.25">
      <c r="A43">
        <v>42128</v>
      </c>
      <c r="B43">
        <v>17806</v>
      </c>
      <c r="C43" t="s">
        <v>318</v>
      </c>
      <c r="D43" t="s">
        <v>309</v>
      </c>
      <c r="E43" t="s">
        <v>94</v>
      </c>
      <c r="F43">
        <v>130</v>
      </c>
      <c r="G43" s="6">
        <v>3795.39</v>
      </c>
      <c r="H43" s="6">
        <v>3795.39</v>
      </c>
      <c r="I43" t="s">
        <v>2235</v>
      </c>
      <c r="J43" t="s">
        <v>116</v>
      </c>
      <c r="K43" t="s">
        <v>121</v>
      </c>
      <c r="L43">
        <v>25</v>
      </c>
      <c r="M43">
        <f t="shared" si="0"/>
        <v>4.734848484848485E-3</v>
      </c>
      <c r="N43">
        <v>24</v>
      </c>
      <c r="O43">
        <f t="shared" si="1"/>
        <v>0.11363636363636365</v>
      </c>
      <c r="R43" s="7">
        <v>4.3958639369808587E-2</v>
      </c>
      <c r="S43">
        <f t="shared" si="2"/>
        <v>4.99529992838734E-3</v>
      </c>
    </row>
    <row r="44" spans="1:22" x14ac:dyDescent="0.25">
      <c r="A44">
        <v>59388</v>
      </c>
      <c r="B44">
        <v>24390</v>
      </c>
      <c r="C44" t="s">
        <v>296</v>
      </c>
      <c r="D44" t="s">
        <v>318</v>
      </c>
      <c r="E44" t="s">
        <v>94</v>
      </c>
      <c r="F44">
        <v>75</v>
      </c>
      <c r="G44" s="6">
        <v>3795.76</v>
      </c>
      <c r="H44" s="6">
        <v>3795.76</v>
      </c>
      <c r="I44" t="s">
        <v>2235</v>
      </c>
      <c r="J44" t="s">
        <v>116</v>
      </c>
      <c r="K44" t="s">
        <v>121</v>
      </c>
      <c r="L44">
        <v>10</v>
      </c>
      <c r="M44">
        <f t="shared" si="0"/>
        <v>1.893939393939394E-3</v>
      </c>
      <c r="N44">
        <v>24</v>
      </c>
      <c r="O44">
        <f t="shared" si="1"/>
        <v>4.5454545454545456E-2</v>
      </c>
      <c r="R44" s="7">
        <v>4.3954354405383325E-2</v>
      </c>
      <c r="S44">
        <f t="shared" si="2"/>
        <v>1.9979252002446965E-3</v>
      </c>
      <c r="U44">
        <f>COUNT(S44:S88)</f>
        <v>45</v>
      </c>
      <c r="V44">
        <v>48</v>
      </c>
    </row>
    <row r="45" spans="1:22" x14ac:dyDescent="0.25">
      <c r="A45">
        <v>70231</v>
      </c>
      <c r="B45">
        <v>7091</v>
      </c>
      <c r="C45" t="s">
        <v>295</v>
      </c>
      <c r="D45" t="s">
        <v>296</v>
      </c>
      <c r="E45" t="s">
        <v>94</v>
      </c>
      <c r="F45">
        <v>75</v>
      </c>
      <c r="G45" s="6">
        <v>3795.9</v>
      </c>
      <c r="H45" s="6">
        <v>3795.9</v>
      </c>
      <c r="I45" t="s">
        <v>2235</v>
      </c>
      <c r="J45" t="s">
        <v>116</v>
      </c>
      <c r="K45" t="s">
        <v>121</v>
      </c>
      <c r="L45">
        <v>986</v>
      </c>
      <c r="M45">
        <f t="shared" si="0"/>
        <v>0.18674242424242424</v>
      </c>
      <c r="N45">
        <v>24</v>
      </c>
      <c r="O45">
        <f t="shared" si="1"/>
        <v>4.4818181818181815</v>
      </c>
      <c r="R45" s="7">
        <v>4.3952733285328331E-2</v>
      </c>
      <c r="S45">
        <f t="shared" si="2"/>
        <v>0.1969881591787897</v>
      </c>
    </row>
    <row r="46" spans="1:22" x14ac:dyDescent="0.25">
      <c r="A46">
        <v>70943</v>
      </c>
      <c r="B46">
        <v>25564</v>
      </c>
      <c r="C46" t="s">
        <v>282</v>
      </c>
      <c r="D46" t="s">
        <v>320</v>
      </c>
      <c r="E46" t="s">
        <v>94</v>
      </c>
      <c r="F46">
        <v>75</v>
      </c>
      <c r="G46" s="6">
        <v>3796.31</v>
      </c>
      <c r="H46" s="6">
        <v>3796.31</v>
      </c>
      <c r="I46" t="s">
        <v>2235</v>
      </c>
      <c r="J46" t="s">
        <v>116</v>
      </c>
      <c r="K46" t="s">
        <v>121</v>
      </c>
      <c r="L46">
        <v>32</v>
      </c>
      <c r="M46">
        <f t="shared" si="0"/>
        <v>6.0606060606060606E-3</v>
      </c>
      <c r="N46">
        <v>24</v>
      </c>
      <c r="O46">
        <f t="shared" si="1"/>
        <v>0.14545454545454545</v>
      </c>
      <c r="R46" s="7">
        <v>4.3947986407268588E-2</v>
      </c>
      <c r="S46">
        <f t="shared" si="2"/>
        <v>6.3924343865117946E-3</v>
      </c>
    </row>
    <row r="47" spans="1:22" x14ac:dyDescent="0.25">
      <c r="A47">
        <v>39028</v>
      </c>
      <c r="B47">
        <v>3465</v>
      </c>
      <c r="C47" t="s">
        <v>279</v>
      </c>
      <c r="D47" t="s">
        <v>282</v>
      </c>
      <c r="E47" t="s">
        <v>94</v>
      </c>
      <c r="F47">
        <v>75</v>
      </c>
      <c r="G47" s="6">
        <v>3796.44</v>
      </c>
      <c r="H47" s="6">
        <v>3796.44</v>
      </c>
      <c r="I47" t="s">
        <v>2235</v>
      </c>
      <c r="J47" t="s">
        <v>116</v>
      </c>
      <c r="K47" t="s">
        <v>121</v>
      </c>
      <c r="L47">
        <v>12</v>
      </c>
      <c r="M47">
        <f t="shared" si="0"/>
        <v>2.2727272727272726E-3</v>
      </c>
      <c r="N47">
        <v>24</v>
      </c>
      <c r="O47">
        <f t="shared" si="1"/>
        <v>5.4545454545454543E-2</v>
      </c>
      <c r="R47" s="7">
        <v>4.3946481513675396E-2</v>
      </c>
      <c r="S47">
        <f t="shared" si="2"/>
        <v>2.3970808098368397E-3</v>
      </c>
    </row>
    <row r="48" spans="1:22" x14ac:dyDescent="0.25">
      <c r="A48">
        <v>71216</v>
      </c>
      <c r="B48">
        <v>2971</v>
      </c>
      <c r="C48" t="s">
        <v>278</v>
      </c>
      <c r="D48" t="s">
        <v>279</v>
      </c>
      <c r="E48" t="s">
        <v>94</v>
      </c>
      <c r="F48">
        <v>75</v>
      </c>
      <c r="G48" s="6">
        <v>3796.58</v>
      </c>
      <c r="H48" s="6">
        <v>3796.58</v>
      </c>
      <c r="I48" t="s">
        <v>2235</v>
      </c>
      <c r="J48" t="s">
        <v>116</v>
      </c>
      <c r="K48" t="s">
        <v>121</v>
      </c>
      <c r="L48">
        <v>389</v>
      </c>
      <c r="M48">
        <f t="shared" si="0"/>
        <v>7.367424242424242E-2</v>
      </c>
      <c r="N48">
        <v>24</v>
      </c>
      <c r="O48">
        <f t="shared" si="1"/>
        <v>1.7681818181818181</v>
      </c>
      <c r="R48" s="7">
        <v>4.394486097429208E-2</v>
      </c>
      <c r="S48">
        <f t="shared" si="2"/>
        <v>7.7702504177270995E-2</v>
      </c>
    </row>
    <row r="49" spans="1:19" x14ac:dyDescent="0.25">
      <c r="A49">
        <v>31815</v>
      </c>
      <c r="B49">
        <v>14270</v>
      </c>
      <c r="C49" t="s">
        <v>308</v>
      </c>
      <c r="D49" t="s">
        <v>278</v>
      </c>
      <c r="E49" t="s">
        <v>94</v>
      </c>
      <c r="F49">
        <v>75</v>
      </c>
      <c r="G49" s="6">
        <v>3797.01</v>
      </c>
      <c r="H49" s="6">
        <v>3797.01</v>
      </c>
      <c r="I49" t="s">
        <v>2235</v>
      </c>
      <c r="J49" t="s">
        <v>116</v>
      </c>
      <c r="K49" t="s">
        <v>121</v>
      </c>
      <c r="L49">
        <v>153</v>
      </c>
      <c r="M49">
        <f t="shared" si="0"/>
        <v>2.8977272727272727E-2</v>
      </c>
      <c r="N49">
        <v>24</v>
      </c>
      <c r="O49">
        <f t="shared" si="1"/>
        <v>0.69545454545454544</v>
      </c>
      <c r="R49" s="7">
        <v>4.3939884350522596E-2</v>
      </c>
      <c r="S49">
        <f t="shared" si="2"/>
        <v>3.0558192298317986E-2</v>
      </c>
    </row>
    <row r="50" spans="1:19" x14ac:dyDescent="0.25">
      <c r="A50">
        <v>31043</v>
      </c>
      <c r="B50">
        <v>29957</v>
      </c>
      <c r="C50" t="s">
        <v>308</v>
      </c>
      <c r="D50" t="s">
        <v>274</v>
      </c>
      <c r="E50" t="s">
        <v>94</v>
      </c>
      <c r="F50">
        <v>75</v>
      </c>
      <c r="G50" s="6">
        <v>-3532.58</v>
      </c>
      <c r="H50" s="6">
        <v>3532.58</v>
      </c>
      <c r="I50" t="s">
        <v>2235</v>
      </c>
      <c r="J50" t="s">
        <v>116</v>
      </c>
      <c r="K50" t="s">
        <v>121</v>
      </c>
      <c r="L50" s="8">
        <v>1022</v>
      </c>
      <c r="M50">
        <f t="shared" si="0"/>
        <v>0.19356060606060607</v>
      </c>
      <c r="N50">
        <v>24</v>
      </c>
      <c r="O50">
        <f t="shared" si="1"/>
        <v>4.6454545454545455</v>
      </c>
      <c r="R50" s="7">
        <v>4.3922959326705521E-2</v>
      </c>
      <c r="S50">
        <f t="shared" si="2"/>
        <v>0.20404211105405928</v>
      </c>
    </row>
    <row r="51" spans="1:19" x14ac:dyDescent="0.25">
      <c r="A51">
        <v>58386</v>
      </c>
      <c r="B51">
        <v>24496</v>
      </c>
      <c r="C51" t="s">
        <v>303</v>
      </c>
      <c r="D51" t="s">
        <v>324</v>
      </c>
      <c r="E51" t="s">
        <v>94</v>
      </c>
      <c r="F51">
        <v>75</v>
      </c>
      <c r="G51" s="6">
        <v>-3306.28</v>
      </c>
      <c r="H51" s="6">
        <v>3306.28</v>
      </c>
      <c r="I51" t="s">
        <v>2235</v>
      </c>
      <c r="J51" t="s">
        <v>116</v>
      </c>
      <c r="K51" t="s">
        <v>121</v>
      </c>
      <c r="L51">
        <v>207</v>
      </c>
      <c r="M51">
        <f t="shared" si="0"/>
        <v>3.9204545454545457E-2</v>
      </c>
      <c r="N51">
        <v>24</v>
      </c>
      <c r="O51">
        <f t="shared" si="1"/>
        <v>0.94090909090909092</v>
      </c>
      <c r="R51" s="7">
        <v>4.2752581734378729E-2</v>
      </c>
      <c r="S51">
        <f t="shared" si="2"/>
        <v>4.0226292813710894E-2</v>
      </c>
    </row>
    <row r="52" spans="1:19" x14ac:dyDescent="0.25">
      <c r="A52">
        <v>12083</v>
      </c>
      <c r="B52">
        <v>961</v>
      </c>
      <c r="C52" t="s">
        <v>273</v>
      </c>
      <c r="D52" t="s">
        <v>274</v>
      </c>
      <c r="E52" t="s">
        <v>94</v>
      </c>
      <c r="F52">
        <v>75</v>
      </c>
      <c r="G52" s="6">
        <v>3630.24</v>
      </c>
      <c r="H52" s="6">
        <v>3630.24</v>
      </c>
      <c r="I52" t="s">
        <v>2235</v>
      </c>
      <c r="J52" t="s">
        <v>116</v>
      </c>
      <c r="K52" t="s">
        <v>121</v>
      </c>
      <c r="L52">
        <v>7</v>
      </c>
      <c r="M52">
        <f t="shared" si="0"/>
        <v>1.3257575757575758E-3</v>
      </c>
      <c r="N52">
        <v>24</v>
      </c>
      <c r="O52">
        <f t="shared" si="1"/>
        <v>3.1818181818181822E-2</v>
      </c>
      <c r="R52" s="7">
        <v>4.2741352543725311E-2</v>
      </c>
      <c r="S52">
        <f t="shared" si="2"/>
        <v>1.3599521263912601E-3</v>
      </c>
    </row>
    <row r="53" spans="1:19" x14ac:dyDescent="0.25">
      <c r="A53">
        <v>66892</v>
      </c>
      <c r="B53">
        <v>33830</v>
      </c>
      <c r="C53" t="s">
        <v>304</v>
      </c>
      <c r="D53" t="s">
        <v>273</v>
      </c>
      <c r="E53" t="s">
        <v>94</v>
      </c>
      <c r="F53">
        <v>75</v>
      </c>
      <c r="G53" s="6">
        <v>3630.37</v>
      </c>
      <c r="H53" s="6">
        <v>3630.37</v>
      </c>
      <c r="I53" t="s">
        <v>2235</v>
      </c>
      <c r="J53" t="s">
        <v>116</v>
      </c>
      <c r="K53" t="s">
        <v>121</v>
      </c>
      <c r="L53">
        <v>24</v>
      </c>
      <c r="M53">
        <f t="shared" si="0"/>
        <v>4.5454545454545452E-3</v>
      </c>
      <c r="N53">
        <v>24</v>
      </c>
      <c r="O53">
        <f t="shared" si="1"/>
        <v>0.10909090909090909</v>
      </c>
      <c r="R53" s="7">
        <v>4.2739822017682325E-2</v>
      </c>
      <c r="S53">
        <f t="shared" si="2"/>
        <v>4.6625260382926166E-3</v>
      </c>
    </row>
    <row r="54" spans="1:19" x14ac:dyDescent="0.25">
      <c r="A54">
        <v>49499</v>
      </c>
      <c r="B54">
        <v>11654</v>
      </c>
      <c r="C54" t="s">
        <v>303</v>
      </c>
      <c r="D54" t="s">
        <v>304</v>
      </c>
      <c r="E54" t="s">
        <v>94</v>
      </c>
      <c r="F54">
        <v>75</v>
      </c>
      <c r="G54" s="6">
        <v>3632.14</v>
      </c>
      <c r="H54" s="6">
        <v>3632.14</v>
      </c>
      <c r="I54" t="s">
        <v>2235</v>
      </c>
      <c r="J54" t="s">
        <v>116</v>
      </c>
      <c r="K54" t="s">
        <v>121</v>
      </c>
      <c r="L54">
        <v>618</v>
      </c>
      <c r="M54">
        <f t="shared" si="0"/>
        <v>0.11704545454545455</v>
      </c>
      <c r="N54">
        <v>24</v>
      </c>
      <c r="O54">
        <f t="shared" si="1"/>
        <v>2.8090909090909091</v>
      </c>
      <c r="R54" s="7">
        <v>4.2718994217825684E-2</v>
      </c>
      <c r="S54">
        <f t="shared" si="2"/>
        <v>0.12000153830280123</v>
      </c>
    </row>
    <row r="55" spans="1:19" x14ac:dyDescent="0.25">
      <c r="A55">
        <v>14695</v>
      </c>
      <c r="B55">
        <v>26093</v>
      </c>
      <c r="C55" t="s">
        <v>324</v>
      </c>
      <c r="D55" t="s">
        <v>326</v>
      </c>
      <c r="E55" t="s">
        <v>94</v>
      </c>
      <c r="F55">
        <v>75</v>
      </c>
      <c r="G55" s="6">
        <v>-3309.22</v>
      </c>
      <c r="H55" s="6">
        <v>3309.22</v>
      </c>
      <c r="I55" t="s">
        <v>2235</v>
      </c>
      <c r="J55" t="s">
        <v>116</v>
      </c>
      <c r="K55" t="s">
        <v>121</v>
      </c>
      <c r="L55">
        <v>29</v>
      </c>
      <c r="M55">
        <f t="shared" si="0"/>
        <v>5.4924242424242422E-3</v>
      </c>
      <c r="N55">
        <v>24</v>
      </c>
      <c r="O55">
        <f t="shared" si="1"/>
        <v>0.13181818181818181</v>
      </c>
      <c r="R55" s="7">
        <v>4.2714599191574359E-2</v>
      </c>
      <c r="S55">
        <f t="shared" si="2"/>
        <v>5.6305608025257105E-3</v>
      </c>
    </row>
    <row r="56" spans="1:19" x14ac:dyDescent="0.25">
      <c r="A56">
        <v>350</v>
      </c>
      <c r="B56">
        <v>42200</v>
      </c>
      <c r="C56" t="s">
        <v>326</v>
      </c>
      <c r="D56" t="s">
        <v>305</v>
      </c>
      <c r="E56" t="s">
        <v>94</v>
      </c>
      <c r="F56">
        <v>75</v>
      </c>
      <c r="G56" s="6">
        <v>-3380.28</v>
      </c>
      <c r="H56" s="6">
        <v>3380.28</v>
      </c>
      <c r="I56" t="s">
        <v>2235</v>
      </c>
      <c r="J56" t="s">
        <v>116</v>
      </c>
      <c r="K56" t="s">
        <v>121</v>
      </c>
      <c r="L56">
        <v>708</v>
      </c>
      <c r="M56">
        <f t="shared" si="0"/>
        <v>0.13409090909090909</v>
      </c>
      <c r="N56">
        <v>24</v>
      </c>
      <c r="O56">
        <f t="shared" si="1"/>
        <v>3.2181818181818183</v>
      </c>
      <c r="R56" s="7">
        <v>4.181665599794742E-2</v>
      </c>
      <c r="S56">
        <f t="shared" si="2"/>
        <v>0.13457360202975807</v>
      </c>
    </row>
    <row r="57" spans="1:19" x14ac:dyDescent="0.25">
      <c r="A57">
        <v>33023</v>
      </c>
      <c r="B57">
        <v>12096</v>
      </c>
      <c r="C57" t="s">
        <v>305</v>
      </c>
      <c r="D57" t="s">
        <v>293</v>
      </c>
      <c r="E57" t="s">
        <v>94</v>
      </c>
      <c r="F57">
        <v>99</v>
      </c>
      <c r="G57" s="6">
        <v>-3439.5</v>
      </c>
      <c r="H57" s="6">
        <v>3439.5</v>
      </c>
      <c r="I57" t="s">
        <v>2235</v>
      </c>
      <c r="J57" t="s">
        <v>116</v>
      </c>
      <c r="K57" t="s">
        <v>121</v>
      </c>
      <c r="L57">
        <v>22</v>
      </c>
      <c r="M57">
        <f t="shared" si="0"/>
        <v>4.1666666666666666E-3</v>
      </c>
      <c r="N57">
        <v>24</v>
      </c>
      <c r="O57">
        <f t="shared" si="1"/>
        <v>0.1</v>
      </c>
      <c r="R57" s="7">
        <v>4.1096672753813547E-2</v>
      </c>
      <c r="S57">
        <f t="shared" si="2"/>
        <v>4.1096672753813549E-3</v>
      </c>
    </row>
    <row r="58" spans="1:19" x14ac:dyDescent="0.25">
      <c r="A58">
        <v>51026</v>
      </c>
      <c r="B58">
        <v>37433</v>
      </c>
      <c r="C58" t="s">
        <v>290</v>
      </c>
      <c r="D58" t="s">
        <v>321</v>
      </c>
      <c r="E58" t="s">
        <v>94</v>
      </c>
      <c r="F58">
        <v>75</v>
      </c>
      <c r="G58" s="6">
        <v>-3215.77</v>
      </c>
      <c r="H58" s="6">
        <v>3215.77</v>
      </c>
      <c r="I58" t="s">
        <v>2235</v>
      </c>
      <c r="J58" t="s">
        <v>116</v>
      </c>
      <c r="K58" t="s">
        <v>121</v>
      </c>
      <c r="L58">
        <v>184</v>
      </c>
      <c r="M58">
        <f t="shared" si="0"/>
        <v>3.4848484848484851E-2</v>
      </c>
      <c r="N58">
        <v>24</v>
      </c>
      <c r="O58">
        <f t="shared" si="1"/>
        <v>0.83636363636363642</v>
      </c>
      <c r="R58" s="7">
        <v>4.0878970051082576E-2</v>
      </c>
      <c r="S58">
        <f t="shared" si="2"/>
        <v>3.4189684042723614E-2</v>
      </c>
    </row>
    <row r="59" spans="1:19" x14ac:dyDescent="0.25">
      <c r="A59">
        <v>63670</v>
      </c>
      <c r="B59">
        <v>6079</v>
      </c>
      <c r="C59" t="s">
        <v>289</v>
      </c>
      <c r="D59" t="s">
        <v>290</v>
      </c>
      <c r="E59" t="s">
        <v>94</v>
      </c>
      <c r="F59">
        <v>75</v>
      </c>
      <c r="G59" s="6">
        <v>-3224.31</v>
      </c>
      <c r="H59" s="6">
        <v>3224.31</v>
      </c>
      <c r="I59" t="s">
        <v>2235</v>
      </c>
      <c r="J59" t="s">
        <v>116</v>
      </c>
      <c r="K59" t="s">
        <v>121</v>
      </c>
      <c r="L59">
        <v>532</v>
      </c>
      <c r="M59">
        <f t="shared" si="0"/>
        <v>0.10075757575757575</v>
      </c>
      <c r="N59">
        <v>24</v>
      </c>
      <c r="O59">
        <f t="shared" si="1"/>
        <v>2.418181818181818</v>
      </c>
      <c r="R59" s="7">
        <v>4.0770696837825707E-2</v>
      </c>
      <c r="S59">
        <f t="shared" si="2"/>
        <v>9.8590957807833071E-2</v>
      </c>
    </row>
    <row r="60" spans="1:19" x14ac:dyDescent="0.25">
      <c r="A60">
        <v>27755</v>
      </c>
      <c r="B60">
        <v>22787</v>
      </c>
      <c r="C60" t="s">
        <v>292</v>
      </c>
      <c r="D60" t="s">
        <v>289</v>
      </c>
      <c r="E60" t="s">
        <v>94</v>
      </c>
      <c r="F60">
        <v>100</v>
      </c>
      <c r="G60" s="6">
        <v>-3271.14</v>
      </c>
      <c r="H60" s="6">
        <v>3271.14</v>
      </c>
      <c r="I60" t="s">
        <v>2235</v>
      </c>
      <c r="J60" t="s">
        <v>116</v>
      </c>
      <c r="K60" t="s">
        <v>121</v>
      </c>
      <c r="L60">
        <v>344</v>
      </c>
      <c r="M60">
        <f t="shared" si="0"/>
        <v>6.5151515151515155E-2</v>
      </c>
      <c r="N60">
        <v>24</v>
      </c>
      <c r="O60">
        <f t="shared" si="1"/>
        <v>1.5636363636363637</v>
      </c>
      <c r="R60" s="7">
        <v>4.018701905793387E-2</v>
      </c>
      <c r="S60">
        <f t="shared" si="2"/>
        <v>6.2837884345132961E-2</v>
      </c>
    </row>
    <row r="61" spans="1:19" x14ac:dyDescent="0.25">
      <c r="A61">
        <v>38470</v>
      </c>
      <c r="B61">
        <v>7006</v>
      </c>
      <c r="C61" t="s">
        <v>293</v>
      </c>
      <c r="D61" t="s">
        <v>294</v>
      </c>
      <c r="E61" t="s">
        <v>94</v>
      </c>
      <c r="F61">
        <v>75</v>
      </c>
      <c r="G61" s="6">
        <v>-3522.2</v>
      </c>
      <c r="H61" s="6">
        <v>3522.2</v>
      </c>
      <c r="I61" t="s">
        <v>2235</v>
      </c>
      <c r="J61" t="s">
        <v>116</v>
      </c>
      <c r="K61" t="s">
        <v>121</v>
      </c>
      <c r="L61">
        <v>331</v>
      </c>
      <c r="M61">
        <f t="shared" si="0"/>
        <v>6.2689393939393934E-2</v>
      </c>
      <c r="N61">
        <v>24</v>
      </c>
      <c r="O61">
        <f t="shared" si="1"/>
        <v>1.5045454545454544</v>
      </c>
      <c r="R61" s="7">
        <v>4.0131737532434757E-2</v>
      </c>
      <c r="S61">
        <f t="shared" si="2"/>
        <v>6.0380023287435927E-2</v>
      </c>
    </row>
    <row r="62" spans="1:19" x14ac:dyDescent="0.25">
      <c r="A62">
        <v>68902</v>
      </c>
      <c r="B62">
        <v>12099</v>
      </c>
      <c r="C62" t="s">
        <v>294</v>
      </c>
      <c r="D62" t="s">
        <v>291</v>
      </c>
      <c r="E62" t="s">
        <v>94</v>
      </c>
      <c r="F62">
        <v>75</v>
      </c>
      <c r="G62" s="6">
        <v>-3522.33</v>
      </c>
      <c r="H62" s="6">
        <v>3522.33</v>
      </c>
      <c r="I62" t="s">
        <v>2235</v>
      </c>
      <c r="J62" t="s">
        <v>116</v>
      </c>
      <c r="K62" t="s">
        <v>121</v>
      </c>
      <c r="L62">
        <v>28</v>
      </c>
      <c r="M62">
        <f t="shared" si="0"/>
        <v>5.3030303030303034E-3</v>
      </c>
      <c r="N62">
        <v>24</v>
      </c>
      <c r="O62">
        <f t="shared" si="1"/>
        <v>0.12727272727272729</v>
      </c>
      <c r="R62" s="7">
        <v>4.0130256374826243E-2</v>
      </c>
      <c r="S62">
        <f t="shared" si="2"/>
        <v>5.1074871749778863E-3</v>
      </c>
    </row>
    <row r="63" spans="1:19" x14ac:dyDescent="0.25">
      <c r="A63">
        <v>68157</v>
      </c>
      <c r="B63">
        <v>6596</v>
      </c>
      <c r="C63" t="s">
        <v>291</v>
      </c>
      <c r="D63" t="s">
        <v>292</v>
      </c>
      <c r="E63" t="s">
        <v>94</v>
      </c>
      <c r="F63">
        <v>100</v>
      </c>
      <c r="G63" s="6">
        <v>-3522.47</v>
      </c>
      <c r="H63" s="6">
        <v>3522.47</v>
      </c>
      <c r="I63" t="s">
        <v>2235</v>
      </c>
      <c r="J63" t="s">
        <v>116</v>
      </c>
      <c r="K63" t="s">
        <v>121</v>
      </c>
      <c r="L63">
        <v>394</v>
      </c>
      <c r="M63">
        <f t="shared" si="0"/>
        <v>7.4621212121212116E-2</v>
      </c>
      <c r="N63">
        <v>24</v>
      </c>
      <c r="O63">
        <f t="shared" si="1"/>
        <v>1.7909090909090908</v>
      </c>
      <c r="R63" s="7">
        <v>4.0128661404282139E-2</v>
      </c>
      <c r="S63">
        <f t="shared" si="2"/>
        <v>7.1866784514941648E-2</v>
      </c>
    </row>
    <row r="64" spans="1:19" x14ac:dyDescent="0.25">
      <c r="A64">
        <v>69216</v>
      </c>
      <c r="B64">
        <v>21495</v>
      </c>
      <c r="C64" t="s">
        <v>321</v>
      </c>
      <c r="D64" t="s">
        <v>276</v>
      </c>
      <c r="E64" t="s">
        <v>94</v>
      </c>
      <c r="F64">
        <v>75</v>
      </c>
      <c r="G64" s="6">
        <v>-3355.39</v>
      </c>
      <c r="H64" s="6">
        <v>3355.39</v>
      </c>
      <c r="I64" t="s">
        <v>2235</v>
      </c>
      <c r="J64" t="s">
        <v>116</v>
      </c>
      <c r="K64" t="s">
        <v>121</v>
      </c>
      <c r="L64">
        <v>307</v>
      </c>
      <c r="M64">
        <f t="shared" si="0"/>
        <v>5.8143939393939394E-2</v>
      </c>
      <c r="N64">
        <v>24</v>
      </c>
      <c r="O64">
        <f t="shared" si="1"/>
        <v>1.3954545454545455</v>
      </c>
      <c r="R64" s="7">
        <v>3.9177969035244731E-2</v>
      </c>
      <c r="S64">
        <f t="shared" si="2"/>
        <v>5.4671074971909692E-2</v>
      </c>
    </row>
    <row r="65" spans="1:19" x14ac:dyDescent="0.25">
      <c r="A65">
        <v>67594</v>
      </c>
      <c r="B65">
        <v>2942</v>
      </c>
      <c r="C65" t="s">
        <v>276</v>
      </c>
      <c r="D65" t="s">
        <v>277</v>
      </c>
      <c r="E65" t="s">
        <v>94</v>
      </c>
      <c r="F65">
        <v>75</v>
      </c>
      <c r="G65" s="6">
        <v>-3355.52</v>
      </c>
      <c r="H65" s="6">
        <v>3355.52</v>
      </c>
      <c r="I65" t="s">
        <v>2235</v>
      </c>
      <c r="J65" t="s">
        <v>116</v>
      </c>
      <c r="K65" t="s">
        <v>121</v>
      </c>
      <c r="L65">
        <v>10</v>
      </c>
      <c r="M65">
        <f t="shared" si="0"/>
        <v>1.893939393939394E-3</v>
      </c>
      <c r="N65">
        <v>24</v>
      </c>
      <c r="O65">
        <f t="shared" si="1"/>
        <v>4.5454545454545456E-2</v>
      </c>
      <c r="R65" s="7">
        <v>3.9176451197182494E-2</v>
      </c>
      <c r="S65">
        <f t="shared" si="2"/>
        <v>1.7807477816901133E-3</v>
      </c>
    </row>
    <row r="66" spans="1:19" x14ac:dyDescent="0.25">
      <c r="A66">
        <v>35275</v>
      </c>
      <c r="B66">
        <v>32764</v>
      </c>
      <c r="C66" t="s">
        <v>254</v>
      </c>
      <c r="D66" t="s">
        <v>148</v>
      </c>
      <c r="E66" t="s">
        <v>70</v>
      </c>
      <c r="F66">
        <v>110</v>
      </c>
      <c r="G66" s="6">
        <v>-4381.13</v>
      </c>
      <c r="H66" s="6">
        <v>4381.13</v>
      </c>
      <c r="I66" t="s">
        <v>2232</v>
      </c>
      <c r="J66" t="s">
        <v>116</v>
      </c>
      <c r="K66" t="s">
        <v>121</v>
      </c>
      <c r="L66">
        <v>920</v>
      </c>
      <c r="M66">
        <f t="shared" ref="M66:M129" si="3">L66/5280</f>
        <v>0.17424242424242425</v>
      </c>
      <c r="N66">
        <v>24</v>
      </c>
      <c r="O66">
        <f t="shared" ref="O66:O129" si="4">M66*N66</f>
        <v>4.1818181818181817</v>
      </c>
      <c r="R66" s="7">
        <v>3.2825530551859147E-2</v>
      </c>
      <c r="S66">
        <f t="shared" ref="S66:S129" si="5">O66*R66</f>
        <v>0.1372704004895928</v>
      </c>
    </row>
    <row r="67" spans="1:19" x14ac:dyDescent="0.25">
      <c r="A67">
        <v>46759</v>
      </c>
      <c r="B67">
        <v>4193</v>
      </c>
      <c r="C67" t="s">
        <v>148</v>
      </c>
      <c r="D67" t="s">
        <v>149</v>
      </c>
      <c r="E67" t="s">
        <v>64</v>
      </c>
      <c r="F67">
        <v>120</v>
      </c>
      <c r="G67" s="6">
        <v>-4381.2700000000004</v>
      </c>
      <c r="H67" s="6">
        <v>4381.2700000000004</v>
      </c>
      <c r="I67" t="s">
        <v>2232</v>
      </c>
      <c r="J67" t="s">
        <v>116</v>
      </c>
      <c r="K67" t="s">
        <v>121</v>
      </c>
      <c r="L67">
        <v>27</v>
      </c>
      <c r="M67">
        <f t="shared" si="3"/>
        <v>5.1136363636363636E-3</v>
      </c>
      <c r="N67">
        <v>24</v>
      </c>
      <c r="O67">
        <f t="shared" si="4"/>
        <v>0.12272727272727273</v>
      </c>
      <c r="R67" s="7">
        <v>3.2824481638124708E-2</v>
      </c>
      <c r="S67">
        <f t="shared" si="5"/>
        <v>4.0284591101334873E-3</v>
      </c>
    </row>
    <row r="68" spans="1:19" x14ac:dyDescent="0.25">
      <c r="A68">
        <v>29247</v>
      </c>
      <c r="B68">
        <v>24186</v>
      </c>
      <c r="C68" t="s">
        <v>149</v>
      </c>
      <c r="D68" t="s">
        <v>232</v>
      </c>
      <c r="E68" t="s">
        <v>64</v>
      </c>
      <c r="F68">
        <v>120</v>
      </c>
      <c r="G68" s="6">
        <v>-4589.74</v>
      </c>
      <c r="H68" s="6">
        <v>4589.74</v>
      </c>
      <c r="I68" t="s">
        <v>2232</v>
      </c>
      <c r="J68" t="s">
        <v>116</v>
      </c>
      <c r="K68" t="s">
        <v>121</v>
      </c>
      <c r="L68">
        <v>259</v>
      </c>
      <c r="M68">
        <f t="shared" si="3"/>
        <v>4.90530303030303E-2</v>
      </c>
      <c r="N68">
        <v>24</v>
      </c>
      <c r="O68">
        <f t="shared" si="4"/>
        <v>1.1772727272727272</v>
      </c>
      <c r="R68" s="7">
        <v>3.1333565009492186E-2</v>
      </c>
      <c r="S68">
        <f t="shared" si="5"/>
        <v>3.6888151533902167E-2</v>
      </c>
    </row>
    <row r="69" spans="1:19" x14ac:dyDescent="0.25">
      <c r="A69">
        <v>70989</v>
      </c>
      <c r="B69">
        <v>29878</v>
      </c>
      <c r="C69" t="s">
        <v>232</v>
      </c>
      <c r="D69" t="s">
        <v>251</v>
      </c>
      <c r="E69" t="s">
        <v>64</v>
      </c>
      <c r="F69">
        <v>120</v>
      </c>
      <c r="G69" s="6">
        <v>-4589.88</v>
      </c>
      <c r="H69" s="6">
        <v>4589.88</v>
      </c>
      <c r="I69" t="s">
        <v>2232</v>
      </c>
      <c r="J69" t="s">
        <v>116</v>
      </c>
      <c r="K69" t="s">
        <v>121</v>
      </c>
      <c r="L69">
        <v>194</v>
      </c>
      <c r="M69">
        <f t="shared" si="3"/>
        <v>3.6742424242424243E-2</v>
      </c>
      <c r="N69">
        <v>24</v>
      </c>
      <c r="O69">
        <f t="shared" si="4"/>
        <v>0.88181818181818183</v>
      </c>
      <c r="R69" s="7">
        <v>3.1332609276640493E-2</v>
      </c>
      <c r="S69">
        <f t="shared" si="5"/>
        <v>2.7629664543946615E-2</v>
      </c>
    </row>
    <row r="70" spans="1:19" x14ac:dyDescent="0.25">
      <c r="A70">
        <v>11575</v>
      </c>
      <c r="B70">
        <v>5103</v>
      </c>
      <c r="C70" t="s">
        <v>158</v>
      </c>
      <c r="D70" t="s">
        <v>159</v>
      </c>
      <c r="E70" t="s">
        <v>64</v>
      </c>
      <c r="F70">
        <v>120</v>
      </c>
      <c r="G70" s="6">
        <v>-4471.3</v>
      </c>
      <c r="H70" s="6">
        <v>4471.3</v>
      </c>
      <c r="I70" t="s">
        <v>2232</v>
      </c>
      <c r="J70" t="s">
        <v>116</v>
      </c>
      <c r="K70" t="s">
        <v>121</v>
      </c>
      <c r="L70">
        <v>70</v>
      </c>
      <c r="M70">
        <f t="shared" si="3"/>
        <v>1.3257575757575758E-2</v>
      </c>
      <c r="N70">
        <v>24</v>
      </c>
      <c r="O70">
        <f t="shared" si="4"/>
        <v>0.31818181818181818</v>
      </c>
      <c r="R70" s="7">
        <v>3.1327305444352499E-2</v>
      </c>
      <c r="S70">
        <f t="shared" si="5"/>
        <v>9.9677790050212503E-3</v>
      </c>
    </row>
    <row r="71" spans="1:19" x14ac:dyDescent="0.25">
      <c r="A71">
        <v>7099</v>
      </c>
      <c r="B71">
        <v>43806</v>
      </c>
      <c r="C71" t="s">
        <v>251</v>
      </c>
      <c r="D71" t="s">
        <v>210</v>
      </c>
      <c r="E71" t="s">
        <v>64</v>
      </c>
      <c r="F71">
        <v>120</v>
      </c>
      <c r="G71" s="6">
        <v>-4590.92</v>
      </c>
      <c r="H71" s="6">
        <v>4590.92</v>
      </c>
      <c r="I71" t="s">
        <v>2232</v>
      </c>
      <c r="J71" t="s">
        <v>116</v>
      </c>
      <c r="K71" t="s">
        <v>121</v>
      </c>
      <c r="L71">
        <v>26</v>
      </c>
      <c r="M71">
        <f t="shared" si="3"/>
        <v>4.9242424242424239E-3</v>
      </c>
      <c r="N71">
        <v>24</v>
      </c>
      <c r="O71">
        <f t="shared" si="4"/>
        <v>0.11818181818181817</v>
      </c>
      <c r="R71" s="7">
        <v>3.1325511371722153E-2</v>
      </c>
      <c r="S71">
        <f t="shared" si="5"/>
        <v>3.7021058893853447E-3</v>
      </c>
    </row>
    <row r="72" spans="1:19" x14ac:dyDescent="0.25">
      <c r="A72">
        <v>71236</v>
      </c>
      <c r="B72">
        <v>24891</v>
      </c>
      <c r="C72" t="s">
        <v>159</v>
      </c>
      <c r="D72" t="s">
        <v>214</v>
      </c>
      <c r="E72" t="s">
        <v>64</v>
      </c>
      <c r="F72">
        <v>120</v>
      </c>
      <c r="G72" s="6">
        <v>-4471.67</v>
      </c>
      <c r="H72" s="6">
        <v>4471.67</v>
      </c>
      <c r="I72" t="s">
        <v>2232</v>
      </c>
      <c r="J72" t="s">
        <v>116</v>
      </c>
      <c r="K72" t="s">
        <v>121</v>
      </c>
      <c r="L72">
        <v>197</v>
      </c>
      <c r="M72">
        <f t="shared" si="3"/>
        <v>3.7310606060606058E-2</v>
      </c>
      <c r="N72">
        <v>24</v>
      </c>
      <c r="O72">
        <f t="shared" si="4"/>
        <v>0.89545454545454539</v>
      </c>
      <c r="R72" s="7">
        <v>3.1324713324850297E-2</v>
      </c>
      <c r="S72">
        <f t="shared" si="5"/>
        <v>2.8049856931797762E-2</v>
      </c>
    </row>
    <row r="73" spans="1:19" x14ac:dyDescent="0.25">
      <c r="A73">
        <v>70035</v>
      </c>
      <c r="B73">
        <v>16167</v>
      </c>
      <c r="C73" t="s">
        <v>210</v>
      </c>
      <c r="D73" t="s">
        <v>158</v>
      </c>
      <c r="E73" t="s">
        <v>64</v>
      </c>
      <c r="F73">
        <v>120</v>
      </c>
      <c r="G73" s="6">
        <v>-4591.1400000000003</v>
      </c>
      <c r="H73" s="6">
        <v>4591.1400000000003</v>
      </c>
      <c r="I73" t="s">
        <v>2232</v>
      </c>
      <c r="J73" t="s">
        <v>116</v>
      </c>
      <c r="K73" t="s">
        <v>121</v>
      </c>
      <c r="L73">
        <v>149</v>
      </c>
      <c r="M73">
        <f t="shared" si="3"/>
        <v>2.8219696969696971E-2</v>
      </c>
      <c r="N73">
        <v>24</v>
      </c>
      <c r="O73">
        <f t="shared" si="4"/>
        <v>0.67727272727272725</v>
      </c>
      <c r="R73" s="7">
        <v>3.1324010303904186E-2</v>
      </c>
      <c r="S73">
        <f t="shared" si="5"/>
        <v>2.1214897887644198E-2</v>
      </c>
    </row>
    <row r="74" spans="1:19" x14ac:dyDescent="0.25">
      <c r="A74">
        <v>46247</v>
      </c>
      <c r="B74">
        <v>17820</v>
      </c>
      <c r="C74" t="s">
        <v>214</v>
      </c>
      <c r="D74" t="s">
        <v>215</v>
      </c>
      <c r="E74" t="s">
        <v>64</v>
      </c>
      <c r="F74">
        <v>120</v>
      </c>
      <c r="G74" s="6">
        <v>-4472.3100000000004</v>
      </c>
      <c r="H74" s="6">
        <v>4472.3100000000004</v>
      </c>
      <c r="I74" t="s">
        <v>2232</v>
      </c>
      <c r="J74" t="s">
        <v>116</v>
      </c>
      <c r="K74" t="s">
        <v>121</v>
      </c>
      <c r="L74">
        <v>53</v>
      </c>
      <c r="M74">
        <f t="shared" si="3"/>
        <v>1.0037878787878788E-2</v>
      </c>
      <c r="N74">
        <v>24</v>
      </c>
      <c r="O74">
        <f t="shared" si="4"/>
        <v>0.24090909090909091</v>
      </c>
      <c r="R74" s="7">
        <v>3.1320230671248936E-2</v>
      </c>
      <c r="S74">
        <f t="shared" si="5"/>
        <v>7.545328298073607E-3</v>
      </c>
    </row>
    <row r="75" spans="1:19" x14ac:dyDescent="0.25">
      <c r="A75">
        <v>71163</v>
      </c>
      <c r="B75">
        <v>39991</v>
      </c>
      <c r="C75" t="s">
        <v>215</v>
      </c>
      <c r="D75" t="s">
        <v>192</v>
      </c>
      <c r="E75" t="s">
        <v>64</v>
      </c>
      <c r="F75">
        <v>120</v>
      </c>
      <c r="G75" s="6">
        <v>-4474.17</v>
      </c>
      <c r="H75" s="6">
        <v>4474.17</v>
      </c>
      <c r="I75" t="s">
        <v>2232</v>
      </c>
      <c r="J75" t="s">
        <v>116</v>
      </c>
      <c r="K75" t="s">
        <v>121</v>
      </c>
      <c r="L75">
        <v>230</v>
      </c>
      <c r="M75">
        <f t="shared" si="3"/>
        <v>4.3560606060606064E-2</v>
      </c>
      <c r="N75">
        <v>24</v>
      </c>
      <c r="O75">
        <f t="shared" si="4"/>
        <v>1.0454545454545454</v>
      </c>
      <c r="R75" s="7">
        <v>3.1307210238621541E-2</v>
      </c>
      <c r="S75">
        <f t="shared" si="5"/>
        <v>3.2730265249467975E-2</v>
      </c>
    </row>
    <row r="76" spans="1:19" x14ac:dyDescent="0.25">
      <c r="A76">
        <v>19341</v>
      </c>
      <c r="B76">
        <v>12265</v>
      </c>
      <c r="C76" t="s">
        <v>192</v>
      </c>
      <c r="D76" t="s">
        <v>171</v>
      </c>
      <c r="E76" t="s">
        <v>64</v>
      </c>
      <c r="F76">
        <v>120</v>
      </c>
      <c r="G76" s="6">
        <v>-4477.96</v>
      </c>
      <c r="H76" s="6">
        <v>4477.96</v>
      </c>
      <c r="I76" t="s">
        <v>2232</v>
      </c>
      <c r="J76" t="s">
        <v>116</v>
      </c>
      <c r="K76" t="s">
        <v>121</v>
      </c>
      <c r="L76">
        <v>321</v>
      </c>
      <c r="M76">
        <f t="shared" si="3"/>
        <v>6.0795454545454548E-2</v>
      </c>
      <c r="N76">
        <v>24</v>
      </c>
      <c r="O76">
        <f t="shared" si="4"/>
        <v>1.4590909090909092</v>
      </c>
      <c r="R76" s="7">
        <v>3.1280712832033632E-2</v>
      </c>
      <c r="S76">
        <f t="shared" si="5"/>
        <v>4.5641403723103623E-2</v>
      </c>
    </row>
    <row r="77" spans="1:19" x14ac:dyDescent="0.25">
      <c r="A77">
        <v>70682</v>
      </c>
      <c r="B77">
        <v>8696</v>
      </c>
      <c r="C77" t="s">
        <v>171</v>
      </c>
      <c r="D77" t="s">
        <v>172</v>
      </c>
      <c r="E77" t="s">
        <v>64</v>
      </c>
      <c r="F77">
        <v>120</v>
      </c>
      <c r="G77" s="6">
        <v>-4479.46</v>
      </c>
      <c r="H77" s="6">
        <v>4479.46</v>
      </c>
      <c r="I77" t="s">
        <v>2232</v>
      </c>
      <c r="J77" t="s">
        <v>116</v>
      </c>
      <c r="K77" t="s">
        <v>121</v>
      </c>
      <c r="L77">
        <v>174</v>
      </c>
      <c r="M77">
        <f t="shared" si="3"/>
        <v>3.2954545454545452E-2</v>
      </c>
      <c r="N77">
        <v>24</v>
      </c>
      <c r="O77">
        <f t="shared" si="4"/>
        <v>0.79090909090909078</v>
      </c>
      <c r="R77" s="7">
        <v>3.1270238116499163E-2</v>
      </c>
      <c r="S77">
        <f t="shared" si="5"/>
        <v>2.4731915601231152E-2</v>
      </c>
    </row>
    <row r="78" spans="1:19" x14ac:dyDescent="0.25">
      <c r="A78">
        <v>70202</v>
      </c>
      <c r="B78">
        <v>20635</v>
      </c>
      <c r="C78" t="s">
        <v>287</v>
      </c>
      <c r="D78" t="s">
        <v>297</v>
      </c>
      <c r="E78" t="s">
        <v>94</v>
      </c>
      <c r="F78">
        <v>75</v>
      </c>
      <c r="G78" s="6">
        <v>-4270.28</v>
      </c>
      <c r="H78" s="6">
        <v>4270.28</v>
      </c>
      <c r="I78" t="s">
        <v>2235</v>
      </c>
      <c r="J78" t="s">
        <v>116</v>
      </c>
      <c r="K78" t="s">
        <v>121</v>
      </c>
      <c r="L78">
        <v>447</v>
      </c>
      <c r="M78">
        <f t="shared" si="3"/>
        <v>8.4659090909090906E-2</v>
      </c>
      <c r="N78">
        <v>24</v>
      </c>
      <c r="O78">
        <f t="shared" si="4"/>
        <v>2.0318181818181817</v>
      </c>
      <c r="R78" s="7">
        <v>3.0784249632616553E-2</v>
      </c>
      <c r="S78">
        <f t="shared" si="5"/>
        <v>6.2547998117179995E-2</v>
      </c>
    </row>
    <row r="79" spans="1:19" x14ac:dyDescent="0.25">
      <c r="A79">
        <v>71191</v>
      </c>
      <c r="B79">
        <v>31748</v>
      </c>
      <c r="C79" t="s">
        <v>172</v>
      </c>
      <c r="D79" t="s">
        <v>173</v>
      </c>
      <c r="E79" t="s">
        <v>64</v>
      </c>
      <c r="F79">
        <v>120</v>
      </c>
      <c r="G79" s="6">
        <v>-4650.63</v>
      </c>
      <c r="H79" s="6">
        <v>4650.63</v>
      </c>
      <c r="I79" t="s">
        <v>2232</v>
      </c>
      <c r="J79" t="s">
        <v>116</v>
      </c>
      <c r="K79" t="s">
        <v>121</v>
      </c>
      <c r="L79">
        <v>200</v>
      </c>
      <c r="M79">
        <f t="shared" si="3"/>
        <v>3.787878787878788E-2</v>
      </c>
      <c r="N79">
        <v>24</v>
      </c>
      <c r="O79">
        <f t="shared" si="4"/>
        <v>0.90909090909090917</v>
      </c>
      <c r="R79" s="7">
        <v>3.0119313046476141E-2</v>
      </c>
      <c r="S79">
        <f t="shared" si="5"/>
        <v>2.7381193678614676E-2</v>
      </c>
    </row>
    <row r="80" spans="1:19" x14ac:dyDescent="0.25">
      <c r="A80">
        <v>22723</v>
      </c>
      <c r="B80">
        <v>9262</v>
      </c>
      <c r="C80" t="s">
        <v>173</v>
      </c>
      <c r="D80" t="s">
        <v>174</v>
      </c>
      <c r="E80" t="s">
        <v>64</v>
      </c>
      <c r="F80">
        <v>120</v>
      </c>
      <c r="G80" s="6">
        <v>-4657.57</v>
      </c>
      <c r="H80" s="6">
        <v>4657.57</v>
      </c>
      <c r="I80" t="s">
        <v>2232</v>
      </c>
      <c r="J80" t="s">
        <v>116</v>
      </c>
      <c r="K80" t="s">
        <v>121</v>
      </c>
      <c r="L80">
        <v>122</v>
      </c>
      <c r="M80">
        <f t="shared" si="3"/>
        <v>2.3106060606060606E-2</v>
      </c>
      <c r="N80">
        <v>24</v>
      </c>
      <c r="O80">
        <f t="shared" si="4"/>
        <v>0.55454545454545456</v>
      </c>
      <c r="R80" s="7">
        <v>3.0074433842826483E-2</v>
      </c>
      <c r="S80">
        <f t="shared" si="5"/>
        <v>1.6677640585567415E-2</v>
      </c>
    </row>
    <row r="81" spans="1:22" x14ac:dyDescent="0.25">
      <c r="A81">
        <v>25322</v>
      </c>
      <c r="B81">
        <v>17821</v>
      </c>
      <c r="C81" t="s">
        <v>174</v>
      </c>
      <c r="D81" t="s">
        <v>216</v>
      </c>
      <c r="E81" t="s">
        <v>64</v>
      </c>
      <c r="F81">
        <v>120</v>
      </c>
      <c r="G81" s="6">
        <v>-4657.71</v>
      </c>
      <c r="H81" s="6">
        <v>4657.71</v>
      </c>
      <c r="I81" t="s">
        <v>2232</v>
      </c>
      <c r="J81" t="s">
        <v>116</v>
      </c>
      <c r="K81" t="s">
        <v>121</v>
      </c>
      <c r="L81">
        <v>80</v>
      </c>
      <c r="M81">
        <f t="shared" si="3"/>
        <v>1.5151515151515152E-2</v>
      </c>
      <c r="N81">
        <v>24</v>
      </c>
      <c r="O81">
        <f t="shared" si="4"/>
        <v>0.36363636363636365</v>
      </c>
      <c r="R81" s="7">
        <v>3.0073529874838349E-2</v>
      </c>
      <c r="S81">
        <f t="shared" si="5"/>
        <v>1.0935829045395763E-2</v>
      </c>
    </row>
    <row r="82" spans="1:22" x14ac:dyDescent="0.25">
      <c r="A82">
        <v>15133</v>
      </c>
      <c r="B82">
        <v>13024</v>
      </c>
      <c r="C82" t="s">
        <v>197</v>
      </c>
      <c r="D82" t="s">
        <v>175</v>
      </c>
      <c r="E82" t="s">
        <v>64</v>
      </c>
      <c r="F82">
        <v>120</v>
      </c>
      <c r="G82" s="6">
        <v>-4536.58</v>
      </c>
      <c r="H82" s="6">
        <v>4536.58</v>
      </c>
      <c r="I82" t="s">
        <v>2232</v>
      </c>
      <c r="J82" t="s">
        <v>116</v>
      </c>
      <c r="K82" t="s">
        <v>121</v>
      </c>
      <c r="L82">
        <v>206</v>
      </c>
      <c r="M82">
        <f t="shared" si="3"/>
        <v>3.9015151515151517E-2</v>
      </c>
      <c r="N82">
        <v>24</v>
      </c>
      <c r="O82">
        <f t="shared" si="4"/>
        <v>0.9363636363636364</v>
      </c>
      <c r="R82" s="7">
        <v>3.0042849183930034E-2</v>
      </c>
      <c r="S82">
        <f t="shared" si="5"/>
        <v>2.8131031508589033E-2</v>
      </c>
    </row>
    <row r="83" spans="1:22" x14ac:dyDescent="0.25">
      <c r="A83">
        <v>66504</v>
      </c>
      <c r="B83">
        <v>9289</v>
      </c>
      <c r="C83" t="s">
        <v>175</v>
      </c>
      <c r="D83" t="s">
        <v>176</v>
      </c>
      <c r="E83" t="s">
        <v>64</v>
      </c>
      <c r="F83">
        <v>120</v>
      </c>
      <c r="G83" s="6">
        <v>-4537.34</v>
      </c>
      <c r="H83" s="6">
        <v>4537.34</v>
      </c>
      <c r="I83" t="s">
        <v>2232</v>
      </c>
      <c r="J83" t="s">
        <v>116</v>
      </c>
      <c r="K83" t="s">
        <v>121</v>
      </c>
      <c r="L83">
        <v>16</v>
      </c>
      <c r="M83">
        <f t="shared" si="3"/>
        <v>3.0303030303030303E-3</v>
      </c>
      <c r="N83">
        <v>24</v>
      </c>
      <c r="O83">
        <f t="shared" si="4"/>
        <v>7.2727272727272724E-2</v>
      </c>
      <c r="R83" s="7">
        <v>3.0037817036156274E-2</v>
      </c>
      <c r="S83">
        <f t="shared" si="5"/>
        <v>2.1845685117204564E-3</v>
      </c>
    </row>
    <row r="84" spans="1:22" x14ac:dyDescent="0.25">
      <c r="A84">
        <v>71134</v>
      </c>
      <c r="B84">
        <v>27249</v>
      </c>
      <c r="C84" t="s">
        <v>216</v>
      </c>
      <c r="D84" t="s">
        <v>245</v>
      </c>
      <c r="E84" t="s">
        <v>64</v>
      </c>
      <c r="F84">
        <v>120</v>
      </c>
      <c r="G84" s="6">
        <v>-4663.74</v>
      </c>
      <c r="H84" s="6">
        <v>4663.74</v>
      </c>
      <c r="I84" t="s">
        <v>2232</v>
      </c>
      <c r="J84" t="s">
        <v>116</v>
      </c>
      <c r="K84" t="s">
        <v>121</v>
      </c>
      <c r="L84">
        <v>23</v>
      </c>
      <c r="M84">
        <f t="shared" si="3"/>
        <v>4.3560606060606064E-3</v>
      </c>
      <c r="N84">
        <v>24</v>
      </c>
      <c r="O84">
        <f t="shared" si="4"/>
        <v>0.10454545454545455</v>
      </c>
      <c r="R84" s="7">
        <v>3.0034646192397804E-2</v>
      </c>
      <c r="S84">
        <f t="shared" si="5"/>
        <v>3.1399857382961344E-3</v>
      </c>
    </row>
    <row r="85" spans="1:22" x14ac:dyDescent="0.25">
      <c r="A85">
        <v>21196</v>
      </c>
      <c r="B85">
        <v>40486</v>
      </c>
      <c r="C85" t="s">
        <v>245</v>
      </c>
      <c r="D85" t="s">
        <v>197</v>
      </c>
      <c r="E85" t="s">
        <v>64</v>
      </c>
      <c r="F85">
        <v>120</v>
      </c>
      <c r="G85" s="6">
        <v>-4664.08</v>
      </c>
      <c r="H85" s="6">
        <v>4664.08</v>
      </c>
      <c r="I85" t="s">
        <v>2232</v>
      </c>
      <c r="J85" t="s">
        <v>116</v>
      </c>
      <c r="K85" t="s">
        <v>121</v>
      </c>
      <c r="L85">
        <v>199</v>
      </c>
      <c r="M85">
        <f t="shared" si="3"/>
        <v>3.7689393939393939E-2</v>
      </c>
      <c r="N85">
        <v>24</v>
      </c>
      <c r="O85">
        <f t="shared" si="4"/>
        <v>0.90454545454545454</v>
      </c>
      <c r="R85" s="7">
        <v>3.0032456740307484E-2</v>
      </c>
      <c r="S85">
        <f t="shared" si="5"/>
        <v>2.7165722233278133E-2</v>
      </c>
    </row>
    <row r="86" spans="1:22" x14ac:dyDescent="0.25">
      <c r="A86">
        <v>71237</v>
      </c>
      <c r="B86">
        <v>12748</v>
      </c>
      <c r="C86" t="s">
        <v>176</v>
      </c>
      <c r="D86" t="s">
        <v>195</v>
      </c>
      <c r="E86" t="s">
        <v>64</v>
      </c>
      <c r="F86">
        <v>120</v>
      </c>
      <c r="G86" s="6">
        <v>-4412.46</v>
      </c>
      <c r="H86" s="6">
        <v>4412.46</v>
      </c>
      <c r="I86" t="s">
        <v>2232</v>
      </c>
      <c r="J86" t="s">
        <v>116</v>
      </c>
      <c r="K86" t="s">
        <v>121</v>
      </c>
      <c r="L86">
        <v>1</v>
      </c>
      <c r="M86">
        <f t="shared" si="3"/>
        <v>1.8939393939393939E-4</v>
      </c>
      <c r="N86">
        <v>24</v>
      </c>
      <c r="O86">
        <f t="shared" si="4"/>
        <v>4.5454545454545452E-3</v>
      </c>
      <c r="R86" s="7">
        <v>3.0023075260922474E-2</v>
      </c>
      <c r="S86">
        <f t="shared" si="5"/>
        <v>1.3646852391328398E-4</v>
      </c>
    </row>
    <row r="87" spans="1:22" x14ac:dyDescent="0.25">
      <c r="A87">
        <v>14524</v>
      </c>
      <c r="B87">
        <v>36209</v>
      </c>
      <c r="C87" t="s">
        <v>195</v>
      </c>
      <c r="D87" t="s">
        <v>227</v>
      </c>
      <c r="E87" t="s">
        <v>64</v>
      </c>
      <c r="F87">
        <v>120</v>
      </c>
      <c r="G87" s="6">
        <v>-4415.1499999999996</v>
      </c>
      <c r="H87" s="6">
        <v>4415.1499999999996</v>
      </c>
      <c r="I87" t="s">
        <v>2232</v>
      </c>
      <c r="J87" t="s">
        <v>116</v>
      </c>
      <c r="K87" t="s">
        <v>121</v>
      </c>
      <c r="L87">
        <v>425</v>
      </c>
      <c r="M87">
        <f t="shared" si="3"/>
        <v>8.049242424242424E-2</v>
      </c>
      <c r="N87">
        <v>24</v>
      </c>
      <c r="O87">
        <f t="shared" si="4"/>
        <v>1.9318181818181817</v>
      </c>
      <c r="R87" s="7">
        <v>3.0004783227253883E-2</v>
      </c>
      <c r="S87">
        <f t="shared" si="5"/>
        <v>5.7963785779922269E-2</v>
      </c>
    </row>
    <row r="88" spans="1:22" x14ac:dyDescent="0.25">
      <c r="A88">
        <v>71130</v>
      </c>
      <c r="B88">
        <v>21293</v>
      </c>
      <c r="C88" t="s">
        <v>227</v>
      </c>
      <c r="D88" t="s">
        <v>228</v>
      </c>
      <c r="E88" t="s">
        <v>27</v>
      </c>
      <c r="F88">
        <v>120</v>
      </c>
      <c r="G88" s="6">
        <v>-4416.8999999999996</v>
      </c>
      <c r="H88" s="6">
        <v>4416.8999999999996</v>
      </c>
      <c r="I88" t="s">
        <v>2232</v>
      </c>
      <c r="J88" t="s">
        <v>116</v>
      </c>
      <c r="K88" t="s">
        <v>121</v>
      </c>
      <c r="L88">
        <v>557</v>
      </c>
      <c r="M88">
        <f t="shared" si="3"/>
        <v>0.10549242424242425</v>
      </c>
      <c r="N88">
        <v>24</v>
      </c>
      <c r="O88">
        <f t="shared" si="4"/>
        <v>2.5318181818181822</v>
      </c>
      <c r="R88" s="7">
        <v>2.9992895167608502E-2</v>
      </c>
      <c r="S88">
        <f t="shared" si="5"/>
        <v>7.5936557310717898E-2</v>
      </c>
    </row>
    <row r="89" spans="1:22" x14ac:dyDescent="0.25">
      <c r="A89">
        <v>62143</v>
      </c>
      <c r="B89">
        <v>29238</v>
      </c>
      <c r="C89" t="s">
        <v>228</v>
      </c>
      <c r="D89" t="s">
        <v>249</v>
      </c>
      <c r="E89" t="s">
        <v>27</v>
      </c>
      <c r="F89">
        <v>120</v>
      </c>
      <c r="G89" s="6">
        <v>-4418.72</v>
      </c>
      <c r="H89" s="6">
        <v>4418.72</v>
      </c>
      <c r="I89" t="s">
        <v>2232</v>
      </c>
      <c r="J89" t="s">
        <v>116</v>
      </c>
      <c r="K89" t="s">
        <v>121</v>
      </c>
      <c r="L89">
        <v>500</v>
      </c>
      <c r="M89">
        <f t="shared" si="3"/>
        <v>9.4696969696969696E-2</v>
      </c>
      <c r="N89">
        <v>24</v>
      </c>
      <c r="O89">
        <f t="shared" si="4"/>
        <v>2.2727272727272725</v>
      </c>
      <c r="R89" s="7">
        <v>2.9980541574440103E-2</v>
      </c>
      <c r="S89">
        <f t="shared" si="5"/>
        <v>6.8137594487363867E-2</v>
      </c>
      <c r="U89">
        <f>COUNT(S89:S90)</f>
        <v>2</v>
      </c>
      <c r="V89">
        <v>42</v>
      </c>
    </row>
    <row r="90" spans="1:22" x14ac:dyDescent="0.25">
      <c r="A90">
        <v>14282</v>
      </c>
      <c r="B90">
        <v>38182</v>
      </c>
      <c r="C90" t="s">
        <v>261</v>
      </c>
      <c r="D90" t="s">
        <v>249</v>
      </c>
      <c r="E90" t="s">
        <v>27</v>
      </c>
      <c r="F90">
        <v>120</v>
      </c>
      <c r="G90" s="6">
        <v>4418.8599999999997</v>
      </c>
      <c r="H90" s="6">
        <v>4418.8599999999997</v>
      </c>
      <c r="I90" t="s">
        <v>2232</v>
      </c>
      <c r="J90" t="s">
        <v>116</v>
      </c>
      <c r="K90" t="s">
        <v>121</v>
      </c>
      <c r="L90">
        <v>225</v>
      </c>
      <c r="M90">
        <f t="shared" si="3"/>
        <v>4.261363636363636E-2</v>
      </c>
      <c r="N90">
        <v>24</v>
      </c>
      <c r="O90">
        <f t="shared" si="4"/>
        <v>1.0227272727272727</v>
      </c>
      <c r="R90" s="7">
        <v>2.9979591719540784E-2</v>
      </c>
      <c r="S90">
        <f t="shared" si="5"/>
        <v>3.0660946076803076E-2</v>
      </c>
    </row>
    <row r="91" spans="1:22" x14ac:dyDescent="0.25">
      <c r="A91">
        <v>16485</v>
      </c>
      <c r="B91">
        <v>7680</v>
      </c>
      <c r="C91" t="s">
        <v>297</v>
      </c>
      <c r="D91" t="s">
        <v>298</v>
      </c>
      <c r="E91" t="s">
        <v>94</v>
      </c>
      <c r="F91">
        <v>75</v>
      </c>
      <c r="G91" s="6">
        <v>-4431.51</v>
      </c>
      <c r="H91" s="6">
        <v>4431.51</v>
      </c>
      <c r="I91" t="s">
        <v>2235</v>
      </c>
      <c r="J91" t="s">
        <v>116</v>
      </c>
      <c r="K91" t="s">
        <v>121</v>
      </c>
      <c r="L91">
        <v>490</v>
      </c>
      <c r="M91">
        <f t="shared" si="3"/>
        <v>9.2803030303030304E-2</v>
      </c>
      <c r="N91">
        <v>24</v>
      </c>
      <c r="O91">
        <f t="shared" si="4"/>
        <v>2.2272727272727275</v>
      </c>
      <c r="R91" s="7">
        <v>2.9664237589708653E-2</v>
      </c>
      <c r="S91">
        <f t="shared" si="5"/>
        <v>6.6070347358896553E-2</v>
      </c>
      <c r="U91">
        <f>COUNT(S91:S104)</f>
        <v>14</v>
      </c>
      <c r="V91">
        <v>36</v>
      </c>
    </row>
    <row r="92" spans="1:22" x14ac:dyDescent="0.25">
      <c r="A92">
        <v>51423</v>
      </c>
      <c r="B92">
        <v>40961</v>
      </c>
      <c r="C92" t="s">
        <v>298</v>
      </c>
      <c r="D92" t="s">
        <v>336</v>
      </c>
      <c r="E92" t="s">
        <v>94</v>
      </c>
      <c r="F92">
        <v>75</v>
      </c>
      <c r="G92" s="6">
        <v>-4431.6400000000003</v>
      </c>
      <c r="H92" s="6">
        <v>4431.6400000000003</v>
      </c>
      <c r="I92" t="s">
        <v>2248</v>
      </c>
      <c r="J92" t="s">
        <v>116</v>
      </c>
      <c r="K92" t="s">
        <v>121</v>
      </c>
      <c r="L92">
        <v>5</v>
      </c>
      <c r="M92">
        <f t="shared" si="3"/>
        <v>9.46969696969697E-4</v>
      </c>
      <c r="N92">
        <v>24</v>
      </c>
      <c r="O92">
        <f t="shared" si="4"/>
        <v>2.2727272727272728E-2</v>
      </c>
      <c r="R92" s="7">
        <v>2.9663367403753419E-2</v>
      </c>
      <c r="S92">
        <f t="shared" si="5"/>
        <v>6.7416744099439588E-4</v>
      </c>
    </row>
    <row r="93" spans="1:22" x14ac:dyDescent="0.25">
      <c r="A93">
        <v>71013</v>
      </c>
      <c r="B93">
        <v>38684</v>
      </c>
      <c r="C93" t="s">
        <v>336</v>
      </c>
      <c r="D93" t="s">
        <v>283</v>
      </c>
      <c r="E93" t="s">
        <v>94</v>
      </c>
      <c r="F93">
        <v>75</v>
      </c>
      <c r="G93" s="6">
        <v>-4431.78</v>
      </c>
      <c r="H93" s="6">
        <v>4431.78</v>
      </c>
      <c r="I93" t="s">
        <v>2235</v>
      </c>
      <c r="J93" t="s">
        <v>116</v>
      </c>
      <c r="K93" t="s">
        <v>121</v>
      </c>
      <c r="L93">
        <v>31</v>
      </c>
      <c r="M93">
        <f t="shared" si="3"/>
        <v>5.8712121212121209E-3</v>
      </c>
      <c r="N93">
        <v>24</v>
      </c>
      <c r="O93">
        <f t="shared" si="4"/>
        <v>0.1409090909090909</v>
      </c>
      <c r="R93" s="7">
        <v>2.9662430337509944E-2</v>
      </c>
      <c r="S93">
        <f t="shared" si="5"/>
        <v>4.1797060930127642E-3</v>
      </c>
    </row>
    <row r="94" spans="1:22" x14ac:dyDescent="0.25">
      <c r="A94">
        <v>46333</v>
      </c>
      <c r="B94">
        <v>42522</v>
      </c>
      <c r="C94" t="s">
        <v>261</v>
      </c>
      <c r="D94" t="s">
        <v>244</v>
      </c>
      <c r="E94" t="s">
        <v>27</v>
      </c>
      <c r="F94">
        <v>120</v>
      </c>
      <c r="G94" s="6">
        <v>-4693.62</v>
      </c>
      <c r="H94" s="6">
        <v>4693.62</v>
      </c>
      <c r="I94" t="s">
        <v>2232</v>
      </c>
      <c r="J94" t="s">
        <v>116</v>
      </c>
      <c r="K94" t="s">
        <v>121</v>
      </c>
      <c r="L94">
        <v>30</v>
      </c>
      <c r="M94">
        <f t="shared" si="3"/>
        <v>5.681818181818182E-3</v>
      </c>
      <c r="N94">
        <v>24</v>
      </c>
      <c r="O94">
        <f t="shared" si="4"/>
        <v>0.13636363636363635</v>
      </c>
      <c r="R94" s="7">
        <v>2.8224615257692352E-2</v>
      </c>
      <c r="S94">
        <f t="shared" si="5"/>
        <v>3.8488111715035021E-3</v>
      </c>
    </row>
    <row r="95" spans="1:22" x14ac:dyDescent="0.25">
      <c r="A95">
        <v>29729</v>
      </c>
      <c r="B95">
        <v>27048</v>
      </c>
      <c r="C95" t="s">
        <v>243</v>
      </c>
      <c r="D95" t="s">
        <v>244</v>
      </c>
      <c r="E95" t="s">
        <v>27</v>
      </c>
      <c r="F95">
        <v>120</v>
      </c>
      <c r="G95" s="6">
        <v>4694.13</v>
      </c>
      <c r="H95" s="6">
        <v>4694.13</v>
      </c>
      <c r="I95" t="s">
        <v>2232</v>
      </c>
      <c r="J95" t="s">
        <v>116</v>
      </c>
      <c r="K95" t="s">
        <v>121</v>
      </c>
      <c r="L95">
        <v>80</v>
      </c>
      <c r="M95">
        <f t="shared" si="3"/>
        <v>1.5151515151515152E-2</v>
      </c>
      <c r="N95">
        <v>24</v>
      </c>
      <c r="O95">
        <f t="shared" si="4"/>
        <v>0.36363636363636365</v>
      </c>
      <c r="R95" s="7">
        <v>2.8221548756811161E-2</v>
      </c>
      <c r="S95">
        <f t="shared" si="5"/>
        <v>1.0262381366113149E-2</v>
      </c>
    </row>
    <row r="96" spans="1:22" x14ac:dyDescent="0.25">
      <c r="A96">
        <v>67049</v>
      </c>
      <c r="B96">
        <v>827</v>
      </c>
      <c r="C96" t="s">
        <v>126</v>
      </c>
      <c r="D96" t="s">
        <v>130</v>
      </c>
      <c r="E96" t="s">
        <v>27</v>
      </c>
      <c r="F96">
        <v>120</v>
      </c>
      <c r="G96" s="6">
        <v>4517.1899999999996</v>
      </c>
      <c r="H96" s="6">
        <v>4517.1899999999996</v>
      </c>
      <c r="I96" t="s">
        <v>2232</v>
      </c>
      <c r="J96" t="s">
        <v>116</v>
      </c>
      <c r="K96" t="s">
        <v>121</v>
      </c>
      <c r="L96">
        <v>361</v>
      </c>
      <c r="M96">
        <f t="shared" si="3"/>
        <v>6.8371212121212124E-2</v>
      </c>
      <c r="N96">
        <v>24</v>
      </c>
      <c r="O96">
        <f t="shared" si="4"/>
        <v>1.6409090909090911</v>
      </c>
      <c r="R96" s="7">
        <v>2.8212571345573069E-2</v>
      </c>
      <c r="S96">
        <f t="shared" si="5"/>
        <v>4.6294264798872178E-2</v>
      </c>
    </row>
    <row r="97" spans="1:22" x14ac:dyDescent="0.25">
      <c r="A97">
        <v>21506</v>
      </c>
      <c r="B97">
        <v>37666</v>
      </c>
      <c r="C97" t="s">
        <v>259</v>
      </c>
      <c r="D97" t="s">
        <v>243</v>
      </c>
      <c r="E97" t="s">
        <v>27</v>
      </c>
      <c r="F97">
        <v>120</v>
      </c>
      <c r="G97" s="6">
        <v>4696.29</v>
      </c>
      <c r="H97" s="6">
        <v>4696.29</v>
      </c>
      <c r="I97" t="s">
        <v>2232</v>
      </c>
      <c r="J97" t="s">
        <v>116</v>
      </c>
      <c r="K97" t="s">
        <v>121</v>
      </c>
      <c r="L97">
        <v>118</v>
      </c>
      <c r="M97">
        <f t="shared" si="3"/>
        <v>2.234848484848485E-2</v>
      </c>
      <c r="N97">
        <v>24</v>
      </c>
      <c r="O97">
        <f t="shared" si="4"/>
        <v>0.53636363636363638</v>
      </c>
      <c r="R97" s="7">
        <v>2.8208568607519975E-2</v>
      </c>
      <c r="S97">
        <f t="shared" si="5"/>
        <v>1.5130050434942532E-2</v>
      </c>
    </row>
    <row r="98" spans="1:22" x14ac:dyDescent="0.25">
      <c r="A98">
        <v>45728</v>
      </c>
      <c r="B98">
        <v>787</v>
      </c>
      <c r="C98" t="s">
        <v>125</v>
      </c>
      <c r="D98" t="s">
        <v>126</v>
      </c>
      <c r="E98" t="s">
        <v>27</v>
      </c>
      <c r="F98">
        <v>120</v>
      </c>
      <c r="G98" s="6">
        <v>4518.51</v>
      </c>
      <c r="H98" s="6">
        <v>4518.51</v>
      </c>
      <c r="I98" t="s">
        <v>2232</v>
      </c>
      <c r="J98" t="s">
        <v>116</v>
      </c>
      <c r="K98" t="s">
        <v>121</v>
      </c>
      <c r="L98">
        <v>76</v>
      </c>
      <c r="M98">
        <f t="shared" si="3"/>
        <v>1.4393939393939395E-2</v>
      </c>
      <c r="N98">
        <v>24</v>
      </c>
      <c r="O98">
        <f t="shared" si="4"/>
        <v>0.34545454545454546</v>
      </c>
      <c r="R98" s="7">
        <v>2.8204329559193005E-2</v>
      </c>
      <c r="S98">
        <f t="shared" si="5"/>
        <v>9.7433138477212196E-3</v>
      </c>
      <c r="T98">
        <f>SUM(S98:S248)</f>
        <v>5.324406556972817</v>
      </c>
    </row>
    <row r="99" spans="1:22" x14ac:dyDescent="0.25">
      <c r="A99">
        <v>26750</v>
      </c>
      <c r="B99">
        <v>37230</v>
      </c>
      <c r="C99" t="s">
        <v>130</v>
      </c>
      <c r="D99" t="s">
        <v>259</v>
      </c>
      <c r="E99" t="s">
        <v>27</v>
      </c>
      <c r="F99">
        <v>120</v>
      </c>
      <c r="G99" s="6">
        <v>4697.7299999999996</v>
      </c>
      <c r="H99" s="6">
        <v>4697.7299999999996</v>
      </c>
      <c r="I99" t="s">
        <v>2232</v>
      </c>
      <c r="J99" t="s">
        <v>116</v>
      </c>
      <c r="K99" t="s">
        <v>121</v>
      </c>
      <c r="L99">
        <v>186</v>
      </c>
      <c r="M99">
        <f t="shared" si="3"/>
        <v>3.5227272727272725E-2</v>
      </c>
      <c r="N99">
        <v>24</v>
      </c>
      <c r="O99">
        <f t="shared" si="4"/>
        <v>0.84545454545454546</v>
      </c>
      <c r="R99" s="7">
        <v>2.8199921806023331E-2</v>
      </c>
      <c r="S99">
        <f t="shared" si="5"/>
        <v>2.3841752072365181E-2</v>
      </c>
    </row>
    <row r="100" spans="1:22" x14ac:dyDescent="0.25">
      <c r="A100">
        <v>67792</v>
      </c>
      <c r="B100">
        <v>6322</v>
      </c>
      <c r="C100" t="s">
        <v>160</v>
      </c>
      <c r="D100" t="s">
        <v>125</v>
      </c>
      <c r="E100" t="s">
        <v>27</v>
      </c>
      <c r="F100">
        <v>120</v>
      </c>
      <c r="G100" s="6">
        <v>4520.8500000000004</v>
      </c>
      <c r="H100" s="6">
        <v>4520.8500000000004</v>
      </c>
      <c r="I100" t="s">
        <v>2232</v>
      </c>
      <c r="J100" t="s">
        <v>116</v>
      </c>
      <c r="K100" t="s">
        <v>121</v>
      </c>
      <c r="L100">
        <v>402</v>
      </c>
      <c r="M100">
        <f t="shared" si="3"/>
        <v>7.6136363636363641E-2</v>
      </c>
      <c r="N100">
        <v>24</v>
      </c>
      <c r="O100">
        <f t="shared" si="4"/>
        <v>1.8272727272727274</v>
      </c>
      <c r="R100" s="7">
        <v>2.8189730948053836E-2</v>
      </c>
      <c r="S100">
        <f t="shared" si="5"/>
        <v>5.1510326550534738E-2</v>
      </c>
    </row>
    <row r="101" spans="1:22" x14ac:dyDescent="0.25">
      <c r="A101">
        <v>51094</v>
      </c>
      <c r="B101">
        <v>17375</v>
      </c>
      <c r="C101" t="s">
        <v>204</v>
      </c>
      <c r="D101" t="s">
        <v>160</v>
      </c>
      <c r="E101" t="s">
        <v>27</v>
      </c>
      <c r="F101">
        <v>120</v>
      </c>
      <c r="G101" s="6">
        <v>4522.3599999999997</v>
      </c>
      <c r="H101" s="6">
        <v>4522.3599999999997</v>
      </c>
      <c r="I101" t="s">
        <v>2232</v>
      </c>
      <c r="J101" t="s">
        <v>116</v>
      </c>
      <c r="K101" t="s">
        <v>121</v>
      </c>
      <c r="L101">
        <v>141</v>
      </c>
      <c r="M101">
        <f t="shared" si="3"/>
        <v>2.6704545454545453E-2</v>
      </c>
      <c r="N101">
        <v>24</v>
      </c>
      <c r="O101">
        <f t="shared" si="4"/>
        <v>0.64090909090909087</v>
      </c>
      <c r="R101" s="7">
        <v>2.8180318496649804E-2</v>
      </c>
      <c r="S101">
        <f t="shared" si="5"/>
        <v>1.8061022309216464E-2</v>
      </c>
    </row>
    <row r="102" spans="1:22" x14ac:dyDescent="0.25">
      <c r="A102">
        <v>70245</v>
      </c>
      <c r="B102">
        <v>5793</v>
      </c>
      <c r="C102" t="s">
        <v>277</v>
      </c>
      <c r="D102" t="s">
        <v>287</v>
      </c>
      <c r="E102" t="s">
        <v>94</v>
      </c>
      <c r="F102">
        <v>85</v>
      </c>
      <c r="G102" s="6">
        <v>-4696.3500000000004</v>
      </c>
      <c r="H102" s="6">
        <v>4696.3500000000004</v>
      </c>
      <c r="I102" t="s">
        <v>2235</v>
      </c>
      <c r="J102" t="s">
        <v>116</v>
      </c>
      <c r="K102" t="s">
        <v>121</v>
      </c>
      <c r="L102">
        <v>29</v>
      </c>
      <c r="M102">
        <f t="shared" si="3"/>
        <v>5.4924242424242422E-3</v>
      </c>
      <c r="N102">
        <v>24</v>
      </c>
      <c r="O102">
        <f t="shared" si="4"/>
        <v>0.13181818181818181</v>
      </c>
      <c r="R102" s="7">
        <v>2.7991390233089483E-2</v>
      </c>
      <c r="S102">
        <f t="shared" si="5"/>
        <v>3.6897741670890681E-3</v>
      </c>
    </row>
    <row r="103" spans="1:22" x14ac:dyDescent="0.25">
      <c r="A103">
        <v>68906</v>
      </c>
      <c r="B103">
        <v>19397</v>
      </c>
      <c r="C103" t="s">
        <v>218</v>
      </c>
      <c r="D103" t="s">
        <v>219</v>
      </c>
      <c r="E103" t="s">
        <v>94</v>
      </c>
      <c r="F103">
        <v>120</v>
      </c>
      <c r="G103" s="6">
        <v>4497.82</v>
      </c>
      <c r="H103" s="6">
        <v>4497.82</v>
      </c>
      <c r="I103" t="s">
        <v>2232</v>
      </c>
      <c r="J103" t="s">
        <v>116</v>
      </c>
      <c r="K103" t="s">
        <v>121</v>
      </c>
      <c r="L103">
        <v>99</v>
      </c>
      <c r="M103">
        <f t="shared" si="3"/>
        <v>1.8749999999999999E-2</v>
      </c>
      <c r="N103">
        <v>24</v>
      </c>
      <c r="O103">
        <f t="shared" si="4"/>
        <v>0.44999999999999996</v>
      </c>
      <c r="R103" s="7">
        <v>2.748404756122164E-2</v>
      </c>
      <c r="S103">
        <f t="shared" si="5"/>
        <v>1.2367821402549736E-2</v>
      </c>
    </row>
    <row r="104" spans="1:22" x14ac:dyDescent="0.25">
      <c r="A104">
        <v>27799</v>
      </c>
      <c r="B104">
        <v>19190</v>
      </c>
      <c r="C104" t="s">
        <v>217</v>
      </c>
      <c r="D104" t="s">
        <v>218</v>
      </c>
      <c r="E104" t="s">
        <v>94</v>
      </c>
      <c r="F104">
        <v>120</v>
      </c>
      <c r="G104" s="6">
        <v>4499.6099999999997</v>
      </c>
      <c r="H104" s="6">
        <v>4499.6099999999997</v>
      </c>
      <c r="I104" t="s">
        <v>2232</v>
      </c>
      <c r="J104" t="s">
        <v>116</v>
      </c>
      <c r="K104" t="s">
        <v>121</v>
      </c>
      <c r="L104">
        <v>224</v>
      </c>
      <c r="M104">
        <f t="shared" si="3"/>
        <v>4.2424242424242427E-2</v>
      </c>
      <c r="N104">
        <v>24</v>
      </c>
      <c r="O104">
        <f t="shared" si="4"/>
        <v>1.0181818181818183</v>
      </c>
      <c r="R104" s="7">
        <v>2.7473114070289184E-2</v>
      </c>
      <c r="S104">
        <f t="shared" si="5"/>
        <v>2.7972625235203535E-2</v>
      </c>
    </row>
    <row r="105" spans="1:22" x14ac:dyDescent="0.25">
      <c r="A105">
        <v>31704</v>
      </c>
      <c r="B105">
        <v>43227</v>
      </c>
      <c r="C105" t="s">
        <v>144</v>
      </c>
      <c r="D105" t="s">
        <v>217</v>
      </c>
      <c r="E105" t="s">
        <v>27</v>
      </c>
      <c r="F105">
        <v>120</v>
      </c>
      <c r="G105" s="6">
        <v>4500.1099999999997</v>
      </c>
      <c r="H105" s="6">
        <v>4500.1099999999997</v>
      </c>
      <c r="I105" t="s">
        <v>2232</v>
      </c>
      <c r="J105" t="s">
        <v>116</v>
      </c>
      <c r="K105" t="s">
        <v>121</v>
      </c>
      <c r="L105">
        <v>181</v>
      </c>
      <c r="M105">
        <f t="shared" si="3"/>
        <v>3.4280303030303029E-2</v>
      </c>
      <c r="N105">
        <v>24</v>
      </c>
      <c r="O105">
        <f t="shared" si="4"/>
        <v>0.82272727272727275</v>
      </c>
      <c r="R105" s="7">
        <v>2.7470061576675663E-2</v>
      </c>
      <c r="S105">
        <f t="shared" si="5"/>
        <v>2.2600368842628615E-2</v>
      </c>
      <c r="U105">
        <f>COUNT(S105:S121)</f>
        <v>17</v>
      </c>
      <c r="V105">
        <v>30</v>
      </c>
    </row>
    <row r="106" spans="1:22" x14ac:dyDescent="0.25">
      <c r="A106">
        <v>54376</v>
      </c>
      <c r="B106">
        <v>13981</v>
      </c>
      <c r="C106" t="s">
        <v>203</v>
      </c>
      <c r="D106" t="s">
        <v>204</v>
      </c>
      <c r="E106" t="s">
        <v>27</v>
      </c>
      <c r="F106">
        <v>120</v>
      </c>
      <c r="G106" s="6">
        <v>4642.22</v>
      </c>
      <c r="H106" s="6">
        <v>4642.22</v>
      </c>
      <c r="I106" t="s">
        <v>2232</v>
      </c>
      <c r="J106" t="s">
        <v>116</v>
      </c>
      <c r="K106" t="s">
        <v>121</v>
      </c>
      <c r="L106">
        <v>387</v>
      </c>
      <c r="M106">
        <f t="shared" si="3"/>
        <v>7.3295454545454539E-2</v>
      </c>
      <c r="N106">
        <v>24</v>
      </c>
      <c r="O106">
        <f t="shared" si="4"/>
        <v>1.7590909090909088</v>
      </c>
      <c r="R106" s="7">
        <v>2.7452715544827515E-2</v>
      </c>
      <c r="S106">
        <f t="shared" si="5"/>
        <v>4.8291822344764757E-2</v>
      </c>
    </row>
    <row r="107" spans="1:22" x14ac:dyDescent="0.25">
      <c r="A107">
        <v>68322</v>
      </c>
      <c r="B107">
        <v>36142</v>
      </c>
      <c r="C107" t="s">
        <v>211</v>
      </c>
      <c r="D107" t="s">
        <v>203</v>
      </c>
      <c r="E107" t="s">
        <v>27</v>
      </c>
      <c r="F107">
        <v>120</v>
      </c>
      <c r="G107" s="6">
        <v>4643</v>
      </c>
      <c r="H107" s="6">
        <v>4643</v>
      </c>
      <c r="I107" t="s">
        <v>2232</v>
      </c>
      <c r="J107" t="s">
        <v>116</v>
      </c>
      <c r="K107" t="s">
        <v>121</v>
      </c>
      <c r="L107">
        <v>303</v>
      </c>
      <c r="M107">
        <f t="shared" si="3"/>
        <v>5.7386363636363638E-2</v>
      </c>
      <c r="N107">
        <v>24</v>
      </c>
      <c r="O107">
        <f t="shared" si="4"/>
        <v>1.3772727272727274</v>
      </c>
      <c r="R107" s="7">
        <v>2.744810363052104E-2</v>
      </c>
      <c r="S107">
        <f t="shared" si="5"/>
        <v>3.7803524545672165E-2</v>
      </c>
    </row>
    <row r="108" spans="1:22" x14ac:dyDescent="0.25">
      <c r="A108">
        <v>69878</v>
      </c>
      <c r="B108">
        <v>21166</v>
      </c>
      <c r="C108" t="s">
        <v>219</v>
      </c>
      <c r="D108" t="s">
        <v>211</v>
      </c>
      <c r="E108" t="s">
        <v>27</v>
      </c>
      <c r="F108">
        <v>120</v>
      </c>
      <c r="G108" s="6">
        <v>4643.75</v>
      </c>
      <c r="H108" s="6">
        <v>4643.75</v>
      </c>
      <c r="I108" t="s">
        <v>2232</v>
      </c>
      <c r="J108" t="s">
        <v>116</v>
      </c>
      <c r="K108" t="s">
        <v>121</v>
      </c>
      <c r="L108">
        <v>7</v>
      </c>
      <c r="M108">
        <f t="shared" si="3"/>
        <v>1.3257575757575758E-3</v>
      </c>
      <c r="N108">
        <v>24</v>
      </c>
      <c r="O108">
        <f t="shared" si="4"/>
        <v>3.1818181818181822E-2</v>
      </c>
      <c r="R108" s="7">
        <v>2.7443670558602248E-2</v>
      </c>
      <c r="S108">
        <f t="shared" si="5"/>
        <v>8.7320769959188982E-4</v>
      </c>
    </row>
    <row r="109" spans="1:22" x14ac:dyDescent="0.25">
      <c r="A109">
        <v>69968</v>
      </c>
      <c r="B109">
        <v>4502</v>
      </c>
      <c r="C109" t="s">
        <v>283</v>
      </c>
      <c r="D109" t="s">
        <v>284</v>
      </c>
      <c r="E109" t="s">
        <v>94</v>
      </c>
      <c r="F109">
        <v>75</v>
      </c>
      <c r="G109" s="6">
        <v>-4792.7700000000004</v>
      </c>
      <c r="H109" s="6">
        <v>4792.7700000000004</v>
      </c>
      <c r="I109" t="s">
        <v>2235</v>
      </c>
      <c r="J109" t="s">
        <v>116</v>
      </c>
      <c r="K109" t="s">
        <v>121</v>
      </c>
      <c r="L109">
        <v>4</v>
      </c>
      <c r="M109">
        <f t="shared" si="3"/>
        <v>7.5757575757575758E-4</v>
      </c>
      <c r="N109">
        <v>24</v>
      </c>
      <c r="O109">
        <f t="shared" si="4"/>
        <v>1.8181818181818181E-2</v>
      </c>
      <c r="R109" s="7">
        <v>2.7428264974361339E-2</v>
      </c>
      <c r="S109">
        <f t="shared" si="5"/>
        <v>4.9869572680656974E-4</v>
      </c>
    </row>
    <row r="110" spans="1:22" x14ac:dyDescent="0.25">
      <c r="A110">
        <v>66760</v>
      </c>
      <c r="B110">
        <v>2336</v>
      </c>
      <c r="C110" t="s">
        <v>143</v>
      </c>
      <c r="D110" t="s">
        <v>144</v>
      </c>
      <c r="E110" t="s">
        <v>27</v>
      </c>
      <c r="F110">
        <v>120</v>
      </c>
      <c r="G110" s="6">
        <v>4507.0200000000004</v>
      </c>
      <c r="H110" s="6">
        <v>4507.0200000000004</v>
      </c>
      <c r="I110" t="s">
        <v>2232</v>
      </c>
      <c r="J110" t="s">
        <v>116</v>
      </c>
      <c r="K110" t="s">
        <v>121</v>
      </c>
      <c r="L110">
        <v>209</v>
      </c>
      <c r="M110">
        <f t="shared" si="3"/>
        <v>3.9583333333333331E-2</v>
      </c>
      <c r="N110">
        <v>24</v>
      </c>
      <c r="O110">
        <f t="shared" si="4"/>
        <v>0.95</v>
      </c>
      <c r="R110" s="7">
        <v>2.7427945472133227E-2</v>
      </c>
      <c r="S110">
        <f t="shared" si="5"/>
        <v>2.6056548198526566E-2</v>
      </c>
    </row>
    <row r="111" spans="1:22" x14ac:dyDescent="0.25">
      <c r="A111">
        <v>15255</v>
      </c>
      <c r="B111">
        <v>6703</v>
      </c>
      <c r="C111" t="s">
        <v>161</v>
      </c>
      <c r="D111" t="s">
        <v>143</v>
      </c>
      <c r="E111" t="s">
        <v>27</v>
      </c>
      <c r="F111">
        <v>120</v>
      </c>
      <c r="G111" s="6">
        <v>4510.3100000000004</v>
      </c>
      <c r="H111" s="6">
        <v>4510.3100000000004</v>
      </c>
      <c r="I111" t="s">
        <v>2232</v>
      </c>
      <c r="J111" t="s">
        <v>116</v>
      </c>
      <c r="K111" t="s">
        <v>121</v>
      </c>
      <c r="L111">
        <v>413</v>
      </c>
      <c r="M111">
        <f t="shared" si="3"/>
        <v>7.8219696969696967E-2</v>
      </c>
      <c r="N111">
        <v>24</v>
      </c>
      <c r="O111">
        <f t="shared" si="4"/>
        <v>1.8772727272727272</v>
      </c>
      <c r="R111" s="7">
        <v>2.7407938434789159E-2</v>
      </c>
      <c r="S111">
        <f t="shared" si="5"/>
        <v>5.145217533439965E-2</v>
      </c>
    </row>
    <row r="112" spans="1:22" x14ac:dyDescent="0.25">
      <c r="A112">
        <v>50647</v>
      </c>
      <c r="B112">
        <v>11910</v>
      </c>
      <c r="C112" t="s">
        <v>186</v>
      </c>
      <c r="D112" t="s">
        <v>161</v>
      </c>
      <c r="E112" t="s">
        <v>70</v>
      </c>
      <c r="F112">
        <v>120</v>
      </c>
      <c r="G112" s="6">
        <v>4512.1000000000004</v>
      </c>
      <c r="H112" s="6">
        <v>4512.1000000000004</v>
      </c>
      <c r="I112" t="s">
        <v>2232</v>
      </c>
      <c r="J112" t="s">
        <v>116</v>
      </c>
      <c r="K112" t="s">
        <v>121</v>
      </c>
      <c r="L112">
        <v>104</v>
      </c>
      <c r="M112">
        <f t="shared" si="3"/>
        <v>1.9696969696969695E-2</v>
      </c>
      <c r="N112">
        <v>24</v>
      </c>
      <c r="O112">
        <f t="shared" si="4"/>
        <v>0.47272727272727266</v>
      </c>
      <c r="R112" s="7">
        <v>2.7397065402321293E-2</v>
      </c>
      <c r="S112">
        <f t="shared" si="5"/>
        <v>1.2951340008370064E-2</v>
      </c>
    </row>
    <row r="113" spans="1:22" x14ac:dyDescent="0.25">
      <c r="A113">
        <v>21762</v>
      </c>
      <c r="B113">
        <v>347726</v>
      </c>
      <c r="C113" t="s">
        <v>212</v>
      </c>
      <c r="D113" t="s">
        <v>186</v>
      </c>
      <c r="E113" t="s">
        <v>70</v>
      </c>
      <c r="F113">
        <v>120</v>
      </c>
      <c r="G113" s="6">
        <v>4513.8599999999997</v>
      </c>
      <c r="H113" s="6">
        <v>4513.8599999999997</v>
      </c>
      <c r="I113" t="s">
        <v>2232</v>
      </c>
      <c r="J113" t="s">
        <v>116</v>
      </c>
      <c r="K113" t="s">
        <v>121</v>
      </c>
      <c r="L113">
        <v>938</v>
      </c>
      <c r="M113">
        <f t="shared" si="3"/>
        <v>0.17765151515151514</v>
      </c>
      <c r="N113">
        <v>24</v>
      </c>
      <c r="O113">
        <f t="shared" si="4"/>
        <v>4.2636363636363637</v>
      </c>
      <c r="R113" s="7">
        <v>2.7386383007406947E-2</v>
      </c>
      <c r="S113">
        <f t="shared" si="5"/>
        <v>0.11676557845885326</v>
      </c>
    </row>
    <row r="114" spans="1:22" x14ac:dyDescent="0.25">
      <c r="A114">
        <v>69713</v>
      </c>
      <c r="B114">
        <v>5964</v>
      </c>
      <c r="C114" t="s">
        <v>284</v>
      </c>
      <c r="D114" t="s">
        <v>288</v>
      </c>
      <c r="E114" t="s">
        <v>94</v>
      </c>
      <c r="F114">
        <v>75</v>
      </c>
      <c r="G114" s="6">
        <v>-4847</v>
      </c>
      <c r="H114" s="6">
        <v>4847</v>
      </c>
      <c r="I114" t="s">
        <v>2235</v>
      </c>
      <c r="J114" t="s">
        <v>116</v>
      </c>
      <c r="K114" t="s">
        <v>121</v>
      </c>
      <c r="L114">
        <v>613</v>
      </c>
      <c r="M114">
        <f t="shared" si="3"/>
        <v>0.11609848484848485</v>
      </c>
      <c r="N114">
        <v>24</v>
      </c>
      <c r="O114">
        <f t="shared" si="4"/>
        <v>2.7863636363636366</v>
      </c>
      <c r="R114" s="7">
        <v>2.7121387563682649E-2</v>
      </c>
      <c r="S114">
        <f t="shared" si="5"/>
        <v>7.5570048075170301E-2</v>
      </c>
    </row>
    <row r="115" spans="1:22" x14ac:dyDescent="0.25">
      <c r="A115">
        <v>13777</v>
      </c>
      <c r="B115">
        <v>30544</v>
      </c>
      <c r="C115" t="s">
        <v>288</v>
      </c>
      <c r="D115" t="s">
        <v>325</v>
      </c>
      <c r="E115" t="s">
        <v>94</v>
      </c>
      <c r="F115">
        <v>75</v>
      </c>
      <c r="G115" s="6">
        <v>-4858.79</v>
      </c>
      <c r="H115" s="6">
        <v>4858.79</v>
      </c>
      <c r="I115" t="s">
        <v>2235</v>
      </c>
      <c r="J115" t="s">
        <v>116</v>
      </c>
      <c r="K115" t="s">
        <v>121</v>
      </c>
      <c r="L115">
        <v>614</v>
      </c>
      <c r="M115">
        <f t="shared" si="3"/>
        <v>0.11628787878787879</v>
      </c>
      <c r="N115">
        <v>24</v>
      </c>
      <c r="O115">
        <f t="shared" si="4"/>
        <v>2.790909090909091</v>
      </c>
      <c r="R115" s="7">
        <v>2.7055576701435914E-2</v>
      </c>
      <c r="S115">
        <f t="shared" si="5"/>
        <v>7.5509654975825694E-2</v>
      </c>
    </row>
    <row r="116" spans="1:22" x14ac:dyDescent="0.25">
      <c r="A116">
        <v>44092</v>
      </c>
      <c r="B116">
        <v>17431</v>
      </c>
      <c r="C116" t="s">
        <v>199</v>
      </c>
      <c r="D116" t="s">
        <v>212</v>
      </c>
      <c r="E116" t="s">
        <v>27</v>
      </c>
      <c r="F116">
        <v>85</v>
      </c>
      <c r="G116" s="6">
        <v>5005.63</v>
      </c>
      <c r="H116" s="6">
        <v>5005.63</v>
      </c>
      <c r="I116" t="s">
        <v>2232</v>
      </c>
      <c r="J116" t="s">
        <v>116</v>
      </c>
      <c r="K116" t="s">
        <v>121</v>
      </c>
      <c r="L116">
        <v>118</v>
      </c>
      <c r="M116">
        <f t="shared" si="3"/>
        <v>2.234848484848485E-2</v>
      </c>
      <c r="N116">
        <v>24</v>
      </c>
      <c r="O116">
        <f t="shared" si="4"/>
        <v>0.53636363636363638</v>
      </c>
      <c r="R116" s="7">
        <v>2.4695852230750954E-2</v>
      </c>
      <c r="S116">
        <f t="shared" si="5"/>
        <v>1.3245957105584603E-2</v>
      </c>
    </row>
    <row r="117" spans="1:22" x14ac:dyDescent="0.25">
      <c r="A117">
        <v>71056</v>
      </c>
      <c r="B117">
        <v>13578</v>
      </c>
      <c r="C117" t="s">
        <v>198</v>
      </c>
      <c r="D117" t="s">
        <v>199</v>
      </c>
      <c r="E117" t="s">
        <v>27</v>
      </c>
      <c r="F117">
        <v>120</v>
      </c>
      <c r="G117" s="6">
        <v>5005.76</v>
      </c>
      <c r="H117" s="6">
        <v>5005.76</v>
      </c>
      <c r="I117" t="s">
        <v>2232</v>
      </c>
      <c r="J117" t="s">
        <v>116</v>
      </c>
      <c r="K117" t="s">
        <v>121</v>
      </c>
      <c r="L117">
        <v>10</v>
      </c>
      <c r="M117">
        <f t="shared" si="3"/>
        <v>1.893939393939394E-3</v>
      </c>
      <c r="N117">
        <v>24</v>
      </c>
      <c r="O117">
        <f t="shared" si="4"/>
        <v>4.5454545454545456E-2</v>
      </c>
      <c r="R117" s="7">
        <v>2.469521087743198E-2</v>
      </c>
      <c r="S117">
        <f t="shared" si="5"/>
        <v>1.1225095853378173E-3</v>
      </c>
    </row>
    <row r="118" spans="1:22" x14ac:dyDescent="0.25">
      <c r="A118">
        <v>53310</v>
      </c>
      <c r="B118">
        <v>17001</v>
      </c>
      <c r="C118" t="s">
        <v>198</v>
      </c>
      <c r="D118" t="s">
        <v>189</v>
      </c>
      <c r="E118" t="s">
        <v>27</v>
      </c>
      <c r="F118">
        <v>120</v>
      </c>
      <c r="G118" s="6">
        <v>-5009.8900000000003</v>
      </c>
      <c r="H118" s="6">
        <v>5009.8900000000003</v>
      </c>
      <c r="I118" t="s">
        <v>2232</v>
      </c>
      <c r="J118" t="s">
        <v>116</v>
      </c>
      <c r="K118" t="s">
        <v>121</v>
      </c>
      <c r="L118">
        <v>575</v>
      </c>
      <c r="M118">
        <f t="shared" si="3"/>
        <v>0.10890151515151515</v>
      </c>
      <c r="N118">
        <v>24</v>
      </c>
      <c r="O118">
        <f t="shared" si="4"/>
        <v>2.6136363636363638</v>
      </c>
      <c r="R118" s="7">
        <v>2.4674852901323961E-2</v>
      </c>
      <c r="S118">
        <f t="shared" si="5"/>
        <v>6.4491092810278539E-2</v>
      </c>
    </row>
    <row r="119" spans="1:22" x14ac:dyDescent="0.25">
      <c r="A119">
        <v>27368</v>
      </c>
      <c r="B119">
        <v>12206</v>
      </c>
      <c r="C119" t="s">
        <v>189</v>
      </c>
      <c r="D119" t="s">
        <v>162</v>
      </c>
      <c r="E119" t="s">
        <v>27</v>
      </c>
      <c r="F119">
        <v>120</v>
      </c>
      <c r="G119" s="6">
        <v>-5012.71</v>
      </c>
      <c r="H119" s="6">
        <v>5012.71</v>
      </c>
      <c r="I119" t="s">
        <v>2232</v>
      </c>
      <c r="J119" t="s">
        <v>116</v>
      </c>
      <c r="K119" t="s">
        <v>121</v>
      </c>
      <c r="L119">
        <v>457</v>
      </c>
      <c r="M119">
        <f t="shared" si="3"/>
        <v>8.6553030303030298E-2</v>
      </c>
      <c r="N119">
        <v>24</v>
      </c>
      <c r="O119">
        <f t="shared" si="4"/>
        <v>2.0772727272727272</v>
      </c>
      <c r="R119" s="7">
        <v>2.4660971570630238E-2</v>
      </c>
      <c r="S119">
        <f t="shared" si="5"/>
        <v>5.1227563671718261E-2</v>
      </c>
    </row>
    <row r="120" spans="1:22" x14ac:dyDescent="0.25">
      <c r="A120">
        <v>70242</v>
      </c>
      <c r="B120">
        <v>6889</v>
      </c>
      <c r="C120" t="s">
        <v>162</v>
      </c>
      <c r="D120" t="s">
        <v>163</v>
      </c>
      <c r="E120" t="s">
        <v>27</v>
      </c>
      <c r="F120">
        <v>120</v>
      </c>
      <c r="G120" s="6">
        <v>-5017.6899999999996</v>
      </c>
      <c r="H120" s="6">
        <v>5017.6899999999996</v>
      </c>
      <c r="I120" t="s">
        <v>2232</v>
      </c>
      <c r="J120" t="s">
        <v>116</v>
      </c>
      <c r="K120" t="s">
        <v>121</v>
      </c>
      <c r="L120">
        <v>147</v>
      </c>
      <c r="M120">
        <f t="shared" si="3"/>
        <v>2.784090909090909E-2</v>
      </c>
      <c r="N120">
        <v>24</v>
      </c>
      <c r="O120">
        <f t="shared" si="4"/>
        <v>0.66818181818181821</v>
      </c>
      <c r="R120" s="7">
        <v>2.4636495838087628E-2</v>
      </c>
      <c r="S120">
        <f t="shared" si="5"/>
        <v>1.646165858272219E-2</v>
      </c>
    </row>
    <row r="121" spans="1:22" x14ac:dyDescent="0.25">
      <c r="A121">
        <v>70817</v>
      </c>
      <c r="B121">
        <v>28840</v>
      </c>
      <c r="C121" t="s">
        <v>163</v>
      </c>
      <c r="D121" t="s">
        <v>248</v>
      </c>
      <c r="E121" t="s">
        <v>27</v>
      </c>
      <c r="F121">
        <v>120</v>
      </c>
      <c r="G121" s="6">
        <v>-5029.91</v>
      </c>
      <c r="H121" s="6">
        <v>5029.91</v>
      </c>
      <c r="I121" t="s">
        <v>2232</v>
      </c>
      <c r="J121" t="s">
        <v>116</v>
      </c>
      <c r="K121" t="s">
        <v>121</v>
      </c>
      <c r="L121">
        <v>148</v>
      </c>
      <c r="M121">
        <f t="shared" si="3"/>
        <v>2.803030303030303E-2</v>
      </c>
      <c r="N121">
        <v>24</v>
      </c>
      <c r="O121">
        <f t="shared" si="4"/>
        <v>0.67272727272727273</v>
      </c>
      <c r="R121" s="7">
        <v>2.4576642286206693E-2</v>
      </c>
      <c r="S121">
        <f t="shared" si="5"/>
        <v>1.6533377537993593E-2</v>
      </c>
    </row>
    <row r="122" spans="1:22" x14ac:dyDescent="0.25">
      <c r="A122">
        <v>71031</v>
      </c>
      <c r="B122">
        <v>40969</v>
      </c>
      <c r="C122" t="s">
        <v>248</v>
      </c>
      <c r="D122" t="s">
        <v>241</v>
      </c>
      <c r="E122" t="s">
        <v>94</v>
      </c>
      <c r="F122">
        <v>120</v>
      </c>
      <c r="G122" s="6">
        <v>-5030.49</v>
      </c>
      <c r="H122" s="6">
        <v>5030.49</v>
      </c>
      <c r="I122" t="s">
        <v>2232</v>
      </c>
      <c r="J122" t="s">
        <v>116</v>
      </c>
      <c r="K122" t="s">
        <v>121</v>
      </c>
      <c r="L122">
        <v>122</v>
      </c>
      <c r="M122">
        <f t="shared" si="3"/>
        <v>2.3106060606060606E-2</v>
      </c>
      <c r="N122">
        <v>24</v>
      </c>
      <c r="O122">
        <f t="shared" si="4"/>
        <v>0.55454545454545456</v>
      </c>
      <c r="R122" s="7">
        <v>2.4573808675062252E-2</v>
      </c>
      <c r="S122">
        <f t="shared" si="5"/>
        <v>1.3627293901625431E-2</v>
      </c>
      <c r="U122">
        <f>COUNT(S122:S272)</f>
        <v>151</v>
      </c>
      <c r="V122">
        <v>24</v>
      </c>
    </row>
    <row r="123" spans="1:22" x14ac:dyDescent="0.25">
      <c r="A123">
        <v>33611</v>
      </c>
      <c r="B123">
        <v>25710</v>
      </c>
      <c r="C123" t="s">
        <v>306</v>
      </c>
      <c r="D123" t="s">
        <v>325</v>
      </c>
      <c r="E123" t="s">
        <v>94</v>
      </c>
      <c r="F123">
        <v>75</v>
      </c>
      <c r="G123" s="6">
        <v>5351.68</v>
      </c>
      <c r="H123" s="6">
        <v>5351.68</v>
      </c>
      <c r="I123" t="s">
        <v>2235</v>
      </c>
      <c r="J123" t="s">
        <v>116</v>
      </c>
      <c r="K123" t="s">
        <v>121</v>
      </c>
      <c r="L123">
        <v>961</v>
      </c>
      <c r="M123">
        <f t="shared" si="3"/>
        <v>0.18200757575757576</v>
      </c>
      <c r="N123">
        <v>24</v>
      </c>
      <c r="O123">
        <f t="shared" si="4"/>
        <v>4.3681818181818182</v>
      </c>
      <c r="R123" s="7">
        <v>2.4563756712129611E-2</v>
      </c>
      <c r="S123">
        <f t="shared" si="5"/>
        <v>0.10729895545616616</v>
      </c>
    </row>
    <row r="124" spans="1:22" x14ac:dyDescent="0.25">
      <c r="A124">
        <v>46229</v>
      </c>
      <c r="B124">
        <v>26872</v>
      </c>
      <c r="C124" t="s">
        <v>241</v>
      </c>
      <c r="D124" t="s">
        <v>242</v>
      </c>
      <c r="E124" t="s">
        <v>94</v>
      </c>
      <c r="F124">
        <v>120</v>
      </c>
      <c r="G124" s="6">
        <v>-5034.1899999999996</v>
      </c>
      <c r="H124" s="6">
        <v>5034.1899999999996</v>
      </c>
      <c r="I124" t="s">
        <v>2232</v>
      </c>
      <c r="J124" t="s">
        <v>116</v>
      </c>
      <c r="K124" t="s">
        <v>121</v>
      </c>
      <c r="L124">
        <v>562</v>
      </c>
      <c r="M124">
        <f t="shared" si="3"/>
        <v>0.10643939393939394</v>
      </c>
      <c r="N124">
        <v>24</v>
      </c>
      <c r="O124">
        <f t="shared" si="4"/>
        <v>2.5545454545454547</v>
      </c>
      <c r="R124" s="7">
        <v>2.455574755855737E-2</v>
      </c>
      <c r="S124">
        <f t="shared" si="5"/>
        <v>6.2728773308678376E-2</v>
      </c>
    </row>
    <row r="125" spans="1:22" x14ac:dyDescent="0.25">
      <c r="A125">
        <v>71093</v>
      </c>
      <c r="B125">
        <v>41578</v>
      </c>
      <c r="C125" t="s">
        <v>242</v>
      </c>
      <c r="D125" t="s">
        <v>229</v>
      </c>
      <c r="E125" t="s">
        <v>94</v>
      </c>
      <c r="F125">
        <v>120</v>
      </c>
      <c r="G125" s="6">
        <v>-5043.18</v>
      </c>
      <c r="H125" s="6">
        <v>5043.18</v>
      </c>
      <c r="I125" t="s">
        <v>2232</v>
      </c>
      <c r="J125" t="s">
        <v>116</v>
      </c>
      <c r="K125" t="s">
        <v>121</v>
      </c>
      <c r="L125">
        <v>110</v>
      </c>
      <c r="M125">
        <f t="shared" si="3"/>
        <v>2.0833333333333332E-2</v>
      </c>
      <c r="N125">
        <v>24</v>
      </c>
      <c r="O125">
        <f t="shared" si="4"/>
        <v>0.5</v>
      </c>
      <c r="R125" s="7">
        <v>2.4511974349877241E-2</v>
      </c>
      <c r="S125">
        <f t="shared" si="5"/>
        <v>1.225598717493862E-2</v>
      </c>
    </row>
    <row r="126" spans="1:22" x14ac:dyDescent="0.25">
      <c r="A126">
        <v>17546</v>
      </c>
      <c r="B126">
        <v>21520</v>
      </c>
      <c r="C126" t="s">
        <v>229</v>
      </c>
      <c r="D126" t="s">
        <v>223</v>
      </c>
      <c r="E126" t="s">
        <v>27</v>
      </c>
      <c r="F126">
        <v>120</v>
      </c>
      <c r="G126" s="6">
        <v>-5043.42</v>
      </c>
      <c r="H126" s="6">
        <v>5043.42</v>
      </c>
      <c r="I126" t="s">
        <v>2232</v>
      </c>
      <c r="J126" t="s">
        <v>116</v>
      </c>
      <c r="K126" t="s">
        <v>121</v>
      </c>
      <c r="L126">
        <v>485</v>
      </c>
      <c r="M126">
        <f t="shared" si="3"/>
        <v>9.1856060606060608E-2</v>
      </c>
      <c r="N126">
        <v>24</v>
      </c>
      <c r="O126">
        <f t="shared" si="4"/>
        <v>2.2045454545454546</v>
      </c>
      <c r="R126" s="7">
        <v>2.451080790451993E-2</v>
      </c>
      <c r="S126">
        <f t="shared" si="5"/>
        <v>5.4035190153146208E-2</v>
      </c>
    </row>
    <row r="127" spans="1:22" x14ac:dyDescent="0.25">
      <c r="A127">
        <v>70947</v>
      </c>
      <c r="B127">
        <v>19946</v>
      </c>
      <c r="C127" t="s">
        <v>223</v>
      </c>
      <c r="D127" t="s">
        <v>224</v>
      </c>
      <c r="E127" t="s">
        <v>27</v>
      </c>
      <c r="F127">
        <v>120</v>
      </c>
      <c r="G127" s="6">
        <v>-5043.5600000000004</v>
      </c>
      <c r="H127" s="6">
        <v>5043.5600000000004</v>
      </c>
      <c r="I127" t="s">
        <v>2232</v>
      </c>
      <c r="J127" t="s">
        <v>116</v>
      </c>
      <c r="K127" t="s">
        <v>121</v>
      </c>
      <c r="L127">
        <v>407</v>
      </c>
      <c r="M127">
        <f t="shared" si="3"/>
        <v>7.7083333333333337E-2</v>
      </c>
      <c r="N127">
        <v>24</v>
      </c>
      <c r="O127">
        <f t="shared" si="4"/>
        <v>1.85</v>
      </c>
      <c r="R127" s="7">
        <v>2.451012752932728E-2</v>
      </c>
      <c r="S127">
        <f t="shared" si="5"/>
        <v>4.5343735929255467E-2</v>
      </c>
    </row>
    <row r="128" spans="1:22" x14ac:dyDescent="0.25">
      <c r="A128">
        <v>57361</v>
      </c>
      <c r="B128">
        <v>36564</v>
      </c>
      <c r="C128" t="s">
        <v>224</v>
      </c>
      <c r="D128" t="s">
        <v>246</v>
      </c>
      <c r="E128" t="s">
        <v>27</v>
      </c>
      <c r="F128">
        <v>120</v>
      </c>
      <c r="G128" s="6">
        <v>-4807.12</v>
      </c>
      <c r="H128" s="6">
        <v>4807.12</v>
      </c>
      <c r="I128" t="s">
        <v>2232</v>
      </c>
      <c r="J128" t="s">
        <v>116</v>
      </c>
      <c r="K128" t="s">
        <v>121</v>
      </c>
      <c r="L128">
        <v>17</v>
      </c>
      <c r="M128">
        <f t="shared" si="3"/>
        <v>3.2196969696969696E-3</v>
      </c>
      <c r="N128">
        <v>24</v>
      </c>
      <c r="O128">
        <f t="shared" si="4"/>
        <v>7.7272727272727271E-2</v>
      </c>
      <c r="R128" s="7">
        <v>2.4507030978658459E-2</v>
      </c>
      <c r="S128">
        <f t="shared" si="5"/>
        <v>1.8937251210781535E-3</v>
      </c>
    </row>
    <row r="129" spans="1:19" x14ac:dyDescent="0.25">
      <c r="A129">
        <v>15291</v>
      </c>
      <c r="B129">
        <v>27492</v>
      </c>
      <c r="C129" t="s">
        <v>246</v>
      </c>
      <c r="D129" t="s">
        <v>184</v>
      </c>
      <c r="E129" t="s">
        <v>27</v>
      </c>
      <c r="F129">
        <v>120</v>
      </c>
      <c r="G129" s="6">
        <v>-4807.26</v>
      </c>
      <c r="H129" s="6">
        <v>4807.26</v>
      </c>
      <c r="I129" t="s">
        <v>2232</v>
      </c>
      <c r="J129" t="s">
        <v>116</v>
      </c>
      <c r="K129" t="s">
        <v>121</v>
      </c>
      <c r="L129">
        <v>30</v>
      </c>
      <c r="M129">
        <f t="shared" si="3"/>
        <v>5.681818181818182E-3</v>
      </c>
      <c r="N129">
        <v>24</v>
      </c>
      <c r="O129">
        <f t="shared" si="4"/>
        <v>0.13636363636363635</v>
      </c>
      <c r="R129" s="7">
        <v>2.4506317269739654E-2</v>
      </c>
      <c r="S129">
        <f t="shared" si="5"/>
        <v>3.3417705367826799E-3</v>
      </c>
    </row>
    <row r="130" spans="1:19" x14ac:dyDescent="0.25">
      <c r="A130">
        <v>29234</v>
      </c>
      <c r="B130">
        <v>10786</v>
      </c>
      <c r="C130" t="s">
        <v>184</v>
      </c>
      <c r="D130" t="s">
        <v>185</v>
      </c>
      <c r="E130" t="s">
        <v>70</v>
      </c>
      <c r="F130">
        <v>120</v>
      </c>
      <c r="G130" s="6">
        <v>-4810.45</v>
      </c>
      <c r="H130" s="6">
        <v>4810.45</v>
      </c>
      <c r="I130" t="s">
        <v>2232</v>
      </c>
      <c r="J130" t="s">
        <v>116</v>
      </c>
      <c r="K130" t="s">
        <v>121</v>
      </c>
      <c r="L130">
        <v>495</v>
      </c>
      <c r="M130">
        <f t="shared" ref="M130:M193" si="6">L130/5280</f>
        <v>9.375E-2</v>
      </c>
      <c r="N130">
        <v>24</v>
      </c>
      <c r="O130">
        <f t="shared" ref="O130:O193" si="7">M130*N130</f>
        <v>2.25</v>
      </c>
      <c r="R130" s="7">
        <v>2.4490066159741534E-2</v>
      </c>
      <c r="S130">
        <f t="shared" ref="S130:S193" si="8">O130*R130</f>
        <v>5.510264885941845E-2</v>
      </c>
    </row>
    <row r="131" spans="1:19" x14ac:dyDescent="0.25">
      <c r="A131">
        <v>44859</v>
      </c>
      <c r="B131">
        <v>4836</v>
      </c>
      <c r="C131" t="s">
        <v>156</v>
      </c>
      <c r="D131" t="s">
        <v>157</v>
      </c>
      <c r="E131" t="s">
        <v>27</v>
      </c>
      <c r="F131">
        <v>120</v>
      </c>
      <c r="G131" s="6">
        <v>4835.3</v>
      </c>
      <c r="H131" s="6">
        <v>4835.3</v>
      </c>
      <c r="I131" t="s">
        <v>2232</v>
      </c>
      <c r="J131" t="s">
        <v>116</v>
      </c>
      <c r="K131" t="s">
        <v>121</v>
      </c>
      <c r="L131">
        <v>86</v>
      </c>
      <c r="M131">
        <f t="shared" si="6"/>
        <v>1.6287878787878789E-2</v>
      </c>
      <c r="N131">
        <v>24</v>
      </c>
      <c r="O131">
        <f t="shared" si="7"/>
        <v>0.39090909090909093</v>
      </c>
      <c r="R131" s="7">
        <v>2.3608914308652338E-2</v>
      </c>
      <c r="S131">
        <f t="shared" si="8"/>
        <v>9.2289392297459152E-3</v>
      </c>
    </row>
    <row r="132" spans="1:19" x14ac:dyDescent="0.25">
      <c r="A132">
        <v>397</v>
      </c>
      <c r="B132">
        <v>346084</v>
      </c>
      <c r="C132" t="s">
        <v>185</v>
      </c>
      <c r="D132" t="s">
        <v>220</v>
      </c>
      <c r="E132" t="s">
        <v>70</v>
      </c>
      <c r="F132">
        <v>120</v>
      </c>
      <c r="G132" s="6">
        <v>-5072.49</v>
      </c>
      <c r="H132" s="6">
        <v>5072.49</v>
      </c>
      <c r="I132" t="s">
        <v>2232</v>
      </c>
      <c r="J132" t="s">
        <v>116</v>
      </c>
      <c r="K132" t="s">
        <v>121</v>
      </c>
      <c r="L132">
        <v>2</v>
      </c>
      <c r="M132">
        <f t="shared" si="6"/>
        <v>3.7878787878787879E-4</v>
      </c>
      <c r="N132">
        <v>24</v>
      </c>
      <c r="O132">
        <f t="shared" si="7"/>
        <v>9.0909090909090905E-3</v>
      </c>
      <c r="R132" s="7">
        <v>2.3224932677664945E-2</v>
      </c>
      <c r="S132">
        <f t="shared" si="8"/>
        <v>2.1113575161513584E-4</v>
      </c>
    </row>
    <row r="133" spans="1:19" x14ac:dyDescent="0.25">
      <c r="A133">
        <v>21973</v>
      </c>
      <c r="B133">
        <v>19454</v>
      </c>
      <c r="C133" t="s">
        <v>220</v>
      </c>
      <c r="D133" t="s">
        <v>221</v>
      </c>
      <c r="E133" t="s">
        <v>27</v>
      </c>
      <c r="F133">
        <v>120</v>
      </c>
      <c r="G133" s="6">
        <v>-5072.63</v>
      </c>
      <c r="H133" s="6">
        <v>5072.63</v>
      </c>
      <c r="I133" t="s">
        <v>2232</v>
      </c>
      <c r="J133" t="s">
        <v>116</v>
      </c>
      <c r="K133" t="s">
        <v>121</v>
      </c>
      <c r="L133">
        <v>457</v>
      </c>
      <c r="M133">
        <f t="shared" si="6"/>
        <v>8.6553030303030298E-2</v>
      </c>
      <c r="N133">
        <v>24</v>
      </c>
      <c r="O133">
        <f t="shared" si="7"/>
        <v>2.0772727272727272</v>
      </c>
      <c r="R133" s="7">
        <v>2.3224291690529104E-2</v>
      </c>
      <c r="S133">
        <f t="shared" si="8"/>
        <v>4.8243187738962724E-2</v>
      </c>
    </row>
    <row r="134" spans="1:19" x14ac:dyDescent="0.25">
      <c r="A134">
        <v>65346</v>
      </c>
      <c r="B134">
        <v>36040</v>
      </c>
      <c r="C134" t="s">
        <v>221</v>
      </c>
      <c r="D134" t="s">
        <v>258</v>
      </c>
      <c r="E134" t="s">
        <v>27</v>
      </c>
      <c r="F134">
        <v>120</v>
      </c>
      <c r="G134" s="6">
        <v>-5073.34</v>
      </c>
      <c r="H134" s="6">
        <v>5073.34</v>
      </c>
      <c r="I134" t="s">
        <v>2232</v>
      </c>
      <c r="J134" t="s">
        <v>116</v>
      </c>
      <c r="K134" t="s">
        <v>121</v>
      </c>
      <c r="L134">
        <v>272</v>
      </c>
      <c r="M134">
        <f t="shared" si="6"/>
        <v>5.1515151515151514E-2</v>
      </c>
      <c r="N134">
        <v>24</v>
      </c>
      <c r="O134">
        <f t="shared" si="7"/>
        <v>1.2363636363636363</v>
      </c>
      <c r="R134" s="7">
        <v>2.3221041514688283E-2</v>
      </c>
      <c r="S134">
        <f t="shared" si="8"/>
        <v>2.8709651327250969E-2</v>
      </c>
    </row>
    <row r="135" spans="1:19" x14ac:dyDescent="0.25">
      <c r="A135">
        <v>49925</v>
      </c>
      <c r="B135">
        <v>346089</v>
      </c>
      <c r="C135" t="s">
        <v>258</v>
      </c>
      <c r="D135" t="s">
        <v>250</v>
      </c>
      <c r="E135" t="s">
        <v>70</v>
      </c>
      <c r="F135">
        <v>120</v>
      </c>
      <c r="G135" s="6">
        <v>-5073.75</v>
      </c>
      <c r="H135" s="6">
        <v>5073.75</v>
      </c>
      <c r="I135" t="s">
        <v>2232</v>
      </c>
      <c r="J135" t="s">
        <v>116</v>
      </c>
      <c r="K135" t="s">
        <v>121</v>
      </c>
      <c r="L135">
        <v>1</v>
      </c>
      <c r="M135">
        <f t="shared" si="6"/>
        <v>1.8939393939393939E-4</v>
      </c>
      <c r="N135">
        <v>24</v>
      </c>
      <c r="O135">
        <f t="shared" si="7"/>
        <v>4.5454545454545452E-3</v>
      </c>
      <c r="R135" s="7">
        <v>2.3219165066889116E-2</v>
      </c>
      <c r="S135">
        <f t="shared" si="8"/>
        <v>1.0554165939495052E-4</v>
      </c>
    </row>
    <row r="136" spans="1:19" x14ac:dyDescent="0.25">
      <c r="A136">
        <v>70280</v>
      </c>
      <c r="B136">
        <v>29495</v>
      </c>
      <c r="C136" t="s">
        <v>250</v>
      </c>
      <c r="D136" t="s">
        <v>182</v>
      </c>
      <c r="E136" t="s">
        <v>70</v>
      </c>
      <c r="F136">
        <v>120</v>
      </c>
      <c r="G136" s="6">
        <v>-4926.46</v>
      </c>
      <c r="H136" s="6">
        <v>4926.46</v>
      </c>
      <c r="I136" t="s">
        <v>2232</v>
      </c>
      <c r="J136" t="s">
        <v>116</v>
      </c>
      <c r="K136" t="s">
        <v>121</v>
      </c>
      <c r="L136">
        <v>239</v>
      </c>
      <c r="M136">
        <f t="shared" si="6"/>
        <v>4.5265151515151515E-2</v>
      </c>
      <c r="N136">
        <v>24</v>
      </c>
      <c r="O136">
        <f t="shared" si="7"/>
        <v>1.0863636363636364</v>
      </c>
      <c r="R136" s="7">
        <v>2.3172051200380527E-2</v>
      </c>
      <c r="S136">
        <f t="shared" si="8"/>
        <v>2.5173273804049757E-2</v>
      </c>
    </row>
    <row r="137" spans="1:19" x14ac:dyDescent="0.25">
      <c r="A137">
        <v>5281</v>
      </c>
      <c r="B137">
        <v>10386</v>
      </c>
      <c r="C137" t="s">
        <v>182</v>
      </c>
      <c r="D137" t="s">
        <v>183</v>
      </c>
      <c r="E137" t="s">
        <v>27</v>
      </c>
      <c r="F137">
        <v>120</v>
      </c>
      <c r="G137" s="6">
        <v>-4926.59</v>
      </c>
      <c r="H137" s="6">
        <v>4926.59</v>
      </c>
      <c r="I137" t="s">
        <v>2232</v>
      </c>
      <c r="J137" t="s">
        <v>116</v>
      </c>
      <c r="K137" t="s">
        <v>121</v>
      </c>
      <c r="L137" s="8">
        <v>1003</v>
      </c>
      <c r="M137">
        <f t="shared" si="6"/>
        <v>0.18996212121212122</v>
      </c>
      <c r="N137">
        <v>24</v>
      </c>
      <c r="O137">
        <f t="shared" si="7"/>
        <v>4.5590909090909095</v>
      </c>
      <c r="R137" s="7">
        <v>2.317143974973088E-2</v>
      </c>
      <c r="S137">
        <f t="shared" si="8"/>
        <v>0.10564070031354579</v>
      </c>
    </row>
    <row r="138" spans="1:19" x14ac:dyDescent="0.25">
      <c r="A138">
        <v>43035</v>
      </c>
      <c r="B138">
        <v>11163</v>
      </c>
      <c r="C138" t="s">
        <v>157</v>
      </c>
      <c r="D138" t="s">
        <v>183</v>
      </c>
      <c r="E138" t="s">
        <v>27</v>
      </c>
      <c r="F138">
        <v>120</v>
      </c>
      <c r="G138" s="6">
        <v>4928.08</v>
      </c>
      <c r="H138" s="6">
        <v>4928.08</v>
      </c>
      <c r="I138" t="s">
        <v>2232</v>
      </c>
      <c r="J138" t="s">
        <v>116</v>
      </c>
      <c r="K138" t="s">
        <v>121</v>
      </c>
      <c r="L138">
        <v>60</v>
      </c>
      <c r="M138">
        <f t="shared" si="6"/>
        <v>1.1363636363636364E-2</v>
      </c>
      <c r="N138">
        <v>24</v>
      </c>
      <c r="O138">
        <f t="shared" si="7"/>
        <v>0.27272727272727271</v>
      </c>
      <c r="R138" s="7">
        <v>2.3164433888375729E-2</v>
      </c>
      <c r="S138">
        <f t="shared" si="8"/>
        <v>6.3175728786479257E-3</v>
      </c>
    </row>
    <row r="139" spans="1:19" x14ac:dyDescent="0.25">
      <c r="A139">
        <v>438</v>
      </c>
      <c r="B139">
        <v>12732</v>
      </c>
      <c r="C139" t="s">
        <v>306</v>
      </c>
      <c r="D139" t="s">
        <v>307</v>
      </c>
      <c r="E139" t="s">
        <v>94</v>
      </c>
      <c r="F139">
        <v>70</v>
      </c>
      <c r="G139" s="6">
        <v>-5793.61</v>
      </c>
      <c r="H139" s="6">
        <v>5793.61</v>
      </c>
      <c r="I139" t="s">
        <v>2235</v>
      </c>
      <c r="J139" t="s">
        <v>116</v>
      </c>
      <c r="K139" t="s">
        <v>121</v>
      </c>
      <c r="L139">
        <v>7</v>
      </c>
      <c r="M139">
        <f t="shared" si="6"/>
        <v>1.3257575757575758E-3</v>
      </c>
      <c r="N139">
        <v>24</v>
      </c>
      <c r="O139">
        <f t="shared" si="7"/>
        <v>3.1818181818181822E-2</v>
      </c>
      <c r="R139" s="7">
        <v>2.2690061209016454E-2</v>
      </c>
      <c r="S139">
        <f t="shared" si="8"/>
        <v>7.2195649301416004E-4</v>
      </c>
    </row>
    <row r="140" spans="1:19" x14ac:dyDescent="0.25">
      <c r="A140">
        <v>45851</v>
      </c>
      <c r="B140">
        <v>35879</v>
      </c>
      <c r="C140" t="s">
        <v>307</v>
      </c>
      <c r="D140" t="s">
        <v>334</v>
      </c>
      <c r="E140" t="s">
        <v>94</v>
      </c>
      <c r="F140">
        <v>75</v>
      </c>
      <c r="G140" s="6">
        <v>-5793.75</v>
      </c>
      <c r="H140" s="6">
        <v>5793.75</v>
      </c>
      <c r="I140" t="s">
        <v>2235</v>
      </c>
      <c r="J140" t="s">
        <v>116</v>
      </c>
      <c r="K140" t="s">
        <v>121</v>
      </c>
      <c r="L140">
        <v>33</v>
      </c>
      <c r="M140">
        <f t="shared" si="6"/>
        <v>6.2500000000000003E-3</v>
      </c>
      <c r="N140">
        <v>24</v>
      </c>
      <c r="O140">
        <f t="shared" si="7"/>
        <v>0.15000000000000002</v>
      </c>
      <c r="R140" s="7">
        <v>2.2689512927062748E-2</v>
      </c>
      <c r="S140">
        <f t="shared" si="8"/>
        <v>3.4034269390594129E-3</v>
      </c>
    </row>
    <row r="141" spans="1:19" x14ac:dyDescent="0.25">
      <c r="A141">
        <v>47124</v>
      </c>
      <c r="B141">
        <v>38952</v>
      </c>
      <c r="C141" t="s">
        <v>334</v>
      </c>
      <c r="D141" t="s">
        <v>313</v>
      </c>
      <c r="E141" t="s">
        <v>94</v>
      </c>
      <c r="F141">
        <v>75</v>
      </c>
      <c r="G141" s="6">
        <v>-5793.88</v>
      </c>
      <c r="H141" s="6">
        <v>5793.88</v>
      </c>
      <c r="I141" t="s">
        <v>2235</v>
      </c>
      <c r="J141" t="s">
        <v>116</v>
      </c>
      <c r="K141" t="s">
        <v>121</v>
      </c>
      <c r="L141" s="8">
        <v>1111</v>
      </c>
      <c r="M141">
        <f t="shared" si="6"/>
        <v>0.21041666666666667</v>
      </c>
      <c r="N141">
        <v>24</v>
      </c>
      <c r="O141">
        <f t="shared" si="7"/>
        <v>5.05</v>
      </c>
      <c r="R141" s="7">
        <v>2.2689003831831138E-2</v>
      </c>
      <c r="S141">
        <f t="shared" si="8"/>
        <v>0.11457946935074724</v>
      </c>
    </row>
    <row r="142" spans="1:19" x14ac:dyDescent="0.25">
      <c r="A142">
        <v>54036</v>
      </c>
      <c r="B142">
        <v>16003</v>
      </c>
      <c r="C142" t="s">
        <v>313</v>
      </c>
      <c r="D142" t="s">
        <v>299</v>
      </c>
      <c r="E142" t="s">
        <v>94</v>
      </c>
      <c r="F142">
        <v>75</v>
      </c>
      <c r="G142" s="6">
        <v>-5794.02</v>
      </c>
      <c r="H142" s="6">
        <v>5794.02</v>
      </c>
      <c r="I142" t="s">
        <v>2235</v>
      </c>
      <c r="J142" t="s">
        <v>116</v>
      </c>
      <c r="K142" t="s">
        <v>121</v>
      </c>
      <c r="L142">
        <v>167</v>
      </c>
      <c r="M142">
        <f t="shared" si="6"/>
        <v>3.1628787878787881E-2</v>
      </c>
      <c r="N142">
        <v>24</v>
      </c>
      <c r="O142">
        <f t="shared" si="7"/>
        <v>0.75909090909090915</v>
      </c>
      <c r="R142" s="7">
        <v>2.2688455600976487E-2</v>
      </c>
      <c r="S142">
        <f t="shared" si="8"/>
        <v>1.7222600388013973E-2</v>
      </c>
    </row>
    <row r="143" spans="1:19" x14ac:dyDescent="0.25">
      <c r="A143">
        <v>70970</v>
      </c>
      <c r="B143">
        <v>10346</v>
      </c>
      <c r="C143" t="s">
        <v>299</v>
      </c>
      <c r="D143" t="s">
        <v>300</v>
      </c>
      <c r="E143" t="s">
        <v>94</v>
      </c>
      <c r="F143">
        <v>75</v>
      </c>
      <c r="G143" s="6">
        <v>-5794.78</v>
      </c>
      <c r="H143" s="6">
        <v>5794.78</v>
      </c>
      <c r="I143" t="s">
        <v>2235</v>
      </c>
      <c r="J143" t="s">
        <v>116</v>
      </c>
      <c r="K143" t="s">
        <v>121</v>
      </c>
      <c r="L143">
        <v>44</v>
      </c>
      <c r="M143">
        <f t="shared" si="6"/>
        <v>8.3333333333333332E-3</v>
      </c>
      <c r="N143">
        <v>24</v>
      </c>
      <c r="O143">
        <f t="shared" si="7"/>
        <v>0.2</v>
      </c>
      <c r="R143" s="7">
        <v>2.2685479952848912E-2</v>
      </c>
      <c r="S143">
        <f t="shared" si="8"/>
        <v>4.537095990569783E-3</v>
      </c>
    </row>
    <row r="144" spans="1:19" x14ac:dyDescent="0.25">
      <c r="A144">
        <v>56973</v>
      </c>
      <c r="B144">
        <v>38108</v>
      </c>
      <c r="C144" t="s">
        <v>300</v>
      </c>
      <c r="D144" t="s">
        <v>312</v>
      </c>
      <c r="E144" t="s">
        <v>94</v>
      </c>
      <c r="F144">
        <v>75</v>
      </c>
      <c r="G144" s="6">
        <v>-5794.91</v>
      </c>
      <c r="H144" s="6">
        <v>5794.91</v>
      </c>
      <c r="I144" t="s">
        <v>2235</v>
      </c>
      <c r="J144" t="s">
        <v>116</v>
      </c>
      <c r="K144" t="s">
        <v>121</v>
      </c>
      <c r="L144">
        <v>12</v>
      </c>
      <c r="M144">
        <f t="shared" si="6"/>
        <v>2.2727272727272726E-3</v>
      </c>
      <c r="N144">
        <v>24</v>
      </c>
      <c r="O144">
        <f t="shared" si="7"/>
        <v>5.4545454545454543E-2</v>
      </c>
      <c r="R144" s="7">
        <v>2.2684971038578652E-2</v>
      </c>
      <c r="S144">
        <f t="shared" si="8"/>
        <v>1.2373620566497447E-3</v>
      </c>
    </row>
    <row r="145" spans="1:20" x14ac:dyDescent="0.25">
      <c r="A145">
        <v>71102</v>
      </c>
      <c r="B145">
        <v>24921</v>
      </c>
      <c r="C145" t="s">
        <v>202</v>
      </c>
      <c r="D145" t="s">
        <v>156</v>
      </c>
      <c r="E145" t="s">
        <v>27</v>
      </c>
      <c r="F145">
        <v>80</v>
      </c>
      <c r="G145" s="6">
        <v>5235.29</v>
      </c>
      <c r="H145" s="6">
        <v>5235.29</v>
      </c>
      <c r="I145" t="s">
        <v>2232</v>
      </c>
      <c r="J145" t="s">
        <v>116</v>
      </c>
      <c r="K145" t="s">
        <v>121</v>
      </c>
      <c r="L145" s="8">
        <v>5490</v>
      </c>
      <c r="M145">
        <f t="shared" si="6"/>
        <v>1.0397727272727273</v>
      </c>
      <c r="N145">
        <v>24</v>
      </c>
      <c r="O145">
        <f t="shared" si="7"/>
        <v>24.954545454545453</v>
      </c>
      <c r="R145" s="7">
        <v>2.1805130824964169E-2</v>
      </c>
      <c r="S145">
        <f t="shared" si="8"/>
        <v>0.5441371283138785</v>
      </c>
    </row>
    <row r="146" spans="1:20" x14ac:dyDescent="0.25">
      <c r="A146">
        <v>61602</v>
      </c>
      <c r="B146">
        <v>13782</v>
      </c>
      <c r="C146" t="s">
        <v>201</v>
      </c>
      <c r="D146" t="s">
        <v>202</v>
      </c>
      <c r="E146" t="s">
        <v>27</v>
      </c>
      <c r="F146">
        <v>120</v>
      </c>
      <c r="G146" s="6">
        <v>5235.8999999999996</v>
      </c>
      <c r="H146" s="6">
        <v>5235.8999999999996</v>
      </c>
      <c r="I146" t="s">
        <v>2232</v>
      </c>
      <c r="J146" t="s">
        <v>116</v>
      </c>
      <c r="K146" t="s">
        <v>121</v>
      </c>
      <c r="L146">
        <v>808</v>
      </c>
      <c r="M146">
        <f t="shared" si="6"/>
        <v>0.15303030303030302</v>
      </c>
      <c r="N146">
        <v>24</v>
      </c>
      <c r="O146">
        <f t="shared" si="7"/>
        <v>3.6727272727272724</v>
      </c>
      <c r="R146" s="7">
        <v>2.1802590453718875E-2</v>
      </c>
      <c r="S146">
        <f t="shared" si="8"/>
        <v>8.0074968575476593E-2</v>
      </c>
    </row>
    <row r="147" spans="1:20" x14ac:dyDescent="0.25">
      <c r="A147">
        <v>71554</v>
      </c>
      <c r="B147">
        <v>348523</v>
      </c>
      <c r="C147" t="s">
        <v>253</v>
      </c>
      <c r="D147" t="s">
        <v>201</v>
      </c>
      <c r="E147" t="s">
        <v>27</v>
      </c>
      <c r="F147">
        <v>120</v>
      </c>
      <c r="G147" s="6">
        <v>5237.1099999999997</v>
      </c>
      <c r="H147" s="6">
        <v>5237.1099999999997</v>
      </c>
      <c r="I147" t="s">
        <v>2232</v>
      </c>
      <c r="J147" t="s">
        <v>116</v>
      </c>
      <c r="K147" t="s">
        <v>121</v>
      </c>
      <c r="L147">
        <v>94</v>
      </c>
      <c r="M147">
        <f t="shared" si="6"/>
        <v>1.7803030303030303E-2</v>
      </c>
      <c r="N147">
        <v>24</v>
      </c>
      <c r="O147">
        <f t="shared" si="7"/>
        <v>0.42727272727272725</v>
      </c>
      <c r="R147" s="7">
        <v>2.1797553107845102E-2</v>
      </c>
      <c r="S147">
        <f t="shared" si="8"/>
        <v>9.3134999642610888E-3</v>
      </c>
    </row>
    <row r="148" spans="1:20" x14ac:dyDescent="0.25">
      <c r="A148">
        <v>59762</v>
      </c>
      <c r="B148">
        <v>30933</v>
      </c>
      <c r="C148" t="s">
        <v>191</v>
      </c>
      <c r="D148" t="s">
        <v>253</v>
      </c>
      <c r="E148" t="s">
        <v>70</v>
      </c>
      <c r="F148">
        <v>120</v>
      </c>
      <c r="G148" s="6">
        <v>5237.25</v>
      </c>
      <c r="H148" s="6">
        <v>5237.25</v>
      </c>
      <c r="I148" t="s">
        <v>2232</v>
      </c>
      <c r="J148" t="s">
        <v>116</v>
      </c>
      <c r="K148" t="s">
        <v>121</v>
      </c>
      <c r="L148">
        <v>332</v>
      </c>
      <c r="M148">
        <f t="shared" si="6"/>
        <v>6.2878787878787881E-2</v>
      </c>
      <c r="N148">
        <v>24</v>
      </c>
      <c r="O148">
        <f t="shared" si="7"/>
        <v>1.5090909090909093</v>
      </c>
      <c r="R148" s="7">
        <v>2.1796970424674524E-2</v>
      </c>
      <c r="S148">
        <f t="shared" si="8"/>
        <v>3.2893609913599742E-2</v>
      </c>
    </row>
    <row r="149" spans="1:20" x14ac:dyDescent="0.25">
      <c r="A149">
        <v>65969</v>
      </c>
      <c r="B149">
        <v>12252</v>
      </c>
      <c r="C149" t="s">
        <v>190</v>
      </c>
      <c r="D149" t="s">
        <v>191</v>
      </c>
      <c r="E149" t="s">
        <v>70</v>
      </c>
      <c r="F149">
        <v>120</v>
      </c>
      <c r="G149" s="6">
        <v>5238.5200000000004</v>
      </c>
      <c r="H149" s="6">
        <v>5238.5200000000004</v>
      </c>
      <c r="I149" t="s">
        <v>2232</v>
      </c>
      <c r="J149" t="s">
        <v>116</v>
      </c>
      <c r="K149" t="s">
        <v>121</v>
      </c>
      <c r="L149">
        <v>157</v>
      </c>
      <c r="M149">
        <f t="shared" si="6"/>
        <v>2.9734848484848486E-2</v>
      </c>
      <c r="N149">
        <v>24</v>
      </c>
      <c r="O149">
        <f t="shared" si="7"/>
        <v>0.71363636363636362</v>
      </c>
      <c r="R149" s="7">
        <v>2.1791686078630346E-2</v>
      </c>
      <c r="S149">
        <f t="shared" si="8"/>
        <v>1.5551339610658929E-2</v>
      </c>
    </row>
    <row r="150" spans="1:20" x14ac:dyDescent="0.25">
      <c r="A150">
        <v>13522</v>
      </c>
      <c r="B150">
        <v>346638</v>
      </c>
      <c r="C150" t="s">
        <v>271</v>
      </c>
      <c r="D150" t="s">
        <v>255</v>
      </c>
      <c r="E150" t="s">
        <v>70</v>
      </c>
      <c r="F150">
        <v>130</v>
      </c>
      <c r="G150" s="6">
        <v>1313.62</v>
      </c>
      <c r="H150" s="6">
        <v>1313.62</v>
      </c>
      <c r="I150" t="s">
        <v>2232</v>
      </c>
      <c r="J150" t="s">
        <v>28</v>
      </c>
      <c r="K150" t="s">
        <v>121</v>
      </c>
      <c r="L150">
        <v>8</v>
      </c>
      <c r="M150">
        <f t="shared" si="6"/>
        <v>1.5151515151515152E-3</v>
      </c>
      <c r="N150">
        <v>24</v>
      </c>
      <c r="O150">
        <f t="shared" si="7"/>
        <v>3.6363636363636362E-2</v>
      </c>
      <c r="R150" s="7">
        <v>1.9580754886432239E-2</v>
      </c>
      <c r="S150">
        <f t="shared" si="8"/>
        <v>7.1202745041571769E-4</v>
      </c>
    </row>
    <row r="151" spans="1:20" x14ac:dyDescent="0.25">
      <c r="A151">
        <v>43818</v>
      </c>
      <c r="B151">
        <v>20798</v>
      </c>
      <c r="C151" t="s">
        <v>225</v>
      </c>
      <c r="D151" t="s">
        <v>190</v>
      </c>
      <c r="E151" t="s">
        <v>70</v>
      </c>
      <c r="F151">
        <v>130</v>
      </c>
      <c r="G151" s="6">
        <v>5830.78</v>
      </c>
      <c r="H151" s="6">
        <v>5830.78</v>
      </c>
      <c r="I151" t="s">
        <v>2232</v>
      </c>
      <c r="J151" t="s">
        <v>116</v>
      </c>
      <c r="K151" t="s">
        <v>121</v>
      </c>
      <c r="L151">
        <v>683</v>
      </c>
      <c r="M151">
        <f t="shared" si="6"/>
        <v>0.12935606060606061</v>
      </c>
      <c r="N151">
        <v>24</v>
      </c>
      <c r="O151">
        <f t="shared" si="7"/>
        <v>3.1045454545454545</v>
      </c>
      <c r="R151" s="7">
        <v>1.957820109087063E-2</v>
      </c>
      <c r="S151">
        <f t="shared" si="8"/>
        <v>6.0781415204839276E-2</v>
      </c>
    </row>
    <row r="152" spans="1:20" x14ac:dyDescent="0.25">
      <c r="A152">
        <v>71129</v>
      </c>
      <c r="B152">
        <v>24187</v>
      </c>
      <c r="C152" t="s">
        <v>233</v>
      </c>
      <c r="D152" t="s">
        <v>234</v>
      </c>
      <c r="E152" t="s">
        <v>70</v>
      </c>
      <c r="F152">
        <v>126</v>
      </c>
      <c r="G152" s="6">
        <v>3819.19</v>
      </c>
      <c r="H152" s="6">
        <v>3819.19</v>
      </c>
      <c r="I152" t="s">
        <v>2232</v>
      </c>
      <c r="J152" t="s">
        <v>116</v>
      </c>
      <c r="K152" t="s">
        <v>121</v>
      </c>
      <c r="L152">
        <v>23</v>
      </c>
      <c r="M152">
        <f t="shared" si="6"/>
        <v>4.3560606060606064E-3</v>
      </c>
      <c r="N152">
        <v>24</v>
      </c>
      <c r="O152">
        <f t="shared" si="7"/>
        <v>0.10454545454545455</v>
      </c>
      <c r="R152" s="7">
        <v>1.9578051916398623E-2</v>
      </c>
      <c r="S152">
        <f t="shared" si="8"/>
        <v>2.0467963367144016E-3</v>
      </c>
    </row>
    <row r="153" spans="1:20" x14ac:dyDescent="0.25">
      <c r="A153">
        <v>45276</v>
      </c>
      <c r="B153">
        <v>33262</v>
      </c>
      <c r="C153" t="s">
        <v>255</v>
      </c>
      <c r="D153" t="s">
        <v>233</v>
      </c>
      <c r="E153" t="s">
        <v>94</v>
      </c>
      <c r="F153">
        <v>130</v>
      </c>
      <c r="G153" s="6">
        <v>3819.19</v>
      </c>
      <c r="H153" s="6">
        <v>3819.19</v>
      </c>
      <c r="I153" t="s">
        <v>2232</v>
      </c>
      <c r="J153" t="s">
        <v>116</v>
      </c>
      <c r="K153" t="s">
        <v>121</v>
      </c>
      <c r="L153">
        <v>15</v>
      </c>
      <c r="M153">
        <f t="shared" si="6"/>
        <v>2.840909090909091E-3</v>
      </c>
      <c r="N153">
        <v>16</v>
      </c>
      <c r="O153">
        <f t="shared" si="7"/>
        <v>4.5454545454545456E-2</v>
      </c>
      <c r="R153" s="7">
        <v>1.9578051916398623E-2</v>
      </c>
      <c r="S153">
        <f t="shared" si="8"/>
        <v>8.8991145074539192E-4</v>
      </c>
    </row>
    <row r="154" spans="1:20" x14ac:dyDescent="0.25">
      <c r="A154">
        <v>52679</v>
      </c>
      <c r="B154">
        <v>20804</v>
      </c>
      <c r="C154" t="s">
        <v>226</v>
      </c>
      <c r="D154" t="s">
        <v>225</v>
      </c>
      <c r="E154" t="s">
        <v>70</v>
      </c>
      <c r="F154">
        <v>130</v>
      </c>
      <c r="G154" s="6">
        <v>5830.91</v>
      </c>
      <c r="H154" s="6">
        <v>5830.91</v>
      </c>
      <c r="I154" t="s">
        <v>2232</v>
      </c>
      <c r="J154" t="s">
        <v>116</v>
      </c>
      <c r="K154" t="s">
        <v>121</v>
      </c>
      <c r="L154">
        <v>64</v>
      </c>
      <c r="M154">
        <f t="shared" si="6"/>
        <v>1.2121212121212121E-2</v>
      </c>
      <c r="N154">
        <v>24</v>
      </c>
      <c r="O154">
        <f t="shared" si="7"/>
        <v>0.29090909090909089</v>
      </c>
      <c r="R154" s="7">
        <v>1.9577764595342179E-2</v>
      </c>
      <c r="S154">
        <f t="shared" si="8"/>
        <v>5.6953497004631794E-3</v>
      </c>
    </row>
    <row r="155" spans="1:20" x14ac:dyDescent="0.25">
      <c r="A155">
        <v>61329</v>
      </c>
      <c r="B155">
        <v>30073</v>
      </c>
      <c r="C155" t="s">
        <v>252</v>
      </c>
      <c r="D155" t="s">
        <v>226</v>
      </c>
      <c r="E155" t="s">
        <v>70</v>
      </c>
      <c r="F155">
        <v>130</v>
      </c>
      <c r="G155" s="6">
        <v>5831.05</v>
      </c>
      <c r="H155" s="6">
        <v>5831.05</v>
      </c>
      <c r="I155" t="s">
        <v>2232</v>
      </c>
      <c r="J155" t="s">
        <v>116</v>
      </c>
      <c r="K155" t="s">
        <v>121</v>
      </c>
      <c r="L155">
        <v>26</v>
      </c>
      <c r="M155">
        <f t="shared" si="6"/>
        <v>4.9242424242424239E-3</v>
      </c>
      <c r="N155">
        <v>24</v>
      </c>
      <c r="O155">
        <f t="shared" si="7"/>
        <v>0.11818181818181817</v>
      </c>
      <c r="R155" s="7">
        <v>1.9577294545000755E-2</v>
      </c>
      <c r="S155">
        <f t="shared" si="8"/>
        <v>2.3136802644091797E-3</v>
      </c>
    </row>
    <row r="156" spans="1:20" x14ac:dyDescent="0.25">
      <c r="A156">
        <v>68802</v>
      </c>
      <c r="B156">
        <v>346817</v>
      </c>
      <c r="C156" t="s">
        <v>181</v>
      </c>
      <c r="D156" t="s">
        <v>252</v>
      </c>
      <c r="E156" t="s">
        <v>70</v>
      </c>
      <c r="F156">
        <v>130</v>
      </c>
      <c r="G156" s="6">
        <v>5831.18</v>
      </c>
      <c r="H156" s="6">
        <v>5831.18</v>
      </c>
      <c r="I156" t="s">
        <v>2232</v>
      </c>
      <c r="J156" t="s">
        <v>116</v>
      </c>
      <c r="K156" t="s">
        <v>121</v>
      </c>
      <c r="L156">
        <v>10</v>
      </c>
      <c r="M156">
        <f t="shared" si="6"/>
        <v>1.893939393939394E-3</v>
      </c>
      <c r="N156">
        <v>24</v>
      </c>
      <c r="O156">
        <f t="shared" si="7"/>
        <v>4.5454545454545456E-2</v>
      </c>
      <c r="R156" s="7">
        <v>1.9576858089893751E-2</v>
      </c>
      <c r="S156">
        <f t="shared" si="8"/>
        <v>8.8985718590426147E-4</v>
      </c>
    </row>
    <row r="157" spans="1:20" x14ac:dyDescent="0.25">
      <c r="A157">
        <v>71091</v>
      </c>
      <c r="B157">
        <v>9623</v>
      </c>
      <c r="C157" t="s">
        <v>180</v>
      </c>
      <c r="D157" t="s">
        <v>181</v>
      </c>
      <c r="E157" t="s">
        <v>70</v>
      </c>
      <c r="F157">
        <v>130</v>
      </c>
      <c r="G157" s="6">
        <v>5831.32</v>
      </c>
      <c r="H157" s="6">
        <v>5831.32</v>
      </c>
      <c r="I157" t="s">
        <v>2232</v>
      </c>
      <c r="J157" t="s">
        <v>116</v>
      </c>
      <c r="K157" t="s">
        <v>121</v>
      </c>
      <c r="L157">
        <v>91</v>
      </c>
      <c r="M157">
        <f t="shared" si="6"/>
        <v>1.7234848484848485E-2</v>
      </c>
      <c r="N157">
        <v>24</v>
      </c>
      <c r="O157">
        <f t="shared" si="7"/>
        <v>0.41363636363636364</v>
      </c>
      <c r="R157" s="7">
        <v>1.9576388083080102E-2</v>
      </c>
      <c r="S157">
        <f t="shared" si="8"/>
        <v>8.097505979819496E-3</v>
      </c>
    </row>
    <row r="158" spans="1:20" x14ac:dyDescent="0.25">
      <c r="A158">
        <v>13052</v>
      </c>
      <c r="B158">
        <v>348285</v>
      </c>
      <c r="C158" t="s">
        <v>180</v>
      </c>
      <c r="D158" t="s">
        <v>234</v>
      </c>
      <c r="E158" t="s">
        <v>70</v>
      </c>
      <c r="F158">
        <v>126</v>
      </c>
      <c r="G158" s="6">
        <v>-5831.46</v>
      </c>
      <c r="H158" s="6">
        <v>5831.46</v>
      </c>
      <c r="I158" t="s">
        <v>2232</v>
      </c>
      <c r="J158" t="s">
        <v>116</v>
      </c>
      <c r="K158" t="s">
        <v>121</v>
      </c>
      <c r="L158">
        <v>2</v>
      </c>
      <c r="M158">
        <f t="shared" si="6"/>
        <v>3.7878787878787879E-4</v>
      </c>
      <c r="N158">
        <v>24</v>
      </c>
      <c r="O158">
        <f t="shared" si="7"/>
        <v>9.0909090909090905E-3</v>
      </c>
      <c r="R158" s="7">
        <v>1.9575918098834022E-2</v>
      </c>
      <c r="S158">
        <f t="shared" si="8"/>
        <v>1.7796289180758201E-4</v>
      </c>
    </row>
    <row r="159" spans="1:20" x14ac:dyDescent="0.25">
      <c r="A159">
        <v>13096</v>
      </c>
      <c r="B159">
        <v>346637</v>
      </c>
      <c r="C159" t="s">
        <v>255</v>
      </c>
      <c r="D159" t="s">
        <v>150</v>
      </c>
      <c r="E159" t="s">
        <v>70</v>
      </c>
      <c r="F159">
        <v>130</v>
      </c>
      <c r="G159" s="6">
        <v>-2505.6999999999998</v>
      </c>
      <c r="H159" s="6">
        <v>2505.6999999999998</v>
      </c>
      <c r="I159" t="s">
        <v>2232</v>
      </c>
      <c r="J159" t="s">
        <v>28</v>
      </c>
      <c r="K159" t="s">
        <v>121</v>
      </c>
      <c r="L159">
        <v>13</v>
      </c>
      <c r="M159">
        <f t="shared" si="6"/>
        <v>2.4621212121212119E-3</v>
      </c>
      <c r="N159">
        <v>24</v>
      </c>
      <c r="O159">
        <f t="shared" si="7"/>
        <v>5.9090909090909083E-2</v>
      </c>
      <c r="R159" s="7">
        <v>1.9575619134244063E-2</v>
      </c>
      <c r="S159">
        <f t="shared" si="8"/>
        <v>1.1567411306598763E-3</v>
      </c>
    </row>
    <row r="160" spans="1:20" x14ac:dyDescent="0.25">
      <c r="A160">
        <v>12602</v>
      </c>
      <c r="B160">
        <v>4250</v>
      </c>
      <c r="C160" t="s">
        <v>150</v>
      </c>
      <c r="D160" t="s">
        <v>151</v>
      </c>
      <c r="E160" t="s">
        <v>94</v>
      </c>
      <c r="F160">
        <v>126</v>
      </c>
      <c r="G160" s="6">
        <v>-2505.84</v>
      </c>
      <c r="H160" s="6">
        <v>2505.84</v>
      </c>
      <c r="I160" t="s">
        <v>2232</v>
      </c>
      <c r="J160" t="s">
        <v>28</v>
      </c>
      <c r="K160" t="s">
        <v>121</v>
      </c>
      <c r="L160">
        <v>99</v>
      </c>
      <c r="M160">
        <f t="shared" si="6"/>
        <v>1.8749999999999999E-2</v>
      </c>
      <c r="N160">
        <v>20</v>
      </c>
      <c r="O160">
        <f t="shared" si="7"/>
        <v>0.375</v>
      </c>
      <c r="R160" s="7">
        <v>1.9574525454408638E-2</v>
      </c>
      <c r="S160">
        <f t="shared" si="8"/>
        <v>7.3404470454032393E-3</v>
      </c>
      <c r="T160">
        <f>SUM(S160:S161)</f>
        <v>8.0521018321430861E-3</v>
      </c>
    </row>
    <row r="161" spans="1:19" x14ac:dyDescent="0.25">
      <c r="A161">
        <v>71113</v>
      </c>
      <c r="B161">
        <v>348286</v>
      </c>
      <c r="C161" t="s">
        <v>234</v>
      </c>
      <c r="D161" t="s">
        <v>1217</v>
      </c>
      <c r="E161" t="s">
        <v>70</v>
      </c>
      <c r="F161">
        <v>126</v>
      </c>
      <c r="G161" s="6">
        <v>-2012.41</v>
      </c>
      <c r="H161" s="6">
        <v>2012.41</v>
      </c>
      <c r="I161" t="s">
        <v>2232</v>
      </c>
      <c r="J161" t="s">
        <v>116</v>
      </c>
      <c r="K161" t="s">
        <v>121</v>
      </c>
      <c r="L161">
        <v>8</v>
      </c>
      <c r="M161">
        <f t="shared" si="6"/>
        <v>1.5151515151515152E-3</v>
      </c>
      <c r="N161">
        <v>24</v>
      </c>
      <c r="O161">
        <f t="shared" si="7"/>
        <v>3.6363636363636362E-2</v>
      </c>
      <c r="R161" s="7">
        <v>1.9570506635345774E-2</v>
      </c>
      <c r="S161">
        <f t="shared" si="8"/>
        <v>7.1165478673984627E-4</v>
      </c>
    </row>
    <row r="162" spans="1:19" x14ac:dyDescent="0.25">
      <c r="A162">
        <v>25391</v>
      </c>
      <c r="B162">
        <v>345842</v>
      </c>
      <c r="C162" t="s">
        <v>269</v>
      </c>
      <c r="D162" t="s">
        <v>141</v>
      </c>
      <c r="E162" t="s">
        <v>70</v>
      </c>
      <c r="F162">
        <v>126</v>
      </c>
      <c r="G162" s="6">
        <v>3970.09</v>
      </c>
      <c r="H162" s="6">
        <v>3970.09</v>
      </c>
      <c r="I162" t="s">
        <v>2236</v>
      </c>
      <c r="J162" t="s">
        <v>28</v>
      </c>
      <c r="K162" t="s">
        <v>121</v>
      </c>
      <c r="L162">
        <v>38</v>
      </c>
      <c r="M162">
        <f t="shared" si="6"/>
        <v>7.1969696969696973E-3</v>
      </c>
      <c r="N162">
        <v>24</v>
      </c>
      <c r="O162">
        <f t="shared" si="7"/>
        <v>0.17272727272727273</v>
      </c>
      <c r="R162" s="7">
        <v>1.6399012236989918E-2</v>
      </c>
      <c r="S162">
        <f t="shared" si="8"/>
        <v>2.8325566591164406E-3</v>
      </c>
    </row>
    <row r="163" spans="1:19" x14ac:dyDescent="0.25">
      <c r="A163">
        <v>68931</v>
      </c>
      <c r="B163">
        <v>348271</v>
      </c>
      <c r="C163" t="s">
        <v>269</v>
      </c>
      <c r="D163" t="s">
        <v>270</v>
      </c>
      <c r="E163" t="s">
        <v>70</v>
      </c>
      <c r="F163">
        <v>126</v>
      </c>
      <c r="G163" s="6">
        <v>3090.47</v>
      </c>
      <c r="H163" s="6">
        <v>3090.47</v>
      </c>
      <c r="I163" t="s">
        <v>2236</v>
      </c>
      <c r="J163" t="s">
        <v>28</v>
      </c>
      <c r="K163" t="s">
        <v>121</v>
      </c>
      <c r="L163">
        <v>104</v>
      </c>
      <c r="M163">
        <f t="shared" si="6"/>
        <v>1.9696969696969695E-2</v>
      </c>
      <c r="N163">
        <v>48</v>
      </c>
      <c r="O163">
        <f t="shared" si="7"/>
        <v>0.94545454545454533</v>
      </c>
      <c r="R163" s="7">
        <v>1.5871575800663118E-2</v>
      </c>
      <c r="S163">
        <f t="shared" si="8"/>
        <v>1.500585348426331E-2</v>
      </c>
    </row>
    <row r="164" spans="1:19" x14ac:dyDescent="0.25">
      <c r="A164">
        <v>50705</v>
      </c>
      <c r="B164">
        <v>20276</v>
      </c>
      <c r="C164" t="s">
        <v>793</v>
      </c>
      <c r="D164" t="s">
        <v>319</v>
      </c>
      <c r="E164" t="s">
        <v>70</v>
      </c>
      <c r="F164">
        <v>130</v>
      </c>
      <c r="G164" s="6">
        <v>6455.39</v>
      </c>
      <c r="H164" s="6">
        <v>6455.39</v>
      </c>
      <c r="I164" t="s">
        <v>2234</v>
      </c>
      <c r="J164" t="s">
        <v>116</v>
      </c>
      <c r="K164" t="s">
        <v>121</v>
      </c>
      <c r="L164">
        <v>24</v>
      </c>
      <c r="M164">
        <f t="shared" si="6"/>
        <v>4.5454545454545452E-3</v>
      </c>
      <c r="N164">
        <v>30</v>
      </c>
      <c r="O164">
        <f t="shared" si="7"/>
        <v>0.13636363636363635</v>
      </c>
      <c r="R164" s="7">
        <v>1.4743513968532797E-2</v>
      </c>
      <c r="S164">
        <f t="shared" si="8"/>
        <v>2.0104791775271995E-3</v>
      </c>
    </row>
    <row r="165" spans="1:19" x14ac:dyDescent="0.25">
      <c r="A165">
        <v>55720</v>
      </c>
      <c r="B165">
        <v>15872</v>
      </c>
      <c r="C165" t="s">
        <v>311</v>
      </c>
      <c r="D165" t="s">
        <v>312</v>
      </c>
      <c r="E165" t="s">
        <v>64</v>
      </c>
      <c r="F165">
        <v>75</v>
      </c>
      <c r="G165" s="6">
        <v>8917.5400000000009</v>
      </c>
      <c r="H165" s="6">
        <v>8917.5400000000009</v>
      </c>
      <c r="I165" t="s">
        <v>2235</v>
      </c>
      <c r="J165" t="s">
        <v>116</v>
      </c>
      <c r="K165" t="s">
        <v>121</v>
      </c>
      <c r="L165">
        <v>46</v>
      </c>
      <c r="M165">
        <f t="shared" si="6"/>
        <v>8.7121212121212127E-3</v>
      </c>
      <c r="N165">
        <v>36</v>
      </c>
      <c r="O165">
        <f t="shared" si="7"/>
        <v>0.31363636363636366</v>
      </c>
      <c r="R165" s="7">
        <v>1.4741438280194964E-2</v>
      </c>
      <c r="S165">
        <f t="shared" si="8"/>
        <v>4.6234510969702389E-3</v>
      </c>
    </row>
    <row r="166" spans="1:19" x14ac:dyDescent="0.25">
      <c r="A166">
        <v>20251</v>
      </c>
      <c r="B166">
        <v>19091</v>
      </c>
      <c r="C166" t="s">
        <v>319</v>
      </c>
      <c r="D166" t="s">
        <v>311</v>
      </c>
      <c r="E166" t="s">
        <v>64</v>
      </c>
      <c r="F166">
        <v>120</v>
      </c>
      <c r="G166" s="6">
        <v>8917.67</v>
      </c>
      <c r="H166" s="6">
        <v>8917.67</v>
      </c>
      <c r="I166" t="s">
        <v>2235</v>
      </c>
      <c r="J166" t="s">
        <v>116</v>
      </c>
      <c r="K166" t="s">
        <v>121</v>
      </c>
      <c r="L166">
        <v>398</v>
      </c>
      <c r="M166">
        <f t="shared" si="6"/>
        <v>7.5378787878787878E-2</v>
      </c>
      <c r="N166">
        <v>36</v>
      </c>
      <c r="O166">
        <f t="shared" si="7"/>
        <v>2.7136363636363638</v>
      </c>
      <c r="R166" s="7">
        <v>1.4741223382472081E-2</v>
      </c>
      <c r="S166">
        <f t="shared" si="8"/>
        <v>4.0002319815162876E-2</v>
      </c>
    </row>
    <row r="167" spans="1:19" x14ac:dyDescent="0.25">
      <c r="A167">
        <v>35246</v>
      </c>
      <c r="B167">
        <v>347715</v>
      </c>
      <c r="C167" t="s">
        <v>1020</v>
      </c>
      <c r="D167" t="s">
        <v>1021</v>
      </c>
      <c r="E167" t="s">
        <v>70</v>
      </c>
      <c r="F167">
        <v>130</v>
      </c>
      <c r="G167" s="6">
        <v>-3264.12</v>
      </c>
      <c r="H167" s="6">
        <v>3264.12</v>
      </c>
      <c r="I167" t="s">
        <v>2234</v>
      </c>
      <c r="J167" t="s">
        <v>28</v>
      </c>
      <c r="K167" t="s">
        <v>121</v>
      </c>
      <c r="L167">
        <v>4</v>
      </c>
      <c r="M167">
        <f t="shared" si="6"/>
        <v>7.5757575757575758E-4</v>
      </c>
      <c r="N167">
        <v>24</v>
      </c>
      <c r="O167">
        <f t="shared" si="7"/>
        <v>1.8181818181818181E-2</v>
      </c>
      <c r="R167" s="7">
        <v>1.4740081792565271E-2</v>
      </c>
      <c r="S167">
        <f t="shared" si="8"/>
        <v>2.6800148713755037E-4</v>
      </c>
    </row>
    <row r="168" spans="1:19" x14ac:dyDescent="0.25">
      <c r="A168">
        <v>61393</v>
      </c>
      <c r="B168">
        <v>39662</v>
      </c>
      <c r="C168" t="s">
        <v>1021</v>
      </c>
      <c r="D168" t="s">
        <v>1379</v>
      </c>
      <c r="E168" t="s">
        <v>70</v>
      </c>
      <c r="F168">
        <v>130</v>
      </c>
      <c r="G168" s="6">
        <v>-3264.25</v>
      </c>
      <c r="H168" s="6">
        <v>3264.25</v>
      </c>
      <c r="I168" t="s">
        <v>2234</v>
      </c>
      <c r="J168" t="s">
        <v>28</v>
      </c>
      <c r="K168" t="s">
        <v>121</v>
      </c>
      <c r="L168">
        <v>55</v>
      </c>
      <c r="M168">
        <f t="shared" si="6"/>
        <v>1.0416666666666666E-2</v>
      </c>
      <c r="N168">
        <v>24</v>
      </c>
      <c r="O168">
        <f t="shared" si="7"/>
        <v>0.25</v>
      </c>
      <c r="R168" s="7">
        <v>1.473949476319159E-2</v>
      </c>
      <c r="S168">
        <f t="shared" si="8"/>
        <v>3.6848736907978976E-3</v>
      </c>
    </row>
    <row r="169" spans="1:19" x14ac:dyDescent="0.25">
      <c r="A169">
        <v>70926</v>
      </c>
      <c r="B169">
        <v>42435</v>
      </c>
      <c r="C169" t="s">
        <v>792</v>
      </c>
      <c r="D169" t="s">
        <v>793</v>
      </c>
      <c r="E169" t="s">
        <v>70</v>
      </c>
      <c r="F169">
        <v>130</v>
      </c>
      <c r="G169" s="6">
        <v>6457.22</v>
      </c>
      <c r="H169" s="6">
        <v>6457.22</v>
      </c>
      <c r="I169" t="s">
        <v>2234</v>
      </c>
      <c r="J169" t="s">
        <v>116</v>
      </c>
      <c r="K169" t="s">
        <v>121</v>
      </c>
      <c r="L169">
        <v>1</v>
      </c>
      <c r="M169">
        <f t="shared" si="6"/>
        <v>1.8939393939393939E-4</v>
      </c>
      <c r="N169">
        <v>30</v>
      </c>
      <c r="O169">
        <f t="shared" si="7"/>
        <v>5.681818181818182E-3</v>
      </c>
      <c r="R169" s="7">
        <v>1.473933560221379E-2</v>
      </c>
      <c r="S169">
        <f t="shared" si="8"/>
        <v>8.3746225012578361E-5</v>
      </c>
    </row>
    <row r="170" spans="1:19" x14ac:dyDescent="0.25">
      <c r="A170">
        <v>8137</v>
      </c>
      <c r="B170">
        <v>14819</v>
      </c>
      <c r="C170" t="s">
        <v>1607</v>
      </c>
      <c r="D170" t="s">
        <v>792</v>
      </c>
      <c r="E170" t="s">
        <v>70</v>
      </c>
      <c r="F170">
        <v>130</v>
      </c>
      <c r="G170" s="6">
        <v>6457.35</v>
      </c>
      <c r="H170" s="6">
        <v>6457.35</v>
      </c>
      <c r="I170" t="s">
        <v>2234</v>
      </c>
      <c r="J170" t="s">
        <v>116</v>
      </c>
      <c r="K170" t="s">
        <v>121</v>
      </c>
      <c r="L170">
        <v>26</v>
      </c>
      <c r="M170">
        <f t="shared" si="6"/>
        <v>4.9242424242424239E-3</v>
      </c>
      <c r="N170">
        <v>30</v>
      </c>
      <c r="O170">
        <f t="shared" si="7"/>
        <v>0.14772727272727271</v>
      </c>
      <c r="R170" s="7">
        <v>1.4739038868471886E-2</v>
      </c>
      <c r="S170">
        <f t="shared" si="8"/>
        <v>2.1773580146606194E-3</v>
      </c>
    </row>
    <row r="171" spans="1:19" x14ac:dyDescent="0.25">
      <c r="A171">
        <v>70712</v>
      </c>
      <c r="B171">
        <v>17879</v>
      </c>
      <c r="C171" t="s">
        <v>1379</v>
      </c>
      <c r="D171" t="s">
        <v>1380</v>
      </c>
      <c r="E171" t="s">
        <v>70</v>
      </c>
      <c r="F171">
        <v>130</v>
      </c>
      <c r="G171" s="6">
        <v>-3264.39</v>
      </c>
      <c r="H171" s="6">
        <v>3264.39</v>
      </c>
      <c r="I171" t="s">
        <v>2234</v>
      </c>
      <c r="J171" t="s">
        <v>28</v>
      </c>
      <c r="K171" t="s">
        <v>121</v>
      </c>
      <c r="L171">
        <v>19</v>
      </c>
      <c r="M171">
        <f t="shared" si="6"/>
        <v>3.5984848484848487E-3</v>
      </c>
      <c r="N171">
        <v>24</v>
      </c>
      <c r="O171">
        <f t="shared" si="7"/>
        <v>8.6363636363636365E-2</v>
      </c>
      <c r="R171" s="7">
        <v>1.4738862630000751E-2</v>
      </c>
      <c r="S171">
        <f t="shared" si="8"/>
        <v>1.2729017725909739E-3</v>
      </c>
    </row>
    <row r="172" spans="1:19" x14ac:dyDescent="0.25">
      <c r="A172">
        <v>29135</v>
      </c>
      <c r="B172">
        <v>27049</v>
      </c>
      <c r="C172" t="s">
        <v>1548</v>
      </c>
      <c r="D172" t="s">
        <v>1607</v>
      </c>
      <c r="E172" t="s">
        <v>70</v>
      </c>
      <c r="F172">
        <v>130</v>
      </c>
      <c r="G172" s="6">
        <v>6457.49</v>
      </c>
      <c r="H172" s="6">
        <v>6457.49</v>
      </c>
      <c r="I172" t="s">
        <v>2234</v>
      </c>
      <c r="J172" t="s">
        <v>116</v>
      </c>
      <c r="K172" t="s">
        <v>121</v>
      </c>
      <c r="L172">
        <v>24</v>
      </c>
      <c r="M172">
        <f t="shared" si="6"/>
        <v>4.5454545454545452E-3</v>
      </c>
      <c r="N172">
        <v>24</v>
      </c>
      <c r="O172">
        <f t="shared" si="7"/>
        <v>0.10909090909090909</v>
      </c>
      <c r="R172" s="7">
        <v>1.4738719322418919E-2</v>
      </c>
      <c r="S172">
        <f t="shared" si="8"/>
        <v>1.6078602897184274E-3</v>
      </c>
    </row>
    <row r="173" spans="1:19" x14ac:dyDescent="0.25">
      <c r="A173">
        <v>20657</v>
      </c>
      <c r="B173">
        <v>31304</v>
      </c>
      <c r="C173" t="s">
        <v>1547</v>
      </c>
      <c r="D173" t="s">
        <v>1548</v>
      </c>
      <c r="E173" t="s">
        <v>70</v>
      </c>
      <c r="F173">
        <v>130</v>
      </c>
      <c r="G173" s="6">
        <v>6457.63</v>
      </c>
      <c r="H173" s="6">
        <v>6457.63</v>
      </c>
      <c r="I173" t="s">
        <v>2234</v>
      </c>
      <c r="J173" t="s">
        <v>116</v>
      </c>
      <c r="K173" t="s">
        <v>121</v>
      </c>
      <c r="L173">
        <v>82</v>
      </c>
      <c r="M173">
        <f t="shared" si="6"/>
        <v>1.553030303030303E-2</v>
      </c>
      <c r="N173">
        <v>30</v>
      </c>
      <c r="O173">
        <f t="shared" si="7"/>
        <v>0.46590909090909088</v>
      </c>
      <c r="R173" s="7">
        <v>1.4738399790221325E-2</v>
      </c>
      <c r="S173">
        <f t="shared" si="8"/>
        <v>6.8667544477167535E-3</v>
      </c>
    </row>
    <row r="174" spans="1:19" x14ac:dyDescent="0.25">
      <c r="A174">
        <v>61753</v>
      </c>
      <c r="B174">
        <v>23823</v>
      </c>
      <c r="C174" t="s">
        <v>1520</v>
      </c>
      <c r="D174" t="s">
        <v>1380</v>
      </c>
      <c r="E174" t="s">
        <v>64</v>
      </c>
      <c r="F174">
        <v>120</v>
      </c>
      <c r="G174" s="6">
        <v>3264.53</v>
      </c>
      <c r="H174" s="6">
        <v>3264.53</v>
      </c>
      <c r="I174" t="s">
        <v>2234</v>
      </c>
      <c r="J174" t="s">
        <v>28</v>
      </c>
      <c r="K174" t="s">
        <v>121</v>
      </c>
      <c r="L174">
        <v>37</v>
      </c>
      <c r="M174">
        <f t="shared" si="6"/>
        <v>7.0075757575757576E-3</v>
      </c>
      <c r="N174">
        <v>36</v>
      </c>
      <c r="O174">
        <f t="shared" si="7"/>
        <v>0.25227272727272726</v>
      </c>
      <c r="R174" s="7">
        <v>1.4738230551028218E-2</v>
      </c>
      <c r="S174">
        <f t="shared" si="8"/>
        <v>3.7180536162821185E-3</v>
      </c>
    </row>
    <row r="175" spans="1:19" x14ac:dyDescent="0.25">
      <c r="A175">
        <v>71525</v>
      </c>
      <c r="B175" t="s">
        <v>2075</v>
      </c>
      <c r="C175" t="s">
        <v>2073</v>
      </c>
      <c r="D175" t="s">
        <v>1547</v>
      </c>
      <c r="E175" t="s">
        <v>70</v>
      </c>
      <c r="F175">
        <v>130</v>
      </c>
      <c r="G175" s="6">
        <v>6457.76</v>
      </c>
      <c r="H175" s="6">
        <v>6457.76</v>
      </c>
      <c r="I175" t="s">
        <v>2234</v>
      </c>
      <c r="J175" t="s">
        <v>116</v>
      </c>
      <c r="K175" t="s">
        <v>121</v>
      </c>
      <c r="L175">
        <v>6</v>
      </c>
      <c r="M175">
        <f t="shared" si="6"/>
        <v>1.1363636363636363E-3</v>
      </c>
      <c r="N175">
        <v>24</v>
      </c>
      <c r="O175">
        <f t="shared" si="7"/>
        <v>2.7272727272727271E-2</v>
      </c>
      <c r="R175" s="7">
        <v>1.4738103094157563E-2</v>
      </c>
      <c r="S175">
        <f t="shared" si="8"/>
        <v>4.0194826620429717E-4</v>
      </c>
    </row>
    <row r="176" spans="1:19" x14ac:dyDescent="0.25">
      <c r="A176">
        <v>71559</v>
      </c>
      <c r="B176" t="s">
        <v>2077</v>
      </c>
      <c r="C176" t="s">
        <v>1020</v>
      </c>
      <c r="D176" t="s">
        <v>2076</v>
      </c>
      <c r="E176" t="s">
        <v>791</v>
      </c>
      <c r="F176">
        <v>130</v>
      </c>
      <c r="G176" s="6">
        <v>8921.3799999999992</v>
      </c>
      <c r="H176" s="6">
        <v>8921.3799999999992</v>
      </c>
      <c r="I176" t="s">
        <v>2234</v>
      </c>
      <c r="J176" t="s">
        <v>28</v>
      </c>
      <c r="K176" t="s">
        <v>121</v>
      </c>
      <c r="L176">
        <v>6</v>
      </c>
      <c r="M176">
        <f t="shared" si="6"/>
        <v>1.1363636363636363E-3</v>
      </c>
      <c r="N176">
        <v>20</v>
      </c>
      <c r="O176">
        <f t="shared" si="7"/>
        <v>2.2727272727272728E-2</v>
      </c>
      <c r="R176" s="7">
        <v>1.4735093171815327E-2</v>
      </c>
      <c r="S176">
        <f t="shared" si="8"/>
        <v>3.3488848117762106E-4</v>
      </c>
    </row>
    <row r="177" spans="1:20" x14ac:dyDescent="0.25">
      <c r="B177" t="s">
        <v>2078</v>
      </c>
      <c r="C177" t="s">
        <v>2076</v>
      </c>
      <c r="D177" t="s">
        <v>2073</v>
      </c>
      <c r="E177" t="s">
        <v>791</v>
      </c>
      <c r="F177">
        <v>130</v>
      </c>
      <c r="G177" s="6">
        <v>8921.3799999999992</v>
      </c>
      <c r="H177" s="6">
        <v>8921.3799999999992</v>
      </c>
      <c r="I177" t="s">
        <v>2234</v>
      </c>
      <c r="J177" t="s">
        <v>116</v>
      </c>
      <c r="K177" t="s">
        <v>121</v>
      </c>
      <c r="L177">
        <v>5</v>
      </c>
      <c r="M177">
        <f t="shared" si="6"/>
        <v>9.46969696969697E-4</v>
      </c>
      <c r="N177">
        <v>16</v>
      </c>
      <c r="O177">
        <f t="shared" si="7"/>
        <v>1.5151515151515152E-2</v>
      </c>
      <c r="R177" s="7">
        <v>1.4735093171815327E-2</v>
      </c>
      <c r="S177">
        <f t="shared" si="8"/>
        <v>2.2325898745174737E-4</v>
      </c>
    </row>
    <row r="178" spans="1:20" x14ac:dyDescent="0.25">
      <c r="A178">
        <v>67645</v>
      </c>
      <c r="B178">
        <v>13852</v>
      </c>
      <c r="C178" t="s">
        <v>1707</v>
      </c>
      <c r="D178" t="s">
        <v>1520</v>
      </c>
      <c r="E178" t="s">
        <v>64</v>
      </c>
      <c r="F178">
        <v>120</v>
      </c>
      <c r="G178" s="6">
        <v>8922.84</v>
      </c>
      <c r="H178" s="6">
        <v>8922.84</v>
      </c>
      <c r="I178" t="s">
        <v>2234</v>
      </c>
      <c r="J178" t="s">
        <v>28</v>
      </c>
      <c r="K178" t="s">
        <v>121</v>
      </c>
      <c r="L178">
        <v>233</v>
      </c>
      <c r="M178">
        <f t="shared" si="6"/>
        <v>4.4128787878787878E-2</v>
      </c>
      <c r="N178">
        <v>36</v>
      </c>
      <c r="O178">
        <f t="shared" si="7"/>
        <v>1.5886363636363636</v>
      </c>
      <c r="R178" s="7">
        <v>1.4732682141691412E-2</v>
      </c>
      <c r="S178">
        <f t="shared" si="8"/>
        <v>2.3404874584187038E-2</v>
      </c>
    </row>
    <row r="179" spans="1:20" x14ac:dyDescent="0.25">
      <c r="A179">
        <v>67800</v>
      </c>
      <c r="B179">
        <v>6172</v>
      </c>
      <c r="C179" t="s">
        <v>1621</v>
      </c>
      <c r="D179" t="s">
        <v>1020</v>
      </c>
      <c r="E179" t="s">
        <v>70</v>
      </c>
      <c r="F179">
        <v>130</v>
      </c>
      <c r="G179" s="6">
        <v>5657.4</v>
      </c>
      <c r="H179" s="6">
        <v>5657.4</v>
      </c>
      <c r="I179" t="s">
        <v>2234</v>
      </c>
      <c r="J179" t="s">
        <v>28</v>
      </c>
      <c r="K179" t="s">
        <v>121</v>
      </c>
      <c r="L179">
        <v>25</v>
      </c>
      <c r="M179">
        <f t="shared" si="6"/>
        <v>4.734848484848485E-3</v>
      </c>
      <c r="N179">
        <v>30</v>
      </c>
      <c r="O179">
        <f t="shared" si="7"/>
        <v>0.14204545454545456</v>
      </c>
      <c r="R179" s="7">
        <v>1.4731850274051978E-2</v>
      </c>
      <c r="S179">
        <f t="shared" si="8"/>
        <v>2.0925923684732926E-3</v>
      </c>
    </row>
    <row r="180" spans="1:20" x14ac:dyDescent="0.25">
      <c r="A180">
        <v>67799</v>
      </c>
      <c r="B180">
        <v>23543</v>
      </c>
      <c r="C180" t="s">
        <v>841</v>
      </c>
      <c r="D180" t="s">
        <v>1621</v>
      </c>
      <c r="E180" t="s">
        <v>70</v>
      </c>
      <c r="F180">
        <v>130</v>
      </c>
      <c r="G180" s="6">
        <v>5657.54</v>
      </c>
      <c r="H180" s="6">
        <v>5657.54</v>
      </c>
      <c r="I180" t="s">
        <v>2234</v>
      </c>
      <c r="J180" t="s">
        <v>28</v>
      </c>
      <c r="K180" t="s">
        <v>121</v>
      </c>
      <c r="L180">
        <v>138</v>
      </c>
      <c r="M180">
        <f t="shared" si="6"/>
        <v>2.6136363636363635E-2</v>
      </c>
      <c r="N180">
        <v>36</v>
      </c>
      <c r="O180">
        <f t="shared" si="7"/>
        <v>0.94090909090909081</v>
      </c>
      <c r="R180" s="7">
        <v>1.4731485723551518E-2</v>
      </c>
      <c r="S180">
        <f t="shared" si="8"/>
        <v>1.3860988839887109E-2</v>
      </c>
    </row>
    <row r="181" spans="1:20" x14ac:dyDescent="0.25">
      <c r="A181">
        <v>42430</v>
      </c>
      <c r="B181">
        <v>39597</v>
      </c>
      <c r="C181" t="s">
        <v>840</v>
      </c>
      <c r="D181" t="s">
        <v>841</v>
      </c>
      <c r="E181" t="s">
        <v>70</v>
      </c>
      <c r="F181">
        <v>130</v>
      </c>
      <c r="G181" s="6">
        <v>5657.67</v>
      </c>
      <c r="H181" s="6">
        <v>5657.67</v>
      </c>
      <c r="I181" t="s">
        <v>2234</v>
      </c>
      <c r="J181" t="s">
        <v>28</v>
      </c>
      <c r="K181" t="s">
        <v>121</v>
      </c>
      <c r="L181">
        <v>2</v>
      </c>
      <c r="M181">
        <f t="shared" si="6"/>
        <v>3.7878787878787879E-4</v>
      </c>
      <c r="N181">
        <v>36</v>
      </c>
      <c r="O181">
        <f t="shared" si="7"/>
        <v>1.3636363636363636E-2</v>
      </c>
      <c r="R181" s="7">
        <v>1.473114722852723E-2</v>
      </c>
      <c r="S181">
        <f t="shared" si="8"/>
        <v>2.0087928038900767E-4</v>
      </c>
    </row>
    <row r="182" spans="1:20" x14ac:dyDescent="0.25">
      <c r="A182">
        <v>18666</v>
      </c>
      <c r="B182">
        <v>17878</v>
      </c>
      <c r="C182" t="s">
        <v>1520</v>
      </c>
      <c r="D182" t="s">
        <v>840</v>
      </c>
      <c r="E182" t="s">
        <v>70</v>
      </c>
      <c r="F182">
        <v>130</v>
      </c>
      <c r="G182" s="6">
        <v>5657.81</v>
      </c>
      <c r="H182" s="6">
        <v>5657.81</v>
      </c>
      <c r="I182" t="s">
        <v>2234</v>
      </c>
      <c r="J182" t="s">
        <v>28</v>
      </c>
      <c r="K182" t="s">
        <v>121</v>
      </c>
      <c r="L182">
        <v>18</v>
      </c>
      <c r="M182">
        <f t="shared" si="6"/>
        <v>3.4090909090909089E-3</v>
      </c>
      <c r="N182">
        <v>36</v>
      </c>
      <c r="O182">
        <f t="shared" si="7"/>
        <v>0.12272727272727273</v>
      </c>
      <c r="R182" s="7">
        <v>1.4730782712820269E-2</v>
      </c>
      <c r="S182">
        <f t="shared" si="8"/>
        <v>1.8078687874824877E-3</v>
      </c>
    </row>
    <row r="183" spans="1:20" x14ac:dyDescent="0.25">
      <c r="A183">
        <v>60844</v>
      </c>
      <c r="B183">
        <v>19148</v>
      </c>
      <c r="C183" t="s">
        <v>1415</v>
      </c>
      <c r="D183" t="s">
        <v>319</v>
      </c>
      <c r="E183" t="s">
        <v>64</v>
      </c>
      <c r="F183">
        <v>120</v>
      </c>
      <c r="G183" s="6">
        <v>2463.08</v>
      </c>
      <c r="H183" s="6">
        <v>2463.08</v>
      </c>
      <c r="I183" t="s">
        <v>2234</v>
      </c>
      <c r="J183" t="s">
        <v>116</v>
      </c>
      <c r="K183" t="s">
        <v>121</v>
      </c>
      <c r="L183">
        <v>15</v>
      </c>
      <c r="M183">
        <f t="shared" si="6"/>
        <v>2.840909090909091E-3</v>
      </c>
      <c r="N183">
        <v>36</v>
      </c>
      <c r="O183">
        <f t="shared" si="7"/>
        <v>0.10227272727272728</v>
      </c>
      <c r="R183" s="7">
        <v>1.4730432175911001E-2</v>
      </c>
      <c r="S183">
        <f t="shared" si="8"/>
        <v>1.5065214725363525E-3</v>
      </c>
    </row>
    <row r="184" spans="1:20" x14ac:dyDescent="0.25">
      <c r="A184">
        <v>14178</v>
      </c>
      <c r="B184">
        <v>31326</v>
      </c>
      <c r="C184" t="s">
        <v>1415</v>
      </c>
      <c r="D184" t="s">
        <v>1426</v>
      </c>
      <c r="E184" t="s">
        <v>70</v>
      </c>
      <c r="F184">
        <v>130</v>
      </c>
      <c r="G184" s="6">
        <v>-2463.21</v>
      </c>
      <c r="H184" s="6">
        <v>2463.21</v>
      </c>
      <c r="I184" t="s">
        <v>2234</v>
      </c>
      <c r="J184" t="s">
        <v>116</v>
      </c>
      <c r="K184" t="s">
        <v>121</v>
      </c>
      <c r="L184">
        <v>14</v>
      </c>
      <c r="M184">
        <f t="shared" si="6"/>
        <v>2.6515151515151517E-3</v>
      </c>
      <c r="N184">
        <v>16</v>
      </c>
      <c r="O184">
        <f t="shared" si="7"/>
        <v>4.2424242424242427E-2</v>
      </c>
      <c r="R184" s="7">
        <v>1.4729654752880536E-2</v>
      </c>
      <c r="S184">
        <f t="shared" si="8"/>
        <v>6.2489444406159855E-4</v>
      </c>
    </row>
    <row r="185" spans="1:20" x14ac:dyDescent="0.25">
      <c r="A185">
        <v>21136</v>
      </c>
      <c r="B185">
        <v>32969</v>
      </c>
      <c r="C185" t="s">
        <v>1707</v>
      </c>
      <c r="D185" t="s">
        <v>1330</v>
      </c>
      <c r="E185" t="s">
        <v>27</v>
      </c>
      <c r="F185">
        <v>84</v>
      </c>
      <c r="G185" s="6">
        <v>-8924.9599999999991</v>
      </c>
      <c r="H185" s="6">
        <v>8924.9599999999991</v>
      </c>
      <c r="I185" t="s">
        <v>2234</v>
      </c>
      <c r="J185" t="s">
        <v>28</v>
      </c>
      <c r="K185" t="s">
        <v>121</v>
      </c>
      <c r="L185">
        <v>33</v>
      </c>
      <c r="M185">
        <f t="shared" si="6"/>
        <v>6.2500000000000003E-3</v>
      </c>
      <c r="N185">
        <v>36</v>
      </c>
      <c r="O185">
        <f t="shared" si="7"/>
        <v>0.22500000000000001</v>
      </c>
      <c r="R185" s="7">
        <v>1.4729182598148319E-2</v>
      </c>
      <c r="S185">
        <f t="shared" si="8"/>
        <v>3.3140660845833721E-3</v>
      </c>
    </row>
    <row r="186" spans="1:20" x14ac:dyDescent="0.25">
      <c r="A186">
        <v>67765</v>
      </c>
      <c r="B186">
        <v>3800</v>
      </c>
      <c r="C186" t="s">
        <v>1426</v>
      </c>
      <c r="D186" t="s">
        <v>1300</v>
      </c>
      <c r="E186" t="s">
        <v>70</v>
      </c>
      <c r="F186">
        <v>130</v>
      </c>
      <c r="G186" s="6">
        <v>-2463.35</v>
      </c>
      <c r="H186" s="6">
        <v>2463.35</v>
      </c>
      <c r="I186" t="s">
        <v>2234</v>
      </c>
      <c r="J186" t="s">
        <v>116</v>
      </c>
      <c r="K186" t="s">
        <v>121</v>
      </c>
      <c r="L186">
        <v>45</v>
      </c>
      <c r="M186">
        <f t="shared" si="6"/>
        <v>8.5227272727272721E-3</v>
      </c>
      <c r="N186">
        <v>16</v>
      </c>
      <c r="O186">
        <f t="shared" si="7"/>
        <v>0.13636363636363635</v>
      </c>
      <c r="R186" s="7">
        <v>1.4728817619844061E-2</v>
      </c>
      <c r="S186">
        <f t="shared" si="8"/>
        <v>2.0084751299787357E-3</v>
      </c>
      <c r="T186">
        <f>SUM(S186:S190)</f>
        <v>1.6059379905607882E-2</v>
      </c>
    </row>
    <row r="187" spans="1:20" x14ac:dyDescent="0.25">
      <c r="A187">
        <v>7532</v>
      </c>
      <c r="B187">
        <v>347714</v>
      </c>
      <c r="C187" t="s">
        <v>1300</v>
      </c>
      <c r="D187" t="s">
        <v>1093</v>
      </c>
      <c r="E187" t="s">
        <v>70</v>
      </c>
      <c r="F187">
        <v>130</v>
      </c>
      <c r="G187" s="6">
        <v>-2463.4899999999998</v>
      </c>
      <c r="H187" s="6">
        <v>2463.4899999999998</v>
      </c>
      <c r="I187" t="s">
        <v>2234</v>
      </c>
      <c r="J187" t="s">
        <v>116</v>
      </c>
      <c r="K187" t="s">
        <v>121</v>
      </c>
      <c r="L187">
        <v>11</v>
      </c>
      <c r="M187">
        <f t="shared" si="6"/>
        <v>2.0833333333333333E-3</v>
      </c>
      <c r="N187">
        <v>24</v>
      </c>
      <c r="O187">
        <f t="shared" si="7"/>
        <v>0.05</v>
      </c>
      <c r="R187" s="7">
        <v>1.4727980581956034E-2</v>
      </c>
      <c r="S187">
        <f t="shared" si="8"/>
        <v>7.3639902909780175E-4</v>
      </c>
    </row>
    <row r="188" spans="1:20" x14ac:dyDescent="0.25">
      <c r="A188">
        <v>71555</v>
      </c>
      <c r="B188" t="s">
        <v>2074</v>
      </c>
      <c r="C188" t="s">
        <v>1093</v>
      </c>
      <c r="D188" t="s">
        <v>2073</v>
      </c>
      <c r="E188" t="s">
        <v>70</v>
      </c>
      <c r="F188">
        <v>130</v>
      </c>
      <c r="G188" s="6">
        <v>-2463.62</v>
      </c>
      <c r="H188" s="6">
        <v>2463.62</v>
      </c>
      <c r="I188" t="s">
        <v>2234</v>
      </c>
      <c r="J188" t="s">
        <v>116</v>
      </c>
      <c r="K188" t="s">
        <v>121</v>
      </c>
      <c r="L188">
        <v>5</v>
      </c>
      <c r="M188">
        <f t="shared" si="6"/>
        <v>9.46969696969697E-4</v>
      </c>
      <c r="N188">
        <v>24</v>
      </c>
      <c r="O188">
        <f t="shared" si="7"/>
        <v>2.2727272727272728E-2</v>
      </c>
      <c r="R188" s="7">
        <v>1.4727203417671097E-2</v>
      </c>
      <c r="S188">
        <f t="shared" si="8"/>
        <v>3.3470916858343403E-4</v>
      </c>
    </row>
    <row r="189" spans="1:20" x14ac:dyDescent="0.25">
      <c r="A189">
        <v>48789</v>
      </c>
      <c r="B189">
        <v>19314</v>
      </c>
      <c r="C189" t="s">
        <v>923</v>
      </c>
      <c r="D189" t="s">
        <v>1578</v>
      </c>
      <c r="E189" t="s">
        <v>64</v>
      </c>
      <c r="F189">
        <v>76</v>
      </c>
      <c r="G189" s="6">
        <v>-9299.1</v>
      </c>
      <c r="H189" s="6">
        <v>9299.1</v>
      </c>
      <c r="I189" t="s">
        <v>2234</v>
      </c>
      <c r="J189" t="s">
        <v>28</v>
      </c>
      <c r="K189" t="s">
        <v>121</v>
      </c>
      <c r="L189">
        <v>21</v>
      </c>
      <c r="M189">
        <f t="shared" si="6"/>
        <v>3.9772727272727269E-3</v>
      </c>
      <c r="N189">
        <v>48</v>
      </c>
      <c r="O189">
        <f t="shared" si="7"/>
        <v>0.19090909090909089</v>
      </c>
      <c r="R189" s="7">
        <v>1.4136568648704691E-2</v>
      </c>
      <c r="S189">
        <f t="shared" si="8"/>
        <v>2.698799469298168E-3</v>
      </c>
    </row>
    <row r="190" spans="1:20" x14ac:dyDescent="0.25">
      <c r="A190">
        <v>64174</v>
      </c>
      <c r="B190">
        <v>35903</v>
      </c>
      <c r="C190" t="s">
        <v>1578</v>
      </c>
      <c r="D190" t="s">
        <v>1728</v>
      </c>
      <c r="E190" t="s">
        <v>64</v>
      </c>
      <c r="F190">
        <v>76</v>
      </c>
      <c r="G190" s="6">
        <v>-9299.23</v>
      </c>
      <c r="H190" s="6">
        <v>9299.23</v>
      </c>
      <c r="I190" t="s">
        <v>2234</v>
      </c>
      <c r="J190" t="s">
        <v>28</v>
      </c>
      <c r="K190" t="s">
        <v>121</v>
      </c>
      <c r="L190">
        <v>80</v>
      </c>
      <c r="M190">
        <f t="shared" si="6"/>
        <v>1.5151515151515152E-2</v>
      </c>
      <c r="N190">
        <v>48</v>
      </c>
      <c r="O190">
        <f t="shared" si="7"/>
        <v>0.72727272727272729</v>
      </c>
      <c r="R190" s="7">
        <v>1.4136371024393397E-2</v>
      </c>
      <c r="S190">
        <f t="shared" si="8"/>
        <v>1.0280997108649744E-2</v>
      </c>
    </row>
    <row r="191" spans="1:20" x14ac:dyDescent="0.25">
      <c r="A191">
        <v>70260</v>
      </c>
      <c r="B191">
        <v>11625</v>
      </c>
      <c r="C191" t="s">
        <v>1728</v>
      </c>
      <c r="D191" t="s">
        <v>955</v>
      </c>
      <c r="E191" t="s">
        <v>64</v>
      </c>
      <c r="F191">
        <v>76</v>
      </c>
      <c r="G191" s="6">
        <v>-9299.51</v>
      </c>
      <c r="H191" s="6">
        <v>9299.51</v>
      </c>
      <c r="I191" t="s">
        <v>2234</v>
      </c>
      <c r="J191" t="s">
        <v>28</v>
      </c>
      <c r="K191" t="s">
        <v>121</v>
      </c>
      <c r="L191">
        <v>58</v>
      </c>
      <c r="M191">
        <f t="shared" si="6"/>
        <v>1.0984848484848484E-2</v>
      </c>
      <c r="N191">
        <v>48</v>
      </c>
      <c r="O191">
        <f t="shared" si="7"/>
        <v>0.52727272727272723</v>
      </c>
      <c r="R191" s="7">
        <v>1.4135945390796913E-2</v>
      </c>
      <c r="S191">
        <f t="shared" si="8"/>
        <v>7.4534984787838262E-3</v>
      </c>
    </row>
    <row r="192" spans="1:20" x14ac:dyDescent="0.25">
      <c r="A192">
        <v>45645</v>
      </c>
      <c r="B192">
        <v>10566</v>
      </c>
      <c r="C192" t="s">
        <v>954</v>
      </c>
      <c r="D192" t="s">
        <v>955</v>
      </c>
      <c r="E192" t="s">
        <v>64</v>
      </c>
      <c r="F192">
        <v>76</v>
      </c>
      <c r="G192" s="6">
        <v>9300.17</v>
      </c>
      <c r="H192" s="6">
        <v>9300.17</v>
      </c>
      <c r="I192" t="s">
        <v>2234</v>
      </c>
      <c r="J192" t="s">
        <v>28</v>
      </c>
      <c r="K192" t="s">
        <v>121</v>
      </c>
      <c r="L192">
        <v>3</v>
      </c>
      <c r="M192">
        <f t="shared" si="6"/>
        <v>5.6818181818181815E-4</v>
      </c>
      <c r="N192">
        <v>48</v>
      </c>
      <c r="O192">
        <f t="shared" si="7"/>
        <v>2.7272727272727271E-2</v>
      </c>
      <c r="R192" s="7">
        <v>1.4134942213010064E-2</v>
      </c>
      <c r="S192">
        <f t="shared" si="8"/>
        <v>3.8549842399118354E-4</v>
      </c>
    </row>
    <row r="193" spans="1:19" x14ac:dyDescent="0.25">
      <c r="A193">
        <v>35402</v>
      </c>
      <c r="B193">
        <v>22820</v>
      </c>
      <c r="C193" t="s">
        <v>1108</v>
      </c>
      <c r="D193" t="s">
        <v>954</v>
      </c>
      <c r="E193" t="s">
        <v>64</v>
      </c>
      <c r="F193">
        <v>76</v>
      </c>
      <c r="G193" s="6">
        <v>9300.44</v>
      </c>
      <c r="H193" s="6">
        <v>9300.44</v>
      </c>
      <c r="I193" t="s">
        <v>2234</v>
      </c>
      <c r="J193" t="s">
        <v>28</v>
      </c>
      <c r="K193" t="s">
        <v>121</v>
      </c>
      <c r="L193" s="8">
        <v>1433</v>
      </c>
      <c r="M193">
        <f t="shared" si="6"/>
        <v>0.27140151515151517</v>
      </c>
      <c r="N193">
        <v>48</v>
      </c>
      <c r="O193">
        <f t="shared" si="7"/>
        <v>13.027272727272727</v>
      </c>
      <c r="R193" s="7">
        <v>1.413453186313441E-2</v>
      </c>
      <c r="S193">
        <f t="shared" si="8"/>
        <v>0.18413440145337828</v>
      </c>
    </row>
    <row r="194" spans="1:19" x14ac:dyDescent="0.25">
      <c r="A194">
        <v>49040</v>
      </c>
      <c r="B194">
        <v>24176</v>
      </c>
      <c r="C194" t="s">
        <v>141</v>
      </c>
      <c r="D194" t="s">
        <v>1568</v>
      </c>
      <c r="E194" t="s">
        <v>70</v>
      </c>
      <c r="F194">
        <v>100</v>
      </c>
      <c r="G194" s="6">
        <v>-2042.74</v>
      </c>
      <c r="H194" s="6">
        <v>2042.74</v>
      </c>
      <c r="I194" t="s">
        <v>2236</v>
      </c>
      <c r="J194" t="s">
        <v>28</v>
      </c>
      <c r="K194" t="s">
        <v>121</v>
      </c>
      <c r="L194">
        <v>126</v>
      </c>
      <c r="M194">
        <f t="shared" ref="M194:M257" si="9">L194/5280</f>
        <v>2.3863636363636365E-2</v>
      </c>
      <c r="N194">
        <v>24</v>
      </c>
      <c r="O194">
        <f t="shared" ref="O194:O257" si="10">M194*N194</f>
        <v>0.57272727272727275</v>
      </c>
      <c r="R194" s="7">
        <v>1.4023538960640403E-2</v>
      </c>
      <c r="S194">
        <f t="shared" ref="S194:S257" si="11">O194*R194</f>
        <v>8.0316632229122317E-3</v>
      </c>
    </row>
    <row r="195" spans="1:19" x14ac:dyDescent="0.25">
      <c r="A195">
        <v>54784</v>
      </c>
      <c r="B195">
        <v>12251</v>
      </c>
      <c r="C195" t="s">
        <v>1568</v>
      </c>
      <c r="D195" t="s">
        <v>1569</v>
      </c>
      <c r="E195" t="s">
        <v>70</v>
      </c>
      <c r="F195">
        <v>126</v>
      </c>
      <c r="G195" s="6">
        <v>-2042.87</v>
      </c>
      <c r="H195" s="6">
        <v>2042.87</v>
      </c>
      <c r="I195" t="s">
        <v>2236</v>
      </c>
      <c r="J195" t="s">
        <v>28</v>
      </c>
      <c r="K195" t="s">
        <v>121</v>
      </c>
      <c r="L195">
        <v>20</v>
      </c>
      <c r="M195">
        <f t="shared" si="9"/>
        <v>3.787878787878788E-3</v>
      </c>
      <c r="N195">
        <v>24</v>
      </c>
      <c r="O195">
        <f t="shared" si="10"/>
        <v>9.0909090909090912E-2</v>
      </c>
      <c r="R195" s="7">
        <v>1.4022646559232148E-2</v>
      </c>
      <c r="S195">
        <f t="shared" si="11"/>
        <v>1.2747860508392863E-3</v>
      </c>
    </row>
    <row r="196" spans="1:19" x14ac:dyDescent="0.25">
      <c r="A196">
        <v>10781</v>
      </c>
      <c r="B196">
        <v>27274</v>
      </c>
      <c r="C196" t="s">
        <v>1108</v>
      </c>
      <c r="D196" t="s">
        <v>1048</v>
      </c>
      <c r="E196" t="s">
        <v>64</v>
      </c>
      <c r="F196">
        <v>120</v>
      </c>
      <c r="G196" s="6">
        <v>-9533.5300000000007</v>
      </c>
      <c r="H196" s="6">
        <v>9533.5300000000007</v>
      </c>
      <c r="I196" t="s">
        <v>2234</v>
      </c>
      <c r="J196" t="s">
        <v>28</v>
      </c>
      <c r="K196" t="s">
        <v>121</v>
      </c>
      <c r="L196" s="8">
        <v>1411</v>
      </c>
      <c r="M196">
        <f t="shared" si="9"/>
        <v>0.26723484848484846</v>
      </c>
      <c r="N196">
        <v>48</v>
      </c>
      <c r="O196">
        <f t="shared" si="10"/>
        <v>12.827272727272726</v>
      </c>
      <c r="R196" s="7">
        <v>1.3788949688223542E-2</v>
      </c>
      <c r="S196">
        <f t="shared" si="11"/>
        <v>0.17687461827348561</v>
      </c>
    </row>
    <row r="197" spans="1:19" x14ac:dyDescent="0.25">
      <c r="A197">
        <v>38818</v>
      </c>
      <c r="B197">
        <v>23597</v>
      </c>
      <c r="C197" t="s">
        <v>1048</v>
      </c>
      <c r="D197" t="s">
        <v>1259</v>
      </c>
      <c r="E197" t="s">
        <v>64</v>
      </c>
      <c r="F197">
        <v>70</v>
      </c>
      <c r="G197" s="6">
        <v>-9893.58</v>
      </c>
      <c r="H197" s="6">
        <v>9893.58</v>
      </c>
      <c r="I197" t="s">
        <v>2234</v>
      </c>
      <c r="J197" t="s">
        <v>28</v>
      </c>
      <c r="K197" t="s">
        <v>121</v>
      </c>
      <c r="L197">
        <v>410</v>
      </c>
      <c r="M197">
        <f t="shared" si="9"/>
        <v>7.7651515151515152E-2</v>
      </c>
      <c r="N197">
        <v>48</v>
      </c>
      <c r="O197">
        <f t="shared" si="10"/>
        <v>3.7272727272727275</v>
      </c>
      <c r="R197" s="7">
        <v>1.3287138277667922E-2</v>
      </c>
      <c r="S197">
        <f t="shared" si="11"/>
        <v>4.9524788125853168E-2</v>
      </c>
    </row>
    <row r="198" spans="1:19" x14ac:dyDescent="0.25">
      <c r="A198">
        <v>24646</v>
      </c>
      <c r="B198">
        <v>36263</v>
      </c>
      <c r="C198" t="s">
        <v>1259</v>
      </c>
      <c r="D198" t="s">
        <v>1077</v>
      </c>
      <c r="E198" t="s">
        <v>64</v>
      </c>
      <c r="F198">
        <v>70</v>
      </c>
      <c r="G198" s="6">
        <v>-9893.7099999999991</v>
      </c>
      <c r="H198" s="6">
        <v>9893.7099999999991</v>
      </c>
      <c r="I198" t="s">
        <v>2234</v>
      </c>
      <c r="J198" t="s">
        <v>28</v>
      </c>
      <c r="K198" t="s">
        <v>121</v>
      </c>
      <c r="L198">
        <v>10</v>
      </c>
      <c r="M198">
        <f t="shared" si="9"/>
        <v>1.893939393939394E-3</v>
      </c>
      <c r="N198">
        <v>48</v>
      </c>
      <c r="O198">
        <f t="shared" si="10"/>
        <v>9.0909090909090912E-2</v>
      </c>
      <c r="R198" s="7">
        <v>1.3286963689169162E-2</v>
      </c>
      <c r="S198">
        <f t="shared" si="11"/>
        <v>1.2079057899244694E-3</v>
      </c>
    </row>
    <row r="199" spans="1:19" x14ac:dyDescent="0.25">
      <c r="A199">
        <v>49337</v>
      </c>
      <c r="B199">
        <v>348270</v>
      </c>
      <c r="C199" t="s">
        <v>168</v>
      </c>
      <c r="D199" t="s">
        <v>269</v>
      </c>
      <c r="E199" t="s">
        <v>70</v>
      </c>
      <c r="F199">
        <v>126</v>
      </c>
      <c r="G199" s="6">
        <v>7060.7</v>
      </c>
      <c r="H199" s="6">
        <v>7060.7</v>
      </c>
      <c r="I199" t="s">
        <v>2236</v>
      </c>
      <c r="J199" t="s">
        <v>28</v>
      </c>
      <c r="K199" t="s">
        <v>121</v>
      </c>
      <c r="L199">
        <v>15</v>
      </c>
      <c r="M199">
        <f t="shared" si="9"/>
        <v>2.840909090909091E-3</v>
      </c>
      <c r="N199">
        <v>48</v>
      </c>
      <c r="O199">
        <f t="shared" si="10"/>
        <v>0.13636363636363635</v>
      </c>
      <c r="R199" s="7">
        <v>1.3032743896407326E-2</v>
      </c>
      <c r="S199">
        <f t="shared" si="11"/>
        <v>1.7771923495100898E-3</v>
      </c>
    </row>
    <row r="200" spans="1:19" x14ac:dyDescent="0.25">
      <c r="A200">
        <v>30448</v>
      </c>
      <c r="B200">
        <v>6150</v>
      </c>
      <c r="C200" t="s">
        <v>864</v>
      </c>
      <c r="D200" t="s">
        <v>2028</v>
      </c>
      <c r="E200" t="s">
        <v>64</v>
      </c>
      <c r="F200">
        <v>76</v>
      </c>
      <c r="G200" s="6">
        <v>-10205.66</v>
      </c>
      <c r="H200" s="6">
        <v>10205.66</v>
      </c>
      <c r="I200" t="s">
        <v>2234</v>
      </c>
      <c r="J200" t="s">
        <v>28</v>
      </c>
      <c r="K200" t="s">
        <v>121</v>
      </c>
      <c r="L200">
        <v>261</v>
      </c>
      <c r="M200">
        <f t="shared" si="9"/>
        <v>4.9431818181818181E-2</v>
      </c>
      <c r="N200">
        <v>48</v>
      </c>
      <c r="O200">
        <f t="shared" si="10"/>
        <v>2.3727272727272726</v>
      </c>
      <c r="R200" s="7">
        <v>1.2880829414380825E-2</v>
      </c>
      <c r="S200">
        <f t="shared" si="11"/>
        <v>3.0562695246849046E-2</v>
      </c>
    </row>
    <row r="201" spans="1:19" x14ac:dyDescent="0.25">
      <c r="A201">
        <v>1779</v>
      </c>
      <c r="B201">
        <v>39346</v>
      </c>
      <c r="C201" t="s">
        <v>1388</v>
      </c>
      <c r="D201" t="s">
        <v>2028</v>
      </c>
      <c r="E201" t="s">
        <v>64</v>
      </c>
      <c r="F201">
        <v>76</v>
      </c>
      <c r="G201" s="6">
        <v>10205.799999999999</v>
      </c>
      <c r="H201" s="6">
        <v>10205.799999999999</v>
      </c>
      <c r="I201" t="s">
        <v>2234</v>
      </c>
      <c r="J201" t="s">
        <v>28</v>
      </c>
      <c r="K201" t="s">
        <v>121</v>
      </c>
      <c r="L201">
        <v>519</v>
      </c>
      <c r="M201">
        <f t="shared" si="9"/>
        <v>9.8295454545454547E-2</v>
      </c>
      <c r="N201">
        <v>48</v>
      </c>
      <c r="O201">
        <f t="shared" si="10"/>
        <v>4.7181818181818187</v>
      </c>
      <c r="R201" s="7">
        <v>1.2880652719156735E-2</v>
      </c>
      <c r="S201">
        <f t="shared" si="11"/>
        <v>6.0773261465839515E-2</v>
      </c>
    </row>
    <row r="202" spans="1:19" x14ac:dyDescent="0.25">
      <c r="A202">
        <v>11298</v>
      </c>
      <c r="B202">
        <v>12584</v>
      </c>
      <c r="C202" t="s">
        <v>1387</v>
      </c>
      <c r="D202" t="s">
        <v>1388</v>
      </c>
      <c r="E202" t="s">
        <v>64</v>
      </c>
      <c r="F202">
        <v>76</v>
      </c>
      <c r="G202" s="6">
        <v>10206.44</v>
      </c>
      <c r="H202" s="6">
        <v>10206.44</v>
      </c>
      <c r="I202" t="s">
        <v>2234</v>
      </c>
      <c r="J202" t="s">
        <v>28</v>
      </c>
      <c r="K202" t="s">
        <v>121</v>
      </c>
      <c r="L202">
        <v>14</v>
      </c>
      <c r="M202">
        <f t="shared" si="9"/>
        <v>2.6515151515151517E-3</v>
      </c>
      <c r="N202">
        <v>48</v>
      </c>
      <c r="O202">
        <f t="shared" si="10"/>
        <v>0.12727272727272729</v>
      </c>
      <c r="R202" s="7">
        <v>1.2879845031291009E-2</v>
      </c>
      <c r="S202">
        <f t="shared" si="11"/>
        <v>1.6392530039824923E-3</v>
      </c>
    </row>
    <row r="203" spans="1:19" x14ac:dyDescent="0.25">
      <c r="A203">
        <v>29800</v>
      </c>
      <c r="B203">
        <v>33803</v>
      </c>
      <c r="C203" t="s">
        <v>1387</v>
      </c>
      <c r="D203" t="s">
        <v>923</v>
      </c>
      <c r="E203" t="s">
        <v>64</v>
      </c>
      <c r="F203">
        <v>76</v>
      </c>
      <c r="G203" s="6">
        <v>-10206.879999999999</v>
      </c>
      <c r="H203" s="6">
        <v>10206.879999999999</v>
      </c>
      <c r="I203" t="s">
        <v>2234</v>
      </c>
      <c r="J203" t="s">
        <v>28</v>
      </c>
      <c r="K203" t="s">
        <v>121</v>
      </c>
      <c r="L203">
        <v>73</v>
      </c>
      <c r="M203">
        <f t="shared" si="9"/>
        <v>1.3825757575757576E-2</v>
      </c>
      <c r="N203">
        <v>48</v>
      </c>
      <c r="O203">
        <f t="shared" si="10"/>
        <v>0.66363636363636369</v>
      </c>
      <c r="R203" s="7">
        <v>1.2879289804638618E-2</v>
      </c>
      <c r="S203">
        <f t="shared" si="11"/>
        <v>8.5471650521692661E-3</v>
      </c>
    </row>
    <row r="204" spans="1:19" x14ac:dyDescent="0.25">
      <c r="A204">
        <v>21621</v>
      </c>
      <c r="B204">
        <v>21687</v>
      </c>
      <c r="C204" t="s">
        <v>964</v>
      </c>
      <c r="D204" t="s">
        <v>1670</v>
      </c>
      <c r="E204" t="s">
        <v>64</v>
      </c>
      <c r="F204">
        <v>120</v>
      </c>
      <c r="G204" s="6">
        <v>-10267.700000000001</v>
      </c>
      <c r="H204" s="6">
        <v>10267.700000000001</v>
      </c>
      <c r="I204" t="s">
        <v>2234</v>
      </c>
      <c r="J204" t="s">
        <v>28</v>
      </c>
      <c r="K204" t="s">
        <v>121</v>
      </c>
      <c r="L204">
        <v>29</v>
      </c>
      <c r="M204">
        <f t="shared" si="9"/>
        <v>5.4924242424242422E-3</v>
      </c>
      <c r="N204">
        <v>48</v>
      </c>
      <c r="O204">
        <f t="shared" si="10"/>
        <v>0.26363636363636361</v>
      </c>
      <c r="R204" s="7">
        <v>1.2803000235804494E-2</v>
      </c>
      <c r="S204">
        <f t="shared" si="11"/>
        <v>3.3753364258030027E-3</v>
      </c>
    </row>
    <row r="205" spans="1:19" x14ac:dyDescent="0.25">
      <c r="A205">
        <v>70531</v>
      </c>
      <c r="B205">
        <v>18703</v>
      </c>
      <c r="C205" t="s">
        <v>1670</v>
      </c>
      <c r="D205" t="s">
        <v>1103</v>
      </c>
      <c r="E205" t="s">
        <v>64</v>
      </c>
      <c r="F205">
        <v>76</v>
      </c>
      <c r="G205" s="6">
        <v>-10267.84</v>
      </c>
      <c r="H205" s="6">
        <v>10267.84</v>
      </c>
      <c r="I205" t="s">
        <v>2234</v>
      </c>
      <c r="J205" t="s">
        <v>28</v>
      </c>
      <c r="K205" t="s">
        <v>121</v>
      </c>
      <c r="L205">
        <v>777</v>
      </c>
      <c r="M205">
        <f t="shared" si="9"/>
        <v>0.14715909090909091</v>
      </c>
      <c r="N205">
        <v>48</v>
      </c>
      <c r="O205">
        <f t="shared" si="10"/>
        <v>7.0636363636363635</v>
      </c>
      <c r="R205" s="7">
        <v>1.280282566938809E-2</v>
      </c>
      <c r="S205">
        <f t="shared" si="11"/>
        <v>9.0434504955586789E-2</v>
      </c>
    </row>
    <row r="206" spans="1:19" x14ac:dyDescent="0.25">
      <c r="A206">
        <v>71137</v>
      </c>
      <c r="B206">
        <v>22819</v>
      </c>
      <c r="C206" t="s">
        <v>1103</v>
      </c>
      <c r="D206" t="s">
        <v>1102</v>
      </c>
      <c r="E206" t="s">
        <v>64</v>
      </c>
      <c r="F206">
        <v>76</v>
      </c>
      <c r="G206" s="6">
        <v>-10295.950000000001</v>
      </c>
      <c r="H206" s="6">
        <v>10295.950000000001</v>
      </c>
      <c r="I206" t="s">
        <v>2234</v>
      </c>
      <c r="J206" t="s">
        <v>28</v>
      </c>
      <c r="K206" t="s">
        <v>121</v>
      </c>
      <c r="L206">
        <v>21</v>
      </c>
      <c r="M206">
        <f t="shared" si="9"/>
        <v>3.9772727272727269E-3</v>
      </c>
      <c r="N206">
        <v>48</v>
      </c>
      <c r="O206">
        <f t="shared" si="10"/>
        <v>0.19090909090909089</v>
      </c>
      <c r="R206" s="7">
        <v>1.2767871398090491E-2</v>
      </c>
      <c r="S206">
        <f t="shared" si="11"/>
        <v>2.4375027214536388E-3</v>
      </c>
    </row>
    <row r="207" spans="1:19" x14ac:dyDescent="0.25">
      <c r="A207">
        <v>53970</v>
      </c>
      <c r="B207">
        <v>28269</v>
      </c>
      <c r="C207" t="s">
        <v>1102</v>
      </c>
      <c r="D207" t="s">
        <v>864</v>
      </c>
      <c r="E207" t="s">
        <v>64</v>
      </c>
      <c r="F207">
        <v>76</v>
      </c>
      <c r="G207" s="6">
        <v>-10296.36</v>
      </c>
      <c r="H207" s="6">
        <v>10296.36</v>
      </c>
      <c r="I207" t="s">
        <v>2234</v>
      </c>
      <c r="J207" t="s">
        <v>28</v>
      </c>
      <c r="K207" t="s">
        <v>121</v>
      </c>
      <c r="L207" s="8">
        <v>1282</v>
      </c>
      <c r="M207">
        <f t="shared" si="9"/>
        <v>0.2428030303030303</v>
      </c>
      <c r="N207">
        <v>48</v>
      </c>
      <c r="O207">
        <f t="shared" si="10"/>
        <v>11.654545454545454</v>
      </c>
      <c r="R207" s="7">
        <v>1.2767362982759907E-2</v>
      </c>
      <c r="S207">
        <f t="shared" si="11"/>
        <v>0.14879781221725638</v>
      </c>
    </row>
    <row r="208" spans="1:19" x14ac:dyDescent="0.25">
      <c r="A208">
        <v>34563</v>
      </c>
      <c r="B208">
        <v>38538</v>
      </c>
      <c r="C208" t="s">
        <v>1330</v>
      </c>
      <c r="D208" t="s">
        <v>1480</v>
      </c>
      <c r="E208" t="s">
        <v>64</v>
      </c>
      <c r="F208">
        <v>84</v>
      </c>
      <c r="G208" s="6">
        <v>-10336.75</v>
      </c>
      <c r="H208" s="6">
        <v>10336.75</v>
      </c>
      <c r="I208" t="s">
        <v>2234</v>
      </c>
      <c r="J208" t="s">
        <v>28</v>
      </c>
      <c r="K208" t="s">
        <v>121</v>
      </c>
      <c r="L208">
        <v>16</v>
      </c>
      <c r="M208">
        <f t="shared" si="9"/>
        <v>3.0303030303030303E-3</v>
      </c>
      <c r="N208">
        <v>48</v>
      </c>
      <c r="O208">
        <f t="shared" si="10"/>
        <v>0.14545454545454545</v>
      </c>
      <c r="R208" s="7">
        <v>1.271747556254817E-2</v>
      </c>
      <c r="S208">
        <f t="shared" si="11"/>
        <v>1.8498146272797338E-3</v>
      </c>
    </row>
    <row r="209" spans="1:19" x14ac:dyDescent="0.25">
      <c r="A209">
        <v>68100</v>
      </c>
      <c r="B209">
        <v>18778</v>
      </c>
      <c r="C209" t="s">
        <v>2070</v>
      </c>
      <c r="D209" t="s">
        <v>1480</v>
      </c>
      <c r="E209" t="s">
        <v>94</v>
      </c>
      <c r="F209">
        <v>120</v>
      </c>
      <c r="G209" s="6">
        <v>10336.89</v>
      </c>
      <c r="H209" s="6">
        <v>10336.89</v>
      </c>
      <c r="I209" t="s">
        <v>2234</v>
      </c>
      <c r="J209" t="s">
        <v>28</v>
      </c>
      <c r="K209" t="s">
        <v>121</v>
      </c>
      <c r="L209">
        <v>703</v>
      </c>
      <c r="M209">
        <f t="shared" si="9"/>
        <v>0.1331439393939394</v>
      </c>
      <c r="N209">
        <v>48</v>
      </c>
      <c r="O209">
        <f t="shared" si="10"/>
        <v>6.3909090909090907</v>
      </c>
      <c r="R209" s="7">
        <v>1.2717303320550941E-2</v>
      </c>
      <c r="S209">
        <f t="shared" si="11"/>
        <v>8.127512940315737E-2</v>
      </c>
    </row>
    <row r="210" spans="1:19" x14ac:dyDescent="0.25">
      <c r="A210">
        <v>51499</v>
      </c>
      <c r="B210">
        <v>8758</v>
      </c>
      <c r="C210" t="s">
        <v>1924</v>
      </c>
      <c r="D210" t="s">
        <v>2070</v>
      </c>
      <c r="E210" t="s">
        <v>94</v>
      </c>
      <c r="F210">
        <v>120</v>
      </c>
      <c r="G210" s="6">
        <v>10337.02</v>
      </c>
      <c r="H210" s="6">
        <v>10337.02</v>
      </c>
      <c r="I210" t="s">
        <v>2234</v>
      </c>
      <c r="J210" t="s">
        <v>28</v>
      </c>
      <c r="K210" t="s">
        <v>121</v>
      </c>
      <c r="L210">
        <v>783</v>
      </c>
      <c r="M210">
        <f t="shared" si="9"/>
        <v>0.14829545454545454</v>
      </c>
      <c r="N210">
        <v>48</v>
      </c>
      <c r="O210">
        <f t="shared" si="10"/>
        <v>7.1181818181818173</v>
      </c>
      <c r="R210" s="7">
        <v>1.2717143385731071E-2</v>
      </c>
      <c r="S210">
        <f t="shared" si="11"/>
        <v>9.0522938827522062E-2</v>
      </c>
    </row>
    <row r="211" spans="1:19" x14ac:dyDescent="0.25">
      <c r="A211">
        <v>18408</v>
      </c>
      <c r="B211">
        <v>346353</v>
      </c>
      <c r="C211" t="s">
        <v>1892</v>
      </c>
      <c r="D211" t="s">
        <v>1924</v>
      </c>
      <c r="E211" t="s">
        <v>70</v>
      </c>
      <c r="F211">
        <v>120</v>
      </c>
      <c r="G211" s="6">
        <v>10337.16</v>
      </c>
      <c r="H211" s="6">
        <v>10337.16</v>
      </c>
      <c r="I211" t="s">
        <v>2234</v>
      </c>
      <c r="J211" t="s">
        <v>28</v>
      </c>
      <c r="K211" t="s">
        <v>121</v>
      </c>
      <c r="L211">
        <v>109</v>
      </c>
      <c r="M211">
        <f t="shared" si="9"/>
        <v>2.0643939393939395E-2</v>
      </c>
      <c r="N211">
        <v>48</v>
      </c>
      <c r="O211">
        <f t="shared" si="10"/>
        <v>0.99090909090909096</v>
      </c>
      <c r="R211" s="7">
        <v>1.2716971152731486E-2</v>
      </c>
      <c r="S211">
        <f t="shared" si="11"/>
        <v>1.2601362324070291E-2</v>
      </c>
    </row>
    <row r="212" spans="1:19" x14ac:dyDescent="0.25">
      <c r="A212">
        <v>32987</v>
      </c>
      <c r="B212">
        <v>38969</v>
      </c>
      <c r="C212" t="s">
        <v>1266</v>
      </c>
      <c r="D212" t="s">
        <v>1892</v>
      </c>
      <c r="E212" t="s">
        <v>70</v>
      </c>
      <c r="F212">
        <v>120</v>
      </c>
      <c r="G212" s="6">
        <v>10337.299999999999</v>
      </c>
      <c r="H212" s="6">
        <v>10337.299999999999</v>
      </c>
      <c r="I212" t="s">
        <v>2234</v>
      </c>
      <c r="J212" t="s">
        <v>28</v>
      </c>
      <c r="K212" t="s">
        <v>121</v>
      </c>
      <c r="L212">
        <v>86</v>
      </c>
      <c r="M212">
        <f t="shared" si="9"/>
        <v>1.6287878787878789E-2</v>
      </c>
      <c r="N212">
        <v>48</v>
      </c>
      <c r="O212">
        <f t="shared" si="10"/>
        <v>0.78181818181818186</v>
      </c>
      <c r="R212" s="7">
        <v>1.2716798924397069E-2</v>
      </c>
      <c r="S212">
        <f t="shared" si="11"/>
        <v>9.942224613619528E-3</v>
      </c>
    </row>
    <row r="213" spans="1:19" x14ac:dyDescent="0.25">
      <c r="A213">
        <v>9297</v>
      </c>
      <c r="B213">
        <v>26319</v>
      </c>
      <c r="C213" t="s">
        <v>1265</v>
      </c>
      <c r="D213" t="s">
        <v>1266</v>
      </c>
      <c r="E213" t="s">
        <v>94</v>
      </c>
      <c r="F213">
        <v>120</v>
      </c>
      <c r="G213" s="6">
        <v>10337.43</v>
      </c>
      <c r="H213" s="6">
        <v>10337.43</v>
      </c>
      <c r="I213" t="s">
        <v>2234</v>
      </c>
      <c r="J213" t="s">
        <v>28</v>
      </c>
      <c r="K213" t="s">
        <v>121</v>
      </c>
      <c r="L213">
        <v>10</v>
      </c>
      <c r="M213">
        <f t="shared" si="9"/>
        <v>1.893939393939394E-3</v>
      </c>
      <c r="N213">
        <v>48</v>
      </c>
      <c r="O213">
        <f t="shared" si="10"/>
        <v>9.0909090909090912E-2</v>
      </c>
      <c r="R213" s="7">
        <v>1.2716639002263599E-2</v>
      </c>
      <c r="S213">
        <f t="shared" si="11"/>
        <v>1.1560580911148728E-3</v>
      </c>
    </row>
    <row r="214" spans="1:19" x14ac:dyDescent="0.25">
      <c r="A214">
        <v>71168</v>
      </c>
      <c r="B214">
        <v>39143</v>
      </c>
      <c r="C214" t="s">
        <v>1265</v>
      </c>
      <c r="D214" t="s">
        <v>1663</v>
      </c>
      <c r="E214" t="s">
        <v>64</v>
      </c>
      <c r="F214">
        <v>120</v>
      </c>
      <c r="G214" s="6">
        <v>-10337.57</v>
      </c>
      <c r="H214" s="6">
        <v>10337.57</v>
      </c>
      <c r="I214" t="s">
        <v>2234</v>
      </c>
      <c r="J214" t="s">
        <v>28</v>
      </c>
      <c r="K214" t="s">
        <v>121</v>
      </c>
      <c r="L214">
        <v>40</v>
      </c>
      <c r="M214">
        <f t="shared" si="9"/>
        <v>7.575757575757576E-3</v>
      </c>
      <c r="N214">
        <v>48</v>
      </c>
      <c r="O214">
        <f t="shared" si="10"/>
        <v>0.36363636363636365</v>
      </c>
      <c r="R214" s="7">
        <v>1.2716466782925756E-2</v>
      </c>
      <c r="S214">
        <f t="shared" si="11"/>
        <v>4.6241697392457298E-3</v>
      </c>
    </row>
    <row r="215" spans="1:19" x14ac:dyDescent="0.25">
      <c r="A215">
        <v>15721</v>
      </c>
      <c r="B215">
        <v>346639</v>
      </c>
      <c r="C215" t="s">
        <v>142</v>
      </c>
      <c r="D215" t="s">
        <v>271</v>
      </c>
      <c r="E215" t="s">
        <v>70</v>
      </c>
      <c r="F215">
        <v>130</v>
      </c>
      <c r="G215" s="6">
        <v>5132.59</v>
      </c>
      <c r="H215" s="6">
        <v>5132.59</v>
      </c>
      <c r="I215" t="s">
        <v>2236</v>
      </c>
      <c r="J215" t="s">
        <v>28</v>
      </c>
      <c r="K215" t="s">
        <v>121</v>
      </c>
      <c r="L215">
        <v>8</v>
      </c>
      <c r="M215">
        <f t="shared" si="9"/>
        <v>1.5151515151515152E-3</v>
      </c>
      <c r="N215">
        <v>24</v>
      </c>
      <c r="O215">
        <f t="shared" si="10"/>
        <v>3.6363636363636362E-2</v>
      </c>
      <c r="R215" s="7">
        <v>1.2684737041523151E-2</v>
      </c>
      <c r="S215">
        <f t="shared" si="11"/>
        <v>4.6126316514629638E-4</v>
      </c>
    </row>
    <row r="216" spans="1:19" x14ac:dyDescent="0.25">
      <c r="A216">
        <v>39879</v>
      </c>
      <c r="B216">
        <v>10328</v>
      </c>
      <c r="C216" t="s">
        <v>1663</v>
      </c>
      <c r="D216" t="s">
        <v>1349</v>
      </c>
      <c r="E216" t="s">
        <v>64</v>
      </c>
      <c r="F216">
        <v>120</v>
      </c>
      <c r="G216" s="6">
        <v>-10365.32</v>
      </c>
      <c r="H216" s="6">
        <v>10365.32</v>
      </c>
      <c r="I216" t="s">
        <v>2234</v>
      </c>
      <c r="J216" t="s">
        <v>28</v>
      </c>
      <c r="K216" t="s">
        <v>121</v>
      </c>
      <c r="L216" s="8">
        <v>1279</v>
      </c>
      <c r="M216">
        <f t="shared" si="9"/>
        <v>0.2422348484848485</v>
      </c>
      <c r="N216">
        <v>48</v>
      </c>
      <c r="O216">
        <f t="shared" si="10"/>
        <v>11.627272727272729</v>
      </c>
      <c r="R216" s="7">
        <v>1.2682422300630353E-2</v>
      </c>
      <c r="S216">
        <f t="shared" si="11"/>
        <v>0.14746198293187476</v>
      </c>
    </row>
    <row r="217" spans="1:19" x14ac:dyDescent="0.25">
      <c r="A217">
        <v>33389</v>
      </c>
      <c r="B217">
        <v>21576</v>
      </c>
      <c r="C217" t="s">
        <v>1349</v>
      </c>
      <c r="D217" t="s">
        <v>964</v>
      </c>
      <c r="E217" t="s">
        <v>64</v>
      </c>
      <c r="F217">
        <v>120</v>
      </c>
      <c r="G217" s="6">
        <v>-10365.459999999999</v>
      </c>
      <c r="H217" s="6">
        <v>10365.459999999999</v>
      </c>
      <c r="I217" t="s">
        <v>2234</v>
      </c>
      <c r="J217" t="s">
        <v>28</v>
      </c>
      <c r="K217" t="s">
        <v>121</v>
      </c>
      <c r="L217">
        <v>12</v>
      </c>
      <c r="M217">
        <f t="shared" si="9"/>
        <v>2.2727272727272726E-3</v>
      </c>
      <c r="N217">
        <v>48</v>
      </c>
      <c r="O217">
        <f t="shared" si="10"/>
        <v>0.10909090909090909</v>
      </c>
      <c r="R217" s="7">
        <v>1.2682251006821677E-2</v>
      </c>
      <c r="S217">
        <f t="shared" si="11"/>
        <v>1.3835182916532738E-3</v>
      </c>
    </row>
    <row r="218" spans="1:19" x14ac:dyDescent="0.25">
      <c r="A218">
        <v>35465</v>
      </c>
      <c r="B218">
        <v>35345</v>
      </c>
      <c r="C218" t="s">
        <v>1077</v>
      </c>
      <c r="D218" t="s">
        <v>2063</v>
      </c>
      <c r="E218" t="s">
        <v>64</v>
      </c>
      <c r="F218">
        <v>116</v>
      </c>
      <c r="G218" s="6">
        <v>-10405.18</v>
      </c>
      <c r="H218" s="6">
        <v>10405.18</v>
      </c>
      <c r="I218" t="s">
        <v>2234</v>
      </c>
      <c r="J218" t="s">
        <v>28</v>
      </c>
      <c r="K218" t="s">
        <v>121</v>
      </c>
      <c r="L218">
        <v>474</v>
      </c>
      <c r="M218">
        <f t="shared" si="9"/>
        <v>8.9772727272727268E-2</v>
      </c>
      <c r="N218">
        <v>48</v>
      </c>
      <c r="O218">
        <f t="shared" si="10"/>
        <v>4.3090909090909086</v>
      </c>
      <c r="R218" s="7">
        <v>1.2633838676617781E-2</v>
      </c>
      <c r="S218">
        <f t="shared" si="11"/>
        <v>5.4440359388334796E-2</v>
      </c>
    </row>
    <row r="219" spans="1:19" x14ac:dyDescent="0.25">
      <c r="A219">
        <v>56273</v>
      </c>
      <c r="B219">
        <v>8573</v>
      </c>
      <c r="C219" t="s">
        <v>2063</v>
      </c>
      <c r="D219" t="s">
        <v>2015</v>
      </c>
      <c r="E219" t="s">
        <v>64</v>
      </c>
      <c r="F219">
        <v>120</v>
      </c>
      <c r="G219" s="6">
        <v>-10405.34</v>
      </c>
      <c r="H219" s="6">
        <v>10405.34</v>
      </c>
      <c r="I219" t="s">
        <v>2234</v>
      </c>
      <c r="J219" t="s">
        <v>28</v>
      </c>
      <c r="K219" t="s">
        <v>121</v>
      </c>
      <c r="L219">
        <v>662</v>
      </c>
      <c r="M219">
        <f t="shared" si="9"/>
        <v>0.12537878787878787</v>
      </c>
      <c r="N219">
        <v>48</v>
      </c>
      <c r="O219">
        <f t="shared" si="10"/>
        <v>6.0181818181818176</v>
      </c>
      <c r="R219" s="7">
        <v>1.2633644409617542E-2</v>
      </c>
      <c r="S219">
        <f t="shared" si="11"/>
        <v>7.6031569083334652E-2</v>
      </c>
    </row>
    <row r="220" spans="1:19" x14ac:dyDescent="0.25">
      <c r="A220">
        <v>31141</v>
      </c>
      <c r="B220">
        <v>34493</v>
      </c>
      <c r="C220" t="s">
        <v>2015</v>
      </c>
      <c r="D220" t="s">
        <v>2016</v>
      </c>
      <c r="E220" t="s">
        <v>64</v>
      </c>
      <c r="F220">
        <v>120</v>
      </c>
      <c r="G220" s="6">
        <v>-10405.48</v>
      </c>
      <c r="H220" s="6">
        <v>10405.48</v>
      </c>
      <c r="I220" t="s">
        <v>2234</v>
      </c>
      <c r="J220" t="s">
        <v>28</v>
      </c>
      <c r="K220" t="s">
        <v>121</v>
      </c>
      <c r="L220">
        <v>244</v>
      </c>
      <c r="M220">
        <f t="shared" si="9"/>
        <v>4.6212121212121211E-2</v>
      </c>
      <c r="N220">
        <v>48</v>
      </c>
      <c r="O220">
        <f t="shared" si="10"/>
        <v>2.2181818181818183</v>
      </c>
      <c r="R220" s="7">
        <v>1.2633474430893127E-2</v>
      </c>
      <c r="S220">
        <f t="shared" si="11"/>
        <v>2.8023343283072027E-2</v>
      </c>
    </row>
    <row r="221" spans="1:19" x14ac:dyDescent="0.25">
      <c r="A221">
        <v>70540</v>
      </c>
      <c r="B221">
        <v>42057</v>
      </c>
      <c r="C221" t="s">
        <v>2016</v>
      </c>
      <c r="D221" t="s">
        <v>1047</v>
      </c>
      <c r="E221" t="s">
        <v>64</v>
      </c>
      <c r="F221">
        <v>120</v>
      </c>
      <c r="G221" s="6">
        <v>-10405.620000000001</v>
      </c>
      <c r="H221" s="6">
        <v>10405.620000000001</v>
      </c>
      <c r="I221" t="s">
        <v>2234</v>
      </c>
      <c r="J221" t="s">
        <v>28</v>
      </c>
      <c r="K221" t="s">
        <v>121</v>
      </c>
      <c r="L221" s="8">
        <v>1518</v>
      </c>
      <c r="M221">
        <f t="shared" si="9"/>
        <v>0.28749999999999998</v>
      </c>
      <c r="N221">
        <v>48</v>
      </c>
      <c r="O221">
        <f t="shared" si="10"/>
        <v>13.799999999999999</v>
      </c>
      <c r="R221" s="7">
        <v>1.2633304456742586E-2</v>
      </c>
      <c r="S221">
        <f t="shared" si="11"/>
        <v>0.17433960150304767</v>
      </c>
    </row>
    <row r="222" spans="1:19" x14ac:dyDescent="0.25">
      <c r="A222">
        <v>30509</v>
      </c>
      <c r="B222">
        <v>4108</v>
      </c>
      <c r="C222" t="s">
        <v>1047</v>
      </c>
      <c r="D222" t="s">
        <v>2055</v>
      </c>
      <c r="E222" t="s">
        <v>64</v>
      </c>
      <c r="F222">
        <v>120</v>
      </c>
      <c r="G222" s="6">
        <v>-10456.67</v>
      </c>
      <c r="H222" s="6">
        <v>10456.67</v>
      </c>
      <c r="I222" t="s">
        <v>2234</v>
      </c>
      <c r="J222" t="s">
        <v>28</v>
      </c>
      <c r="K222" t="s">
        <v>121</v>
      </c>
      <c r="L222">
        <v>393</v>
      </c>
      <c r="M222">
        <f t="shared" si="9"/>
        <v>7.4431818181818182E-2</v>
      </c>
      <c r="N222">
        <v>48</v>
      </c>
      <c r="O222">
        <f t="shared" si="10"/>
        <v>3.5727272727272728</v>
      </c>
      <c r="R222" s="7">
        <v>1.2571628015531695E-2</v>
      </c>
      <c r="S222">
        <f t="shared" si="11"/>
        <v>4.4914998273672332E-2</v>
      </c>
    </row>
    <row r="223" spans="1:19" x14ac:dyDescent="0.25">
      <c r="A223">
        <v>69241</v>
      </c>
      <c r="B223">
        <v>29196</v>
      </c>
      <c r="C223" t="s">
        <v>2055</v>
      </c>
      <c r="D223" t="s">
        <v>1758</v>
      </c>
      <c r="E223" t="s">
        <v>64</v>
      </c>
      <c r="F223">
        <v>120</v>
      </c>
      <c r="G223" s="6">
        <v>-10457.25</v>
      </c>
      <c r="H223" s="6">
        <v>10457.25</v>
      </c>
      <c r="I223" t="s">
        <v>2234</v>
      </c>
      <c r="J223" t="s">
        <v>28</v>
      </c>
      <c r="K223" t="s">
        <v>121</v>
      </c>
      <c r="L223">
        <v>434</v>
      </c>
      <c r="M223">
        <f t="shared" si="9"/>
        <v>8.2196969696969699E-2</v>
      </c>
      <c r="N223">
        <v>48</v>
      </c>
      <c r="O223">
        <f t="shared" si="10"/>
        <v>3.9454545454545453</v>
      </c>
      <c r="R223" s="7">
        <v>1.2570930743854245E-2</v>
      </c>
      <c r="S223">
        <f t="shared" si="11"/>
        <v>4.9598035843934019E-2</v>
      </c>
    </row>
    <row r="224" spans="1:19" x14ac:dyDescent="0.25">
      <c r="A224">
        <v>37641</v>
      </c>
      <c r="B224">
        <v>23746</v>
      </c>
      <c r="C224" t="s">
        <v>1758</v>
      </c>
      <c r="D224" t="s">
        <v>1754</v>
      </c>
      <c r="E224" t="s">
        <v>64</v>
      </c>
      <c r="F224">
        <v>120</v>
      </c>
      <c r="G224" s="6">
        <v>-10460.76</v>
      </c>
      <c r="H224" s="6">
        <v>10460.76</v>
      </c>
      <c r="I224" t="s">
        <v>2234</v>
      </c>
      <c r="J224" t="s">
        <v>28</v>
      </c>
      <c r="K224" t="s">
        <v>121</v>
      </c>
      <c r="L224">
        <v>40</v>
      </c>
      <c r="M224">
        <f t="shared" si="9"/>
        <v>7.575757575757576E-3</v>
      </c>
      <c r="N224">
        <v>48</v>
      </c>
      <c r="O224">
        <f t="shared" si="10"/>
        <v>0.36363636363636365</v>
      </c>
      <c r="R224" s="7">
        <v>1.2566712697850806E-2</v>
      </c>
      <c r="S224">
        <f t="shared" si="11"/>
        <v>4.5697137083093838E-3</v>
      </c>
    </row>
    <row r="225" spans="1:20" x14ac:dyDescent="0.25">
      <c r="A225">
        <v>70962</v>
      </c>
      <c r="B225">
        <v>7025</v>
      </c>
      <c r="C225" t="s">
        <v>1754</v>
      </c>
      <c r="D225" t="s">
        <v>1469</v>
      </c>
      <c r="E225" t="s">
        <v>64</v>
      </c>
      <c r="F225">
        <v>49</v>
      </c>
      <c r="G225" s="6">
        <v>-10460.89</v>
      </c>
      <c r="H225" s="6">
        <v>10460.89</v>
      </c>
      <c r="I225" t="s">
        <v>2234</v>
      </c>
      <c r="J225" t="s">
        <v>28</v>
      </c>
      <c r="K225" t="s">
        <v>121</v>
      </c>
      <c r="L225">
        <v>39</v>
      </c>
      <c r="M225">
        <f t="shared" si="9"/>
        <v>7.3863636363636362E-3</v>
      </c>
      <c r="N225">
        <v>48</v>
      </c>
      <c r="O225">
        <f t="shared" si="10"/>
        <v>0.35454545454545455</v>
      </c>
      <c r="R225" s="7">
        <v>1.256655652828486E-2</v>
      </c>
      <c r="S225">
        <f t="shared" si="11"/>
        <v>4.4554154963919049E-3</v>
      </c>
    </row>
    <row r="226" spans="1:20" x14ac:dyDescent="0.25">
      <c r="A226">
        <v>58726</v>
      </c>
      <c r="B226">
        <v>31445</v>
      </c>
      <c r="C226" t="s">
        <v>1469</v>
      </c>
      <c r="D226" t="s">
        <v>1281</v>
      </c>
      <c r="E226" t="s">
        <v>64</v>
      </c>
      <c r="F226">
        <v>98</v>
      </c>
      <c r="G226" s="6">
        <v>-10998.43</v>
      </c>
      <c r="H226" s="6">
        <v>10998.43</v>
      </c>
      <c r="I226" t="s">
        <v>2234</v>
      </c>
      <c r="J226" t="s">
        <v>28</v>
      </c>
      <c r="K226" t="s">
        <v>121</v>
      </c>
      <c r="L226">
        <v>16</v>
      </c>
      <c r="M226">
        <f t="shared" si="9"/>
        <v>3.0303030303030303E-3</v>
      </c>
      <c r="N226">
        <v>48</v>
      </c>
      <c r="O226">
        <f t="shared" si="10"/>
        <v>0.14545454545454545</v>
      </c>
      <c r="R226" s="7">
        <v>1.1952375522794599E-2</v>
      </c>
      <c r="S226">
        <f t="shared" si="11"/>
        <v>1.7385273487701234E-3</v>
      </c>
    </row>
    <row r="227" spans="1:20" x14ac:dyDescent="0.25">
      <c r="A227">
        <v>71106</v>
      </c>
      <c r="B227">
        <v>27801</v>
      </c>
      <c r="C227" t="s">
        <v>1281</v>
      </c>
      <c r="D227" t="s">
        <v>1282</v>
      </c>
      <c r="E227" t="s">
        <v>64</v>
      </c>
      <c r="F227">
        <v>120</v>
      </c>
      <c r="G227" s="6">
        <v>-10998.57</v>
      </c>
      <c r="H227" s="6">
        <v>10998.57</v>
      </c>
      <c r="I227" t="s">
        <v>2234</v>
      </c>
      <c r="J227" t="s">
        <v>28</v>
      </c>
      <c r="K227" t="s">
        <v>121</v>
      </c>
      <c r="L227">
        <v>10</v>
      </c>
      <c r="M227">
        <f t="shared" si="9"/>
        <v>1.893939393939394E-3</v>
      </c>
      <c r="N227">
        <v>48</v>
      </c>
      <c r="O227">
        <f t="shared" si="10"/>
        <v>9.0909090909090912E-2</v>
      </c>
      <c r="R227" s="7">
        <v>1.1952223381873262E-2</v>
      </c>
      <c r="S227">
        <f t="shared" si="11"/>
        <v>1.0865657619884784E-3</v>
      </c>
    </row>
    <row r="228" spans="1:20" x14ac:dyDescent="0.25">
      <c r="A228">
        <v>55725</v>
      </c>
      <c r="B228">
        <v>22387</v>
      </c>
      <c r="C228" t="s">
        <v>1282</v>
      </c>
      <c r="D228" t="s">
        <v>1055</v>
      </c>
      <c r="E228" t="s">
        <v>64</v>
      </c>
      <c r="F228">
        <v>120</v>
      </c>
      <c r="G228" s="6">
        <v>-10998.71</v>
      </c>
      <c r="H228" s="6">
        <v>10998.71</v>
      </c>
      <c r="I228" t="s">
        <v>2234</v>
      </c>
      <c r="J228" t="s">
        <v>28</v>
      </c>
      <c r="K228" t="s">
        <v>121</v>
      </c>
      <c r="L228">
        <v>15</v>
      </c>
      <c r="M228">
        <f t="shared" si="9"/>
        <v>2.840909090909091E-3</v>
      </c>
      <c r="N228">
        <v>48</v>
      </c>
      <c r="O228">
        <f t="shared" si="10"/>
        <v>0.13636363636363635</v>
      </c>
      <c r="R228" s="7">
        <v>1.1952071244825058E-2</v>
      </c>
      <c r="S228">
        <f t="shared" si="11"/>
        <v>1.6298278970215986E-3</v>
      </c>
    </row>
    <row r="229" spans="1:20" x14ac:dyDescent="0.25">
      <c r="A229">
        <v>8541</v>
      </c>
      <c r="B229">
        <v>1306</v>
      </c>
      <c r="C229" t="s">
        <v>1055</v>
      </c>
      <c r="D229" t="s">
        <v>1056</v>
      </c>
      <c r="E229" t="s">
        <v>64</v>
      </c>
      <c r="F229">
        <v>120</v>
      </c>
      <c r="G229" s="6">
        <v>-10998.84</v>
      </c>
      <c r="H229" s="6">
        <v>10998.84</v>
      </c>
      <c r="I229" t="s">
        <v>2234</v>
      </c>
      <c r="J229" t="s">
        <v>28</v>
      </c>
      <c r="K229" t="s">
        <v>121</v>
      </c>
      <c r="L229">
        <v>5</v>
      </c>
      <c r="M229">
        <f t="shared" si="9"/>
        <v>9.46969696969697E-4</v>
      </c>
      <c r="N229">
        <v>60</v>
      </c>
      <c r="O229">
        <f t="shared" si="10"/>
        <v>5.6818181818181823E-2</v>
      </c>
      <c r="R229" s="7">
        <v>1.1951929978176772E-2</v>
      </c>
      <c r="S229">
        <f t="shared" si="11"/>
        <v>6.7908693057822577E-4</v>
      </c>
    </row>
    <row r="230" spans="1:20" x14ac:dyDescent="0.25">
      <c r="A230">
        <v>32149</v>
      </c>
      <c r="B230">
        <v>4113</v>
      </c>
      <c r="C230" t="s">
        <v>1056</v>
      </c>
      <c r="D230" t="s">
        <v>1622</v>
      </c>
      <c r="E230" t="s">
        <v>64</v>
      </c>
      <c r="F230">
        <v>120</v>
      </c>
      <c r="G230" s="6">
        <v>-10999.71</v>
      </c>
      <c r="H230" s="6">
        <v>10999.71</v>
      </c>
      <c r="I230" t="s">
        <v>2234</v>
      </c>
      <c r="J230" t="s">
        <v>28</v>
      </c>
      <c r="K230" t="s">
        <v>121</v>
      </c>
      <c r="L230">
        <v>25</v>
      </c>
      <c r="M230">
        <f t="shared" si="9"/>
        <v>4.734848484848485E-3</v>
      </c>
      <c r="N230">
        <v>60</v>
      </c>
      <c r="O230">
        <f t="shared" si="10"/>
        <v>0.28409090909090912</v>
      </c>
      <c r="R230" s="7">
        <v>1.1950984664247495E-2</v>
      </c>
      <c r="S230">
        <f t="shared" si="11"/>
        <v>3.3951660977975841E-3</v>
      </c>
    </row>
    <row r="231" spans="1:20" x14ac:dyDescent="0.25">
      <c r="A231">
        <v>70944</v>
      </c>
      <c r="B231">
        <v>41095</v>
      </c>
      <c r="C231" t="s">
        <v>1088</v>
      </c>
      <c r="D231" t="s">
        <v>1622</v>
      </c>
      <c r="E231" t="s">
        <v>64</v>
      </c>
      <c r="F231">
        <v>30</v>
      </c>
      <c r="G231" s="6">
        <v>11000.43</v>
      </c>
      <c r="H231" s="6">
        <v>11000.43</v>
      </c>
      <c r="I231" t="s">
        <v>2234</v>
      </c>
      <c r="J231" t="s">
        <v>28</v>
      </c>
      <c r="K231" t="s">
        <v>121</v>
      </c>
      <c r="L231" s="8">
        <v>1175</v>
      </c>
      <c r="M231">
        <f t="shared" si="9"/>
        <v>0.22253787878787878</v>
      </c>
      <c r="N231">
        <v>60</v>
      </c>
      <c r="O231">
        <f t="shared" si="10"/>
        <v>13.352272727272727</v>
      </c>
      <c r="R231" s="7">
        <v>1.1950202448556085E-2</v>
      </c>
      <c r="S231">
        <f t="shared" si="11"/>
        <v>0.15956236223924317</v>
      </c>
    </row>
    <row r="232" spans="1:20" x14ac:dyDescent="0.25">
      <c r="A232">
        <v>69142</v>
      </c>
      <c r="B232">
        <v>8268</v>
      </c>
      <c r="C232" t="s">
        <v>1264</v>
      </c>
      <c r="D232" t="s">
        <v>1088</v>
      </c>
      <c r="E232" t="s">
        <v>64</v>
      </c>
      <c r="F232">
        <v>65</v>
      </c>
      <c r="G232" s="6">
        <v>11104.17</v>
      </c>
      <c r="H232" s="6">
        <v>11104.17</v>
      </c>
      <c r="I232" t="s">
        <v>2234</v>
      </c>
      <c r="J232" t="s">
        <v>28</v>
      </c>
      <c r="K232" t="s">
        <v>121</v>
      </c>
      <c r="L232" s="8">
        <v>1265</v>
      </c>
      <c r="M232">
        <f t="shared" si="9"/>
        <v>0.23958333333333334</v>
      </c>
      <c r="N232">
        <v>60</v>
      </c>
      <c r="O232">
        <f t="shared" si="10"/>
        <v>14.375</v>
      </c>
      <c r="R232" s="7">
        <v>1.1838558444365477E-2</v>
      </c>
      <c r="S232">
        <f t="shared" si="11"/>
        <v>0.17017927763775373</v>
      </c>
    </row>
    <row r="233" spans="1:20" x14ac:dyDescent="0.25">
      <c r="A233">
        <v>71195</v>
      </c>
      <c r="B233">
        <v>7330</v>
      </c>
      <c r="C233" t="s">
        <v>2052</v>
      </c>
      <c r="D233" t="s">
        <v>1264</v>
      </c>
      <c r="E233" t="s">
        <v>64</v>
      </c>
      <c r="F233">
        <v>120</v>
      </c>
      <c r="G233" s="6">
        <v>11229.08</v>
      </c>
      <c r="H233" s="6">
        <v>11229.08</v>
      </c>
      <c r="I233" t="s">
        <v>2234</v>
      </c>
      <c r="J233" t="s">
        <v>28</v>
      </c>
      <c r="K233" t="s">
        <v>121</v>
      </c>
      <c r="L233">
        <v>671</v>
      </c>
      <c r="M233">
        <f t="shared" si="9"/>
        <v>0.12708333333333333</v>
      </c>
      <c r="N233">
        <v>60</v>
      </c>
      <c r="O233">
        <f t="shared" si="10"/>
        <v>7.625</v>
      </c>
      <c r="R233" s="7">
        <v>1.1706868730222761E-2</v>
      </c>
      <c r="S233">
        <f t="shared" si="11"/>
        <v>8.9264874067948558E-2</v>
      </c>
    </row>
    <row r="234" spans="1:20" x14ac:dyDescent="0.25">
      <c r="A234">
        <v>62193</v>
      </c>
      <c r="B234">
        <v>34052</v>
      </c>
      <c r="C234" t="s">
        <v>1553</v>
      </c>
      <c r="D234" t="s">
        <v>2052</v>
      </c>
      <c r="E234" t="s">
        <v>64</v>
      </c>
      <c r="F234">
        <v>120</v>
      </c>
      <c r="G234" s="6">
        <v>11229.72</v>
      </c>
      <c r="H234" s="6">
        <v>11229.72</v>
      </c>
      <c r="I234" t="s">
        <v>2234</v>
      </c>
      <c r="J234" t="s">
        <v>28</v>
      </c>
      <c r="K234" t="s">
        <v>121</v>
      </c>
      <c r="L234">
        <v>355</v>
      </c>
      <c r="M234">
        <f t="shared" si="9"/>
        <v>6.7234848484848481E-2</v>
      </c>
      <c r="N234">
        <v>60</v>
      </c>
      <c r="O234">
        <f t="shared" si="10"/>
        <v>4.0340909090909092</v>
      </c>
      <c r="R234" s="7">
        <v>1.1706201536740882E-2</v>
      </c>
      <c r="S234">
        <f t="shared" si="11"/>
        <v>4.7223881199352426E-2</v>
      </c>
    </row>
    <row r="235" spans="1:20" x14ac:dyDescent="0.25">
      <c r="A235">
        <v>70996</v>
      </c>
      <c r="B235">
        <v>905</v>
      </c>
      <c r="C235" t="s">
        <v>1553</v>
      </c>
      <c r="D235" t="s">
        <v>1042</v>
      </c>
      <c r="E235" t="s">
        <v>64</v>
      </c>
      <c r="F235">
        <v>120</v>
      </c>
      <c r="G235" s="6">
        <v>-11387.65</v>
      </c>
      <c r="H235" s="6">
        <v>11387.65</v>
      </c>
      <c r="I235" t="s">
        <v>2234</v>
      </c>
      <c r="J235" t="s">
        <v>28</v>
      </c>
      <c r="K235" t="s">
        <v>121</v>
      </c>
      <c r="L235" s="8">
        <v>1134</v>
      </c>
      <c r="M235">
        <f t="shared" si="9"/>
        <v>0.21477272727272728</v>
      </c>
      <c r="N235">
        <v>60</v>
      </c>
      <c r="O235">
        <f t="shared" si="10"/>
        <v>12.886363636363637</v>
      </c>
      <c r="R235" s="7">
        <v>1.1543853694236283E-2</v>
      </c>
      <c r="S235">
        <f t="shared" si="11"/>
        <v>0.14875829646890848</v>
      </c>
    </row>
    <row r="236" spans="1:20" x14ac:dyDescent="0.25">
      <c r="A236">
        <v>62430</v>
      </c>
      <c r="B236">
        <v>15303</v>
      </c>
      <c r="C236" t="s">
        <v>1042</v>
      </c>
      <c r="D236" t="s">
        <v>813</v>
      </c>
      <c r="E236" t="s">
        <v>27</v>
      </c>
      <c r="F236">
        <v>34.5</v>
      </c>
      <c r="G236" s="6">
        <v>-11388.07</v>
      </c>
      <c r="H236" s="6">
        <v>11388.07</v>
      </c>
      <c r="I236" t="s">
        <v>2234</v>
      </c>
      <c r="J236" t="s">
        <v>28</v>
      </c>
      <c r="K236" t="s">
        <v>121</v>
      </c>
      <c r="L236">
        <v>5</v>
      </c>
      <c r="M236">
        <f t="shared" si="9"/>
        <v>9.46969696969697E-4</v>
      </c>
      <c r="N236">
        <v>60</v>
      </c>
      <c r="O236">
        <f t="shared" si="10"/>
        <v>5.6818181818181823E-2</v>
      </c>
      <c r="R236" s="7">
        <v>1.1543427948824498E-2</v>
      </c>
      <c r="S236">
        <f t="shared" si="11"/>
        <v>6.5587658800139205E-4</v>
      </c>
    </row>
    <row r="237" spans="1:20" x14ac:dyDescent="0.25">
      <c r="A237">
        <v>15571</v>
      </c>
      <c r="B237">
        <v>2911</v>
      </c>
      <c r="C237" t="s">
        <v>813</v>
      </c>
      <c r="D237" t="s">
        <v>1201</v>
      </c>
      <c r="E237" t="s">
        <v>64</v>
      </c>
      <c r="F237">
        <v>120</v>
      </c>
      <c r="G237" s="6">
        <v>-11550.28</v>
      </c>
      <c r="H237" s="6">
        <v>11550.28</v>
      </c>
      <c r="I237" t="s">
        <v>2234</v>
      </c>
      <c r="J237" t="s">
        <v>28</v>
      </c>
      <c r="K237" t="s">
        <v>121</v>
      </c>
      <c r="L237">
        <v>374</v>
      </c>
      <c r="M237">
        <f t="shared" si="9"/>
        <v>7.0833333333333331E-2</v>
      </c>
      <c r="N237">
        <v>60</v>
      </c>
      <c r="O237">
        <f t="shared" si="10"/>
        <v>4.25</v>
      </c>
      <c r="R237" s="7">
        <v>1.1381314177766236E-2</v>
      </c>
      <c r="S237">
        <f t="shared" si="11"/>
        <v>4.8370585255506499E-2</v>
      </c>
    </row>
    <row r="238" spans="1:20" x14ac:dyDescent="0.25">
      <c r="A238">
        <v>5698</v>
      </c>
      <c r="B238">
        <v>4420</v>
      </c>
      <c r="C238" t="s">
        <v>1201</v>
      </c>
      <c r="D238" t="s">
        <v>133</v>
      </c>
      <c r="E238" t="s">
        <v>64</v>
      </c>
      <c r="F238">
        <v>120</v>
      </c>
      <c r="G238" s="6">
        <v>-11550.42</v>
      </c>
      <c r="H238" s="6">
        <v>11550.42</v>
      </c>
      <c r="I238" t="s">
        <v>2234</v>
      </c>
      <c r="J238" t="s">
        <v>28</v>
      </c>
      <c r="K238" t="s">
        <v>121</v>
      </c>
      <c r="L238">
        <v>8</v>
      </c>
      <c r="M238">
        <f t="shared" si="9"/>
        <v>1.5151515151515152E-3</v>
      </c>
      <c r="N238">
        <v>60</v>
      </c>
      <c r="O238">
        <f t="shared" si="10"/>
        <v>9.0909090909090912E-2</v>
      </c>
      <c r="R238" s="7">
        <v>1.1381176227459244E-2</v>
      </c>
      <c r="S238">
        <f t="shared" si="11"/>
        <v>1.0346523843144768E-3</v>
      </c>
    </row>
    <row r="239" spans="1:20" x14ac:dyDescent="0.25">
      <c r="A239">
        <v>59587</v>
      </c>
      <c r="B239">
        <v>2073</v>
      </c>
      <c r="C239" t="s">
        <v>141</v>
      </c>
      <c r="D239" t="s">
        <v>142</v>
      </c>
      <c r="E239" t="s">
        <v>108</v>
      </c>
      <c r="F239">
        <v>126</v>
      </c>
      <c r="G239" s="6">
        <v>6012.7</v>
      </c>
      <c r="H239" s="6">
        <v>6012.7</v>
      </c>
      <c r="I239" t="s">
        <v>2236</v>
      </c>
      <c r="J239" t="s">
        <v>28</v>
      </c>
      <c r="K239" t="s">
        <v>121</v>
      </c>
      <c r="L239">
        <v>81</v>
      </c>
      <c r="M239">
        <f t="shared" si="9"/>
        <v>1.5340909090909091E-2</v>
      </c>
      <c r="N239">
        <v>30</v>
      </c>
      <c r="O239">
        <f t="shared" si="10"/>
        <v>0.46022727272727271</v>
      </c>
      <c r="R239" s="7">
        <v>1.0828006468300649E-2</v>
      </c>
      <c r="S239">
        <f t="shared" si="11"/>
        <v>4.9833438859792755E-3</v>
      </c>
      <c r="T239">
        <f>SUM(S239:S255)</f>
        <v>0.97418007749510338</v>
      </c>
    </row>
    <row r="240" spans="1:20" x14ac:dyDescent="0.25">
      <c r="A240">
        <v>71036</v>
      </c>
      <c r="B240">
        <v>7848</v>
      </c>
      <c r="C240" t="s">
        <v>133</v>
      </c>
      <c r="D240" t="s">
        <v>167</v>
      </c>
      <c r="E240" t="s">
        <v>27</v>
      </c>
      <c r="F240">
        <v>120</v>
      </c>
      <c r="G240" s="6">
        <v>-21541.94</v>
      </c>
      <c r="H240" s="6">
        <v>21541.94</v>
      </c>
      <c r="I240" t="s">
        <v>2240</v>
      </c>
      <c r="J240" t="s">
        <v>28</v>
      </c>
      <c r="K240" t="s">
        <v>121</v>
      </c>
      <c r="L240">
        <v>11</v>
      </c>
      <c r="M240">
        <f t="shared" si="9"/>
        <v>2.0833333333333333E-3</v>
      </c>
      <c r="N240">
        <v>60</v>
      </c>
      <c r="O240">
        <f t="shared" si="10"/>
        <v>0.125</v>
      </c>
      <c r="R240" s="7">
        <v>1.0374073103468539E-2</v>
      </c>
      <c r="S240">
        <f t="shared" si="11"/>
        <v>1.2967591379335673E-3</v>
      </c>
    </row>
    <row r="241" spans="1:19" x14ac:dyDescent="0.25">
      <c r="A241">
        <v>67877</v>
      </c>
      <c r="B241">
        <v>18990</v>
      </c>
      <c r="C241" t="s">
        <v>167</v>
      </c>
      <c r="D241" t="s">
        <v>209</v>
      </c>
      <c r="E241" t="s">
        <v>27</v>
      </c>
      <c r="F241">
        <v>120</v>
      </c>
      <c r="G241" s="6">
        <v>-21542.080000000002</v>
      </c>
      <c r="H241" s="6">
        <v>21542.080000000002</v>
      </c>
      <c r="I241" t="s">
        <v>2240</v>
      </c>
      <c r="J241" t="s">
        <v>28</v>
      </c>
      <c r="K241" t="s">
        <v>121</v>
      </c>
      <c r="L241">
        <v>415</v>
      </c>
      <c r="M241">
        <f t="shared" si="9"/>
        <v>7.8598484848484848E-2</v>
      </c>
      <c r="N241">
        <v>60</v>
      </c>
      <c r="O241">
        <f t="shared" si="10"/>
        <v>4.7159090909090908</v>
      </c>
      <c r="R241" s="7">
        <v>1.037400568331995E-2</v>
      </c>
      <c r="S241">
        <f t="shared" si="11"/>
        <v>4.8922867711111123E-2</v>
      </c>
    </row>
    <row r="242" spans="1:19" x14ac:dyDescent="0.25">
      <c r="A242">
        <v>46779</v>
      </c>
      <c r="B242">
        <v>15561</v>
      </c>
      <c r="C242" t="s">
        <v>155</v>
      </c>
      <c r="D242" t="s">
        <v>209</v>
      </c>
      <c r="E242" t="s">
        <v>27</v>
      </c>
      <c r="F242">
        <v>120</v>
      </c>
      <c r="G242" s="6">
        <v>21542.21</v>
      </c>
      <c r="H242" s="6">
        <v>21542.21</v>
      </c>
      <c r="I242" t="s">
        <v>2240</v>
      </c>
      <c r="J242" t="s">
        <v>28</v>
      </c>
      <c r="K242" t="s">
        <v>121</v>
      </c>
      <c r="L242">
        <v>205</v>
      </c>
      <c r="M242">
        <f t="shared" si="9"/>
        <v>3.8825757575757576E-2</v>
      </c>
      <c r="N242">
        <v>60</v>
      </c>
      <c r="O242">
        <f t="shared" si="10"/>
        <v>2.3295454545454546</v>
      </c>
      <c r="R242" s="7">
        <v>1.0373943079680916E-2</v>
      </c>
      <c r="S242">
        <f t="shared" si="11"/>
        <v>2.4166571946983954E-2</v>
      </c>
    </row>
    <row r="243" spans="1:19" x14ac:dyDescent="0.25">
      <c r="A243">
        <v>46219</v>
      </c>
      <c r="B243">
        <v>4564</v>
      </c>
      <c r="C243" t="s">
        <v>154</v>
      </c>
      <c r="D243" t="s">
        <v>155</v>
      </c>
      <c r="E243" t="s">
        <v>64</v>
      </c>
      <c r="F243">
        <v>120</v>
      </c>
      <c r="G243" s="6">
        <v>21542.35</v>
      </c>
      <c r="H243" s="6">
        <v>21542.35</v>
      </c>
      <c r="I243" t="s">
        <v>2233</v>
      </c>
      <c r="J243" t="s">
        <v>28</v>
      </c>
      <c r="K243" t="s">
        <v>121</v>
      </c>
      <c r="L243">
        <v>623</v>
      </c>
      <c r="M243">
        <f t="shared" si="9"/>
        <v>0.11799242424242425</v>
      </c>
      <c r="N243">
        <v>60</v>
      </c>
      <c r="O243">
        <f t="shared" si="10"/>
        <v>7.079545454545455</v>
      </c>
      <c r="R243" s="7">
        <v>1.0373875661222338E-2</v>
      </c>
      <c r="S243">
        <f t="shared" si="11"/>
        <v>7.3442324283426327E-2</v>
      </c>
    </row>
    <row r="244" spans="1:19" x14ac:dyDescent="0.25">
      <c r="A244">
        <v>15736</v>
      </c>
      <c r="B244">
        <v>24190</v>
      </c>
      <c r="C244" t="s">
        <v>196</v>
      </c>
      <c r="D244" t="s">
        <v>154</v>
      </c>
      <c r="E244" t="s">
        <v>64</v>
      </c>
      <c r="F244">
        <v>120</v>
      </c>
      <c r="G244" s="6">
        <v>21542.48</v>
      </c>
      <c r="H244" s="6">
        <v>21542.48</v>
      </c>
      <c r="I244" t="s">
        <v>2233</v>
      </c>
      <c r="J244" t="s">
        <v>28</v>
      </c>
      <c r="K244" t="s">
        <v>121</v>
      </c>
      <c r="L244" s="8">
        <v>1448</v>
      </c>
      <c r="M244">
        <f t="shared" si="9"/>
        <v>0.27424242424242423</v>
      </c>
      <c r="N244">
        <v>60</v>
      </c>
      <c r="O244">
        <f t="shared" si="10"/>
        <v>16.454545454545453</v>
      </c>
      <c r="R244" s="7">
        <v>1.0373813059152569E-2</v>
      </c>
      <c r="S244">
        <f t="shared" si="11"/>
        <v>0.17069637851878317</v>
      </c>
    </row>
    <row r="245" spans="1:19" x14ac:dyDescent="0.25">
      <c r="A245">
        <v>59325</v>
      </c>
      <c r="B245">
        <v>13022</v>
      </c>
      <c r="C245" t="s">
        <v>165</v>
      </c>
      <c r="D245" t="s">
        <v>196</v>
      </c>
      <c r="E245" t="s">
        <v>64</v>
      </c>
      <c r="F245">
        <v>120</v>
      </c>
      <c r="G245" s="6">
        <v>21542.62</v>
      </c>
      <c r="H245" s="6">
        <v>21542.62</v>
      </c>
      <c r="I245" t="s">
        <v>2233</v>
      </c>
      <c r="J245" t="s">
        <v>28</v>
      </c>
      <c r="K245" t="s">
        <v>121</v>
      </c>
      <c r="L245" s="8">
        <v>1281</v>
      </c>
      <c r="M245">
        <f t="shared" si="9"/>
        <v>0.24261363636363636</v>
      </c>
      <c r="N245">
        <v>60</v>
      </c>
      <c r="O245">
        <f t="shared" si="10"/>
        <v>14.556818181818182</v>
      </c>
      <c r="R245" s="7">
        <v>1.0373745642383936E-2</v>
      </c>
      <c r="S245">
        <f t="shared" si="11"/>
        <v>0.15100872918061162</v>
      </c>
    </row>
    <row r="246" spans="1:19" x14ac:dyDescent="0.25">
      <c r="A246">
        <v>66240</v>
      </c>
      <c r="B246">
        <v>6950</v>
      </c>
      <c r="C246" t="s">
        <v>164</v>
      </c>
      <c r="D246" t="s">
        <v>165</v>
      </c>
      <c r="E246" t="s">
        <v>64</v>
      </c>
      <c r="F246">
        <v>120</v>
      </c>
      <c r="G246" s="6">
        <v>21542.76</v>
      </c>
      <c r="H246" s="6">
        <v>21542.76</v>
      </c>
      <c r="I246" t="s">
        <v>2233</v>
      </c>
      <c r="J246" t="s">
        <v>28</v>
      </c>
      <c r="K246" t="s">
        <v>121</v>
      </c>
      <c r="L246">
        <v>612</v>
      </c>
      <c r="M246">
        <f t="shared" si="9"/>
        <v>0.11590909090909091</v>
      </c>
      <c r="N246">
        <v>60</v>
      </c>
      <c r="O246">
        <f t="shared" si="10"/>
        <v>6.9545454545454541</v>
      </c>
      <c r="R246" s="7">
        <v>1.0373678226491547E-2</v>
      </c>
      <c r="S246">
        <f t="shared" si="11"/>
        <v>7.2144216756963933E-2</v>
      </c>
    </row>
    <row r="247" spans="1:19" x14ac:dyDescent="0.25">
      <c r="A247">
        <v>12455</v>
      </c>
      <c r="B247">
        <v>20981</v>
      </c>
      <c r="C247" t="s">
        <v>207</v>
      </c>
      <c r="D247" t="s">
        <v>164</v>
      </c>
      <c r="E247" t="s">
        <v>64</v>
      </c>
      <c r="F247">
        <v>97</v>
      </c>
      <c r="G247" s="6">
        <v>21633.87</v>
      </c>
      <c r="H247" s="6">
        <v>21633.87</v>
      </c>
      <c r="I247" t="s">
        <v>2233</v>
      </c>
      <c r="J247" t="s">
        <v>28</v>
      </c>
      <c r="K247" t="s">
        <v>121</v>
      </c>
      <c r="L247">
        <v>134</v>
      </c>
      <c r="M247">
        <f t="shared" si="9"/>
        <v>2.5378787878787879E-2</v>
      </c>
      <c r="N247">
        <v>60</v>
      </c>
      <c r="O247">
        <f t="shared" si="10"/>
        <v>1.5227272727272727</v>
      </c>
      <c r="R247" s="7">
        <v>1.0329989981012784E-2</v>
      </c>
      <c r="S247">
        <f t="shared" si="11"/>
        <v>1.5729757471087649E-2</v>
      </c>
    </row>
    <row r="248" spans="1:19" x14ac:dyDescent="0.25">
      <c r="A248">
        <v>57991</v>
      </c>
      <c r="B248">
        <v>15421</v>
      </c>
      <c r="C248" t="s">
        <v>207</v>
      </c>
      <c r="D248" t="s">
        <v>208</v>
      </c>
      <c r="E248" t="s">
        <v>64</v>
      </c>
      <c r="F248">
        <v>120</v>
      </c>
      <c r="G248" s="6">
        <v>-21634.14</v>
      </c>
      <c r="H248" s="6">
        <v>21634.14</v>
      </c>
      <c r="I248" t="s">
        <v>2233</v>
      </c>
      <c r="J248" t="s">
        <v>28</v>
      </c>
      <c r="K248" t="s">
        <v>121</v>
      </c>
      <c r="L248">
        <v>879</v>
      </c>
      <c r="M248">
        <f t="shared" si="9"/>
        <v>0.16647727272727272</v>
      </c>
      <c r="N248">
        <v>60</v>
      </c>
      <c r="O248">
        <f t="shared" si="10"/>
        <v>9.9886363636363633</v>
      </c>
      <c r="R248" s="7">
        <v>1.0329861059904995E-2</v>
      </c>
      <c r="S248">
        <f t="shared" si="11"/>
        <v>0.1031812258142783</v>
      </c>
    </row>
    <row r="249" spans="1:19" x14ac:dyDescent="0.25">
      <c r="A249">
        <v>43402</v>
      </c>
      <c r="B249">
        <v>11073</v>
      </c>
      <c r="C249" t="s">
        <v>1439</v>
      </c>
      <c r="D249" t="s">
        <v>1217</v>
      </c>
      <c r="E249" t="s">
        <v>70</v>
      </c>
      <c r="F249">
        <v>126</v>
      </c>
      <c r="G249" s="6">
        <v>3818.83</v>
      </c>
      <c r="H249" s="6">
        <v>3818.83</v>
      </c>
      <c r="I249" t="s">
        <v>2236</v>
      </c>
      <c r="J249" t="s">
        <v>116</v>
      </c>
      <c r="K249" t="s">
        <v>121</v>
      </c>
      <c r="L249">
        <v>23</v>
      </c>
      <c r="M249">
        <f t="shared" si="9"/>
        <v>4.3560606060606064E-3</v>
      </c>
      <c r="N249">
        <v>24</v>
      </c>
      <c r="O249">
        <f t="shared" si="10"/>
        <v>0.10454545454545455</v>
      </c>
      <c r="R249" s="7">
        <v>1.0313075800189114E-2</v>
      </c>
      <c r="S249">
        <f t="shared" si="11"/>
        <v>1.0781851972924985E-3</v>
      </c>
    </row>
    <row r="250" spans="1:19" x14ac:dyDescent="0.25">
      <c r="A250">
        <v>7756</v>
      </c>
      <c r="B250">
        <v>40725</v>
      </c>
      <c r="C250" t="s">
        <v>271</v>
      </c>
      <c r="D250" t="s">
        <v>1439</v>
      </c>
      <c r="E250" t="s">
        <v>94</v>
      </c>
      <c r="F250">
        <v>130</v>
      </c>
      <c r="G250" s="6">
        <v>3818.83</v>
      </c>
      <c r="H250" s="6">
        <v>3818.83</v>
      </c>
      <c r="I250" t="s">
        <v>2236</v>
      </c>
      <c r="J250" t="s">
        <v>116</v>
      </c>
      <c r="K250" t="s">
        <v>121</v>
      </c>
      <c r="L250">
        <v>15</v>
      </c>
      <c r="M250">
        <f t="shared" si="9"/>
        <v>2.840909090909091E-3</v>
      </c>
      <c r="N250">
        <v>16</v>
      </c>
      <c r="O250">
        <f t="shared" si="10"/>
        <v>4.5454545454545456E-2</v>
      </c>
      <c r="R250" s="7">
        <v>1.0313075800189114E-2</v>
      </c>
      <c r="S250">
        <f t="shared" si="11"/>
        <v>4.6877617273586886E-4</v>
      </c>
    </row>
    <row r="251" spans="1:19" x14ac:dyDescent="0.25">
      <c r="A251">
        <v>50160</v>
      </c>
      <c r="B251">
        <v>41526</v>
      </c>
      <c r="C251" t="s">
        <v>260</v>
      </c>
      <c r="D251" t="s">
        <v>230</v>
      </c>
      <c r="E251" t="s">
        <v>64</v>
      </c>
      <c r="F251">
        <v>120</v>
      </c>
      <c r="G251" s="6">
        <v>-21766.1</v>
      </c>
      <c r="H251" s="6">
        <v>21766.1</v>
      </c>
      <c r="I251" t="s">
        <v>2233</v>
      </c>
      <c r="J251" t="s">
        <v>28</v>
      </c>
      <c r="K251" t="s">
        <v>121</v>
      </c>
      <c r="L251">
        <v>964</v>
      </c>
      <c r="M251">
        <f t="shared" si="9"/>
        <v>0.18257575757575759</v>
      </c>
      <c r="N251">
        <v>60</v>
      </c>
      <c r="O251">
        <f t="shared" si="10"/>
        <v>10.954545454545455</v>
      </c>
      <c r="R251" s="7">
        <v>1.0267234844576338E-2</v>
      </c>
      <c r="S251">
        <f t="shared" si="11"/>
        <v>0.11247289079740443</v>
      </c>
    </row>
    <row r="252" spans="1:19" x14ac:dyDescent="0.25">
      <c r="A252">
        <v>37002</v>
      </c>
      <c r="B252">
        <v>22964</v>
      </c>
      <c r="C252" t="s">
        <v>230</v>
      </c>
      <c r="D252" t="s">
        <v>128</v>
      </c>
      <c r="E252" t="s">
        <v>64</v>
      </c>
      <c r="F252">
        <v>120</v>
      </c>
      <c r="G252" s="6">
        <v>-21767.08</v>
      </c>
      <c r="H252" s="6">
        <v>21767.08</v>
      </c>
      <c r="I252" t="s">
        <v>2233</v>
      </c>
      <c r="J252" t="s">
        <v>28</v>
      </c>
      <c r="K252" t="s">
        <v>121</v>
      </c>
      <c r="L252">
        <v>33</v>
      </c>
      <c r="M252">
        <f t="shared" si="9"/>
        <v>6.2500000000000003E-3</v>
      </c>
      <c r="N252">
        <v>60</v>
      </c>
      <c r="O252">
        <f t="shared" si="10"/>
        <v>0.375</v>
      </c>
      <c r="R252" s="7">
        <v>1.0266772591938514E-2</v>
      </c>
      <c r="S252">
        <f t="shared" si="11"/>
        <v>3.8500397219769431E-3</v>
      </c>
    </row>
    <row r="253" spans="1:19" x14ac:dyDescent="0.25">
      <c r="A253">
        <v>71165</v>
      </c>
      <c r="B253">
        <v>799</v>
      </c>
      <c r="C253" t="s">
        <v>128</v>
      </c>
      <c r="D253" t="s">
        <v>129</v>
      </c>
      <c r="E253" t="s">
        <v>64</v>
      </c>
      <c r="F253">
        <v>120</v>
      </c>
      <c r="G253" s="6">
        <v>-21767.22</v>
      </c>
      <c r="H253" s="6">
        <v>21767.22</v>
      </c>
      <c r="I253" t="s">
        <v>2233</v>
      </c>
      <c r="J253" t="s">
        <v>28</v>
      </c>
      <c r="K253" t="s">
        <v>121</v>
      </c>
      <c r="L253" s="8">
        <v>1572</v>
      </c>
      <c r="M253">
        <f t="shared" si="9"/>
        <v>0.29772727272727273</v>
      </c>
      <c r="N253">
        <v>60</v>
      </c>
      <c r="O253">
        <f t="shared" si="10"/>
        <v>17.863636363636363</v>
      </c>
      <c r="R253" s="7">
        <v>1.0266706559245187E-2</v>
      </c>
      <c r="S253">
        <f t="shared" si="11"/>
        <v>0.1834007126265163</v>
      </c>
    </row>
    <row r="254" spans="1:19" x14ac:dyDescent="0.25">
      <c r="A254">
        <v>70954</v>
      </c>
      <c r="B254">
        <v>34605</v>
      </c>
      <c r="C254" t="s">
        <v>208</v>
      </c>
      <c r="D254" t="s">
        <v>257</v>
      </c>
      <c r="E254" t="s">
        <v>64</v>
      </c>
      <c r="F254">
        <v>120</v>
      </c>
      <c r="G254" s="6">
        <v>-21804.91</v>
      </c>
      <c r="H254" s="6">
        <v>21804.91</v>
      </c>
      <c r="I254" t="s">
        <v>2233</v>
      </c>
      <c r="J254" t="s">
        <v>28</v>
      </c>
      <c r="K254" t="s">
        <v>121</v>
      </c>
      <c r="L254">
        <v>26</v>
      </c>
      <c r="M254">
        <f t="shared" si="9"/>
        <v>4.9242424242424239E-3</v>
      </c>
      <c r="N254">
        <v>60</v>
      </c>
      <c r="O254">
        <f t="shared" si="10"/>
        <v>0.29545454545454541</v>
      </c>
      <c r="R254" s="7">
        <v>1.02489604566372E-2</v>
      </c>
      <c r="S254">
        <f t="shared" si="11"/>
        <v>3.0281019530973541E-3</v>
      </c>
    </row>
    <row r="255" spans="1:19" x14ac:dyDescent="0.25">
      <c r="A255">
        <v>22284</v>
      </c>
      <c r="B255">
        <v>43202</v>
      </c>
      <c r="C255" t="s">
        <v>257</v>
      </c>
      <c r="D255" t="s">
        <v>267</v>
      </c>
      <c r="E255" t="s">
        <v>64</v>
      </c>
      <c r="F255">
        <v>120</v>
      </c>
      <c r="G255" s="6">
        <v>-21805.040000000001</v>
      </c>
      <c r="H255" s="6">
        <v>21805.040000000001</v>
      </c>
      <c r="I255" t="s">
        <v>2233</v>
      </c>
      <c r="J255" t="s">
        <v>28</v>
      </c>
      <c r="K255" t="s">
        <v>121</v>
      </c>
      <c r="L255">
        <v>37</v>
      </c>
      <c r="M255">
        <f t="shared" si="9"/>
        <v>7.0075757575757576E-3</v>
      </c>
      <c r="N255">
        <v>60</v>
      </c>
      <c r="O255">
        <f t="shared" si="10"/>
        <v>0.42045454545454547</v>
      </c>
      <c r="R255" s="7">
        <v>1.0248899353109787E-2</v>
      </c>
      <c r="S255">
        <f t="shared" si="11"/>
        <v>4.3091963189211607E-3</v>
      </c>
    </row>
    <row r="256" spans="1:19" x14ac:dyDescent="0.25">
      <c r="A256">
        <v>37513</v>
      </c>
      <c r="B256">
        <v>43093</v>
      </c>
      <c r="C256" t="s">
        <v>267</v>
      </c>
      <c r="D256" t="s">
        <v>265</v>
      </c>
      <c r="E256" t="s">
        <v>64</v>
      </c>
      <c r="F256">
        <v>120</v>
      </c>
      <c r="G256" s="6">
        <v>-21805.18</v>
      </c>
      <c r="H256" s="6">
        <v>21805.18</v>
      </c>
      <c r="I256" t="s">
        <v>2233</v>
      </c>
      <c r="J256" t="s">
        <v>28</v>
      </c>
      <c r="K256" t="s">
        <v>121</v>
      </c>
      <c r="L256">
        <v>20</v>
      </c>
      <c r="M256">
        <f t="shared" si="9"/>
        <v>3.787878787878788E-3</v>
      </c>
      <c r="N256">
        <v>60</v>
      </c>
      <c r="O256">
        <f t="shared" si="10"/>
        <v>0.22727272727272729</v>
      </c>
      <c r="R256" s="7">
        <v>1.0248833550125843E-2</v>
      </c>
      <c r="S256">
        <f t="shared" si="11"/>
        <v>2.3292803523013283E-3</v>
      </c>
    </row>
    <row r="257" spans="1:20" x14ac:dyDescent="0.25">
      <c r="A257">
        <v>26860</v>
      </c>
      <c r="B257">
        <v>43086</v>
      </c>
      <c r="C257" t="s">
        <v>265</v>
      </c>
      <c r="D257" t="s">
        <v>266</v>
      </c>
      <c r="E257" t="s">
        <v>64</v>
      </c>
      <c r="F257">
        <v>120</v>
      </c>
      <c r="G257" s="6">
        <v>-21805.32</v>
      </c>
      <c r="H257" s="6">
        <v>21805.32</v>
      </c>
      <c r="I257" t="s">
        <v>2233</v>
      </c>
      <c r="J257" t="s">
        <v>28</v>
      </c>
      <c r="K257" t="s">
        <v>121</v>
      </c>
      <c r="L257">
        <v>750</v>
      </c>
      <c r="M257">
        <f t="shared" si="9"/>
        <v>0.14204545454545456</v>
      </c>
      <c r="N257">
        <v>60</v>
      </c>
      <c r="O257">
        <f t="shared" si="10"/>
        <v>8.5227272727272734</v>
      </c>
      <c r="R257" s="7">
        <v>1.0248767747986869E-2</v>
      </c>
      <c r="S257">
        <f t="shared" si="11"/>
        <v>8.7347452397615363E-2</v>
      </c>
    </row>
    <row r="258" spans="1:20" x14ac:dyDescent="0.25">
      <c r="A258">
        <v>56952</v>
      </c>
      <c r="B258">
        <v>43210</v>
      </c>
      <c r="C258" t="s">
        <v>266</v>
      </c>
      <c r="D258" t="s">
        <v>135</v>
      </c>
      <c r="E258" t="s">
        <v>64</v>
      </c>
      <c r="F258">
        <v>120</v>
      </c>
      <c r="G258" s="6">
        <v>-21805.89</v>
      </c>
      <c r="H258" s="6">
        <v>21805.89</v>
      </c>
      <c r="I258" t="s">
        <v>2233</v>
      </c>
      <c r="J258" t="s">
        <v>28</v>
      </c>
      <c r="K258" t="s">
        <v>121</v>
      </c>
      <c r="L258">
        <v>15</v>
      </c>
      <c r="M258">
        <f t="shared" ref="M258:M284" si="12">L258/5280</f>
        <v>2.840909090909091E-3</v>
      </c>
      <c r="N258">
        <v>60</v>
      </c>
      <c r="O258">
        <f t="shared" ref="O258:O284" si="13">M258*N258</f>
        <v>0.17045454545454547</v>
      </c>
      <c r="R258" s="7">
        <v>1.0248499848001299E-2</v>
      </c>
      <c r="S258">
        <f t="shared" ref="S258:S284" si="14">O258*R258</f>
        <v>1.7469033831820397E-3</v>
      </c>
    </row>
    <row r="259" spans="1:20" x14ac:dyDescent="0.25">
      <c r="A259">
        <v>71136</v>
      </c>
      <c r="B259">
        <v>1485</v>
      </c>
      <c r="C259" t="s">
        <v>135</v>
      </c>
      <c r="D259" t="s">
        <v>136</v>
      </c>
      <c r="E259" t="s">
        <v>64</v>
      </c>
      <c r="F259">
        <v>120</v>
      </c>
      <c r="G259" s="6">
        <v>-21845.51</v>
      </c>
      <c r="H259" s="6">
        <v>21845.51</v>
      </c>
      <c r="I259" t="s">
        <v>2233</v>
      </c>
      <c r="J259" t="s">
        <v>28</v>
      </c>
      <c r="K259" t="s">
        <v>121</v>
      </c>
      <c r="L259" s="8">
        <v>1502</v>
      </c>
      <c r="M259">
        <f t="shared" si="12"/>
        <v>0.28446969696969698</v>
      </c>
      <c r="N259">
        <v>60</v>
      </c>
      <c r="O259">
        <f t="shared" si="13"/>
        <v>17.06818181818182</v>
      </c>
      <c r="R259" s="7">
        <v>1.0229912707486941E-2</v>
      </c>
      <c r="S259">
        <f t="shared" si="14"/>
        <v>0.17460601007551577</v>
      </c>
    </row>
    <row r="260" spans="1:20" x14ac:dyDescent="0.25">
      <c r="A260">
        <v>49075</v>
      </c>
      <c r="B260">
        <v>37777</v>
      </c>
      <c r="C260" t="s">
        <v>136</v>
      </c>
      <c r="D260" t="s">
        <v>260</v>
      </c>
      <c r="E260" t="s">
        <v>64</v>
      </c>
      <c r="F260">
        <v>120</v>
      </c>
      <c r="G260" s="6">
        <v>-21845.83</v>
      </c>
      <c r="H260" s="6">
        <v>21845.83</v>
      </c>
      <c r="I260" t="s">
        <v>2233</v>
      </c>
      <c r="J260" t="s">
        <v>28</v>
      </c>
      <c r="K260" t="s">
        <v>121</v>
      </c>
      <c r="L260">
        <v>15</v>
      </c>
      <c r="M260">
        <f t="shared" si="12"/>
        <v>2.840909090909091E-3</v>
      </c>
      <c r="N260">
        <v>60</v>
      </c>
      <c r="O260">
        <f t="shared" si="13"/>
        <v>0.17045454545454547</v>
      </c>
      <c r="R260" s="7">
        <v>1.0229762858656916E-2</v>
      </c>
      <c r="S260">
        <f t="shared" si="14"/>
        <v>1.7437095781801563E-3</v>
      </c>
    </row>
    <row r="261" spans="1:20" x14ac:dyDescent="0.25">
      <c r="A261">
        <v>70658</v>
      </c>
      <c r="B261">
        <v>42811</v>
      </c>
      <c r="C261" t="s">
        <v>129</v>
      </c>
      <c r="D261" t="s">
        <v>237</v>
      </c>
      <c r="E261" t="s">
        <v>64</v>
      </c>
      <c r="F261">
        <v>120</v>
      </c>
      <c r="G261" s="6">
        <v>-21957.54</v>
      </c>
      <c r="H261" s="6">
        <v>21957.54</v>
      </c>
      <c r="I261" t="s">
        <v>2233</v>
      </c>
      <c r="J261" t="s">
        <v>28</v>
      </c>
      <c r="K261" t="s">
        <v>121</v>
      </c>
      <c r="L261">
        <v>59</v>
      </c>
      <c r="M261">
        <f t="shared" si="12"/>
        <v>1.1174242424242425E-2</v>
      </c>
      <c r="N261">
        <v>60</v>
      </c>
      <c r="O261">
        <f t="shared" si="13"/>
        <v>0.67045454545454553</v>
      </c>
      <c r="R261" s="7">
        <v>1.0177718467120315E-2</v>
      </c>
      <c r="S261">
        <f t="shared" si="14"/>
        <v>6.8236976086374851E-3</v>
      </c>
    </row>
    <row r="262" spans="1:20" x14ac:dyDescent="0.25">
      <c r="A262">
        <v>35004</v>
      </c>
      <c r="B262">
        <v>25049</v>
      </c>
      <c r="C262" t="s">
        <v>237</v>
      </c>
      <c r="D262" t="s">
        <v>238</v>
      </c>
      <c r="E262" t="s">
        <v>64</v>
      </c>
      <c r="F262">
        <v>120</v>
      </c>
      <c r="G262" s="6">
        <v>-21957.67</v>
      </c>
      <c r="H262" s="6">
        <v>21957.67</v>
      </c>
      <c r="I262" t="s">
        <v>2233</v>
      </c>
      <c r="J262" t="s">
        <v>28</v>
      </c>
      <c r="K262" t="s">
        <v>121</v>
      </c>
      <c r="L262" s="8">
        <v>1325</v>
      </c>
      <c r="M262">
        <f t="shared" si="12"/>
        <v>0.25094696969696972</v>
      </c>
      <c r="N262">
        <v>60</v>
      </c>
      <c r="O262">
        <f t="shared" si="13"/>
        <v>15.056818181818183</v>
      </c>
      <c r="R262" s="7">
        <v>1.0177658210116694E-2</v>
      </c>
      <c r="S262">
        <f t="shared" si="14"/>
        <v>0.15324314918641616</v>
      </c>
    </row>
    <row r="263" spans="1:20" x14ac:dyDescent="0.25">
      <c r="A263">
        <v>58133</v>
      </c>
      <c r="B263">
        <v>29614</v>
      </c>
      <c r="C263" t="s">
        <v>240</v>
      </c>
      <c r="D263" t="s">
        <v>81</v>
      </c>
      <c r="E263" t="s">
        <v>64</v>
      </c>
      <c r="F263">
        <v>100</v>
      </c>
      <c r="G263" s="6">
        <v>-17018.009999999998</v>
      </c>
      <c r="H263" s="6">
        <v>17018.009999999998</v>
      </c>
      <c r="I263" t="s">
        <v>2233</v>
      </c>
      <c r="J263" t="s">
        <v>28</v>
      </c>
      <c r="K263" t="s">
        <v>121</v>
      </c>
      <c r="L263">
        <v>623</v>
      </c>
      <c r="M263">
        <f t="shared" si="12"/>
        <v>0.11799242424242425</v>
      </c>
      <c r="N263">
        <v>60</v>
      </c>
      <c r="O263">
        <f t="shared" si="13"/>
        <v>7.079545454545455</v>
      </c>
      <c r="R263" s="7">
        <v>1.0058983854663871E-2</v>
      </c>
      <c r="S263">
        <f t="shared" si="14"/>
        <v>7.1213033425631733E-2</v>
      </c>
    </row>
    <row r="264" spans="1:20" x14ac:dyDescent="0.25">
      <c r="A264">
        <v>58589</v>
      </c>
      <c r="B264">
        <v>40441</v>
      </c>
      <c r="C264" t="s">
        <v>238</v>
      </c>
      <c r="D264" t="s">
        <v>264</v>
      </c>
      <c r="E264" t="s">
        <v>70</v>
      </c>
      <c r="F264">
        <v>120</v>
      </c>
      <c r="G264" s="6">
        <v>-22224.1</v>
      </c>
      <c r="H264" s="6">
        <v>22224.1</v>
      </c>
      <c r="I264" t="s">
        <v>2233</v>
      </c>
      <c r="J264" t="s">
        <v>28</v>
      </c>
      <c r="K264" t="s">
        <v>121</v>
      </c>
      <c r="L264" s="8">
        <v>1615</v>
      </c>
      <c r="M264">
        <f t="shared" si="12"/>
        <v>0.3058712121212121</v>
      </c>
      <c r="N264">
        <v>60</v>
      </c>
      <c r="O264">
        <f t="shared" si="13"/>
        <v>18.352272727272727</v>
      </c>
      <c r="R264" s="7">
        <v>1.0055645013770324E-2</v>
      </c>
      <c r="S264">
        <f t="shared" si="14"/>
        <v>0.18454393974135308</v>
      </c>
    </row>
    <row r="265" spans="1:20" x14ac:dyDescent="0.25">
      <c r="A265">
        <v>48194</v>
      </c>
      <c r="B265">
        <v>348421</v>
      </c>
      <c r="C265" t="s">
        <v>264</v>
      </c>
      <c r="D265" t="s">
        <v>272</v>
      </c>
      <c r="E265" t="s">
        <v>70</v>
      </c>
      <c r="F265">
        <v>120</v>
      </c>
      <c r="G265" s="6">
        <v>-22224.240000000002</v>
      </c>
      <c r="H265" s="6">
        <v>22224.240000000002</v>
      </c>
      <c r="I265" t="s">
        <v>2233</v>
      </c>
      <c r="J265" t="s">
        <v>28</v>
      </c>
      <c r="K265" t="s">
        <v>121</v>
      </c>
      <c r="L265">
        <v>97</v>
      </c>
      <c r="M265">
        <f t="shared" si="12"/>
        <v>1.8371212121212122E-2</v>
      </c>
      <c r="N265">
        <v>60</v>
      </c>
      <c r="O265">
        <f t="shared" si="13"/>
        <v>1.1022727272727273</v>
      </c>
      <c r="R265" s="7">
        <v>1.0055581668958443E-2</v>
      </c>
      <c r="S265">
        <f t="shared" si="14"/>
        <v>1.1083993430556466E-2</v>
      </c>
    </row>
    <row r="266" spans="1:20" x14ac:dyDescent="0.25">
      <c r="A266">
        <v>48599</v>
      </c>
      <c r="B266">
        <v>348420</v>
      </c>
      <c r="C266" t="s">
        <v>272</v>
      </c>
      <c r="D266" t="s">
        <v>240</v>
      </c>
      <c r="E266" t="s">
        <v>70</v>
      </c>
      <c r="F266">
        <v>110</v>
      </c>
      <c r="G266" s="6">
        <v>-22224.51</v>
      </c>
      <c r="H266" s="6">
        <v>22224.51</v>
      </c>
      <c r="I266" t="s">
        <v>2233</v>
      </c>
      <c r="J266" t="s">
        <v>28</v>
      </c>
      <c r="K266" t="s">
        <v>121</v>
      </c>
      <c r="L266" s="8">
        <v>1333</v>
      </c>
      <c r="M266">
        <f t="shared" si="12"/>
        <v>0.25246212121212119</v>
      </c>
      <c r="N266">
        <v>60</v>
      </c>
      <c r="O266">
        <f t="shared" si="13"/>
        <v>15.147727272727272</v>
      </c>
      <c r="R266" s="7">
        <v>1.0055459506217822E-2</v>
      </c>
      <c r="S266">
        <f t="shared" si="14"/>
        <v>0.1523173582021404</v>
      </c>
    </row>
    <row r="267" spans="1:20" x14ac:dyDescent="0.25">
      <c r="A267">
        <v>68745</v>
      </c>
      <c r="B267">
        <v>20396</v>
      </c>
      <c r="C267" t="s">
        <v>68</v>
      </c>
      <c r="D267" t="s">
        <v>52</v>
      </c>
      <c r="E267" t="s">
        <v>27</v>
      </c>
      <c r="F267">
        <v>130</v>
      </c>
      <c r="G267" s="6">
        <v>-1628.49</v>
      </c>
      <c r="H267" s="6">
        <v>1628.49</v>
      </c>
      <c r="I267" t="s">
        <v>2243</v>
      </c>
      <c r="J267" t="s">
        <v>28</v>
      </c>
      <c r="K267" t="s">
        <v>121</v>
      </c>
      <c r="L267">
        <v>115</v>
      </c>
      <c r="M267">
        <f t="shared" si="12"/>
        <v>2.1780303030303032E-2</v>
      </c>
      <c r="N267">
        <v>36</v>
      </c>
      <c r="O267">
        <f t="shared" si="13"/>
        <v>0.78409090909090917</v>
      </c>
      <c r="R267" s="7">
        <v>1.0048172814946242E-2</v>
      </c>
      <c r="S267">
        <f t="shared" si="14"/>
        <v>7.8786809571737594E-3</v>
      </c>
    </row>
    <row r="268" spans="1:20" x14ac:dyDescent="0.25">
      <c r="A268">
        <v>28593</v>
      </c>
      <c r="B268">
        <v>11974</v>
      </c>
      <c r="C268" t="s">
        <v>52</v>
      </c>
      <c r="D268" t="s">
        <v>53</v>
      </c>
      <c r="F268">
        <v>130</v>
      </c>
      <c r="G268" s="6">
        <v>-1628.62</v>
      </c>
      <c r="H268" s="6">
        <v>1628.62</v>
      </c>
      <c r="I268" t="s">
        <v>2243</v>
      </c>
      <c r="J268" t="s">
        <v>28</v>
      </c>
      <c r="K268" t="s">
        <v>121</v>
      </c>
      <c r="L268">
        <v>115</v>
      </c>
      <c r="M268">
        <f t="shared" si="12"/>
        <v>2.1780303030303032E-2</v>
      </c>
      <c r="N268">
        <v>36</v>
      </c>
      <c r="O268">
        <f t="shared" si="13"/>
        <v>0.78409090909090917</v>
      </c>
      <c r="R268" s="7">
        <v>1.004737074787968E-2</v>
      </c>
      <c r="S268">
        <f t="shared" si="14"/>
        <v>7.8780520636783855E-3</v>
      </c>
    </row>
    <row r="269" spans="1:20" x14ac:dyDescent="0.25">
      <c r="A269">
        <v>70897</v>
      </c>
      <c r="B269">
        <v>32021</v>
      </c>
      <c r="C269" t="s">
        <v>68</v>
      </c>
      <c r="D269" t="s">
        <v>62</v>
      </c>
      <c r="E269" t="s">
        <v>64</v>
      </c>
      <c r="F269">
        <v>110</v>
      </c>
      <c r="G269" s="6">
        <v>1920.82</v>
      </c>
      <c r="H269" s="6">
        <v>1920.82</v>
      </c>
      <c r="I269" t="s">
        <v>2243</v>
      </c>
      <c r="J269" t="s">
        <v>28</v>
      </c>
      <c r="K269" t="s">
        <v>121</v>
      </c>
      <c r="L269" s="8">
        <v>1836</v>
      </c>
      <c r="M269">
        <f t="shared" si="12"/>
        <v>0.34772727272727272</v>
      </c>
      <c r="N269">
        <v>60</v>
      </c>
      <c r="O269">
        <f t="shared" si="13"/>
        <v>20.863636363636363</v>
      </c>
      <c r="R269" s="7">
        <v>1.0045918962019933E-2</v>
      </c>
      <c r="S269">
        <f t="shared" si="14"/>
        <v>0.20959440016214315</v>
      </c>
    </row>
    <row r="270" spans="1:20" x14ac:dyDescent="0.25">
      <c r="A270">
        <v>70653</v>
      </c>
      <c r="B270">
        <v>26529</v>
      </c>
      <c r="C270" t="s">
        <v>240</v>
      </c>
      <c r="D270" t="s">
        <v>231</v>
      </c>
      <c r="E270" t="s">
        <v>64</v>
      </c>
      <c r="F270">
        <v>120</v>
      </c>
      <c r="G270" s="6">
        <v>-5206.6400000000003</v>
      </c>
      <c r="H270" s="6">
        <v>5206.6400000000003</v>
      </c>
      <c r="I270" t="s">
        <v>2233</v>
      </c>
      <c r="J270" t="s">
        <v>28</v>
      </c>
      <c r="K270" t="s">
        <v>121</v>
      </c>
      <c r="L270">
        <v>5</v>
      </c>
      <c r="M270">
        <f t="shared" si="12"/>
        <v>9.46969696969697E-4</v>
      </c>
      <c r="N270">
        <v>42</v>
      </c>
      <c r="O270">
        <f t="shared" si="13"/>
        <v>3.9772727272727272E-2</v>
      </c>
      <c r="R270" s="7">
        <v>1.0043669722128806E-2</v>
      </c>
      <c r="S270">
        <f t="shared" si="14"/>
        <v>3.9946413667557752E-4</v>
      </c>
    </row>
    <row r="271" spans="1:20" x14ac:dyDescent="0.25">
      <c r="A271">
        <v>47349</v>
      </c>
      <c r="B271">
        <v>23430</v>
      </c>
      <c r="C271" t="s">
        <v>231</v>
      </c>
      <c r="D271" t="s">
        <v>62</v>
      </c>
      <c r="E271" t="s">
        <v>64</v>
      </c>
      <c r="F271">
        <v>110</v>
      </c>
      <c r="G271" s="6">
        <v>-5206.7700000000004</v>
      </c>
      <c r="H271" s="6">
        <v>5206.7700000000004</v>
      </c>
      <c r="I271" t="s">
        <v>2233</v>
      </c>
      <c r="J271" t="s">
        <v>28</v>
      </c>
      <c r="K271" t="s">
        <v>121</v>
      </c>
      <c r="L271">
        <v>35</v>
      </c>
      <c r="M271">
        <f t="shared" si="12"/>
        <v>6.628787878787879E-3</v>
      </c>
      <c r="N271">
        <v>42</v>
      </c>
      <c r="O271">
        <f t="shared" si="13"/>
        <v>0.27840909090909094</v>
      </c>
      <c r="R271" s="7">
        <v>1.0043418956862839E-2</v>
      </c>
      <c r="S271">
        <f t="shared" si="14"/>
        <v>2.7961791413993135E-3</v>
      </c>
      <c r="T271">
        <f>SUM(S271:S272)</f>
        <v>3.0524578598418908E-2</v>
      </c>
    </row>
    <row r="272" spans="1:20" x14ac:dyDescent="0.25">
      <c r="A272">
        <v>50332</v>
      </c>
      <c r="B272">
        <v>15304</v>
      </c>
      <c r="C272" t="s">
        <v>62</v>
      </c>
      <c r="D272" t="s">
        <v>63</v>
      </c>
      <c r="E272" t="s">
        <v>64</v>
      </c>
      <c r="F272">
        <v>110</v>
      </c>
      <c r="G272" s="6">
        <v>-3286.08</v>
      </c>
      <c r="H272" s="6">
        <v>3286.08</v>
      </c>
      <c r="I272" t="s">
        <v>2238</v>
      </c>
      <c r="J272" t="s">
        <v>28</v>
      </c>
      <c r="K272" t="s">
        <v>121</v>
      </c>
      <c r="L272">
        <v>243</v>
      </c>
      <c r="M272">
        <f t="shared" si="12"/>
        <v>4.6022727272727271E-2</v>
      </c>
      <c r="N272">
        <v>60</v>
      </c>
      <c r="O272">
        <f t="shared" si="13"/>
        <v>2.7613636363636362</v>
      </c>
      <c r="R272" s="7">
        <v>1.0041560297192281E-2</v>
      </c>
      <c r="S272">
        <f t="shared" si="14"/>
        <v>2.7728399457019593E-2</v>
      </c>
    </row>
    <row r="273" spans="1:22" x14ac:dyDescent="0.25">
      <c r="A273">
        <v>22918</v>
      </c>
      <c r="B273">
        <v>38351</v>
      </c>
      <c r="C273" t="s">
        <v>87</v>
      </c>
      <c r="D273" t="s">
        <v>63</v>
      </c>
      <c r="E273" t="s">
        <v>27</v>
      </c>
      <c r="F273">
        <v>120</v>
      </c>
      <c r="G273" s="6">
        <v>3286.22</v>
      </c>
      <c r="H273" s="6">
        <v>3286.22</v>
      </c>
      <c r="I273" t="s">
        <v>2238</v>
      </c>
      <c r="J273" t="s">
        <v>28</v>
      </c>
      <c r="K273" t="s">
        <v>121</v>
      </c>
      <c r="L273">
        <v>9</v>
      </c>
      <c r="M273">
        <f t="shared" si="12"/>
        <v>1.7045454545454545E-3</v>
      </c>
      <c r="N273">
        <v>48</v>
      </c>
      <c r="O273">
        <f t="shared" si="13"/>
        <v>8.1818181818181818E-2</v>
      </c>
      <c r="R273" s="7">
        <v>1.0041132505248464E-2</v>
      </c>
      <c r="S273">
        <f t="shared" si="14"/>
        <v>8.2154720497487437E-4</v>
      </c>
      <c r="U273">
        <f>COUNT(S273:S274)</f>
        <v>2</v>
      </c>
      <c r="V273">
        <v>20</v>
      </c>
    </row>
    <row r="274" spans="1:22" x14ac:dyDescent="0.25">
      <c r="A274">
        <v>43212</v>
      </c>
      <c r="B274">
        <v>42542</v>
      </c>
      <c r="C274" t="s">
        <v>47</v>
      </c>
      <c r="D274" t="s">
        <v>87</v>
      </c>
      <c r="E274" t="s">
        <v>27</v>
      </c>
      <c r="F274">
        <v>110</v>
      </c>
      <c r="G274" s="6">
        <v>3286.49</v>
      </c>
      <c r="H274" s="6">
        <v>3286.49</v>
      </c>
      <c r="I274" t="s">
        <v>2238</v>
      </c>
      <c r="J274" t="s">
        <v>28</v>
      </c>
      <c r="K274" t="s">
        <v>121</v>
      </c>
      <c r="L274">
        <v>80</v>
      </c>
      <c r="M274">
        <f t="shared" si="12"/>
        <v>1.5151515151515152E-2</v>
      </c>
      <c r="N274">
        <v>48</v>
      </c>
      <c r="O274">
        <f t="shared" si="13"/>
        <v>0.72727272727272729</v>
      </c>
      <c r="R274" s="7">
        <v>1.004030758085301E-2</v>
      </c>
      <c r="S274">
        <f t="shared" si="14"/>
        <v>7.3020418769840075E-3</v>
      </c>
    </row>
    <row r="275" spans="1:22" x14ac:dyDescent="0.25">
      <c r="A275">
        <v>53884</v>
      </c>
      <c r="B275">
        <v>6778</v>
      </c>
      <c r="C275" t="s">
        <v>46</v>
      </c>
      <c r="D275" t="s">
        <v>47</v>
      </c>
      <c r="E275" t="s">
        <v>27</v>
      </c>
      <c r="F275">
        <v>100</v>
      </c>
      <c r="G275" s="6">
        <v>3286.63</v>
      </c>
      <c r="H275" s="6">
        <v>3286.63</v>
      </c>
      <c r="I275" t="s">
        <v>2238</v>
      </c>
      <c r="J275" t="s">
        <v>28</v>
      </c>
      <c r="K275" t="s">
        <v>121</v>
      </c>
      <c r="L275">
        <v>10</v>
      </c>
      <c r="M275">
        <f t="shared" si="12"/>
        <v>1.893939393939394E-3</v>
      </c>
      <c r="N275">
        <v>48</v>
      </c>
      <c r="O275">
        <f t="shared" si="13"/>
        <v>9.0909090909090912E-2</v>
      </c>
      <c r="R275" s="7">
        <v>1.0039879895637052E-2</v>
      </c>
      <c r="S275">
        <f t="shared" si="14"/>
        <v>9.1271635414882295E-4</v>
      </c>
      <c r="U275">
        <f>COUNT(S275:S279)</f>
        <v>5</v>
      </c>
      <c r="V275">
        <v>16</v>
      </c>
    </row>
    <row r="276" spans="1:22" x14ac:dyDescent="0.25">
      <c r="A276">
        <v>2006</v>
      </c>
      <c r="B276">
        <v>348272</v>
      </c>
      <c r="C276" t="s">
        <v>263</v>
      </c>
      <c r="D276" t="s">
        <v>168</v>
      </c>
      <c r="E276" t="s">
        <v>70</v>
      </c>
      <c r="F276">
        <v>126</v>
      </c>
      <c r="G276" s="6">
        <v>9990.84</v>
      </c>
      <c r="H276" s="6">
        <v>9990.84</v>
      </c>
      <c r="I276" t="s">
        <v>2236</v>
      </c>
      <c r="J276" t="s">
        <v>28</v>
      </c>
      <c r="K276" t="s">
        <v>121</v>
      </c>
      <c r="L276">
        <v>478</v>
      </c>
      <c r="M276">
        <f t="shared" si="12"/>
        <v>9.053030303030303E-2</v>
      </c>
      <c r="N276">
        <v>48</v>
      </c>
      <c r="O276">
        <f t="shared" si="13"/>
        <v>4.3454545454545457</v>
      </c>
      <c r="R276" s="7">
        <v>9.2104662700396769E-3</v>
      </c>
      <c r="S276">
        <f t="shared" si="14"/>
        <v>4.0023662518899689E-2</v>
      </c>
    </row>
    <row r="277" spans="1:22" x14ac:dyDescent="0.25">
      <c r="A277">
        <v>69607</v>
      </c>
      <c r="B277">
        <v>39342</v>
      </c>
      <c r="C277" t="s">
        <v>262</v>
      </c>
      <c r="D277" t="s">
        <v>263</v>
      </c>
      <c r="E277" t="s">
        <v>70</v>
      </c>
      <c r="F277">
        <v>100.5</v>
      </c>
      <c r="G277" s="6">
        <v>9990.98</v>
      </c>
      <c r="H277" s="6">
        <v>9990.98</v>
      </c>
      <c r="I277" t="s">
        <v>2236</v>
      </c>
      <c r="J277" t="s">
        <v>28</v>
      </c>
      <c r="K277" t="s">
        <v>121</v>
      </c>
      <c r="L277" s="8">
        <v>1567</v>
      </c>
      <c r="M277">
        <f t="shared" si="12"/>
        <v>0.29678030303030301</v>
      </c>
      <c r="N277">
        <v>48</v>
      </c>
      <c r="O277">
        <f t="shared" si="13"/>
        <v>14.245454545454544</v>
      </c>
      <c r="R277" s="7">
        <v>9.2103372070971232E-3</v>
      </c>
      <c r="S277">
        <f t="shared" si="14"/>
        <v>0.13120544003201082</v>
      </c>
    </row>
    <row r="278" spans="1:22" x14ac:dyDescent="0.25">
      <c r="A278">
        <v>2149</v>
      </c>
      <c r="B278">
        <v>345844</v>
      </c>
      <c r="C278" t="s">
        <v>134</v>
      </c>
      <c r="D278" t="s">
        <v>262</v>
      </c>
      <c r="E278" t="s">
        <v>70</v>
      </c>
      <c r="F278">
        <v>120</v>
      </c>
      <c r="G278" s="6">
        <v>9991.25</v>
      </c>
      <c r="H278" s="6">
        <v>9991.25</v>
      </c>
      <c r="I278" t="s">
        <v>2236</v>
      </c>
      <c r="J278" t="s">
        <v>28</v>
      </c>
      <c r="K278" t="s">
        <v>121</v>
      </c>
      <c r="L278">
        <v>18</v>
      </c>
      <c r="M278">
        <f t="shared" si="12"/>
        <v>3.4090909090909089E-3</v>
      </c>
      <c r="N278">
        <v>48</v>
      </c>
      <c r="O278">
        <f t="shared" si="13"/>
        <v>0.16363636363636364</v>
      </c>
      <c r="R278" s="7">
        <v>9.2100883102077535E-3</v>
      </c>
      <c r="S278">
        <f t="shared" si="14"/>
        <v>1.5071053598521779E-3</v>
      </c>
    </row>
    <row r="279" spans="1:22" x14ac:dyDescent="0.25">
      <c r="A279">
        <v>9083</v>
      </c>
      <c r="B279">
        <v>1310</v>
      </c>
      <c r="C279" t="s">
        <v>133</v>
      </c>
      <c r="D279" t="s">
        <v>134</v>
      </c>
      <c r="E279" t="s">
        <v>64</v>
      </c>
      <c r="F279">
        <v>120</v>
      </c>
      <c r="G279" s="6">
        <v>9991.39</v>
      </c>
      <c r="H279" s="6">
        <v>9991.39</v>
      </c>
      <c r="I279" t="s">
        <v>2236</v>
      </c>
      <c r="J279" t="s">
        <v>28</v>
      </c>
      <c r="K279" t="s">
        <v>121</v>
      </c>
      <c r="L279">
        <v>5</v>
      </c>
      <c r="M279">
        <f t="shared" si="12"/>
        <v>9.46969696969697E-4</v>
      </c>
      <c r="N279">
        <v>48</v>
      </c>
      <c r="O279">
        <f t="shared" si="13"/>
        <v>4.5454545454545456E-2</v>
      </c>
      <c r="R279" s="7">
        <v>9.2099592578573364E-3</v>
      </c>
      <c r="S279">
        <f t="shared" si="14"/>
        <v>4.1863451172078801E-4</v>
      </c>
      <c r="T279">
        <f>SUM(S279:S323)</f>
        <v>2.395301143250212</v>
      </c>
    </row>
    <row r="280" spans="1:22" x14ac:dyDescent="0.25">
      <c r="A280">
        <v>66514</v>
      </c>
      <c r="B280">
        <v>346920</v>
      </c>
      <c r="C280" t="s">
        <v>58</v>
      </c>
      <c r="D280" t="s">
        <v>81</v>
      </c>
      <c r="F280">
        <v>110</v>
      </c>
      <c r="G280" s="6">
        <v>34818.65</v>
      </c>
      <c r="H280" s="6">
        <v>34818.65</v>
      </c>
      <c r="I280" t="s">
        <v>2244</v>
      </c>
      <c r="J280" t="s">
        <v>28</v>
      </c>
      <c r="K280" t="s">
        <v>121</v>
      </c>
      <c r="L280" s="8">
        <v>4882</v>
      </c>
      <c r="M280">
        <f t="shared" si="12"/>
        <v>0.92462121212121207</v>
      </c>
      <c r="N280">
        <v>90</v>
      </c>
      <c r="O280">
        <f t="shared" si="13"/>
        <v>83.215909090909079</v>
      </c>
      <c r="R280" s="7">
        <v>5.8641348326229151E-3</v>
      </c>
      <c r="S280">
        <f t="shared" si="14"/>
        <v>0.48798931112838184</v>
      </c>
      <c r="U280">
        <f>COUNT(S280:S284)</f>
        <v>5</v>
      </c>
      <c r="V280">
        <v>12</v>
      </c>
    </row>
    <row r="281" spans="1:22" x14ac:dyDescent="0.25">
      <c r="A281">
        <v>71094</v>
      </c>
      <c r="B281">
        <v>12953</v>
      </c>
      <c r="C281" t="s">
        <v>57</v>
      </c>
      <c r="D281" t="s">
        <v>58</v>
      </c>
      <c r="F281">
        <v>130</v>
      </c>
      <c r="G281" s="6">
        <v>34818.79</v>
      </c>
      <c r="H281" s="6">
        <v>34818.79</v>
      </c>
      <c r="I281" t="s">
        <v>2244</v>
      </c>
      <c r="J281" t="s">
        <v>28</v>
      </c>
      <c r="K281" t="s">
        <v>121</v>
      </c>
      <c r="L281" s="8">
        <v>18817</v>
      </c>
      <c r="M281">
        <f t="shared" si="12"/>
        <v>3.5638257575757577</v>
      </c>
      <c r="N281">
        <v>90</v>
      </c>
      <c r="O281">
        <f t="shared" si="13"/>
        <v>320.74431818181819</v>
      </c>
      <c r="R281" s="7">
        <v>5.8641112540069856E-3</v>
      </c>
      <c r="S281">
        <f t="shared" si="14"/>
        <v>1.8808803659087974</v>
      </c>
    </row>
    <row r="282" spans="1:22" x14ac:dyDescent="0.25">
      <c r="A282">
        <v>71526</v>
      </c>
      <c r="B282" t="s">
        <v>99</v>
      </c>
      <c r="C282" t="s">
        <v>100</v>
      </c>
      <c r="D282" t="s">
        <v>101</v>
      </c>
      <c r="F282">
        <v>110</v>
      </c>
      <c r="G282" s="6">
        <v>66666</v>
      </c>
      <c r="H282" s="6">
        <v>66666</v>
      </c>
      <c r="I282" t="s">
        <v>2250</v>
      </c>
      <c r="J282" t="s">
        <v>28</v>
      </c>
      <c r="K282" t="s">
        <v>121</v>
      </c>
      <c r="L282">
        <v>54</v>
      </c>
      <c r="M282">
        <f t="shared" si="12"/>
        <v>1.0227272727272727E-2</v>
      </c>
      <c r="N282">
        <v>90</v>
      </c>
      <c r="O282">
        <f t="shared" si="13"/>
        <v>0.92045454545454541</v>
      </c>
      <c r="R282" s="7">
        <v>3.0627495018436066E-3</v>
      </c>
      <c r="S282">
        <f t="shared" si="14"/>
        <v>2.8191217005605921E-3</v>
      </c>
    </row>
    <row r="283" spans="1:22" x14ac:dyDescent="0.25">
      <c r="A283">
        <v>71558</v>
      </c>
      <c r="B283" t="s">
        <v>102</v>
      </c>
      <c r="C283" t="s">
        <v>101</v>
      </c>
      <c r="D283" t="s">
        <v>57</v>
      </c>
      <c r="F283">
        <v>110</v>
      </c>
      <c r="G283" s="6">
        <v>66666</v>
      </c>
      <c r="H283" s="6">
        <v>66666</v>
      </c>
      <c r="I283" t="s">
        <v>2250</v>
      </c>
      <c r="J283" t="s">
        <v>28</v>
      </c>
      <c r="K283" t="s">
        <v>121</v>
      </c>
      <c r="L283">
        <v>67</v>
      </c>
      <c r="M283">
        <f t="shared" si="12"/>
        <v>1.268939393939394E-2</v>
      </c>
      <c r="N283">
        <v>90</v>
      </c>
      <c r="O283">
        <f t="shared" si="13"/>
        <v>1.1420454545454546</v>
      </c>
      <c r="R283" s="7">
        <v>3.0627495018436066E-3</v>
      </c>
      <c r="S283">
        <f t="shared" si="14"/>
        <v>3.4977991469918464E-3</v>
      </c>
    </row>
    <row r="284" spans="1:22" x14ac:dyDescent="0.25">
      <c r="A284">
        <v>68540</v>
      </c>
      <c r="B284">
        <v>29106</v>
      </c>
      <c r="C284" t="s">
        <v>46</v>
      </c>
      <c r="D284" t="s">
        <v>81</v>
      </c>
      <c r="E284" t="s">
        <v>39</v>
      </c>
      <c r="F284">
        <v>100</v>
      </c>
      <c r="G284" s="6">
        <v>-17800.5</v>
      </c>
      <c r="H284" s="6">
        <v>17800.5</v>
      </c>
      <c r="I284" t="s">
        <v>2247</v>
      </c>
      <c r="J284" t="s">
        <v>28</v>
      </c>
      <c r="K284" t="s">
        <v>121</v>
      </c>
      <c r="L284">
        <v>850</v>
      </c>
      <c r="M284">
        <f t="shared" si="12"/>
        <v>0.16098484848484848</v>
      </c>
      <c r="N284">
        <v>66</v>
      </c>
      <c r="O284">
        <f t="shared" si="13"/>
        <v>10.625</v>
      </c>
      <c r="R284" s="7">
        <v>1.8537327862362073E-3</v>
      </c>
      <c r="S284">
        <f t="shared" si="14"/>
        <v>1.9695910853759702E-2</v>
      </c>
    </row>
  </sheetData>
  <autoFilter ref="A1:T284" xr:uid="{2EC51FA7-68FF-4B6D-98AC-95E99DCFC03C}">
    <sortState xmlns:xlrd2="http://schemas.microsoft.com/office/spreadsheetml/2017/richdata2" ref="A2:T284">
      <sortCondition descending="1" ref="R1:R284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FC94F-B0DA-4274-9543-625298D2A296}">
  <sheetPr>
    <pageSetUpPr fitToPage="1"/>
  </sheetPr>
  <dimension ref="A1:W462"/>
  <sheetViews>
    <sheetView workbookViewId="0">
      <selection activeCell="W3" sqref="W3"/>
    </sheetView>
  </sheetViews>
  <sheetFormatPr defaultRowHeight="15" x14ac:dyDescent="0.25"/>
  <cols>
    <col min="18" max="18" width="8.85546875" style="7"/>
  </cols>
  <sheetData>
    <row r="1" spans="1:23" ht="45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7" t="s">
        <v>658</v>
      </c>
      <c r="P1" s="19" t="s">
        <v>659</v>
      </c>
      <c r="Q1" s="22">
        <f>SUM(O2:O462)</f>
        <v>1998.9590909090921</v>
      </c>
      <c r="R1" s="18" t="s">
        <v>369</v>
      </c>
      <c r="S1" s="15" t="s">
        <v>660</v>
      </c>
      <c r="T1" s="16" t="s">
        <v>659</v>
      </c>
      <c r="U1" s="22">
        <f>SUM(S2:S462)</f>
        <v>284.01631813449524</v>
      </c>
    </row>
    <row r="2" spans="1:23" x14ac:dyDescent="0.25">
      <c r="A2">
        <v>3808</v>
      </c>
      <c r="B2">
        <v>904</v>
      </c>
      <c r="C2" t="s">
        <v>372</v>
      </c>
      <c r="D2" t="s">
        <v>373</v>
      </c>
      <c r="E2" t="s">
        <v>27</v>
      </c>
      <c r="F2">
        <v>110</v>
      </c>
      <c r="G2" s="6">
        <v>-1046.4100000000001</v>
      </c>
      <c r="H2" s="6">
        <v>1046.4100000000001</v>
      </c>
      <c r="I2" t="s">
        <v>374</v>
      </c>
      <c r="J2" t="s">
        <v>28</v>
      </c>
      <c r="K2" t="s">
        <v>121</v>
      </c>
      <c r="L2">
        <v>3</v>
      </c>
      <c r="M2">
        <f t="shared" ref="M2:M65" si="0">L2/5280</f>
        <v>5.6818181818181815E-4</v>
      </c>
      <c r="N2">
        <v>30</v>
      </c>
      <c r="O2">
        <f t="shared" ref="O2:O65" si="1">M2*N2</f>
        <v>1.7045454545454544E-2</v>
      </c>
      <c r="R2" s="7">
        <v>1.0012407501202527</v>
      </c>
      <c r="S2">
        <f t="shared" ref="S2:S65" si="2">R2*O2</f>
        <v>1.706660369523158E-2</v>
      </c>
      <c r="W2">
        <f>SUM(S2,S3,S4,S5,S6,S7,S8)</f>
        <v>23.128523047746558</v>
      </c>
    </row>
    <row r="3" spans="1:23" x14ac:dyDescent="0.25">
      <c r="A3">
        <v>71045</v>
      </c>
      <c r="B3">
        <v>37294</v>
      </c>
      <c r="C3" t="s">
        <v>621</v>
      </c>
      <c r="D3" t="s">
        <v>373</v>
      </c>
      <c r="E3" t="s">
        <v>27</v>
      </c>
      <c r="F3">
        <v>110</v>
      </c>
      <c r="G3" s="6">
        <v>1046.49</v>
      </c>
      <c r="H3" s="6">
        <v>1046.49</v>
      </c>
      <c r="I3" t="s">
        <v>374</v>
      </c>
      <c r="J3" t="s">
        <v>28</v>
      </c>
      <c r="K3" t="s">
        <v>121</v>
      </c>
      <c r="L3" s="8">
        <v>1149</v>
      </c>
      <c r="M3">
        <f t="shared" si="0"/>
        <v>0.21761363636363637</v>
      </c>
      <c r="N3">
        <v>30</v>
      </c>
      <c r="O3">
        <f t="shared" si="1"/>
        <v>6.5284090909090908</v>
      </c>
      <c r="R3" s="7">
        <v>1.00116420924551</v>
      </c>
      <c r="S3">
        <f t="shared" si="2"/>
        <v>6.5360095251311989</v>
      </c>
    </row>
    <row r="4" spans="1:23" x14ac:dyDescent="0.25">
      <c r="A4">
        <v>71181</v>
      </c>
      <c r="B4">
        <v>26309</v>
      </c>
      <c r="C4" t="s">
        <v>433</v>
      </c>
      <c r="D4" t="s">
        <v>621</v>
      </c>
      <c r="E4" t="s">
        <v>27</v>
      </c>
      <c r="F4">
        <v>110</v>
      </c>
      <c r="G4" s="6">
        <v>1046.7</v>
      </c>
      <c r="H4" s="6">
        <v>1046.7</v>
      </c>
      <c r="I4" t="s">
        <v>374</v>
      </c>
      <c r="J4" t="s">
        <v>28</v>
      </c>
      <c r="K4" t="s">
        <v>121</v>
      </c>
      <c r="L4" s="8">
        <v>2232</v>
      </c>
      <c r="M4">
        <f t="shared" si="0"/>
        <v>0.42272727272727273</v>
      </c>
      <c r="N4">
        <v>30</v>
      </c>
      <c r="O4">
        <f t="shared" si="1"/>
        <v>12.681818181818182</v>
      </c>
      <c r="R4" s="7">
        <v>1.000963345116398</v>
      </c>
      <c r="S4">
        <f t="shared" si="2"/>
        <v>12.694035149430682</v>
      </c>
    </row>
    <row r="5" spans="1:23" x14ac:dyDescent="0.25">
      <c r="A5">
        <v>13347</v>
      </c>
      <c r="B5">
        <v>24117</v>
      </c>
      <c r="C5" t="s">
        <v>109</v>
      </c>
      <c r="D5" t="s">
        <v>372</v>
      </c>
      <c r="E5" t="s">
        <v>70</v>
      </c>
      <c r="F5">
        <v>130</v>
      </c>
      <c r="G5" s="6">
        <v>-2229.25</v>
      </c>
      <c r="H5" s="6">
        <v>2229.25</v>
      </c>
      <c r="I5" t="s">
        <v>374</v>
      </c>
      <c r="J5" t="s">
        <v>28</v>
      </c>
      <c r="K5" t="s">
        <v>121</v>
      </c>
      <c r="L5">
        <v>8</v>
      </c>
      <c r="M5">
        <f t="shared" si="0"/>
        <v>1.5151515151515152E-3</v>
      </c>
      <c r="N5">
        <v>30</v>
      </c>
      <c r="O5">
        <f t="shared" si="1"/>
        <v>4.5454545454545456E-2</v>
      </c>
      <c r="R5" s="7">
        <v>0.99996261821987997</v>
      </c>
      <c r="S5">
        <f t="shared" si="2"/>
        <v>4.5452846282721816E-2</v>
      </c>
    </row>
    <row r="6" spans="1:23" x14ac:dyDescent="0.25">
      <c r="A6">
        <v>4903</v>
      </c>
      <c r="B6">
        <v>43109</v>
      </c>
      <c r="C6" t="s">
        <v>579</v>
      </c>
      <c r="D6" t="s">
        <v>372</v>
      </c>
      <c r="E6" t="s">
        <v>27</v>
      </c>
      <c r="F6">
        <v>110</v>
      </c>
      <c r="G6" s="6">
        <v>1182.92</v>
      </c>
      <c r="H6" s="6">
        <v>1182.92</v>
      </c>
      <c r="I6" t="s">
        <v>374</v>
      </c>
      <c r="J6" t="s">
        <v>28</v>
      </c>
      <c r="K6" t="s">
        <v>121</v>
      </c>
      <c r="L6">
        <v>3</v>
      </c>
      <c r="M6">
        <f t="shared" si="0"/>
        <v>5.6818181818181815E-4</v>
      </c>
      <c r="N6">
        <v>30</v>
      </c>
      <c r="O6">
        <f t="shared" si="1"/>
        <v>1.7045454545454544E-2</v>
      </c>
      <c r="R6" s="7">
        <v>0.99880169411287323</v>
      </c>
      <c r="S6">
        <f t="shared" si="2"/>
        <v>1.7025028876923975E-2</v>
      </c>
    </row>
    <row r="7" spans="1:23" x14ac:dyDescent="0.25">
      <c r="A7">
        <v>69768</v>
      </c>
      <c r="B7">
        <v>18754</v>
      </c>
      <c r="C7" t="s">
        <v>567</v>
      </c>
      <c r="D7" t="s">
        <v>579</v>
      </c>
      <c r="E7" t="s">
        <v>27</v>
      </c>
      <c r="F7">
        <v>120</v>
      </c>
      <c r="G7" s="6">
        <v>1183</v>
      </c>
      <c r="H7" s="6">
        <v>1183</v>
      </c>
      <c r="I7" t="s">
        <v>374</v>
      </c>
      <c r="J7" t="s">
        <v>28</v>
      </c>
      <c r="K7" t="s">
        <v>121</v>
      </c>
      <c r="L7">
        <v>540</v>
      </c>
      <c r="M7">
        <f t="shared" si="0"/>
        <v>0.10227272727272728</v>
      </c>
      <c r="N7">
        <v>30</v>
      </c>
      <c r="O7">
        <f t="shared" si="1"/>
        <v>3.0681818181818183</v>
      </c>
      <c r="R7" s="7">
        <v>0.99873415046491976</v>
      </c>
      <c r="S7">
        <f t="shared" si="2"/>
        <v>3.0642979616537311</v>
      </c>
    </row>
    <row r="8" spans="1:23" x14ac:dyDescent="0.25">
      <c r="A8">
        <v>49651</v>
      </c>
      <c r="B8">
        <v>17364</v>
      </c>
      <c r="C8" t="s">
        <v>566</v>
      </c>
      <c r="D8" t="s">
        <v>567</v>
      </c>
      <c r="E8" t="s">
        <v>27</v>
      </c>
      <c r="F8">
        <v>120</v>
      </c>
      <c r="G8" s="6">
        <v>1183.1400000000001</v>
      </c>
      <c r="H8" s="6">
        <v>1183.1400000000001</v>
      </c>
      <c r="I8" t="s">
        <v>374</v>
      </c>
      <c r="J8" t="s">
        <v>28</v>
      </c>
      <c r="K8" t="s">
        <v>121</v>
      </c>
      <c r="L8">
        <v>133</v>
      </c>
      <c r="M8">
        <f t="shared" si="0"/>
        <v>2.5189393939393939E-2</v>
      </c>
      <c r="N8">
        <v>30</v>
      </c>
      <c r="O8">
        <f t="shared" si="1"/>
        <v>0.75568181818181812</v>
      </c>
      <c r="R8" s="7">
        <v>0.9986159710600605</v>
      </c>
      <c r="S8">
        <f t="shared" si="2"/>
        <v>0.75463593267606843</v>
      </c>
    </row>
    <row r="9" spans="1:23" x14ac:dyDescent="0.25">
      <c r="A9">
        <v>43959</v>
      </c>
      <c r="B9">
        <v>4235</v>
      </c>
      <c r="C9" t="s">
        <v>432</v>
      </c>
      <c r="D9" t="s">
        <v>433</v>
      </c>
      <c r="E9" t="s">
        <v>27</v>
      </c>
      <c r="F9">
        <v>89</v>
      </c>
      <c r="G9" s="6">
        <v>1137.53</v>
      </c>
      <c r="H9" s="6">
        <v>1137.53</v>
      </c>
      <c r="I9" t="s">
        <v>374</v>
      </c>
      <c r="J9" t="s">
        <v>28</v>
      </c>
      <c r="K9" t="s">
        <v>121</v>
      </c>
      <c r="L9">
        <v>64</v>
      </c>
      <c r="M9">
        <f t="shared" si="0"/>
        <v>1.2121212121212121E-2</v>
      </c>
      <c r="N9">
        <v>30</v>
      </c>
      <c r="O9">
        <f t="shared" si="1"/>
        <v>0.36363636363636365</v>
      </c>
      <c r="R9" s="7">
        <v>0.92103797995071224</v>
      </c>
      <c r="S9">
        <f t="shared" si="2"/>
        <v>0.33492290180025902</v>
      </c>
    </row>
    <row r="10" spans="1:23" x14ac:dyDescent="0.25">
      <c r="A10">
        <v>49216</v>
      </c>
      <c r="B10">
        <v>23724</v>
      </c>
      <c r="C10" t="s">
        <v>474</v>
      </c>
      <c r="D10" t="s">
        <v>432</v>
      </c>
      <c r="E10" t="s">
        <v>27</v>
      </c>
      <c r="F10">
        <v>70</v>
      </c>
      <c r="G10" s="6">
        <v>1137.6099999999999</v>
      </c>
      <c r="H10" s="6">
        <v>1137.6099999999999</v>
      </c>
      <c r="I10" t="s">
        <v>374</v>
      </c>
      <c r="J10" t="s">
        <v>28</v>
      </c>
      <c r="K10" t="s">
        <v>121</v>
      </c>
      <c r="L10">
        <v>101</v>
      </c>
      <c r="M10">
        <f t="shared" si="0"/>
        <v>1.9128787878787877E-2</v>
      </c>
      <c r="N10">
        <v>30</v>
      </c>
      <c r="O10">
        <f t="shared" si="1"/>
        <v>0.57386363636363635</v>
      </c>
      <c r="R10" s="7">
        <v>0.92097320991669707</v>
      </c>
      <c r="S10">
        <f t="shared" si="2"/>
        <v>0.52851303523628634</v>
      </c>
    </row>
    <row r="11" spans="1:23" x14ac:dyDescent="0.25">
      <c r="A11">
        <v>70373</v>
      </c>
      <c r="B11">
        <v>7983</v>
      </c>
      <c r="C11" t="s">
        <v>474</v>
      </c>
      <c r="D11" t="s">
        <v>475</v>
      </c>
      <c r="E11" t="s">
        <v>27</v>
      </c>
      <c r="F11">
        <v>70</v>
      </c>
      <c r="G11" s="6">
        <v>-1137.69</v>
      </c>
      <c r="H11" s="6">
        <v>1137.69</v>
      </c>
      <c r="I11" t="s">
        <v>374</v>
      </c>
      <c r="J11" t="s">
        <v>28</v>
      </c>
      <c r="K11" t="s">
        <v>121</v>
      </c>
      <c r="L11">
        <v>646</v>
      </c>
      <c r="M11">
        <f t="shared" si="0"/>
        <v>0.12234848484848485</v>
      </c>
      <c r="N11">
        <v>30</v>
      </c>
      <c r="O11">
        <f t="shared" si="1"/>
        <v>3.6704545454545454</v>
      </c>
      <c r="R11" s="7">
        <v>0.92090844899167057</v>
      </c>
      <c r="S11">
        <f t="shared" si="2"/>
        <v>3.3801526025489728</v>
      </c>
    </row>
    <row r="12" spans="1:23" x14ac:dyDescent="0.25">
      <c r="A12">
        <v>69738</v>
      </c>
      <c r="B12">
        <v>37072</v>
      </c>
      <c r="C12" t="s">
        <v>396</v>
      </c>
      <c r="D12" t="s">
        <v>648</v>
      </c>
      <c r="E12" t="s">
        <v>27</v>
      </c>
      <c r="F12">
        <v>89</v>
      </c>
      <c r="G12" s="6">
        <v>-1054.7</v>
      </c>
      <c r="H12" s="6">
        <v>1054.7</v>
      </c>
      <c r="I12" t="s">
        <v>374</v>
      </c>
      <c r="J12" t="s">
        <v>28</v>
      </c>
      <c r="K12" t="s">
        <v>121</v>
      </c>
      <c r="L12">
        <v>536</v>
      </c>
      <c r="M12">
        <f t="shared" si="0"/>
        <v>0.10151515151515152</v>
      </c>
      <c r="N12">
        <v>30</v>
      </c>
      <c r="O12">
        <f t="shared" si="1"/>
        <v>3.0454545454545454</v>
      </c>
      <c r="R12" s="7">
        <v>0.91735025125628156</v>
      </c>
      <c r="S12">
        <f t="shared" si="2"/>
        <v>2.7937484924623122</v>
      </c>
    </row>
    <row r="13" spans="1:23" x14ac:dyDescent="0.25">
      <c r="A13">
        <v>70465</v>
      </c>
      <c r="B13">
        <v>42650</v>
      </c>
      <c r="C13" t="s">
        <v>619</v>
      </c>
      <c r="D13" t="s">
        <v>648</v>
      </c>
      <c r="E13" t="s">
        <v>27</v>
      </c>
      <c r="F13">
        <v>89</v>
      </c>
      <c r="G13" s="6">
        <v>1054.78</v>
      </c>
      <c r="H13" s="6">
        <v>1054.78</v>
      </c>
      <c r="I13" t="s">
        <v>374</v>
      </c>
      <c r="J13" t="s">
        <v>28</v>
      </c>
      <c r="K13" t="s">
        <v>121</v>
      </c>
      <c r="L13">
        <v>681</v>
      </c>
      <c r="M13">
        <f t="shared" si="0"/>
        <v>0.12897727272727272</v>
      </c>
      <c r="N13">
        <v>30</v>
      </c>
      <c r="O13">
        <f t="shared" si="1"/>
        <v>3.8693181818181817</v>
      </c>
      <c r="R13" s="7">
        <v>0.91728067464305374</v>
      </c>
      <c r="S13">
        <f t="shared" si="2"/>
        <v>3.5492507922268159</v>
      </c>
    </row>
    <row r="14" spans="1:23" x14ac:dyDescent="0.25">
      <c r="A14">
        <v>71116</v>
      </c>
      <c r="B14">
        <v>22021</v>
      </c>
      <c r="C14" t="s">
        <v>575</v>
      </c>
      <c r="D14" t="s">
        <v>398</v>
      </c>
      <c r="E14" t="s">
        <v>27</v>
      </c>
      <c r="F14">
        <v>89</v>
      </c>
      <c r="G14" s="6">
        <v>-1089.67</v>
      </c>
      <c r="H14" s="6">
        <v>1089.67</v>
      </c>
      <c r="I14" t="s">
        <v>374</v>
      </c>
      <c r="J14" t="s">
        <v>28</v>
      </c>
      <c r="K14" t="s">
        <v>121</v>
      </c>
      <c r="L14" s="8">
        <v>1691</v>
      </c>
      <c r="M14">
        <f t="shared" si="0"/>
        <v>0.3202651515151515</v>
      </c>
      <c r="N14">
        <v>30</v>
      </c>
      <c r="O14">
        <f t="shared" si="1"/>
        <v>9.607954545454545</v>
      </c>
      <c r="R14" s="7">
        <v>0.91726279515816733</v>
      </c>
      <c r="S14">
        <f t="shared" si="2"/>
        <v>8.8130192421162548</v>
      </c>
    </row>
    <row r="15" spans="1:23" x14ac:dyDescent="0.25">
      <c r="A15">
        <v>70748</v>
      </c>
      <c r="B15">
        <v>25973</v>
      </c>
      <c r="C15" t="s">
        <v>618</v>
      </c>
      <c r="D15" t="s">
        <v>619</v>
      </c>
      <c r="E15" t="s">
        <v>27</v>
      </c>
      <c r="F15">
        <v>89</v>
      </c>
      <c r="G15" s="6">
        <v>1054.8599999999999</v>
      </c>
      <c r="H15" s="6">
        <v>1054.8599999999999</v>
      </c>
      <c r="I15" t="s">
        <v>374</v>
      </c>
      <c r="J15" t="s">
        <v>28</v>
      </c>
      <c r="K15" t="s">
        <v>121</v>
      </c>
      <c r="L15" s="8">
        <v>1061</v>
      </c>
      <c r="M15">
        <f t="shared" si="0"/>
        <v>0.20094696969696971</v>
      </c>
      <c r="N15">
        <v>30</v>
      </c>
      <c r="O15">
        <f t="shared" si="1"/>
        <v>6.0284090909090908</v>
      </c>
      <c r="R15" s="7">
        <v>0.91721110858312982</v>
      </c>
      <c r="S15">
        <f t="shared" si="2"/>
        <v>5.529323785265345</v>
      </c>
    </row>
    <row r="16" spans="1:23" x14ac:dyDescent="0.25">
      <c r="A16">
        <v>16079</v>
      </c>
      <c r="B16">
        <v>2379</v>
      </c>
      <c r="C16" t="s">
        <v>398</v>
      </c>
      <c r="D16" t="s">
        <v>396</v>
      </c>
      <c r="E16" t="s">
        <v>27</v>
      </c>
      <c r="F16">
        <v>89</v>
      </c>
      <c r="G16" s="6">
        <v>-1089.75</v>
      </c>
      <c r="H16" s="6">
        <v>1089.75</v>
      </c>
      <c r="I16" t="s">
        <v>374</v>
      </c>
      <c r="J16" t="s">
        <v>28</v>
      </c>
      <c r="K16" t="s">
        <v>121</v>
      </c>
      <c r="L16">
        <v>11</v>
      </c>
      <c r="M16">
        <f t="shared" si="0"/>
        <v>2.0833333333333333E-3</v>
      </c>
      <c r="N16">
        <v>30</v>
      </c>
      <c r="O16">
        <f t="shared" si="1"/>
        <v>6.25E-2</v>
      </c>
      <c r="R16" s="7">
        <v>0.91719545767377864</v>
      </c>
      <c r="S16">
        <f t="shared" si="2"/>
        <v>5.7324716104611165E-2</v>
      </c>
    </row>
    <row r="17" spans="1:19" x14ac:dyDescent="0.25">
      <c r="A17">
        <v>39095</v>
      </c>
      <c r="B17">
        <v>38484</v>
      </c>
      <c r="C17" t="s">
        <v>510</v>
      </c>
      <c r="D17" t="s">
        <v>618</v>
      </c>
      <c r="E17" t="s">
        <v>27</v>
      </c>
      <c r="F17">
        <v>89</v>
      </c>
      <c r="G17" s="6">
        <v>1054.94</v>
      </c>
      <c r="H17" s="6">
        <v>1054.94</v>
      </c>
      <c r="I17" t="s">
        <v>374</v>
      </c>
      <c r="J17" t="s">
        <v>28</v>
      </c>
      <c r="K17" t="s">
        <v>121</v>
      </c>
      <c r="L17">
        <v>43</v>
      </c>
      <c r="M17">
        <f t="shared" si="0"/>
        <v>8.1439393939393943E-3</v>
      </c>
      <c r="N17">
        <v>30</v>
      </c>
      <c r="O17">
        <f t="shared" si="1"/>
        <v>0.24431818181818182</v>
      </c>
      <c r="R17" s="7">
        <v>0.91714155307410861</v>
      </c>
      <c r="S17">
        <f t="shared" si="2"/>
        <v>0.22407435671696971</v>
      </c>
    </row>
    <row r="18" spans="1:19" x14ac:dyDescent="0.25">
      <c r="A18">
        <v>20689</v>
      </c>
      <c r="B18">
        <v>11561</v>
      </c>
      <c r="C18" t="s">
        <v>509</v>
      </c>
      <c r="D18" t="s">
        <v>510</v>
      </c>
      <c r="E18" t="s">
        <v>27</v>
      </c>
      <c r="F18">
        <v>83</v>
      </c>
      <c r="G18" s="6">
        <v>1055.02</v>
      </c>
      <c r="H18" s="6">
        <v>1055.02</v>
      </c>
      <c r="I18" t="s">
        <v>374</v>
      </c>
      <c r="J18" t="s">
        <v>28</v>
      </c>
      <c r="K18" t="s">
        <v>121</v>
      </c>
      <c r="L18">
        <v>14</v>
      </c>
      <c r="M18">
        <f t="shared" si="0"/>
        <v>2.6515151515151517E-3</v>
      </c>
      <c r="N18">
        <v>30</v>
      </c>
      <c r="O18">
        <f t="shared" si="1"/>
        <v>7.9545454545454544E-2</v>
      </c>
      <c r="R18" s="7">
        <v>0.91707200811359046</v>
      </c>
      <c r="S18">
        <f t="shared" si="2"/>
        <v>7.2948909736308326E-2</v>
      </c>
    </row>
    <row r="19" spans="1:19" x14ac:dyDescent="0.25">
      <c r="A19">
        <v>71143</v>
      </c>
      <c r="B19">
        <v>22626</v>
      </c>
      <c r="C19" t="s">
        <v>475</v>
      </c>
      <c r="D19" t="s">
        <v>574</v>
      </c>
      <c r="E19" t="s">
        <v>27</v>
      </c>
      <c r="F19">
        <v>70</v>
      </c>
      <c r="G19" s="6">
        <v>-1142.99</v>
      </c>
      <c r="H19" s="6">
        <v>1142.99</v>
      </c>
      <c r="I19" t="s">
        <v>374</v>
      </c>
      <c r="J19" t="s">
        <v>28</v>
      </c>
      <c r="K19" t="s">
        <v>121</v>
      </c>
      <c r="L19" s="8">
        <v>1445</v>
      </c>
      <c r="M19">
        <f t="shared" si="0"/>
        <v>0.27367424242424243</v>
      </c>
      <c r="N19">
        <v>30</v>
      </c>
      <c r="O19">
        <f t="shared" si="1"/>
        <v>8.2102272727272734</v>
      </c>
      <c r="R19" s="7">
        <v>0.91663823247214216</v>
      </c>
      <c r="S19">
        <f t="shared" si="2"/>
        <v>7.5258082154673041</v>
      </c>
    </row>
    <row r="20" spans="1:19" x14ac:dyDescent="0.25">
      <c r="A20">
        <v>27909</v>
      </c>
      <c r="B20">
        <v>17971</v>
      </c>
      <c r="C20" t="s">
        <v>574</v>
      </c>
      <c r="D20" t="s">
        <v>575</v>
      </c>
      <c r="E20" t="s">
        <v>27</v>
      </c>
      <c r="F20">
        <v>70</v>
      </c>
      <c r="G20" s="6">
        <v>-1143.07</v>
      </c>
      <c r="H20" s="6">
        <v>1143.07</v>
      </c>
      <c r="I20" t="s">
        <v>374</v>
      </c>
      <c r="J20" t="s">
        <v>28</v>
      </c>
      <c r="K20" t="s">
        <v>121</v>
      </c>
      <c r="L20">
        <v>21</v>
      </c>
      <c r="M20">
        <f t="shared" si="0"/>
        <v>3.9772727272727269E-3</v>
      </c>
      <c r="N20">
        <v>30</v>
      </c>
      <c r="O20">
        <f t="shared" si="1"/>
        <v>0.11931818181818181</v>
      </c>
      <c r="R20" s="7">
        <v>0.91657407974431471</v>
      </c>
      <c r="S20">
        <f t="shared" si="2"/>
        <v>0.10936395269676481</v>
      </c>
    </row>
    <row r="21" spans="1:19" x14ac:dyDescent="0.25">
      <c r="A21">
        <v>4877</v>
      </c>
      <c r="B21">
        <v>2375</v>
      </c>
      <c r="C21" t="s">
        <v>396</v>
      </c>
      <c r="D21" t="s">
        <v>397</v>
      </c>
      <c r="F21">
        <v>30</v>
      </c>
      <c r="G21">
        <v>-35.130000000000003</v>
      </c>
      <c r="H21">
        <v>35.130000000000003</v>
      </c>
      <c r="I21" t="s">
        <v>374</v>
      </c>
      <c r="J21" t="s">
        <v>28</v>
      </c>
      <c r="K21" t="s">
        <v>121</v>
      </c>
      <c r="L21">
        <v>3</v>
      </c>
      <c r="M21">
        <f t="shared" si="0"/>
        <v>5.6818181818181815E-4</v>
      </c>
      <c r="N21">
        <v>12</v>
      </c>
      <c r="O21">
        <f t="shared" si="1"/>
        <v>6.8181818181818179E-3</v>
      </c>
      <c r="R21" s="7">
        <v>0.91045943637916338</v>
      </c>
      <c r="S21">
        <f t="shared" si="2"/>
        <v>6.2076779753124775E-3</v>
      </c>
    </row>
    <row r="22" spans="1:19" x14ac:dyDescent="0.25">
      <c r="A22">
        <v>4740</v>
      </c>
      <c r="B22">
        <v>7784</v>
      </c>
      <c r="C22" t="s">
        <v>397</v>
      </c>
      <c r="D22" t="s">
        <v>473</v>
      </c>
      <c r="F22">
        <v>30</v>
      </c>
      <c r="G22">
        <v>-35.21</v>
      </c>
      <c r="H22">
        <v>35.21</v>
      </c>
      <c r="I22" t="s">
        <v>374</v>
      </c>
      <c r="J22" t="s">
        <v>28</v>
      </c>
      <c r="K22" t="s">
        <v>121</v>
      </c>
      <c r="L22">
        <v>3</v>
      </c>
      <c r="M22">
        <f t="shared" si="0"/>
        <v>5.6818181818181815E-4</v>
      </c>
      <c r="N22">
        <v>12</v>
      </c>
      <c r="O22">
        <f t="shared" si="1"/>
        <v>6.8181818181818179E-3</v>
      </c>
      <c r="R22" s="7">
        <v>0.90839079806873069</v>
      </c>
      <c r="S22">
        <f t="shared" si="2"/>
        <v>6.1935736231958907E-3</v>
      </c>
    </row>
    <row r="23" spans="1:19" x14ac:dyDescent="0.25">
      <c r="A23">
        <v>43121</v>
      </c>
      <c r="B23">
        <v>29266</v>
      </c>
      <c r="C23" t="s">
        <v>740</v>
      </c>
      <c r="D23" t="s">
        <v>473</v>
      </c>
      <c r="E23" t="s">
        <v>94</v>
      </c>
      <c r="F23">
        <v>47.6</v>
      </c>
      <c r="G23">
        <v>35.29</v>
      </c>
      <c r="H23">
        <v>35.29</v>
      </c>
      <c r="I23" t="s">
        <v>374</v>
      </c>
      <c r="J23" t="s">
        <v>28</v>
      </c>
      <c r="K23" t="s">
        <v>121</v>
      </c>
      <c r="L23">
        <v>59</v>
      </c>
      <c r="M23">
        <f t="shared" si="0"/>
        <v>1.1174242424242425E-2</v>
      </c>
      <c r="N23">
        <v>6</v>
      </c>
      <c r="O23">
        <f t="shared" si="1"/>
        <v>6.7045454545454547E-2</v>
      </c>
      <c r="R23" s="7">
        <v>0.90633153867951288</v>
      </c>
      <c r="S23">
        <f t="shared" si="2"/>
        <v>6.076540997964916E-2</v>
      </c>
    </row>
    <row r="24" spans="1:19" x14ac:dyDescent="0.25">
      <c r="A24">
        <v>17780</v>
      </c>
      <c r="B24">
        <v>44645</v>
      </c>
      <c r="C24" t="s">
        <v>575</v>
      </c>
      <c r="D24" t="s">
        <v>561</v>
      </c>
      <c r="F24">
        <v>30</v>
      </c>
      <c r="G24">
        <v>-53.48</v>
      </c>
      <c r="H24">
        <v>53.48</v>
      </c>
      <c r="I24" t="s">
        <v>374</v>
      </c>
      <c r="J24" t="s">
        <v>28</v>
      </c>
      <c r="K24" t="s">
        <v>121</v>
      </c>
      <c r="L24">
        <v>12</v>
      </c>
      <c r="M24">
        <f t="shared" si="0"/>
        <v>2.2727272727272726E-3</v>
      </c>
      <c r="N24">
        <v>12</v>
      </c>
      <c r="O24">
        <f t="shared" si="1"/>
        <v>2.7272727272727271E-2</v>
      </c>
      <c r="R24" s="7">
        <v>0.90117021939665953</v>
      </c>
      <c r="S24">
        <f t="shared" si="2"/>
        <v>2.4577369619908897E-2</v>
      </c>
    </row>
    <row r="25" spans="1:19" x14ac:dyDescent="0.25">
      <c r="A25">
        <v>2053</v>
      </c>
      <c r="B25">
        <v>16983</v>
      </c>
      <c r="C25" t="s">
        <v>561</v>
      </c>
      <c r="D25" t="s">
        <v>508</v>
      </c>
      <c r="F25">
        <v>30</v>
      </c>
      <c r="G25">
        <v>-53.56</v>
      </c>
      <c r="H25">
        <v>53.56</v>
      </c>
      <c r="I25" t="s">
        <v>374</v>
      </c>
      <c r="J25" t="s">
        <v>28</v>
      </c>
      <c r="K25" t="s">
        <v>121</v>
      </c>
      <c r="L25">
        <v>2</v>
      </c>
      <c r="M25">
        <f t="shared" si="0"/>
        <v>3.7878787878787879E-4</v>
      </c>
      <c r="N25">
        <v>12</v>
      </c>
      <c r="O25">
        <f t="shared" si="1"/>
        <v>4.5454545454545452E-3</v>
      </c>
      <c r="R25" s="7">
        <v>0.89982418471496162</v>
      </c>
      <c r="S25">
        <f t="shared" si="2"/>
        <v>4.0901099305225529E-3</v>
      </c>
    </row>
    <row r="26" spans="1:19" x14ac:dyDescent="0.25">
      <c r="A26">
        <v>307</v>
      </c>
      <c r="B26">
        <v>346256</v>
      </c>
      <c r="C26" t="s">
        <v>656</v>
      </c>
      <c r="D26" t="s">
        <v>478</v>
      </c>
      <c r="E26" t="s">
        <v>70</v>
      </c>
      <c r="F26">
        <v>114</v>
      </c>
      <c r="G26" s="6">
        <v>1205.8900000000001</v>
      </c>
      <c r="H26" s="6">
        <v>1205.8900000000001</v>
      </c>
      <c r="I26" t="s">
        <v>374</v>
      </c>
      <c r="J26" t="s">
        <v>28</v>
      </c>
      <c r="K26" t="s">
        <v>121</v>
      </c>
      <c r="L26">
        <v>0</v>
      </c>
      <c r="M26">
        <f t="shared" si="0"/>
        <v>0</v>
      </c>
      <c r="N26">
        <v>36</v>
      </c>
      <c r="O26">
        <f t="shared" si="1"/>
        <v>0</v>
      </c>
      <c r="R26" s="7">
        <v>0.82661857951718409</v>
      </c>
      <c r="S26">
        <f t="shared" si="2"/>
        <v>0</v>
      </c>
    </row>
    <row r="27" spans="1:19" x14ac:dyDescent="0.25">
      <c r="A27">
        <v>71227</v>
      </c>
      <c r="B27">
        <v>33964</v>
      </c>
      <c r="C27" t="s">
        <v>644</v>
      </c>
      <c r="D27" t="s">
        <v>566</v>
      </c>
      <c r="E27" t="s">
        <v>27</v>
      </c>
      <c r="F27">
        <v>120</v>
      </c>
      <c r="G27" s="6">
        <v>1430.73</v>
      </c>
      <c r="H27" s="6">
        <v>1430.73</v>
      </c>
      <c r="I27" t="s">
        <v>374</v>
      </c>
      <c r="J27" t="s">
        <v>28</v>
      </c>
      <c r="K27" t="s">
        <v>121</v>
      </c>
      <c r="L27" s="8">
        <v>2760</v>
      </c>
      <c r="M27">
        <f t="shared" si="0"/>
        <v>0.52272727272727271</v>
      </c>
      <c r="N27">
        <v>30</v>
      </c>
      <c r="O27">
        <f t="shared" si="1"/>
        <v>15.681818181818182</v>
      </c>
      <c r="R27" s="7">
        <v>0.82580396021611346</v>
      </c>
      <c r="S27">
        <f t="shared" si="2"/>
        <v>12.950107557934507</v>
      </c>
    </row>
    <row r="28" spans="1:19" x14ac:dyDescent="0.25">
      <c r="A28">
        <v>40688</v>
      </c>
      <c r="B28">
        <v>39510</v>
      </c>
      <c r="C28" t="s">
        <v>593</v>
      </c>
      <c r="D28" t="s">
        <v>644</v>
      </c>
      <c r="E28" t="s">
        <v>27</v>
      </c>
      <c r="F28">
        <v>111</v>
      </c>
      <c r="G28" s="6">
        <v>1430.81</v>
      </c>
      <c r="H28" s="6">
        <v>1430.81</v>
      </c>
      <c r="I28" t="s">
        <v>374</v>
      </c>
      <c r="J28" t="s">
        <v>28</v>
      </c>
      <c r="K28" t="s">
        <v>121</v>
      </c>
      <c r="L28">
        <v>65</v>
      </c>
      <c r="M28">
        <f t="shared" si="0"/>
        <v>1.231060606060606E-2</v>
      </c>
      <c r="N28">
        <v>30</v>
      </c>
      <c r="O28">
        <f t="shared" si="1"/>
        <v>0.36931818181818182</v>
      </c>
      <c r="R28" s="7">
        <v>0.82575778754691409</v>
      </c>
      <c r="S28">
        <f t="shared" si="2"/>
        <v>0.3049673647190308</v>
      </c>
    </row>
    <row r="29" spans="1:19" x14ac:dyDescent="0.25">
      <c r="A29">
        <v>71024</v>
      </c>
      <c r="B29">
        <v>20181</v>
      </c>
      <c r="C29" t="s">
        <v>592</v>
      </c>
      <c r="D29" t="s">
        <v>593</v>
      </c>
      <c r="E29" t="s">
        <v>27</v>
      </c>
      <c r="F29">
        <v>120</v>
      </c>
      <c r="G29" s="6">
        <v>1432.1</v>
      </c>
      <c r="H29" s="6">
        <v>1432.1</v>
      </c>
      <c r="I29" t="s">
        <v>374</v>
      </c>
      <c r="J29" t="s">
        <v>28</v>
      </c>
      <c r="K29" t="s">
        <v>121</v>
      </c>
      <c r="L29" s="8">
        <v>1114</v>
      </c>
      <c r="M29">
        <f t="shared" si="0"/>
        <v>0.2109848484848485</v>
      </c>
      <c r="N29">
        <v>30</v>
      </c>
      <c r="O29">
        <f t="shared" si="1"/>
        <v>6.329545454545455</v>
      </c>
      <c r="R29" s="7">
        <v>0.82501396550520223</v>
      </c>
      <c r="S29">
        <f t="shared" si="2"/>
        <v>5.2219633952999738</v>
      </c>
    </row>
    <row r="30" spans="1:19" x14ac:dyDescent="0.25">
      <c r="A30">
        <v>53968</v>
      </c>
      <c r="B30">
        <v>32998</v>
      </c>
      <c r="C30" t="s">
        <v>746</v>
      </c>
      <c r="D30" t="s">
        <v>740</v>
      </c>
      <c r="E30" t="s">
        <v>94</v>
      </c>
      <c r="F30">
        <v>34.5</v>
      </c>
      <c r="G30">
        <v>40.65</v>
      </c>
      <c r="H30">
        <v>40.65</v>
      </c>
      <c r="I30" t="s">
        <v>374</v>
      </c>
      <c r="J30" t="s">
        <v>28</v>
      </c>
      <c r="K30" t="s">
        <v>121</v>
      </c>
      <c r="L30">
        <v>148</v>
      </c>
      <c r="M30">
        <f t="shared" si="0"/>
        <v>2.803030303030303E-2</v>
      </c>
      <c r="N30">
        <v>8</v>
      </c>
      <c r="O30">
        <f t="shared" si="1"/>
        <v>0.22424242424242424</v>
      </c>
      <c r="R30" s="7">
        <v>0.78682509225092279</v>
      </c>
      <c r="S30">
        <f t="shared" si="2"/>
        <v>0.17643956614111603</v>
      </c>
    </row>
    <row r="31" spans="1:19" x14ac:dyDescent="0.25">
      <c r="A31">
        <v>55226</v>
      </c>
      <c r="B31">
        <v>35886</v>
      </c>
      <c r="C31" t="s">
        <v>754</v>
      </c>
      <c r="D31" t="s">
        <v>746</v>
      </c>
      <c r="E31" t="s">
        <v>94</v>
      </c>
      <c r="F31">
        <v>34.5</v>
      </c>
      <c r="G31">
        <v>40.729999999999997</v>
      </c>
      <c r="H31">
        <v>40.729999999999997</v>
      </c>
      <c r="I31" t="s">
        <v>374</v>
      </c>
      <c r="J31" t="s">
        <v>28</v>
      </c>
      <c r="K31" t="s">
        <v>121</v>
      </c>
      <c r="L31">
        <v>162</v>
      </c>
      <c r="M31">
        <f t="shared" si="0"/>
        <v>3.0681818181818182E-2</v>
      </c>
      <c r="N31">
        <v>8</v>
      </c>
      <c r="O31">
        <f t="shared" si="1"/>
        <v>0.24545454545454545</v>
      </c>
      <c r="R31" s="7">
        <v>0.78527964645224679</v>
      </c>
      <c r="S31">
        <f t="shared" si="2"/>
        <v>0.19275045867464238</v>
      </c>
    </row>
    <row r="32" spans="1:19" x14ac:dyDescent="0.25">
      <c r="A32">
        <v>17693</v>
      </c>
      <c r="B32">
        <v>41021</v>
      </c>
      <c r="C32" t="s">
        <v>759</v>
      </c>
      <c r="D32" t="s">
        <v>754</v>
      </c>
      <c r="E32" t="s">
        <v>94</v>
      </c>
      <c r="F32">
        <v>34.5</v>
      </c>
      <c r="G32">
        <v>40.81</v>
      </c>
      <c r="H32">
        <v>40.81</v>
      </c>
      <c r="I32" t="s">
        <v>374</v>
      </c>
      <c r="J32" t="s">
        <v>28</v>
      </c>
      <c r="K32" t="s">
        <v>121</v>
      </c>
      <c r="L32">
        <v>12</v>
      </c>
      <c r="M32">
        <f t="shared" si="0"/>
        <v>2.2727272727272726E-3</v>
      </c>
      <c r="N32">
        <v>8</v>
      </c>
      <c r="O32">
        <f t="shared" si="1"/>
        <v>1.8181818181818181E-2</v>
      </c>
      <c r="R32" s="7">
        <v>0.78374025974025996</v>
      </c>
      <c r="S32">
        <f t="shared" si="2"/>
        <v>1.4249822904368362E-2</v>
      </c>
    </row>
    <row r="33" spans="1:19" x14ac:dyDescent="0.25">
      <c r="A33">
        <v>16850</v>
      </c>
      <c r="B33">
        <v>39944</v>
      </c>
      <c r="C33" t="s">
        <v>758</v>
      </c>
      <c r="D33" t="s">
        <v>759</v>
      </c>
      <c r="E33" t="s">
        <v>94</v>
      </c>
      <c r="F33">
        <v>34.5</v>
      </c>
      <c r="G33">
        <v>40.89</v>
      </c>
      <c r="H33">
        <v>40.89</v>
      </c>
      <c r="I33" t="s">
        <v>374</v>
      </c>
      <c r="J33" t="s">
        <v>28</v>
      </c>
      <c r="K33" t="s">
        <v>121</v>
      </c>
      <c r="L33">
        <v>12</v>
      </c>
      <c r="M33">
        <f t="shared" si="0"/>
        <v>2.2727272727272726E-3</v>
      </c>
      <c r="N33">
        <v>8</v>
      </c>
      <c r="O33">
        <f t="shared" si="1"/>
        <v>1.8181818181818181E-2</v>
      </c>
      <c r="R33" s="7">
        <v>0.78220689655172437</v>
      </c>
      <c r="S33">
        <f t="shared" si="2"/>
        <v>1.4221943573667715E-2</v>
      </c>
    </row>
    <row r="34" spans="1:19" x14ac:dyDescent="0.25">
      <c r="A34">
        <v>71179</v>
      </c>
      <c r="B34">
        <v>44529</v>
      </c>
      <c r="C34" t="s">
        <v>631</v>
      </c>
      <c r="D34" t="s">
        <v>592</v>
      </c>
      <c r="E34" t="s">
        <v>27</v>
      </c>
      <c r="F34">
        <v>120</v>
      </c>
      <c r="G34" s="6">
        <v>1715.48</v>
      </c>
      <c r="H34" s="6">
        <v>1715.48</v>
      </c>
      <c r="I34" t="s">
        <v>374</v>
      </c>
      <c r="J34" t="s">
        <v>28</v>
      </c>
      <c r="K34" t="s">
        <v>121</v>
      </c>
      <c r="L34" s="8">
        <v>1624</v>
      </c>
      <c r="M34">
        <f t="shared" si="0"/>
        <v>0.30757575757575756</v>
      </c>
      <c r="N34">
        <v>30</v>
      </c>
      <c r="O34">
        <f t="shared" si="1"/>
        <v>9.2272727272727266</v>
      </c>
      <c r="R34" s="7">
        <v>0.68872997644973999</v>
      </c>
      <c r="S34">
        <f t="shared" si="2"/>
        <v>6.3550993281498727</v>
      </c>
    </row>
    <row r="35" spans="1:19" x14ac:dyDescent="0.25">
      <c r="A35">
        <v>71231</v>
      </c>
      <c r="B35">
        <v>29169</v>
      </c>
      <c r="C35" t="s">
        <v>631</v>
      </c>
      <c r="D35" t="s">
        <v>584</v>
      </c>
      <c r="E35" t="s">
        <v>27</v>
      </c>
      <c r="F35">
        <v>120</v>
      </c>
      <c r="G35" s="6">
        <v>-1715.56</v>
      </c>
      <c r="H35" s="6">
        <v>1715.56</v>
      </c>
      <c r="I35" t="s">
        <v>374</v>
      </c>
      <c r="J35" t="s">
        <v>28</v>
      </c>
      <c r="K35" t="s">
        <v>121</v>
      </c>
      <c r="L35" s="8">
        <v>3684</v>
      </c>
      <c r="M35">
        <f t="shared" si="0"/>
        <v>0.69772727272727275</v>
      </c>
      <c r="N35">
        <v>30</v>
      </c>
      <c r="O35">
        <f t="shared" si="1"/>
        <v>20.931818181818183</v>
      </c>
      <c r="R35" s="7">
        <v>0.68869785959103735</v>
      </c>
      <c r="S35">
        <f t="shared" si="2"/>
        <v>14.415698379166942</v>
      </c>
    </row>
    <row r="36" spans="1:19" x14ac:dyDescent="0.25">
      <c r="A36">
        <v>44330</v>
      </c>
      <c r="B36">
        <v>19451</v>
      </c>
      <c r="C36" t="s">
        <v>583</v>
      </c>
      <c r="D36" t="s">
        <v>584</v>
      </c>
      <c r="E36" t="s">
        <v>27</v>
      </c>
      <c r="F36">
        <v>120</v>
      </c>
      <c r="G36" s="6">
        <v>1715.64</v>
      </c>
      <c r="H36" s="6">
        <v>1715.64</v>
      </c>
      <c r="I36" t="s">
        <v>374</v>
      </c>
      <c r="J36" t="s">
        <v>28</v>
      </c>
      <c r="K36" t="s">
        <v>121</v>
      </c>
      <c r="L36">
        <v>66</v>
      </c>
      <c r="M36">
        <f t="shared" si="0"/>
        <v>1.2500000000000001E-2</v>
      </c>
      <c r="N36">
        <v>30</v>
      </c>
      <c r="O36">
        <f t="shared" si="1"/>
        <v>0.375</v>
      </c>
      <c r="R36" s="7">
        <v>0.68866574572754191</v>
      </c>
      <c r="S36">
        <f t="shared" si="2"/>
        <v>0.25824965464782823</v>
      </c>
    </row>
    <row r="37" spans="1:19" x14ac:dyDescent="0.25">
      <c r="A37">
        <v>36659</v>
      </c>
      <c r="B37">
        <v>10526</v>
      </c>
      <c r="C37" t="s">
        <v>503</v>
      </c>
      <c r="D37" t="s">
        <v>385</v>
      </c>
      <c r="E37" t="s">
        <v>94</v>
      </c>
      <c r="F37">
        <v>99</v>
      </c>
      <c r="G37" s="6">
        <v>1662.62</v>
      </c>
      <c r="H37" s="6">
        <v>1662.62</v>
      </c>
      <c r="I37" t="s">
        <v>374</v>
      </c>
      <c r="J37" t="s">
        <v>28</v>
      </c>
      <c r="K37" t="s">
        <v>121</v>
      </c>
      <c r="L37">
        <v>35</v>
      </c>
      <c r="M37">
        <f t="shared" si="0"/>
        <v>6.628787878787879E-3</v>
      </c>
      <c r="N37">
        <v>24</v>
      </c>
      <c r="O37">
        <f t="shared" si="1"/>
        <v>0.15909090909090909</v>
      </c>
      <c r="R37" s="7">
        <v>0.64667048092769253</v>
      </c>
      <c r="S37">
        <f t="shared" si="2"/>
        <v>0.102879394693042</v>
      </c>
    </row>
    <row r="38" spans="1:19" x14ac:dyDescent="0.25">
      <c r="A38">
        <v>1821</v>
      </c>
      <c r="B38">
        <v>33468</v>
      </c>
      <c r="C38" t="s">
        <v>525</v>
      </c>
      <c r="D38" t="s">
        <v>503</v>
      </c>
      <c r="E38" t="s">
        <v>94</v>
      </c>
      <c r="F38">
        <v>120</v>
      </c>
      <c r="G38" s="6">
        <v>1662.7</v>
      </c>
      <c r="H38" s="6">
        <v>1662.7</v>
      </c>
      <c r="I38" t="s">
        <v>374</v>
      </c>
      <c r="J38" t="s">
        <v>28</v>
      </c>
      <c r="K38" t="s">
        <v>121</v>
      </c>
      <c r="L38">
        <v>2</v>
      </c>
      <c r="M38">
        <f t="shared" si="0"/>
        <v>3.7878787878787879E-4</v>
      </c>
      <c r="N38">
        <v>24</v>
      </c>
      <c r="O38">
        <f t="shared" si="1"/>
        <v>9.0909090909090905E-3</v>
      </c>
      <c r="R38" s="7">
        <v>0.6466393666927287</v>
      </c>
      <c r="S38">
        <f t="shared" si="2"/>
        <v>5.8785396972066244E-3</v>
      </c>
    </row>
    <row r="39" spans="1:19" x14ac:dyDescent="0.25">
      <c r="A39">
        <v>71146</v>
      </c>
      <c r="B39">
        <v>20212</v>
      </c>
      <c r="C39" t="s">
        <v>403</v>
      </c>
      <c r="D39" t="s">
        <v>583</v>
      </c>
      <c r="E39" t="s">
        <v>27</v>
      </c>
      <c r="F39">
        <v>89</v>
      </c>
      <c r="G39" s="6">
        <v>1827.36</v>
      </c>
      <c r="H39" s="6">
        <v>1827.36</v>
      </c>
      <c r="I39" t="s">
        <v>374</v>
      </c>
      <c r="J39" t="s">
        <v>28</v>
      </c>
      <c r="K39" t="s">
        <v>121</v>
      </c>
      <c r="L39" s="8">
        <v>1736</v>
      </c>
      <c r="M39">
        <f t="shared" si="0"/>
        <v>0.3287878787878788</v>
      </c>
      <c r="N39">
        <v>30</v>
      </c>
      <c r="O39">
        <f t="shared" si="1"/>
        <v>9.8636363636363633</v>
      </c>
      <c r="R39" s="7">
        <v>0.64656252736187736</v>
      </c>
      <c r="S39">
        <f t="shared" si="2"/>
        <v>6.3774576562512451</v>
      </c>
    </row>
    <row r="40" spans="1:19" x14ac:dyDescent="0.25">
      <c r="A40">
        <v>71125</v>
      </c>
      <c r="B40">
        <v>3005</v>
      </c>
      <c r="C40" t="s">
        <v>402</v>
      </c>
      <c r="D40" t="s">
        <v>403</v>
      </c>
      <c r="E40" t="s">
        <v>27</v>
      </c>
      <c r="F40">
        <v>120</v>
      </c>
      <c r="G40" s="6">
        <v>1830</v>
      </c>
      <c r="H40" s="6">
        <v>1830</v>
      </c>
      <c r="I40" t="s">
        <v>374</v>
      </c>
      <c r="J40" t="s">
        <v>28</v>
      </c>
      <c r="K40" t="s">
        <v>121</v>
      </c>
      <c r="L40" s="8">
        <v>1717</v>
      </c>
      <c r="M40">
        <f t="shared" si="0"/>
        <v>0.32518939393939394</v>
      </c>
      <c r="N40">
        <v>30</v>
      </c>
      <c r="O40">
        <f t="shared" si="1"/>
        <v>9.7556818181818183</v>
      </c>
      <c r="R40" s="7">
        <v>0.6456297814207651</v>
      </c>
      <c r="S40">
        <f t="shared" si="2"/>
        <v>6.2985587198832595</v>
      </c>
    </row>
    <row r="41" spans="1:19" x14ac:dyDescent="0.25">
      <c r="A41">
        <v>14597</v>
      </c>
      <c r="B41">
        <v>41903</v>
      </c>
      <c r="C41" t="s">
        <v>632</v>
      </c>
      <c r="D41" t="s">
        <v>402</v>
      </c>
      <c r="E41" t="s">
        <v>27</v>
      </c>
      <c r="F41">
        <v>99</v>
      </c>
      <c r="G41" s="6">
        <v>1830.3</v>
      </c>
      <c r="H41" s="6">
        <v>1830.3</v>
      </c>
      <c r="I41" t="s">
        <v>374</v>
      </c>
      <c r="J41" t="s">
        <v>28</v>
      </c>
      <c r="K41" t="s">
        <v>121</v>
      </c>
      <c r="L41">
        <v>10</v>
      </c>
      <c r="M41">
        <f t="shared" si="0"/>
        <v>1.893939393939394E-3</v>
      </c>
      <c r="N41">
        <v>30</v>
      </c>
      <c r="O41">
        <f t="shared" si="1"/>
        <v>5.6818181818181823E-2</v>
      </c>
      <c r="R41" s="7">
        <v>0.64552395782112226</v>
      </c>
      <c r="S41">
        <f t="shared" si="2"/>
        <v>3.6677497603472858E-2</v>
      </c>
    </row>
    <row r="42" spans="1:19" x14ac:dyDescent="0.25">
      <c r="A42">
        <v>64521</v>
      </c>
      <c r="B42">
        <v>29453</v>
      </c>
      <c r="C42" t="s">
        <v>384</v>
      </c>
      <c r="D42" t="s">
        <v>632</v>
      </c>
      <c r="E42" t="s">
        <v>27</v>
      </c>
      <c r="F42">
        <v>99</v>
      </c>
      <c r="G42" s="6">
        <v>1830.38</v>
      </c>
      <c r="H42" s="6">
        <v>1830.38</v>
      </c>
      <c r="I42" t="s">
        <v>374</v>
      </c>
      <c r="J42" t="s">
        <v>28</v>
      </c>
      <c r="K42" t="s">
        <v>121</v>
      </c>
      <c r="L42">
        <v>295</v>
      </c>
      <c r="M42">
        <f t="shared" si="0"/>
        <v>5.587121212121212E-2</v>
      </c>
      <c r="N42">
        <v>30</v>
      </c>
      <c r="O42">
        <f t="shared" si="1"/>
        <v>1.6761363636363635</v>
      </c>
      <c r="R42" s="7">
        <v>0.64549574405314747</v>
      </c>
      <c r="S42">
        <f t="shared" si="2"/>
        <v>1.0819388891799915</v>
      </c>
    </row>
    <row r="43" spans="1:19" x14ac:dyDescent="0.25">
      <c r="A43">
        <v>71221</v>
      </c>
      <c r="B43">
        <v>1672</v>
      </c>
      <c r="C43" t="s">
        <v>384</v>
      </c>
      <c r="D43" t="s">
        <v>385</v>
      </c>
      <c r="E43" t="s">
        <v>27</v>
      </c>
      <c r="F43">
        <v>120</v>
      </c>
      <c r="G43" s="6">
        <v>-1830.62</v>
      </c>
      <c r="H43" s="6">
        <v>1830.62</v>
      </c>
      <c r="I43" t="s">
        <v>374</v>
      </c>
      <c r="J43" t="s">
        <v>28</v>
      </c>
      <c r="K43" t="s">
        <v>121</v>
      </c>
      <c r="L43" s="8">
        <v>2474</v>
      </c>
      <c r="M43">
        <f t="shared" si="0"/>
        <v>0.46856060606060607</v>
      </c>
      <c r="N43">
        <v>30</v>
      </c>
      <c r="O43">
        <f t="shared" si="1"/>
        <v>14.056818181818182</v>
      </c>
      <c r="R43" s="7">
        <v>0.64541111754487557</v>
      </c>
      <c r="S43">
        <f t="shared" si="2"/>
        <v>9.0724267318523992</v>
      </c>
    </row>
    <row r="44" spans="1:19" x14ac:dyDescent="0.25">
      <c r="A44">
        <v>35252</v>
      </c>
      <c r="B44">
        <v>17731</v>
      </c>
      <c r="C44" t="s">
        <v>571</v>
      </c>
      <c r="D44" t="s">
        <v>385</v>
      </c>
      <c r="E44" t="s">
        <v>27</v>
      </c>
      <c r="F44">
        <v>120</v>
      </c>
      <c r="G44">
        <v>168.07</v>
      </c>
      <c r="H44">
        <v>168.07</v>
      </c>
      <c r="I44" t="s">
        <v>374</v>
      </c>
      <c r="J44" t="s">
        <v>28</v>
      </c>
      <c r="K44" t="s">
        <v>121</v>
      </c>
      <c r="L44">
        <v>38</v>
      </c>
      <c r="M44">
        <f t="shared" si="0"/>
        <v>7.1969696969696973E-3</v>
      </c>
      <c r="N44">
        <v>24</v>
      </c>
      <c r="O44">
        <f t="shared" si="1"/>
        <v>0.17272727272727273</v>
      </c>
      <c r="R44" s="7">
        <v>0.63268414946153384</v>
      </c>
      <c r="S44">
        <f t="shared" si="2"/>
        <v>0.10928180763426494</v>
      </c>
    </row>
    <row r="45" spans="1:19" x14ac:dyDescent="0.25">
      <c r="A45">
        <v>43696</v>
      </c>
      <c r="B45">
        <v>29918</v>
      </c>
      <c r="C45" t="s">
        <v>695</v>
      </c>
      <c r="D45" t="s">
        <v>571</v>
      </c>
      <c r="E45" t="s">
        <v>94</v>
      </c>
      <c r="F45">
        <v>120</v>
      </c>
      <c r="G45">
        <v>171.24</v>
      </c>
      <c r="H45">
        <v>171.24</v>
      </c>
      <c r="I45" t="s">
        <v>374</v>
      </c>
      <c r="J45" t="s">
        <v>28</v>
      </c>
      <c r="K45" t="s">
        <v>121</v>
      </c>
      <c r="L45">
        <v>62</v>
      </c>
      <c r="M45">
        <f t="shared" si="0"/>
        <v>1.1742424242424242E-2</v>
      </c>
      <c r="N45">
        <v>6</v>
      </c>
      <c r="O45">
        <f t="shared" si="1"/>
        <v>7.045454545454545E-2</v>
      </c>
      <c r="R45" s="7">
        <v>0.6209718815697266</v>
      </c>
      <c r="S45">
        <f t="shared" si="2"/>
        <v>4.375029165604892E-2</v>
      </c>
    </row>
    <row r="46" spans="1:19" x14ac:dyDescent="0.25">
      <c r="A46">
        <v>61718</v>
      </c>
      <c r="B46">
        <v>9624</v>
      </c>
      <c r="C46" t="s">
        <v>694</v>
      </c>
      <c r="D46" t="s">
        <v>695</v>
      </c>
      <c r="E46" t="s">
        <v>94</v>
      </c>
      <c r="F46">
        <v>120</v>
      </c>
      <c r="G46">
        <v>171.32</v>
      </c>
      <c r="H46">
        <v>171.32</v>
      </c>
      <c r="I46" t="s">
        <v>374</v>
      </c>
      <c r="J46" t="s">
        <v>28</v>
      </c>
      <c r="K46" t="s">
        <v>121</v>
      </c>
      <c r="L46">
        <v>236</v>
      </c>
      <c r="M46">
        <f t="shared" si="0"/>
        <v>4.46969696969697E-2</v>
      </c>
      <c r="N46">
        <v>6</v>
      </c>
      <c r="O46">
        <f t="shared" si="1"/>
        <v>0.26818181818181819</v>
      </c>
      <c r="R46" s="7">
        <v>0.62068191104366099</v>
      </c>
      <c r="S46">
        <f t="shared" si="2"/>
        <v>0.16645560341625454</v>
      </c>
    </row>
    <row r="47" spans="1:19" x14ac:dyDescent="0.25">
      <c r="A47">
        <v>50409</v>
      </c>
      <c r="B47">
        <v>18664</v>
      </c>
      <c r="C47" t="s">
        <v>721</v>
      </c>
      <c r="D47" t="s">
        <v>694</v>
      </c>
      <c r="E47" t="s">
        <v>27</v>
      </c>
      <c r="F47">
        <v>120</v>
      </c>
      <c r="G47">
        <v>171.4</v>
      </c>
      <c r="H47">
        <v>171.4</v>
      </c>
      <c r="I47" t="s">
        <v>374</v>
      </c>
      <c r="J47" t="s">
        <v>28</v>
      </c>
      <c r="K47" t="s">
        <v>121</v>
      </c>
      <c r="L47">
        <v>117</v>
      </c>
      <c r="M47">
        <f t="shared" si="0"/>
        <v>2.215909090909091E-2</v>
      </c>
      <c r="N47">
        <v>24</v>
      </c>
      <c r="O47">
        <f t="shared" si="1"/>
        <v>0.53181818181818186</v>
      </c>
      <c r="R47" s="7">
        <v>0.62039221120186694</v>
      </c>
      <c r="S47">
        <f t="shared" si="2"/>
        <v>0.32993585777553835</v>
      </c>
    </row>
    <row r="48" spans="1:19" x14ac:dyDescent="0.25">
      <c r="A48">
        <v>45753</v>
      </c>
      <c r="B48">
        <v>31818</v>
      </c>
      <c r="C48" t="s">
        <v>744</v>
      </c>
      <c r="D48" t="s">
        <v>721</v>
      </c>
      <c r="E48" t="s">
        <v>94</v>
      </c>
      <c r="F48">
        <v>120</v>
      </c>
      <c r="G48">
        <v>171.48</v>
      </c>
      <c r="H48">
        <v>171.48</v>
      </c>
      <c r="I48" t="s">
        <v>374</v>
      </c>
      <c r="J48" t="s">
        <v>28</v>
      </c>
      <c r="K48" t="s">
        <v>121</v>
      </c>
      <c r="L48">
        <v>77</v>
      </c>
      <c r="M48">
        <f t="shared" si="0"/>
        <v>1.4583333333333334E-2</v>
      </c>
      <c r="N48">
        <v>24</v>
      </c>
      <c r="O48">
        <f t="shared" si="1"/>
        <v>0.35</v>
      </c>
      <c r="R48" s="7">
        <v>0.62010278166550037</v>
      </c>
      <c r="S48">
        <f t="shared" si="2"/>
        <v>0.21703597358292512</v>
      </c>
    </row>
    <row r="49" spans="1:19" x14ac:dyDescent="0.25">
      <c r="A49">
        <v>65684</v>
      </c>
      <c r="B49">
        <v>346231</v>
      </c>
      <c r="C49" t="s">
        <v>744</v>
      </c>
      <c r="D49" t="s">
        <v>752</v>
      </c>
      <c r="E49" t="s">
        <v>70</v>
      </c>
      <c r="F49">
        <v>120</v>
      </c>
      <c r="G49">
        <v>-171.56</v>
      </c>
      <c r="H49">
        <v>171.56</v>
      </c>
      <c r="I49" t="s">
        <v>374</v>
      </c>
      <c r="J49" t="s">
        <v>28</v>
      </c>
      <c r="K49" t="s">
        <v>121</v>
      </c>
      <c r="L49">
        <v>453</v>
      </c>
      <c r="M49">
        <f t="shared" si="0"/>
        <v>8.579545454545455E-2</v>
      </c>
      <c r="N49">
        <v>24</v>
      </c>
      <c r="O49">
        <f t="shared" si="1"/>
        <v>2.0590909090909091</v>
      </c>
      <c r="R49" s="7">
        <v>0.61981362205642332</v>
      </c>
      <c r="S49">
        <f t="shared" si="2"/>
        <v>1.2762525945070897</v>
      </c>
    </row>
    <row r="50" spans="1:19" x14ac:dyDescent="0.25">
      <c r="A50">
        <v>25066</v>
      </c>
      <c r="B50">
        <v>7735</v>
      </c>
      <c r="C50" t="s">
        <v>470</v>
      </c>
      <c r="D50" t="s">
        <v>471</v>
      </c>
      <c r="E50" t="s">
        <v>94</v>
      </c>
      <c r="F50">
        <v>120</v>
      </c>
      <c r="G50" s="6">
        <v>1811.53</v>
      </c>
      <c r="H50" s="6">
        <v>1811.53</v>
      </c>
      <c r="I50" t="s">
        <v>374</v>
      </c>
      <c r="J50" t="s">
        <v>28</v>
      </c>
      <c r="K50" t="s">
        <v>121</v>
      </c>
      <c r="L50">
        <v>18</v>
      </c>
      <c r="M50">
        <f t="shared" si="0"/>
        <v>3.4090909090909089E-3</v>
      </c>
      <c r="N50">
        <v>24</v>
      </c>
      <c r="O50">
        <f t="shared" si="1"/>
        <v>8.1818181818181818E-2</v>
      </c>
      <c r="R50" s="7">
        <v>0.59351336991382975</v>
      </c>
      <c r="S50">
        <f t="shared" si="2"/>
        <v>4.8560184811131522E-2</v>
      </c>
    </row>
    <row r="51" spans="1:19" x14ac:dyDescent="0.25">
      <c r="A51">
        <v>66709</v>
      </c>
      <c r="B51">
        <v>43685</v>
      </c>
      <c r="C51" t="s">
        <v>502</v>
      </c>
      <c r="D51" t="s">
        <v>470</v>
      </c>
      <c r="E51" t="s">
        <v>94</v>
      </c>
      <c r="F51">
        <v>120</v>
      </c>
      <c r="G51" s="6">
        <v>1811.61</v>
      </c>
      <c r="H51" s="6">
        <v>1811.61</v>
      </c>
      <c r="I51" t="s">
        <v>374</v>
      </c>
      <c r="J51" t="s">
        <v>28</v>
      </c>
      <c r="K51" t="s">
        <v>121</v>
      </c>
      <c r="L51">
        <v>408</v>
      </c>
      <c r="M51">
        <f t="shared" si="0"/>
        <v>7.7272727272727271E-2</v>
      </c>
      <c r="N51">
        <v>24</v>
      </c>
      <c r="O51">
        <f t="shared" si="1"/>
        <v>1.8545454545454545</v>
      </c>
      <c r="R51" s="7">
        <v>0.59348716059195972</v>
      </c>
      <c r="S51">
        <f t="shared" si="2"/>
        <v>1.1006489160069071</v>
      </c>
    </row>
    <row r="52" spans="1:19" x14ac:dyDescent="0.25">
      <c r="A52">
        <v>21839</v>
      </c>
      <c r="B52">
        <v>10086</v>
      </c>
      <c r="C52" t="s">
        <v>501</v>
      </c>
      <c r="D52" t="s">
        <v>502</v>
      </c>
      <c r="E52" t="s">
        <v>94</v>
      </c>
      <c r="F52">
        <v>120</v>
      </c>
      <c r="G52" s="6">
        <v>1811.77</v>
      </c>
      <c r="H52" s="6">
        <v>1811.77</v>
      </c>
      <c r="I52" t="s">
        <v>374</v>
      </c>
      <c r="J52" t="s">
        <v>28</v>
      </c>
      <c r="K52" t="s">
        <v>121</v>
      </c>
      <c r="L52">
        <v>15</v>
      </c>
      <c r="M52">
        <f t="shared" si="0"/>
        <v>2.840909090909091E-3</v>
      </c>
      <c r="N52">
        <v>24</v>
      </c>
      <c r="O52">
        <f t="shared" si="1"/>
        <v>6.8181818181818177E-2</v>
      </c>
      <c r="R52" s="7">
        <v>0.59343474889196757</v>
      </c>
      <c r="S52">
        <f t="shared" si="2"/>
        <v>4.0461460151725061E-2</v>
      </c>
    </row>
    <row r="53" spans="1:19" x14ac:dyDescent="0.25">
      <c r="A53">
        <v>6328</v>
      </c>
      <c r="B53">
        <v>17635</v>
      </c>
      <c r="C53" t="s">
        <v>440</v>
      </c>
      <c r="D53" t="s">
        <v>720</v>
      </c>
      <c r="E53" t="s">
        <v>94</v>
      </c>
      <c r="F53">
        <v>34.5</v>
      </c>
      <c r="G53">
        <v>-51.23</v>
      </c>
      <c r="H53">
        <v>51.23</v>
      </c>
      <c r="I53" t="s">
        <v>374</v>
      </c>
      <c r="J53" t="s">
        <v>28</v>
      </c>
      <c r="K53" t="s">
        <v>121</v>
      </c>
      <c r="L53">
        <v>4</v>
      </c>
      <c r="M53">
        <f t="shared" si="0"/>
        <v>7.5757575757575758E-4</v>
      </c>
      <c r="N53">
        <v>8</v>
      </c>
      <c r="O53">
        <f t="shared" si="1"/>
        <v>6.0606060606060606E-3</v>
      </c>
      <c r="R53" s="7">
        <v>0.59306595296151821</v>
      </c>
      <c r="S53">
        <f t="shared" si="2"/>
        <v>3.5943391088576861E-3</v>
      </c>
    </row>
    <row r="54" spans="1:19" x14ac:dyDescent="0.25">
      <c r="A54">
        <v>8974</v>
      </c>
      <c r="B54">
        <v>21058</v>
      </c>
      <c r="C54" t="s">
        <v>720</v>
      </c>
      <c r="D54" t="s">
        <v>690</v>
      </c>
      <c r="E54" t="s">
        <v>94</v>
      </c>
      <c r="F54">
        <v>34.5</v>
      </c>
      <c r="G54">
        <v>-51.31</v>
      </c>
      <c r="H54">
        <v>51.31</v>
      </c>
      <c r="I54" t="s">
        <v>374</v>
      </c>
      <c r="J54" t="s">
        <v>28</v>
      </c>
      <c r="K54" t="s">
        <v>121</v>
      </c>
      <c r="L54">
        <v>5</v>
      </c>
      <c r="M54">
        <f t="shared" si="0"/>
        <v>9.46969696969697E-4</v>
      </c>
      <c r="N54">
        <v>8</v>
      </c>
      <c r="O54">
        <f t="shared" si="1"/>
        <v>7.575757575757576E-3</v>
      </c>
      <c r="R54" s="7">
        <v>0.59214127402491856</v>
      </c>
      <c r="S54">
        <f t="shared" si="2"/>
        <v>4.4859187426130199E-3</v>
      </c>
    </row>
    <row r="55" spans="1:19" x14ac:dyDescent="0.25">
      <c r="A55">
        <v>62517</v>
      </c>
      <c r="B55">
        <v>13323</v>
      </c>
      <c r="C55" t="s">
        <v>524</v>
      </c>
      <c r="D55" t="s">
        <v>525</v>
      </c>
      <c r="E55" t="s">
        <v>94</v>
      </c>
      <c r="F55">
        <v>120</v>
      </c>
      <c r="G55" s="6">
        <v>1817.85</v>
      </c>
      <c r="H55" s="6">
        <v>1817.85</v>
      </c>
      <c r="I55" t="s">
        <v>374</v>
      </c>
      <c r="J55" t="s">
        <v>28</v>
      </c>
      <c r="K55" t="s">
        <v>121</v>
      </c>
      <c r="L55">
        <v>243</v>
      </c>
      <c r="M55">
        <f t="shared" si="0"/>
        <v>4.6022727272727271E-2</v>
      </c>
      <c r="N55">
        <v>24</v>
      </c>
      <c r="O55">
        <f t="shared" si="1"/>
        <v>1.1045454545454545</v>
      </c>
      <c r="R55" s="7">
        <v>0.59144994086420777</v>
      </c>
      <c r="S55">
        <f t="shared" si="2"/>
        <v>0.65328334377273856</v>
      </c>
    </row>
    <row r="56" spans="1:19" x14ac:dyDescent="0.25">
      <c r="A56">
        <v>43090</v>
      </c>
      <c r="B56">
        <v>35461</v>
      </c>
      <c r="C56" t="s">
        <v>471</v>
      </c>
      <c r="D56" t="s">
        <v>524</v>
      </c>
      <c r="E56" t="s">
        <v>94</v>
      </c>
      <c r="F56">
        <v>120</v>
      </c>
      <c r="G56" s="6">
        <v>1824.46</v>
      </c>
      <c r="H56" s="6">
        <v>1824.46</v>
      </c>
      <c r="I56" t="s">
        <v>374</v>
      </c>
      <c r="J56" t="s">
        <v>28</v>
      </c>
      <c r="K56" t="s">
        <v>121</v>
      </c>
      <c r="L56">
        <v>66</v>
      </c>
      <c r="M56">
        <f t="shared" si="0"/>
        <v>1.2500000000000001E-2</v>
      </c>
      <c r="N56">
        <v>24</v>
      </c>
      <c r="O56">
        <f t="shared" si="1"/>
        <v>0.30000000000000004</v>
      </c>
      <c r="R56" s="7">
        <v>0.58930712375168548</v>
      </c>
      <c r="S56">
        <f t="shared" si="2"/>
        <v>0.17679213712550568</v>
      </c>
    </row>
    <row r="57" spans="1:19" x14ac:dyDescent="0.25">
      <c r="A57">
        <v>13159</v>
      </c>
      <c r="B57">
        <v>35958</v>
      </c>
      <c r="C57" t="s">
        <v>755</v>
      </c>
      <c r="D57" t="s">
        <v>526</v>
      </c>
      <c r="E57" t="s">
        <v>94</v>
      </c>
      <c r="F57">
        <v>34.5</v>
      </c>
      <c r="G57">
        <v>44.39</v>
      </c>
      <c r="H57">
        <v>44.39</v>
      </c>
      <c r="I57" t="s">
        <v>374</v>
      </c>
      <c r="J57" t="s">
        <v>28</v>
      </c>
      <c r="K57" t="s">
        <v>121</v>
      </c>
      <c r="L57">
        <v>8</v>
      </c>
      <c r="M57">
        <f t="shared" si="0"/>
        <v>1.5151515151515152E-3</v>
      </c>
      <c r="N57">
        <v>8</v>
      </c>
      <c r="O57">
        <f t="shared" si="1"/>
        <v>1.2121212121212121E-2</v>
      </c>
      <c r="R57" s="7">
        <v>0.58130242396936249</v>
      </c>
      <c r="S57">
        <f t="shared" si="2"/>
        <v>7.0460899875074241E-3</v>
      </c>
    </row>
    <row r="58" spans="1:19" x14ac:dyDescent="0.25">
      <c r="A58">
        <v>59904</v>
      </c>
      <c r="B58">
        <v>23513</v>
      </c>
      <c r="C58" t="s">
        <v>701</v>
      </c>
      <c r="D58" t="s">
        <v>728</v>
      </c>
      <c r="E58" t="s">
        <v>94</v>
      </c>
      <c r="F58">
        <v>34.5</v>
      </c>
      <c r="G58">
        <v>-41.22</v>
      </c>
      <c r="H58">
        <v>41.22</v>
      </c>
      <c r="I58" t="s">
        <v>374</v>
      </c>
      <c r="J58" t="s">
        <v>28</v>
      </c>
      <c r="K58" t="s">
        <v>121</v>
      </c>
      <c r="L58">
        <v>214</v>
      </c>
      <c r="M58">
        <f t="shared" si="0"/>
        <v>4.0530303030303028E-2</v>
      </c>
      <c r="N58">
        <v>8</v>
      </c>
      <c r="O58">
        <f t="shared" si="1"/>
        <v>0.32424242424242422</v>
      </c>
      <c r="R58" s="7">
        <v>0.58122810458137997</v>
      </c>
      <c r="S58">
        <f t="shared" si="2"/>
        <v>0.18845880966729592</v>
      </c>
    </row>
    <row r="59" spans="1:19" x14ac:dyDescent="0.25">
      <c r="A59">
        <v>61673</v>
      </c>
      <c r="B59">
        <v>43377</v>
      </c>
      <c r="C59" t="s">
        <v>755</v>
      </c>
      <c r="D59" t="s">
        <v>731</v>
      </c>
      <c r="E59" t="s">
        <v>94</v>
      </c>
      <c r="F59">
        <v>34.5</v>
      </c>
      <c r="G59">
        <v>-44.47</v>
      </c>
      <c r="H59">
        <v>44.47</v>
      </c>
      <c r="I59" t="s">
        <v>374</v>
      </c>
      <c r="J59" t="s">
        <v>28</v>
      </c>
      <c r="K59" t="s">
        <v>121</v>
      </c>
      <c r="L59">
        <v>275</v>
      </c>
      <c r="M59">
        <f t="shared" si="0"/>
        <v>5.2083333333333336E-2</v>
      </c>
      <c r="N59">
        <v>8</v>
      </c>
      <c r="O59">
        <f t="shared" si="1"/>
        <v>0.41666666666666669</v>
      </c>
      <c r="R59" s="7">
        <v>0.58025668090847771</v>
      </c>
      <c r="S59">
        <f t="shared" si="2"/>
        <v>0.24177361704519906</v>
      </c>
    </row>
    <row r="60" spans="1:19" x14ac:dyDescent="0.25">
      <c r="A60">
        <v>14128</v>
      </c>
      <c r="B60">
        <v>28404</v>
      </c>
      <c r="C60" t="s">
        <v>689</v>
      </c>
      <c r="D60" t="s">
        <v>456</v>
      </c>
      <c r="E60" t="s">
        <v>94</v>
      </c>
      <c r="F60">
        <v>100.5</v>
      </c>
      <c r="G60">
        <v>144.72999999999999</v>
      </c>
      <c r="H60">
        <v>144.72999999999999</v>
      </c>
      <c r="I60" t="s">
        <v>374</v>
      </c>
      <c r="J60" t="s">
        <v>28</v>
      </c>
      <c r="K60" t="s">
        <v>121</v>
      </c>
      <c r="L60">
        <v>9</v>
      </c>
      <c r="M60">
        <f t="shared" si="0"/>
        <v>1.7045454545454545E-3</v>
      </c>
      <c r="N60">
        <v>8</v>
      </c>
      <c r="O60">
        <f t="shared" si="1"/>
        <v>1.3636363636363636E-2</v>
      </c>
      <c r="R60" s="7">
        <v>0.58003911305188982</v>
      </c>
      <c r="S60">
        <f t="shared" si="2"/>
        <v>7.909624268889406E-3</v>
      </c>
    </row>
    <row r="61" spans="1:19" x14ac:dyDescent="0.25">
      <c r="A61">
        <v>14126</v>
      </c>
      <c r="B61">
        <v>6281</v>
      </c>
      <c r="C61" t="s">
        <v>684</v>
      </c>
      <c r="D61" t="s">
        <v>689</v>
      </c>
      <c r="E61" t="s">
        <v>94</v>
      </c>
      <c r="F61">
        <v>100.5</v>
      </c>
      <c r="G61">
        <v>144.81</v>
      </c>
      <c r="H61">
        <v>144.81</v>
      </c>
      <c r="I61" t="s">
        <v>374</v>
      </c>
      <c r="J61" t="s">
        <v>28</v>
      </c>
      <c r="K61" t="s">
        <v>121</v>
      </c>
      <c r="L61">
        <v>9</v>
      </c>
      <c r="M61">
        <f t="shared" si="0"/>
        <v>1.7045454545454545E-3</v>
      </c>
      <c r="N61">
        <v>8</v>
      </c>
      <c r="O61">
        <f t="shared" si="1"/>
        <v>1.3636363636363636E-2</v>
      </c>
      <c r="R61" s="7">
        <v>0.57971867158345414</v>
      </c>
      <c r="S61">
        <f t="shared" si="2"/>
        <v>7.9052546125016471E-3</v>
      </c>
    </row>
    <row r="62" spans="1:19" x14ac:dyDescent="0.25">
      <c r="A62">
        <v>20415</v>
      </c>
      <c r="B62">
        <v>4742</v>
      </c>
      <c r="C62" t="s">
        <v>683</v>
      </c>
      <c r="D62" t="s">
        <v>684</v>
      </c>
      <c r="E62" t="s">
        <v>94</v>
      </c>
      <c r="F62">
        <v>34.5</v>
      </c>
      <c r="G62">
        <v>91.25</v>
      </c>
      <c r="H62">
        <v>91.25</v>
      </c>
      <c r="I62" t="s">
        <v>374</v>
      </c>
      <c r="J62" t="s">
        <v>28</v>
      </c>
      <c r="K62" t="s">
        <v>121</v>
      </c>
      <c r="L62">
        <v>14</v>
      </c>
      <c r="M62">
        <f t="shared" si="0"/>
        <v>2.6515151515151517E-3</v>
      </c>
      <c r="N62">
        <v>8</v>
      </c>
      <c r="O62">
        <f t="shared" si="1"/>
        <v>2.1212121212121213E-2</v>
      </c>
      <c r="R62" s="7">
        <v>0.57959351588120545</v>
      </c>
      <c r="S62">
        <f t="shared" si="2"/>
        <v>1.2294407912631632E-2</v>
      </c>
    </row>
    <row r="63" spans="1:19" x14ac:dyDescent="0.25">
      <c r="A63">
        <v>13121</v>
      </c>
      <c r="B63">
        <v>15749</v>
      </c>
      <c r="C63" t="s">
        <v>684</v>
      </c>
      <c r="D63" t="s">
        <v>713</v>
      </c>
      <c r="E63" t="s">
        <v>94</v>
      </c>
      <c r="F63">
        <v>34.5</v>
      </c>
      <c r="G63">
        <v>-53.64</v>
      </c>
      <c r="H63">
        <v>53.64</v>
      </c>
      <c r="I63" t="s">
        <v>374</v>
      </c>
      <c r="J63" t="s">
        <v>28</v>
      </c>
      <c r="K63" t="s">
        <v>121</v>
      </c>
      <c r="L63">
        <v>8</v>
      </c>
      <c r="M63">
        <f t="shared" si="0"/>
        <v>1.5151515151515152E-3</v>
      </c>
      <c r="N63">
        <v>8</v>
      </c>
      <c r="O63">
        <f t="shared" si="1"/>
        <v>1.2121212121212121E-2</v>
      </c>
      <c r="R63" s="7">
        <v>0.57906697441909016</v>
      </c>
      <c r="S63">
        <f t="shared" si="2"/>
        <v>7.0189936293223046E-3</v>
      </c>
    </row>
    <row r="64" spans="1:19" x14ac:dyDescent="0.25">
      <c r="A64">
        <v>55183</v>
      </c>
      <c r="B64">
        <v>33531</v>
      </c>
      <c r="C64" t="s">
        <v>547</v>
      </c>
      <c r="D64" t="s">
        <v>501</v>
      </c>
      <c r="E64" t="s">
        <v>94</v>
      </c>
      <c r="F64">
        <v>120</v>
      </c>
      <c r="G64" s="6">
        <v>1857.81</v>
      </c>
      <c r="H64" s="6">
        <v>1857.81</v>
      </c>
      <c r="I64" t="s">
        <v>374</v>
      </c>
      <c r="J64" t="s">
        <v>28</v>
      </c>
      <c r="K64" t="s">
        <v>121</v>
      </c>
      <c r="L64">
        <v>177</v>
      </c>
      <c r="M64">
        <f t="shared" si="0"/>
        <v>3.3522727272727273E-2</v>
      </c>
      <c r="N64">
        <v>24</v>
      </c>
      <c r="O64">
        <f t="shared" si="1"/>
        <v>0.80454545454545456</v>
      </c>
      <c r="R64" s="7">
        <v>0.57872832797756502</v>
      </c>
      <c r="S64">
        <f t="shared" si="2"/>
        <v>0.46561324569104096</v>
      </c>
    </row>
    <row r="65" spans="1:19" x14ac:dyDescent="0.25">
      <c r="A65">
        <v>67547</v>
      </c>
      <c r="B65">
        <v>15392</v>
      </c>
      <c r="C65" t="s">
        <v>464</v>
      </c>
      <c r="D65" t="s">
        <v>547</v>
      </c>
      <c r="E65" t="s">
        <v>27</v>
      </c>
      <c r="F65">
        <v>120</v>
      </c>
      <c r="G65" s="6">
        <v>1857.89</v>
      </c>
      <c r="H65" s="6">
        <v>1857.89</v>
      </c>
      <c r="I65" t="s">
        <v>374</v>
      </c>
      <c r="J65" t="s">
        <v>28</v>
      </c>
      <c r="K65" t="s">
        <v>121</v>
      </c>
      <c r="L65">
        <v>476</v>
      </c>
      <c r="M65">
        <f t="shared" si="0"/>
        <v>9.0151515151515149E-2</v>
      </c>
      <c r="N65">
        <v>24</v>
      </c>
      <c r="O65">
        <f t="shared" si="1"/>
        <v>2.1636363636363636</v>
      </c>
      <c r="R65" s="7">
        <v>0.57870340816732957</v>
      </c>
      <c r="S65">
        <f t="shared" si="2"/>
        <v>1.2521037376711313</v>
      </c>
    </row>
    <row r="66" spans="1:19" x14ac:dyDescent="0.25">
      <c r="A66">
        <v>67510</v>
      </c>
      <c r="B66">
        <v>7331</v>
      </c>
      <c r="C66" t="s">
        <v>463</v>
      </c>
      <c r="D66" t="s">
        <v>464</v>
      </c>
      <c r="E66" t="s">
        <v>27</v>
      </c>
      <c r="F66">
        <v>99</v>
      </c>
      <c r="G66" s="6">
        <v>1857.97</v>
      </c>
      <c r="H66" s="6">
        <v>1857.97</v>
      </c>
      <c r="I66" t="s">
        <v>374</v>
      </c>
      <c r="J66" t="s">
        <v>28</v>
      </c>
      <c r="K66" t="s">
        <v>121</v>
      </c>
      <c r="L66">
        <v>381</v>
      </c>
      <c r="M66">
        <f t="shared" ref="M66:M129" si="3">L66/5280</f>
        <v>7.2159090909090909E-2</v>
      </c>
      <c r="N66">
        <v>24</v>
      </c>
      <c r="O66">
        <f t="shared" ref="O66:O129" si="4">M66*N66</f>
        <v>1.7318181818181819</v>
      </c>
      <c r="R66" s="7">
        <v>0.57867849050307596</v>
      </c>
      <c r="S66">
        <f t="shared" ref="S66:S129" si="5">R66*O66</f>
        <v>1.002165931280327</v>
      </c>
    </row>
    <row r="67" spans="1:19" x14ac:dyDescent="0.25">
      <c r="A67">
        <v>51496</v>
      </c>
      <c r="B67">
        <v>25771</v>
      </c>
      <c r="C67" t="s">
        <v>526</v>
      </c>
      <c r="D67" t="s">
        <v>463</v>
      </c>
      <c r="E67" t="s">
        <v>27</v>
      </c>
      <c r="F67">
        <v>99</v>
      </c>
      <c r="G67" s="6">
        <v>1858.05</v>
      </c>
      <c r="H67" s="6">
        <v>1858.05</v>
      </c>
      <c r="I67" t="s">
        <v>374</v>
      </c>
      <c r="J67" t="s">
        <v>28</v>
      </c>
      <c r="K67" t="s">
        <v>121</v>
      </c>
      <c r="L67">
        <v>137</v>
      </c>
      <c r="M67">
        <f t="shared" si="3"/>
        <v>2.5946969696969698E-2</v>
      </c>
      <c r="N67">
        <v>24</v>
      </c>
      <c r="O67">
        <f t="shared" si="4"/>
        <v>0.6227272727272728</v>
      </c>
      <c r="R67" s="7">
        <v>0.57865357498452685</v>
      </c>
      <c r="S67">
        <f t="shared" si="5"/>
        <v>0.36034336260400085</v>
      </c>
    </row>
    <row r="68" spans="1:19" x14ac:dyDescent="0.25">
      <c r="A68">
        <v>16391</v>
      </c>
      <c r="B68">
        <v>23132</v>
      </c>
      <c r="C68" t="s">
        <v>683</v>
      </c>
      <c r="D68" t="s">
        <v>701</v>
      </c>
      <c r="E68" t="s">
        <v>94</v>
      </c>
      <c r="F68">
        <v>34.5</v>
      </c>
      <c r="G68">
        <v>-91.4</v>
      </c>
      <c r="H68">
        <v>91.4</v>
      </c>
      <c r="I68" t="s">
        <v>374</v>
      </c>
      <c r="J68" t="s">
        <v>28</v>
      </c>
      <c r="K68" t="s">
        <v>121</v>
      </c>
      <c r="L68">
        <v>11</v>
      </c>
      <c r="M68">
        <f t="shared" si="3"/>
        <v>2.0833333333333333E-3</v>
      </c>
      <c r="N68">
        <v>8</v>
      </c>
      <c r="O68">
        <f t="shared" si="4"/>
        <v>1.6666666666666666E-2</v>
      </c>
      <c r="R68" s="7">
        <v>0.57864232302144414</v>
      </c>
      <c r="S68">
        <f t="shared" si="5"/>
        <v>9.6440387170240692E-3</v>
      </c>
    </row>
    <row r="69" spans="1:19" x14ac:dyDescent="0.25">
      <c r="A69">
        <v>45032</v>
      </c>
      <c r="B69">
        <v>13327</v>
      </c>
      <c r="C69" t="s">
        <v>526</v>
      </c>
      <c r="D69" t="s">
        <v>527</v>
      </c>
      <c r="E69" t="s">
        <v>27</v>
      </c>
      <c r="F69">
        <v>99</v>
      </c>
      <c r="G69" s="6">
        <v>-1813.74</v>
      </c>
      <c r="H69" s="6">
        <v>1813.74</v>
      </c>
      <c r="I69" t="s">
        <v>374</v>
      </c>
      <c r="J69" t="s">
        <v>28</v>
      </c>
      <c r="K69" t="s">
        <v>121</v>
      </c>
      <c r="L69">
        <v>71</v>
      </c>
      <c r="M69">
        <f t="shared" si="3"/>
        <v>1.3446969696969697E-2</v>
      </c>
      <c r="N69">
        <v>24</v>
      </c>
      <c r="O69">
        <f t="shared" si="4"/>
        <v>0.32272727272727275</v>
      </c>
      <c r="R69" s="7">
        <v>0.5785632231742146</v>
      </c>
      <c r="S69">
        <f t="shared" si="5"/>
        <v>0.18671813111531474</v>
      </c>
    </row>
    <row r="70" spans="1:19" x14ac:dyDescent="0.25">
      <c r="A70">
        <v>12966</v>
      </c>
      <c r="B70">
        <v>38142</v>
      </c>
      <c r="C70" t="s">
        <v>527</v>
      </c>
      <c r="D70" t="s">
        <v>650</v>
      </c>
      <c r="E70" t="s">
        <v>27</v>
      </c>
      <c r="F70">
        <v>99</v>
      </c>
      <c r="G70" s="6">
        <v>-1813.91</v>
      </c>
      <c r="H70" s="6">
        <v>1813.91</v>
      </c>
      <c r="I70" t="s">
        <v>374</v>
      </c>
      <c r="J70" t="s">
        <v>28</v>
      </c>
      <c r="K70" t="s">
        <v>121</v>
      </c>
      <c r="L70">
        <v>8</v>
      </c>
      <c r="M70">
        <f t="shared" si="3"/>
        <v>1.5151515151515152E-3</v>
      </c>
      <c r="N70">
        <v>24</v>
      </c>
      <c r="O70">
        <f t="shared" si="4"/>
        <v>3.6363636363636362E-2</v>
      </c>
      <c r="R70" s="7">
        <v>0.578509000115772</v>
      </c>
      <c r="S70">
        <f t="shared" si="5"/>
        <v>2.10366909133008E-2</v>
      </c>
    </row>
    <row r="71" spans="1:19" x14ac:dyDescent="0.25">
      <c r="A71">
        <v>40961</v>
      </c>
      <c r="B71">
        <v>39092</v>
      </c>
      <c r="C71" t="s">
        <v>650</v>
      </c>
      <c r="D71" t="s">
        <v>456</v>
      </c>
      <c r="E71" t="s">
        <v>27</v>
      </c>
      <c r="F71">
        <v>99</v>
      </c>
      <c r="G71" s="6">
        <v>-1813.99</v>
      </c>
      <c r="H71" s="6">
        <v>1813.99</v>
      </c>
      <c r="I71" t="s">
        <v>374</v>
      </c>
      <c r="J71" t="s">
        <v>28</v>
      </c>
      <c r="K71" t="s">
        <v>121</v>
      </c>
      <c r="L71">
        <v>48</v>
      </c>
      <c r="M71">
        <f t="shared" si="3"/>
        <v>9.0909090909090905E-3</v>
      </c>
      <c r="N71">
        <v>24</v>
      </c>
      <c r="O71">
        <f t="shared" si="4"/>
        <v>0.21818181818181817</v>
      </c>
      <c r="R71" s="7">
        <v>0.57848348689904572</v>
      </c>
      <c r="S71">
        <f t="shared" si="5"/>
        <v>0.1262145789597918</v>
      </c>
    </row>
    <row r="72" spans="1:19" x14ac:dyDescent="0.25">
      <c r="A72">
        <v>47264</v>
      </c>
      <c r="B72">
        <v>14735</v>
      </c>
      <c r="C72" t="s">
        <v>541</v>
      </c>
      <c r="D72" t="s">
        <v>542</v>
      </c>
      <c r="E72" t="s">
        <v>27</v>
      </c>
      <c r="F72">
        <v>106</v>
      </c>
      <c r="G72" s="6">
        <v>-1610.81</v>
      </c>
      <c r="H72" s="6">
        <v>1610.81</v>
      </c>
      <c r="I72" t="s">
        <v>374</v>
      </c>
      <c r="J72" t="s">
        <v>28</v>
      </c>
      <c r="K72" t="s">
        <v>121</v>
      </c>
      <c r="L72">
        <v>109</v>
      </c>
      <c r="M72">
        <f t="shared" si="3"/>
        <v>2.0643939393939395E-2</v>
      </c>
      <c r="N72">
        <v>24</v>
      </c>
      <c r="O72">
        <f t="shared" si="4"/>
        <v>0.49545454545454548</v>
      </c>
      <c r="R72" s="7">
        <v>0.57835790849517943</v>
      </c>
      <c r="S72">
        <f t="shared" si="5"/>
        <v>0.28655005466352074</v>
      </c>
    </row>
    <row r="73" spans="1:19" x14ac:dyDescent="0.25">
      <c r="A73">
        <v>68183</v>
      </c>
      <c r="B73">
        <v>6282</v>
      </c>
      <c r="C73" t="s">
        <v>456</v>
      </c>
      <c r="D73" t="s">
        <v>457</v>
      </c>
      <c r="E73" t="s">
        <v>27</v>
      </c>
      <c r="F73">
        <v>99</v>
      </c>
      <c r="G73" s="6">
        <v>-1669.34</v>
      </c>
      <c r="H73" s="6">
        <v>1669.34</v>
      </c>
      <c r="I73" t="s">
        <v>374</v>
      </c>
      <c r="J73" t="s">
        <v>28</v>
      </c>
      <c r="K73" t="s">
        <v>121</v>
      </c>
      <c r="L73">
        <v>414</v>
      </c>
      <c r="M73">
        <f t="shared" si="3"/>
        <v>7.8409090909090914E-2</v>
      </c>
      <c r="N73">
        <v>24</v>
      </c>
      <c r="O73">
        <f t="shared" si="4"/>
        <v>1.8818181818181818</v>
      </c>
      <c r="R73" s="7">
        <v>0.57832089302838252</v>
      </c>
      <c r="S73">
        <f t="shared" si="5"/>
        <v>1.088294771426138</v>
      </c>
    </row>
    <row r="74" spans="1:19" x14ac:dyDescent="0.25">
      <c r="A74">
        <v>55581</v>
      </c>
      <c r="B74">
        <v>15476</v>
      </c>
      <c r="C74" t="s">
        <v>457</v>
      </c>
      <c r="D74" t="s">
        <v>550</v>
      </c>
      <c r="E74" t="s">
        <v>27</v>
      </c>
      <c r="F74">
        <v>99</v>
      </c>
      <c r="G74" s="6">
        <v>-1669.8</v>
      </c>
      <c r="H74" s="6">
        <v>1669.8</v>
      </c>
      <c r="I74" t="s">
        <v>374</v>
      </c>
      <c r="J74" t="s">
        <v>28</v>
      </c>
      <c r="K74" t="s">
        <v>121</v>
      </c>
      <c r="L74">
        <v>166</v>
      </c>
      <c r="M74">
        <f t="shared" si="3"/>
        <v>3.1439393939393941E-2</v>
      </c>
      <c r="N74">
        <v>24</v>
      </c>
      <c r="O74">
        <f t="shared" si="4"/>
        <v>0.75454545454545463</v>
      </c>
      <c r="R74" s="7">
        <v>0.57816157597796147</v>
      </c>
      <c r="S74">
        <f t="shared" si="5"/>
        <v>0.43624918914700733</v>
      </c>
    </row>
    <row r="75" spans="1:19" x14ac:dyDescent="0.25">
      <c r="A75">
        <v>14658</v>
      </c>
      <c r="B75">
        <v>33934</v>
      </c>
      <c r="C75" t="s">
        <v>550</v>
      </c>
      <c r="D75" t="s">
        <v>541</v>
      </c>
      <c r="E75" t="s">
        <v>27</v>
      </c>
      <c r="F75">
        <v>99</v>
      </c>
      <c r="G75" s="6">
        <v>-1670.21</v>
      </c>
      <c r="H75" s="6">
        <v>1670.21</v>
      </c>
      <c r="I75" t="s">
        <v>374</v>
      </c>
      <c r="J75" t="s">
        <v>28</v>
      </c>
      <c r="K75" t="s">
        <v>121</v>
      </c>
      <c r="L75">
        <v>10</v>
      </c>
      <c r="M75">
        <f t="shared" si="3"/>
        <v>1.893939393939394E-3</v>
      </c>
      <c r="N75">
        <v>24</v>
      </c>
      <c r="O75">
        <f t="shared" si="4"/>
        <v>4.5454545454545456E-2</v>
      </c>
      <c r="R75" s="7">
        <v>0.57801964996497446</v>
      </c>
      <c r="S75">
        <f t="shared" si="5"/>
        <v>2.6273620452953384E-2</v>
      </c>
    </row>
    <row r="76" spans="1:19" x14ac:dyDescent="0.25">
      <c r="A76">
        <v>26969</v>
      </c>
      <c r="B76">
        <v>28471</v>
      </c>
      <c r="C76" t="s">
        <v>542</v>
      </c>
      <c r="D76" t="s">
        <v>610</v>
      </c>
      <c r="E76" t="s">
        <v>94</v>
      </c>
      <c r="F76">
        <v>106</v>
      </c>
      <c r="G76" s="6">
        <v>-1783.26</v>
      </c>
      <c r="H76" s="6">
        <v>1783.26</v>
      </c>
      <c r="I76" t="s">
        <v>374</v>
      </c>
      <c r="J76" t="s">
        <v>28</v>
      </c>
      <c r="K76" t="s">
        <v>121</v>
      </c>
      <c r="L76">
        <v>20</v>
      </c>
      <c r="M76">
        <f t="shared" si="3"/>
        <v>3.787878787878788E-3</v>
      </c>
      <c r="N76">
        <v>30</v>
      </c>
      <c r="O76">
        <f t="shared" si="4"/>
        <v>0.11363636363636365</v>
      </c>
      <c r="R76" s="7">
        <v>0.5777472776733682</v>
      </c>
      <c r="S76">
        <f t="shared" si="5"/>
        <v>6.5653099735610024E-2</v>
      </c>
    </row>
    <row r="77" spans="1:19" x14ac:dyDescent="0.25">
      <c r="A77">
        <v>42354</v>
      </c>
      <c r="B77">
        <v>27373</v>
      </c>
      <c r="C77" t="s">
        <v>514</v>
      </c>
      <c r="D77" t="s">
        <v>616</v>
      </c>
      <c r="E77" t="s">
        <v>94</v>
      </c>
      <c r="F77">
        <v>106</v>
      </c>
      <c r="G77" s="6">
        <v>-1753.5</v>
      </c>
      <c r="H77" s="6">
        <v>1753.5</v>
      </c>
      <c r="I77" t="s">
        <v>374</v>
      </c>
      <c r="J77" t="s">
        <v>28</v>
      </c>
      <c r="K77" t="s">
        <v>121</v>
      </c>
      <c r="L77">
        <v>54</v>
      </c>
      <c r="M77">
        <f t="shared" si="3"/>
        <v>1.0227272727272727E-2</v>
      </c>
      <c r="N77">
        <v>30</v>
      </c>
      <c r="O77">
        <f t="shared" si="4"/>
        <v>0.30681818181818182</v>
      </c>
      <c r="R77" s="7">
        <v>0.5775642765938328</v>
      </c>
      <c r="S77">
        <f t="shared" si="5"/>
        <v>0.17720722122765326</v>
      </c>
    </row>
    <row r="78" spans="1:19" x14ac:dyDescent="0.25">
      <c r="A78">
        <v>55299</v>
      </c>
      <c r="B78">
        <v>22947</v>
      </c>
      <c r="C78" t="s">
        <v>713</v>
      </c>
      <c r="D78" t="s">
        <v>725</v>
      </c>
      <c r="E78" t="s">
        <v>94</v>
      </c>
      <c r="F78">
        <v>34.5</v>
      </c>
      <c r="G78">
        <v>-53.78</v>
      </c>
      <c r="H78">
        <v>53.78</v>
      </c>
      <c r="I78" t="s">
        <v>374</v>
      </c>
      <c r="J78" t="s">
        <v>28</v>
      </c>
      <c r="K78" t="s">
        <v>121</v>
      </c>
      <c r="L78">
        <v>162</v>
      </c>
      <c r="M78">
        <f t="shared" si="3"/>
        <v>3.0681818181818182E-2</v>
      </c>
      <c r="N78">
        <v>8</v>
      </c>
      <c r="O78">
        <f t="shared" si="4"/>
        <v>0.24545454545454545</v>
      </c>
      <c r="R78" s="7">
        <v>0.57755954830494605</v>
      </c>
      <c r="S78">
        <f t="shared" si="5"/>
        <v>0.14176461640212312</v>
      </c>
    </row>
    <row r="79" spans="1:19" x14ac:dyDescent="0.25">
      <c r="A79">
        <v>65507</v>
      </c>
      <c r="B79">
        <v>24752</v>
      </c>
      <c r="C79" t="s">
        <v>610</v>
      </c>
      <c r="D79" t="s">
        <v>513</v>
      </c>
      <c r="E79" t="s">
        <v>94</v>
      </c>
      <c r="F79">
        <v>106</v>
      </c>
      <c r="G79" s="6">
        <v>-1783.92</v>
      </c>
      <c r="H79" s="6">
        <v>1783.92</v>
      </c>
      <c r="I79" t="s">
        <v>374</v>
      </c>
      <c r="J79" t="s">
        <v>28</v>
      </c>
      <c r="K79" t="s">
        <v>121</v>
      </c>
      <c r="L79">
        <v>306</v>
      </c>
      <c r="M79">
        <f t="shared" si="3"/>
        <v>5.7954545454545453E-2</v>
      </c>
      <c r="N79">
        <v>30</v>
      </c>
      <c r="O79">
        <f t="shared" si="4"/>
        <v>1.7386363636363635</v>
      </c>
      <c r="R79" s="7">
        <v>0.57753352750336928</v>
      </c>
      <c r="S79">
        <f t="shared" si="5"/>
        <v>1.0041207921365398</v>
      </c>
    </row>
    <row r="80" spans="1:19" x14ac:dyDescent="0.25">
      <c r="A80">
        <v>12399</v>
      </c>
      <c r="B80">
        <v>11841</v>
      </c>
      <c r="C80" t="s">
        <v>513</v>
      </c>
      <c r="D80" t="s">
        <v>514</v>
      </c>
      <c r="E80" t="s">
        <v>94</v>
      </c>
      <c r="F80">
        <v>106</v>
      </c>
      <c r="G80" s="6">
        <v>-1784.12</v>
      </c>
      <c r="H80" s="6">
        <v>1784.12</v>
      </c>
      <c r="I80" t="s">
        <v>374</v>
      </c>
      <c r="J80" t="s">
        <v>28</v>
      </c>
      <c r="K80" t="s">
        <v>121</v>
      </c>
      <c r="L80">
        <v>7</v>
      </c>
      <c r="M80">
        <f t="shared" si="3"/>
        <v>1.3257575757575758E-3</v>
      </c>
      <c r="N80">
        <v>30</v>
      </c>
      <c r="O80">
        <f t="shared" si="4"/>
        <v>3.9772727272727272E-2</v>
      </c>
      <c r="R80" s="7">
        <v>0.57746878594702744</v>
      </c>
      <c r="S80">
        <f t="shared" si="5"/>
        <v>2.2967508531984045E-2</v>
      </c>
    </row>
    <row r="81" spans="1:19" x14ac:dyDescent="0.25">
      <c r="A81">
        <v>69300</v>
      </c>
      <c r="B81">
        <v>25772</v>
      </c>
      <c r="C81" t="s">
        <v>616</v>
      </c>
      <c r="D81" t="s">
        <v>617</v>
      </c>
      <c r="E81" t="s">
        <v>94</v>
      </c>
      <c r="F81">
        <v>106</v>
      </c>
      <c r="G81" s="6">
        <v>-1753.83</v>
      </c>
      <c r="H81" s="6">
        <v>1753.83</v>
      </c>
      <c r="I81" t="s">
        <v>374</v>
      </c>
      <c r="J81" t="s">
        <v>28</v>
      </c>
      <c r="K81" t="s">
        <v>121</v>
      </c>
      <c r="L81">
        <v>491</v>
      </c>
      <c r="M81">
        <f t="shared" si="3"/>
        <v>9.2992424242424238E-2</v>
      </c>
      <c r="N81">
        <v>30</v>
      </c>
      <c r="O81">
        <f t="shared" si="4"/>
        <v>2.7897727272727271</v>
      </c>
      <c r="R81" s="7">
        <v>0.57745560231452642</v>
      </c>
      <c r="S81">
        <f t="shared" si="5"/>
        <v>1.6109698905479117</v>
      </c>
    </row>
    <row r="82" spans="1:19" x14ac:dyDescent="0.25">
      <c r="A82">
        <v>66055</v>
      </c>
      <c r="B82">
        <v>43387</v>
      </c>
      <c r="C82" t="s">
        <v>617</v>
      </c>
      <c r="D82" t="s">
        <v>591</v>
      </c>
      <c r="E82" t="s">
        <v>94</v>
      </c>
      <c r="F82">
        <v>106</v>
      </c>
      <c r="G82" s="6">
        <v>-1754.09</v>
      </c>
      <c r="H82" s="6">
        <v>1754.09</v>
      </c>
      <c r="I82" t="s">
        <v>374</v>
      </c>
      <c r="J82" t="s">
        <v>28</v>
      </c>
      <c r="K82" t="s">
        <v>121</v>
      </c>
      <c r="L82">
        <v>324</v>
      </c>
      <c r="M82">
        <f t="shared" si="3"/>
        <v>6.1363636363636363E-2</v>
      </c>
      <c r="N82">
        <v>30</v>
      </c>
      <c r="O82">
        <f t="shared" si="4"/>
        <v>1.8409090909090908</v>
      </c>
      <c r="R82" s="7">
        <v>0.57737000895466362</v>
      </c>
      <c r="S82">
        <f t="shared" si="5"/>
        <v>1.0628856983029034</v>
      </c>
    </row>
    <row r="83" spans="1:19" x14ac:dyDescent="0.25">
      <c r="A83">
        <v>21894</v>
      </c>
      <c r="B83">
        <v>20141</v>
      </c>
      <c r="C83" t="s">
        <v>591</v>
      </c>
      <c r="D83" t="s">
        <v>590</v>
      </c>
      <c r="E83" t="s">
        <v>94</v>
      </c>
      <c r="F83">
        <v>106</v>
      </c>
      <c r="G83" s="6">
        <v>-1754.17</v>
      </c>
      <c r="H83" s="6">
        <v>1754.17</v>
      </c>
      <c r="I83" t="s">
        <v>374</v>
      </c>
      <c r="J83" t="s">
        <v>28</v>
      </c>
      <c r="K83" t="s">
        <v>121</v>
      </c>
      <c r="L83">
        <v>18</v>
      </c>
      <c r="M83">
        <f t="shared" si="3"/>
        <v>3.4090909090909089E-3</v>
      </c>
      <c r="N83">
        <v>8</v>
      </c>
      <c r="O83">
        <f t="shared" si="4"/>
        <v>2.7272727272727271E-2</v>
      </c>
      <c r="R83" s="7">
        <v>0.57734367764087047</v>
      </c>
      <c r="S83">
        <f t="shared" si="5"/>
        <v>1.574573666293283E-2</v>
      </c>
    </row>
    <row r="84" spans="1:19" x14ac:dyDescent="0.25">
      <c r="A84">
        <v>55177</v>
      </c>
      <c r="B84">
        <v>20140</v>
      </c>
      <c r="C84" t="s">
        <v>590</v>
      </c>
      <c r="D84" t="s">
        <v>440</v>
      </c>
      <c r="E84" t="s">
        <v>94</v>
      </c>
      <c r="F84">
        <v>106</v>
      </c>
      <c r="G84" s="6">
        <v>-1754.25</v>
      </c>
      <c r="H84" s="6">
        <v>1754.25</v>
      </c>
      <c r="I84" t="s">
        <v>374</v>
      </c>
      <c r="J84" t="s">
        <v>28</v>
      </c>
      <c r="K84" t="s">
        <v>121</v>
      </c>
      <c r="L84">
        <v>161</v>
      </c>
      <c r="M84">
        <f t="shared" si="3"/>
        <v>3.0492424242424241E-2</v>
      </c>
      <c r="N84">
        <v>30</v>
      </c>
      <c r="O84">
        <f t="shared" si="4"/>
        <v>0.91477272727272718</v>
      </c>
      <c r="R84" s="7">
        <v>0.57731734872867946</v>
      </c>
      <c r="S84">
        <f t="shared" si="5"/>
        <v>0.52811416559839419</v>
      </c>
    </row>
    <row r="85" spans="1:19" x14ac:dyDescent="0.25">
      <c r="A85">
        <v>42007</v>
      </c>
      <c r="B85">
        <v>4645</v>
      </c>
      <c r="C85" t="s">
        <v>440</v>
      </c>
      <c r="D85" t="s">
        <v>420</v>
      </c>
      <c r="E85" t="s">
        <v>94</v>
      </c>
      <c r="F85">
        <v>106</v>
      </c>
      <c r="G85" s="6">
        <v>-1703.1</v>
      </c>
      <c r="H85" s="6">
        <v>1703.1</v>
      </c>
      <c r="I85" t="s">
        <v>374</v>
      </c>
      <c r="J85" t="s">
        <v>28</v>
      </c>
      <c r="K85" t="s">
        <v>121</v>
      </c>
      <c r="L85">
        <v>53</v>
      </c>
      <c r="M85">
        <f t="shared" si="3"/>
        <v>1.0037878787878788E-2</v>
      </c>
      <c r="N85">
        <v>30</v>
      </c>
      <c r="O85">
        <f t="shared" si="4"/>
        <v>0.30113636363636365</v>
      </c>
      <c r="R85" s="7">
        <v>0.57681650533560402</v>
      </c>
      <c r="S85">
        <f t="shared" si="5"/>
        <v>0.17370042490219895</v>
      </c>
    </row>
    <row r="86" spans="1:19" x14ac:dyDescent="0.25">
      <c r="A86">
        <v>35801</v>
      </c>
      <c r="B86">
        <v>3673</v>
      </c>
      <c r="C86" t="s">
        <v>420</v>
      </c>
      <c r="D86" t="s">
        <v>421</v>
      </c>
      <c r="E86" t="s">
        <v>94</v>
      </c>
      <c r="F86">
        <v>106</v>
      </c>
      <c r="G86" s="6">
        <v>-1703.18</v>
      </c>
      <c r="H86" s="6">
        <v>1703.18</v>
      </c>
      <c r="I86" t="s">
        <v>374</v>
      </c>
      <c r="J86" t="s">
        <v>28</v>
      </c>
      <c r="K86" t="s">
        <v>121</v>
      </c>
      <c r="L86">
        <v>33</v>
      </c>
      <c r="M86">
        <f t="shared" si="3"/>
        <v>6.2500000000000003E-3</v>
      </c>
      <c r="N86">
        <v>8</v>
      </c>
      <c r="O86">
        <f t="shared" si="4"/>
        <v>0.05</v>
      </c>
      <c r="R86" s="7">
        <v>0.57678941171048703</v>
      </c>
      <c r="S86">
        <f t="shared" si="5"/>
        <v>2.8839470585524354E-2</v>
      </c>
    </row>
    <row r="87" spans="1:19" x14ac:dyDescent="0.25">
      <c r="A87">
        <v>69479</v>
      </c>
      <c r="B87">
        <v>23270</v>
      </c>
      <c r="C87" t="s">
        <v>421</v>
      </c>
      <c r="D87" t="s">
        <v>604</v>
      </c>
      <c r="E87" t="s">
        <v>94</v>
      </c>
      <c r="F87">
        <v>106</v>
      </c>
      <c r="G87" s="6">
        <v>-1703.26</v>
      </c>
      <c r="H87" s="6">
        <v>1703.26</v>
      </c>
      <c r="I87" t="s">
        <v>374</v>
      </c>
      <c r="J87" t="s">
        <v>28</v>
      </c>
      <c r="K87" t="s">
        <v>121</v>
      </c>
      <c r="L87">
        <v>506</v>
      </c>
      <c r="M87">
        <f t="shared" si="3"/>
        <v>9.583333333333334E-2</v>
      </c>
      <c r="N87">
        <v>30</v>
      </c>
      <c r="O87">
        <f t="shared" si="4"/>
        <v>2.875</v>
      </c>
      <c r="R87" s="7">
        <v>0.57676232063047761</v>
      </c>
      <c r="S87">
        <f t="shared" si="5"/>
        <v>1.6581916718126231</v>
      </c>
    </row>
    <row r="88" spans="1:19" x14ac:dyDescent="0.25">
      <c r="A88">
        <v>55606</v>
      </c>
      <c r="B88">
        <v>24005</v>
      </c>
      <c r="C88" t="s">
        <v>730</v>
      </c>
      <c r="D88" t="s">
        <v>731</v>
      </c>
      <c r="E88" t="s">
        <v>239</v>
      </c>
      <c r="F88">
        <v>140</v>
      </c>
      <c r="G88">
        <v>44.78</v>
      </c>
      <c r="H88">
        <v>44.78</v>
      </c>
      <c r="I88" t="s">
        <v>374</v>
      </c>
      <c r="J88" t="s">
        <v>28</v>
      </c>
      <c r="K88" t="s">
        <v>121</v>
      </c>
      <c r="L88">
        <v>166</v>
      </c>
      <c r="M88">
        <f t="shared" si="3"/>
        <v>3.1439393939393941E-2</v>
      </c>
      <c r="N88">
        <v>8</v>
      </c>
      <c r="O88">
        <f t="shared" si="4"/>
        <v>0.25151515151515152</v>
      </c>
      <c r="R88" s="7">
        <v>0.57623971862438594</v>
      </c>
      <c r="S88">
        <f t="shared" si="5"/>
        <v>0.14493302013886072</v>
      </c>
    </row>
    <row r="89" spans="1:19" x14ac:dyDescent="0.25">
      <c r="A89">
        <v>57227</v>
      </c>
      <c r="B89">
        <v>13326</v>
      </c>
      <c r="C89" t="s">
        <v>701</v>
      </c>
      <c r="D89" t="s">
        <v>667</v>
      </c>
      <c r="E89" t="s">
        <v>94</v>
      </c>
      <c r="F89">
        <v>34.5</v>
      </c>
      <c r="G89">
        <v>-50.3</v>
      </c>
      <c r="H89">
        <v>50.3</v>
      </c>
      <c r="I89" t="s">
        <v>374</v>
      </c>
      <c r="J89" t="s">
        <v>28</v>
      </c>
      <c r="K89" t="s">
        <v>121</v>
      </c>
      <c r="L89">
        <v>186</v>
      </c>
      <c r="M89">
        <f t="shared" si="3"/>
        <v>3.5227272727272725E-2</v>
      </c>
      <c r="N89">
        <v>8</v>
      </c>
      <c r="O89">
        <f t="shared" si="4"/>
        <v>0.2818181818181818</v>
      </c>
      <c r="R89" s="7">
        <v>0.57514285990686931</v>
      </c>
      <c r="S89">
        <f t="shared" si="5"/>
        <v>0.16208571506466316</v>
      </c>
    </row>
    <row r="90" spans="1:19" x14ac:dyDescent="0.25">
      <c r="A90">
        <v>20856</v>
      </c>
      <c r="B90">
        <v>2353</v>
      </c>
      <c r="C90" t="s">
        <v>667</v>
      </c>
      <c r="D90" t="s">
        <v>668</v>
      </c>
      <c r="E90" t="s">
        <v>94</v>
      </c>
      <c r="F90">
        <v>34.5</v>
      </c>
      <c r="G90">
        <v>-50.38</v>
      </c>
      <c r="H90">
        <v>50.38</v>
      </c>
      <c r="I90" t="s">
        <v>374</v>
      </c>
      <c r="J90" t="s">
        <v>28</v>
      </c>
      <c r="K90" t="s">
        <v>121</v>
      </c>
      <c r="L90">
        <v>14</v>
      </c>
      <c r="M90">
        <f t="shared" si="3"/>
        <v>2.6515151515151517E-3</v>
      </c>
      <c r="N90">
        <v>8</v>
      </c>
      <c r="O90">
        <f t="shared" si="4"/>
        <v>2.1212121212121213E-2</v>
      </c>
      <c r="R90" s="7">
        <v>0.57422957231670346</v>
      </c>
      <c r="S90">
        <f t="shared" si="5"/>
        <v>1.2180627291566437E-2</v>
      </c>
    </row>
    <row r="91" spans="1:19" x14ac:dyDescent="0.25">
      <c r="A91">
        <v>49186</v>
      </c>
      <c r="B91">
        <v>40579</v>
      </c>
      <c r="C91" t="s">
        <v>760</v>
      </c>
      <c r="D91" t="s">
        <v>742</v>
      </c>
      <c r="E91" t="s">
        <v>27</v>
      </c>
      <c r="F91">
        <v>99</v>
      </c>
      <c r="G91">
        <v>121.5</v>
      </c>
      <c r="H91">
        <v>121.5</v>
      </c>
      <c r="I91" t="s">
        <v>374</v>
      </c>
      <c r="J91" t="s">
        <v>28</v>
      </c>
      <c r="K91" t="s">
        <v>121</v>
      </c>
      <c r="L91">
        <v>101</v>
      </c>
      <c r="M91">
        <f t="shared" si="3"/>
        <v>1.9128787878787877E-2</v>
      </c>
      <c r="N91">
        <v>24</v>
      </c>
      <c r="O91">
        <f t="shared" si="4"/>
        <v>0.45909090909090905</v>
      </c>
      <c r="R91" s="7">
        <v>0.57382075676851851</v>
      </c>
      <c r="S91">
        <f t="shared" si="5"/>
        <v>0.26343589288009256</v>
      </c>
    </row>
    <row r="92" spans="1:19" x14ac:dyDescent="0.25">
      <c r="A92">
        <v>37788</v>
      </c>
      <c r="B92">
        <v>42345</v>
      </c>
      <c r="C92" t="s">
        <v>668</v>
      </c>
      <c r="D92" t="s">
        <v>760</v>
      </c>
      <c r="E92" t="s">
        <v>27</v>
      </c>
      <c r="F92">
        <v>99</v>
      </c>
      <c r="G92">
        <v>121.58</v>
      </c>
      <c r="H92">
        <v>121.58</v>
      </c>
      <c r="I92" t="s">
        <v>374</v>
      </c>
      <c r="J92" t="s">
        <v>28</v>
      </c>
      <c r="K92" t="s">
        <v>121</v>
      </c>
      <c r="L92">
        <v>37</v>
      </c>
      <c r="M92">
        <f t="shared" si="3"/>
        <v>7.0075757575757576E-3</v>
      </c>
      <c r="N92">
        <v>24</v>
      </c>
      <c r="O92">
        <f t="shared" si="4"/>
        <v>0.16818181818181818</v>
      </c>
      <c r="R92" s="7">
        <v>0.57344318101147396</v>
      </c>
      <c r="S92">
        <f t="shared" si="5"/>
        <v>9.6442716806475162E-2</v>
      </c>
    </row>
    <row r="93" spans="1:19" x14ac:dyDescent="0.25">
      <c r="A93">
        <v>70076</v>
      </c>
      <c r="B93">
        <v>37591</v>
      </c>
      <c r="C93" t="s">
        <v>709</v>
      </c>
      <c r="D93" t="s">
        <v>668</v>
      </c>
      <c r="E93" t="s">
        <v>27</v>
      </c>
      <c r="F93">
        <v>99</v>
      </c>
      <c r="G93">
        <v>172.03</v>
      </c>
      <c r="H93">
        <v>172.03</v>
      </c>
      <c r="I93" t="s">
        <v>374</v>
      </c>
      <c r="J93" t="s">
        <v>28</v>
      </c>
      <c r="K93" t="s">
        <v>121</v>
      </c>
      <c r="L93">
        <v>591</v>
      </c>
      <c r="M93">
        <f t="shared" si="3"/>
        <v>0.11193181818181819</v>
      </c>
      <c r="N93">
        <v>24</v>
      </c>
      <c r="O93">
        <f t="shared" si="4"/>
        <v>2.6863636363636365</v>
      </c>
      <c r="R93" s="7">
        <v>0.57344014300232826</v>
      </c>
      <c r="S93">
        <f t="shared" si="5"/>
        <v>1.5404687477926182</v>
      </c>
    </row>
    <row r="94" spans="1:19" x14ac:dyDescent="0.25">
      <c r="A94">
        <v>26542</v>
      </c>
      <c r="B94">
        <v>346241</v>
      </c>
      <c r="C94" t="s">
        <v>753</v>
      </c>
      <c r="D94" t="s">
        <v>741</v>
      </c>
      <c r="E94" t="s">
        <v>70</v>
      </c>
      <c r="F94">
        <v>34.5</v>
      </c>
      <c r="G94">
        <v>-132.69999999999999</v>
      </c>
      <c r="H94">
        <v>132.69999999999999</v>
      </c>
      <c r="I94" t="s">
        <v>374</v>
      </c>
      <c r="J94" t="s">
        <v>28</v>
      </c>
      <c r="K94" t="s">
        <v>121</v>
      </c>
      <c r="L94">
        <v>22</v>
      </c>
      <c r="M94">
        <f t="shared" si="3"/>
        <v>4.1666666666666666E-3</v>
      </c>
      <c r="N94">
        <v>24</v>
      </c>
      <c r="O94">
        <f t="shared" si="4"/>
        <v>0.1</v>
      </c>
      <c r="R94" s="7">
        <v>0.57294412867370015</v>
      </c>
      <c r="S94">
        <f t="shared" si="5"/>
        <v>5.7294412867370019E-2</v>
      </c>
    </row>
    <row r="95" spans="1:19" x14ac:dyDescent="0.25">
      <c r="A95">
        <v>64913</v>
      </c>
      <c r="B95">
        <v>29923</v>
      </c>
      <c r="C95" t="s">
        <v>741</v>
      </c>
      <c r="D95" t="s">
        <v>742</v>
      </c>
      <c r="E95" t="s">
        <v>27</v>
      </c>
      <c r="F95">
        <v>99</v>
      </c>
      <c r="G95">
        <v>-132.78</v>
      </c>
      <c r="H95">
        <v>132.78</v>
      </c>
      <c r="I95" t="s">
        <v>374</v>
      </c>
      <c r="J95" t="s">
        <v>28</v>
      </c>
      <c r="K95" t="s">
        <v>121</v>
      </c>
      <c r="L95">
        <v>288</v>
      </c>
      <c r="M95">
        <f t="shared" si="3"/>
        <v>5.4545454545454543E-2</v>
      </c>
      <c r="N95">
        <v>24</v>
      </c>
      <c r="O95">
        <f t="shared" si="4"/>
        <v>1.3090909090909091</v>
      </c>
      <c r="R95" s="7">
        <v>0.5725989296204248</v>
      </c>
      <c r="S95">
        <f t="shared" si="5"/>
        <v>0.74958405332128342</v>
      </c>
    </row>
    <row r="96" spans="1:19" x14ac:dyDescent="0.25">
      <c r="A96">
        <v>62174</v>
      </c>
      <c r="B96">
        <v>14736</v>
      </c>
      <c r="C96" t="s">
        <v>708</v>
      </c>
      <c r="D96" t="s">
        <v>709</v>
      </c>
      <c r="E96" t="s">
        <v>27</v>
      </c>
      <c r="F96">
        <v>99</v>
      </c>
      <c r="G96">
        <v>172.29</v>
      </c>
      <c r="H96">
        <v>172.29</v>
      </c>
      <c r="I96" t="s">
        <v>374</v>
      </c>
      <c r="J96" t="s">
        <v>28</v>
      </c>
      <c r="K96" t="s">
        <v>121</v>
      </c>
      <c r="L96">
        <v>240</v>
      </c>
      <c r="M96">
        <f t="shared" si="3"/>
        <v>4.5454545454545456E-2</v>
      </c>
      <c r="N96">
        <v>24</v>
      </c>
      <c r="O96">
        <f t="shared" si="4"/>
        <v>1.0909090909090908</v>
      </c>
      <c r="R96" s="7">
        <v>0.57257477393168799</v>
      </c>
      <c r="S96">
        <f t="shared" si="5"/>
        <v>0.62462702610729592</v>
      </c>
    </row>
    <row r="97" spans="1:19" x14ac:dyDescent="0.25">
      <c r="A97">
        <v>45587</v>
      </c>
      <c r="B97">
        <v>43136</v>
      </c>
      <c r="C97" t="s">
        <v>542</v>
      </c>
      <c r="D97" t="s">
        <v>708</v>
      </c>
      <c r="E97" t="s">
        <v>27</v>
      </c>
      <c r="F97">
        <v>106</v>
      </c>
      <c r="G97">
        <v>172.37</v>
      </c>
      <c r="H97">
        <v>172.37</v>
      </c>
      <c r="I97" t="s">
        <v>374</v>
      </c>
      <c r="J97" t="s">
        <v>28</v>
      </c>
      <c r="K97" t="s">
        <v>121</v>
      </c>
      <c r="L97">
        <v>86</v>
      </c>
      <c r="M97">
        <f t="shared" si="3"/>
        <v>1.6287878787878789E-2</v>
      </c>
      <c r="N97">
        <v>24</v>
      </c>
      <c r="O97">
        <f t="shared" si="4"/>
        <v>0.39090909090909093</v>
      </c>
      <c r="R97" s="7">
        <v>0.57230903173806646</v>
      </c>
      <c r="S97">
        <f t="shared" si="5"/>
        <v>0.22372080331578964</v>
      </c>
    </row>
    <row r="98" spans="1:19" x14ac:dyDescent="0.25">
      <c r="A98">
        <v>67497</v>
      </c>
      <c r="B98">
        <v>35169</v>
      </c>
      <c r="C98" t="s">
        <v>752</v>
      </c>
      <c r="D98" t="s">
        <v>753</v>
      </c>
      <c r="E98" t="s">
        <v>70</v>
      </c>
      <c r="F98">
        <v>120</v>
      </c>
      <c r="G98">
        <v>-186.21</v>
      </c>
      <c r="H98">
        <v>186.21</v>
      </c>
      <c r="I98" t="s">
        <v>374</v>
      </c>
      <c r="J98" t="s">
        <v>28</v>
      </c>
      <c r="K98" t="s">
        <v>121</v>
      </c>
      <c r="L98">
        <v>430</v>
      </c>
      <c r="M98">
        <f t="shared" si="3"/>
        <v>8.1439393939393936E-2</v>
      </c>
      <c r="N98">
        <v>24</v>
      </c>
      <c r="O98">
        <f t="shared" si="4"/>
        <v>1.9545454545454546</v>
      </c>
      <c r="R98" s="7">
        <v>0.57105002416626383</v>
      </c>
      <c r="S98">
        <f t="shared" si="5"/>
        <v>1.1161432290522431</v>
      </c>
    </row>
    <row r="99" spans="1:19" x14ac:dyDescent="0.25">
      <c r="A99">
        <v>12131</v>
      </c>
      <c r="B99">
        <v>42354</v>
      </c>
      <c r="C99" t="s">
        <v>711</v>
      </c>
      <c r="D99" t="s">
        <v>541</v>
      </c>
      <c r="E99" t="s">
        <v>94</v>
      </c>
      <c r="F99">
        <v>34.5</v>
      </c>
      <c r="G99">
        <v>59.48</v>
      </c>
      <c r="H99">
        <v>59.48</v>
      </c>
      <c r="I99" t="s">
        <v>374</v>
      </c>
      <c r="J99" t="s">
        <v>28</v>
      </c>
      <c r="K99" t="s">
        <v>121</v>
      </c>
      <c r="L99">
        <v>7</v>
      </c>
      <c r="M99">
        <f t="shared" si="3"/>
        <v>1.3257575757575758E-3</v>
      </c>
      <c r="N99">
        <v>8</v>
      </c>
      <c r="O99">
        <f t="shared" si="4"/>
        <v>1.0606060606060607E-2</v>
      </c>
      <c r="R99" s="7">
        <v>0.56808165744586425</v>
      </c>
      <c r="S99">
        <f t="shared" si="5"/>
        <v>6.0251084880621969E-3</v>
      </c>
    </row>
    <row r="100" spans="1:19" x14ac:dyDescent="0.25">
      <c r="A100">
        <v>16239</v>
      </c>
      <c r="B100">
        <v>14738</v>
      </c>
      <c r="C100" t="s">
        <v>710</v>
      </c>
      <c r="D100" t="s">
        <v>711</v>
      </c>
      <c r="E100" t="s">
        <v>94</v>
      </c>
      <c r="F100">
        <v>34.5</v>
      </c>
      <c r="G100">
        <v>59.56</v>
      </c>
      <c r="H100">
        <v>59.56</v>
      </c>
      <c r="I100" t="s">
        <v>374</v>
      </c>
      <c r="J100" t="s">
        <v>28</v>
      </c>
      <c r="K100" t="s">
        <v>121</v>
      </c>
      <c r="L100">
        <v>11</v>
      </c>
      <c r="M100">
        <f t="shared" si="3"/>
        <v>2.0833333333333333E-3</v>
      </c>
      <c r="N100">
        <v>8</v>
      </c>
      <c r="O100">
        <f t="shared" si="4"/>
        <v>1.6666666666666666E-2</v>
      </c>
      <c r="R100" s="7">
        <v>0.56731861962525187</v>
      </c>
      <c r="S100">
        <f t="shared" si="5"/>
        <v>9.4553103270875304E-3</v>
      </c>
    </row>
    <row r="101" spans="1:19" x14ac:dyDescent="0.25">
      <c r="A101">
        <v>69542</v>
      </c>
      <c r="B101">
        <v>25606</v>
      </c>
      <c r="C101" t="s">
        <v>733</v>
      </c>
      <c r="D101" t="s">
        <v>719</v>
      </c>
      <c r="E101" t="s">
        <v>70</v>
      </c>
      <c r="F101">
        <v>34.5</v>
      </c>
      <c r="G101">
        <v>-37.950000000000003</v>
      </c>
      <c r="H101">
        <v>37.950000000000003</v>
      </c>
      <c r="I101" t="s">
        <v>374</v>
      </c>
      <c r="J101" t="s">
        <v>28</v>
      </c>
      <c r="K101" t="s">
        <v>121</v>
      </c>
      <c r="L101">
        <v>537</v>
      </c>
      <c r="M101">
        <f t="shared" si="3"/>
        <v>0.10170454545454545</v>
      </c>
      <c r="N101">
        <v>8</v>
      </c>
      <c r="O101">
        <f t="shared" si="4"/>
        <v>0.8136363636363636</v>
      </c>
      <c r="R101" s="7">
        <v>0.56698110088932796</v>
      </c>
      <c r="S101">
        <f t="shared" si="5"/>
        <v>0.46131644117813503</v>
      </c>
    </row>
    <row r="102" spans="1:19" x14ac:dyDescent="0.25">
      <c r="A102">
        <v>68981</v>
      </c>
      <c r="B102">
        <v>37763</v>
      </c>
      <c r="C102" t="s">
        <v>728</v>
      </c>
      <c r="D102" t="s">
        <v>722</v>
      </c>
      <c r="E102" t="s">
        <v>94</v>
      </c>
      <c r="F102">
        <v>34.5</v>
      </c>
      <c r="G102">
        <v>-42.28</v>
      </c>
      <c r="H102">
        <v>42.28</v>
      </c>
      <c r="I102" t="s">
        <v>374</v>
      </c>
      <c r="J102" t="s">
        <v>28</v>
      </c>
      <c r="K102" t="s">
        <v>121</v>
      </c>
      <c r="L102">
        <v>463</v>
      </c>
      <c r="M102">
        <f t="shared" si="3"/>
        <v>8.7689393939393942E-2</v>
      </c>
      <c r="N102">
        <v>8</v>
      </c>
      <c r="O102">
        <f t="shared" si="4"/>
        <v>0.70151515151515154</v>
      </c>
      <c r="R102" s="7">
        <v>0.56665616061599999</v>
      </c>
      <c r="S102">
        <f t="shared" si="5"/>
        <v>0.3975178823715273</v>
      </c>
    </row>
    <row r="103" spans="1:19" x14ac:dyDescent="0.25">
      <c r="A103">
        <v>5814</v>
      </c>
      <c r="B103">
        <v>17493</v>
      </c>
      <c r="C103" t="s">
        <v>718</v>
      </c>
      <c r="D103" t="s">
        <v>719</v>
      </c>
      <c r="E103" t="s">
        <v>94</v>
      </c>
      <c r="F103">
        <v>34.5</v>
      </c>
      <c r="G103">
        <v>38.03</v>
      </c>
      <c r="H103">
        <v>38.03</v>
      </c>
      <c r="I103" t="s">
        <v>374</v>
      </c>
      <c r="J103" t="s">
        <v>28</v>
      </c>
      <c r="K103" t="s">
        <v>121</v>
      </c>
      <c r="L103">
        <v>4</v>
      </c>
      <c r="M103">
        <f t="shared" si="3"/>
        <v>7.5757575757575758E-4</v>
      </c>
      <c r="N103">
        <v>8</v>
      </c>
      <c r="O103">
        <f t="shared" si="4"/>
        <v>6.0606060606060606E-3</v>
      </c>
      <c r="R103" s="7">
        <v>0.56578839807388892</v>
      </c>
      <c r="S103">
        <f t="shared" si="5"/>
        <v>3.4290205943872058E-3</v>
      </c>
    </row>
    <row r="104" spans="1:19" x14ac:dyDescent="0.25">
      <c r="A104">
        <v>32776</v>
      </c>
      <c r="B104">
        <v>346232</v>
      </c>
      <c r="C104" t="s">
        <v>753</v>
      </c>
      <c r="D104" t="s">
        <v>733</v>
      </c>
      <c r="E104" t="s">
        <v>70</v>
      </c>
      <c r="F104">
        <v>34.5</v>
      </c>
      <c r="G104">
        <v>-53.59</v>
      </c>
      <c r="H104">
        <v>53.59</v>
      </c>
      <c r="I104" t="s">
        <v>374</v>
      </c>
      <c r="J104" t="s">
        <v>28</v>
      </c>
      <c r="K104" t="s">
        <v>121</v>
      </c>
      <c r="L104">
        <v>28</v>
      </c>
      <c r="M104">
        <f t="shared" si="3"/>
        <v>5.3030303030303034E-3</v>
      </c>
      <c r="N104">
        <v>8</v>
      </c>
      <c r="O104">
        <f t="shared" si="4"/>
        <v>4.2424242424242427E-2</v>
      </c>
      <c r="R104" s="7">
        <v>0.56550735445045708</v>
      </c>
      <c r="S104">
        <f t="shared" si="5"/>
        <v>2.3991221097898179E-2</v>
      </c>
    </row>
    <row r="105" spans="1:19" x14ac:dyDescent="0.25">
      <c r="A105">
        <v>22818</v>
      </c>
      <c r="B105">
        <v>15475</v>
      </c>
      <c r="C105" t="s">
        <v>712</v>
      </c>
      <c r="D105" t="s">
        <v>710</v>
      </c>
      <c r="E105" t="s">
        <v>94</v>
      </c>
      <c r="F105">
        <v>34.5</v>
      </c>
      <c r="G105">
        <v>60.02</v>
      </c>
      <c r="H105">
        <v>60.02</v>
      </c>
      <c r="I105" t="s">
        <v>374</v>
      </c>
      <c r="J105" t="s">
        <v>28</v>
      </c>
      <c r="K105" t="s">
        <v>121</v>
      </c>
      <c r="L105">
        <v>16</v>
      </c>
      <c r="M105">
        <f t="shared" si="3"/>
        <v>3.0303030303030303E-3</v>
      </c>
      <c r="N105">
        <v>8</v>
      </c>
      <c r="O105">
        <f t="shared" si="4"/>
        <v>2.4242424242424242E-2</v>
      </c>
      <c r="R105" s="7">
        <v>0.56297062620593141</v>
      </c>
      <c r="S105">
        <f t="shared" si="5"/>
        <v>1.3647772756507429E-2</v>
      </c>
    </row>
    <row r="106" spans="1:19" x14ac:dyDescent="0.25">
      <c r="A106">
        <v>14107</v>
      </c>
      <c r="B106">
        <v>42361</v>
      </c>
      <c r="C106" t="s">
        <v>707</v>
      </c>
      <c r="D106" t="s">
        <v>712</v>
      </c>
      <c r="E106" t="s">
        <v>94</v>
      </c>
      <c r="F106">
        <v>34.5</v>
      </c>
      <c r="G106">
        <v>60.1</v>
      </c>
      <c r="H106">
        <v>60.1</v>
      </c>
      <c r="I106" t="s">
        <v>374</v>
      </c>
      <c r="J106" t="s">
        <v>28</v>
      </c>
      <c r="K106" t="s">
        <v>121</v>
      </c>
      <c r="L106">
        <v>9</v>
      </c>
      <c r="M106">
        <f t="shared" si="3"/>
        <v>1.7045454545454545E-3</v>
      </c>
      <c r="N106">
        <v>8</v>
      </c>
      <c r="O106">
        <f t="shared" si="4"/>
        <v>1.3636363636363636E-2</v>
      </c>
      <c r="R106" s="7">
        <v>0.56222124766855242</v>
      </c>
      <c r="S106">
        <f t="shared" si="5"/>
        <v>7.6666533772984415E-3</v>
      </c>
    </row>
    <row r="107" spans="1:19" x14ac:dyDescent="0.25">
      <c r="A107">
        <v>34372</v>
      </c>
      <c r="B107">
        <v>14722</v>
      </c>
      <c r="C107" t="s">
        <v>706</v>
      </c>
      <c r="D107" t="s">
        <v>707</v>
      </c>
      <c r="E107" t="s">
        <v>94</v>
      </c>
      <c r="F107">
        <v>34.5</v>
      </c>
      <c r="G107">
        <v>51.24</v>
      </c>
      <c r="H107">
        <v>51.24</v>
      </c>
      <c r="I107" t="s">
        <v>374</v>
      </c>
      <c r="J107" t="s">
        <v>28</v>
      </c>
      <c r="K107" t="s">
        <v>121</v>
      </c>
      <c r="L107">
        <v>31</v>
      </c>
      <c r="M107">
        <f t="shared" si="3"/>
        <v>5.8712121212121209E-3</v>
      </c>
      <c r="N107">
        <v>8</v>
      </c>
      <c r="O107">
        <f t="shared" si="4"/>
        <v>4.6969696969696967E-2</v>
      </c>
      <c r="R107" s="7">
        <v>0.56052053936666668</v>
      </c>
      <c r="S107">
        <f t="shared" si="5"/>
        <v>2.6327479879343432E-2</v>
      </c>
    </row>
    <row r="108" spans="1:19" x14ac:dyDescent="0.25">
      <c r="A108">
        <v>58375</v>
      </c>
      <c r="B108">
        <v>38083</v>
      </c>
      <c r="C108" t="s">
        <v>669</v>
      </c>
      <c r="D108" t="s">
        <v>706</v>
      </c>
      <c r="E108" t="s">
        <v>94</v>
      </c>
      <c r="F108">
        <v>34.5</v>
      </c>
      <c r="G108">
        <v>51.66</v>
      </c>
      <c r="H108">
        <v>51.66</v>
      </c>
      <c r="I108" t="s">
        <v>374</v>
      </c>
      <c r="J108" t="s">
        <v>28</v>
      </c>
      <c r="K108" t="s">
        <v>121</v>
      </c>
      <c r="L108">
        <v>196</v>
      </c>
      <c r="M108">
        <f t="shared" si="3"/>
        <v>3.7121212121212124E-2</v>
      </c>
      <c r="N108">
        <v>8</v>
      </c>
      <c r="O108">
        <f t="shared" si="4"/>
        <v>0.29696969696969699</v>
      </c>
      <c r="R108" s="7">
        <v>0.55596346181084022</v>
      </c>
      <c r="S108">
        <f t="shared" si="5"/>
        <v>0.16510430078018892</v>
      </c>
    </row>
    <row r="109" spans="1:19" x14ac:dyDescent="0.25">
      <c r="A109">
        <v>38349</v>
      </c>
      <c r="B109">
        <v>21614</v>
      </c>
      <c r="C109" t="s">
        <v>722</v>
      </c>
      <c r="D109" t="s">
        <v>687</v>
      </c>
      <c r="E109" t="s">
        <v>94</v>
      </c>
      <c r="F109">
        <v>34.5</v>
      </c>
      <c r="G109">
        <v>-43.25</v>
      </c>
      <c r="H109">
        <v>43.25</v>
      </c>
      <c r="I109" t="s">
        <v>374</v>
      </c>
      <c r="J109" t="s">
        <v>28</v>
      </c>
      <c r="K109" t="s">
        <v>121</v>
      </c>
      <c r="L109">
        <v>39</v>
      </c>
      <c r="M109">
        <f t="shared" si="3"/>
        <v>7.3863636363636362E-3</v>
      </c>
      <c r="N109">
        <v>8</v>
      </c>
      <c r="O109">
        <f t="shared" si="4"/>
        <v>5.909090909090909E-2</v>
      </c>
      <c r="R109" s="7">
        <v>0.55394734036634641</v>
      </c>
      <c r="S109">
        <f t="shared" si="5"/>
        <v>3.2733251930738651E-2</v>
      </c>
    </row>
    <row r="110" spans="1:19" x14ac:dyDescent="0.25">
      <c r="A110">
        <v>62451</v>
      </c>
      <c r="B110">
        <v>34179</v>
      </c>
      <c r="C110" t="s">
        <v>750</v>
      </c>
      <c r="D110" t="s">
        <v>730</v>
      </c>
      <c r="E110" t="s">
        <v>239</v>
      </c>
      <c r="F110">
        <v>140</v>
      </c>
      <c r="G110">
        <v>46.85</v>
      </c>
      <c r="H110">
        <v>46.85</v>
      </c>
      <c r="I110" t="s">
        <v>374</v>
      </c>
      <c r="J110" t="s">
        <v>28</v>
      </c>
      <c r="K110" t="s">
        <v>121</v>
      </c>
      <c r="L110">
        <v>243</v>
      </c>
      <c r="M110">
        <f t="shared" si="3"/>
        <v>4.6022727272727271E-2</v>
      </c>
      <c r="N110">
        <v>8</v>
      </c>
      <c r="O110">
        <f t="shared" si="4"/>
        <v>0.36818181818181817</v>
      </c>
      <c r="R110" s="7">
        <v>0.55077939381003205</v>
      </c>
      <c r="S110">
        <f t="shared" si="5"/>
        <v>0.20278695863005725</v>
      </c>
    </row>
    <row r="111" spans="1:19" x14ac:dyDescent="0.25">
      <c r="A111">
        <v>43952</v>
      </c>
      <c r="B111">
        <v>6278</v>
      </c>
      <c r="C111" t="s">
        <v>687</v>
      </c>
      <c r="D111" t="s">
        <v>688</v>
      </c>
      <c r="E111" t="s">
        <v>94</v>
      </c>
      <c r="F111">
        <v>34.5</v>
      </c>
      <c r="G111">
        <v>-43.55</v>
      </c>
      <c r="H111">
        <v>43.55</v>
      </c>
      <c r="I111" t="s">
        <v>374</v>
      </c>
      <c r="J111" t="s">
        <v>28</v>
      </c>
      <c r="K111" t="s">
        <v>121</v>
      </c>
      <c r="L111">
        <v>64</v>
      </c>
      <c r="M111">
        <f t="shared" si="3"/>
        <v>1.2121212121212121E-2</v>
      </c>
      <c r="N111">
        <v>8</v>
      </c>
      <c r="O111">
        <f t="shared" si="4"/>
        <v>9.696969696969697E-2</v>
      </c>
      <c r="R111" s="7">
        <v>0.55013140001939109</v>
      </c>
      <c r="S111">
        <f t="shared" si="5"/>
        <v>5.3346075153395497E-2</v>
      </c>
    </row>
    <row r="112" spans="1:19" x14ac:dyDescent="0.25">
      <c r="A112">
        <v>17570</v>
      </c>
      <c r="B112">
        <v>42347</v>
      </c>
      <c r="C112" t="s">
        <v>688</v>
      </c>
      <c r="D112" t="s">
        <v>698</v>
      </c>
      <c r="E112" t="s">
        <v>94</v>
      </c>
      <c r="F112">
        <v>34.5</v>
      </c>
      <c r="G112">
        <v>-43.73</v>
      </c>
      <c r="H112">
        <v>43.73</v>
      </c>
      <c r="I112" t="s">
        <v>374</v>
      </c>
      <c r="J112" t="s">
        <v>28</v>
      </c>
      <c r="K112" t="s">
        <v>121</v>
      </c>
      <c r="L112">
        <v>12</v>
      </c>
      <c r="M112">
        <f t="shared" si="3"/>
        <v>2.2727272727272726E-3</v>
      </c>
      <c r="N112">
        <v>8</v>
      </c>
      <c r="O112">
        <f t="shared" si="4"/>
        <v>1.8181818181818181E-2</v>
      </c>
      <c r="R112" s="7">
        <v>0.54786696708997218</v>
      </c>
      <c r="S112">
        <f t="shared" si="5"/>
        <v>9.9612175834540399E-3</v>
      </c>
    </row>
    <row r="113" spans="1:19" x14ac:dyDescent="0.25">
      <c r="A113">
        <v>60435</v>
      </c>
      <c r="B113">
        <v>4244</v>
      </c>
      <c r="C113" t="s">
        <v>677</v>
      </c>
      <c r="D113" t="s">
        <v>678</v>
      </c>
      <c r="E113" t="s">
        <v>239</v>
      </c>
      <c r="F113">
        <v>140</v>
      </c>
      <c r="G113">
        <v>40.1</v>
      </c>
      <c r="H113">
        <v>40.1</v>
      </c>
      <c r="I113" t="s">
        <v>374</v>
      </c>
      <c r="J113" t="s">
        <v>28</v>
      </c>
      <c r="K113" t="s">
        <v>121</v>
      </c>
      <c r="L113">
        <v>219</v>
      </c>
      <c r="M113">
        <f t="shared" si="3"/>
        <v>4.1477272727272731E-2</v>
      </c>
      <c r="N113">
        <v>8</v>
      </c>
      <c r="O113">
        <f t="shared" si="4"/>
        <v>0.33181818181818185</v>
      </c>
      <c r="R113" s="7">
        <v>0.54503741561596009</v>
      </c>
      <c r="S113">
        <f t="shared" si="5"/>
        <v>0.18085332427256859</v>
      </c>
    </row>
    <row r="114" spans="1:19" x14ac:dyDescent="0.25">
      <c r="A114">
        <v>62872</v>
      </c>
      <c r="B114">
        <v>39774</v>
      </c>
      <c r="C114" t="s">
        <v>750</v>
      </c>
      <c r="D114" t="s">
        <v>678</v>
      </c>
      <c r="E114" t="s">
        <v>239</v>
      </c>
      <c r="F114">
        <v>140</v>
      </c>
      <c r="G114">
        <v>-40.26</v>
      </c>
      <c r="H114">
        <v>40.26</v>
      </c>
      <c r="I114" t="s">
        <v>374</v>
      </c>
      <c r="J114" t="s">
        <v>28</v>
      </c>
      <c r="K114" t="s">
        <v>121</v>
      </c>
      <c r="L114">
        <v>248</v>
      </c>
      <c r="M114">
        <f t="shared" si="3"/>
        <v>4.6969696969696967E-2</v>
      </c>
      <c r="N114">
        <v>8</v>
      </c>
      <c r="O114">
        <f t="shared" si="4"/>
        <v>0.37575757575757573</v>
      </c>
      <c r="R114" s="7">
        <v>0.54287134540983606</v>
      </c>
      <c r="S114">
        <f t="shared" si="5"/>
        <v>0.20398802069945354</v>
      </c>
    </row>
    <row r="115" spans="1:19" x14ac:dyDescent="0.25">
      <c r="A115">
        <v>70663</v>
      </c>
      <c r="B115">
        <v>27038</v>
      </c>
      <c r="C115" t="s">
        <v>500</v>
      </c>
      <c r="D115" t="s">
        <v>509</v>
      </c>
      <c r="E115" t="s">
        <v>27</v>
      </c>
      <c r="F115">
        <v>83</v>
      </c>
      <c r="G115" s="6">
        <v>1801.06</v>
      </c>
      <c r="H115" s="6">
        <v>1801.06</v>
      </c>
      <c r="I115" t="s">
        <v>374</v>
      </c>
      <c r="J115" t="s">
        <v>28</v>
      </c>
      <c r="K115" t="s">
        <v>121</v>
      </c>
      <c r="L115">
        <v>751</v>
      </c>
      <c r="M115">
        <f t="shared" si="3"/>
        <v>0.14223484848484849</v>
      </c>
      <c r="N115">
        <v>30</v>
      </c>
      <c r="O115">
        <f t="shared" si="4"/>
        <v>4.267045454545455</v>
      </c>
      <c r="R115" s="7">
        <v>0.53719993226211249</v>
      </c>
      <c r="S115">
        <f t="shared" si="5"/>
        <v>2.2922565291411736</v>
      </c>
    </row>
    <row r="116" spans="1:19" x14ac:dyDescent="0.25">
      <c r="A116">
        <v>68628</v>
      </c>
      <c r="B116">
        <v>11661</v>
      </c>
      <c r="C116" t="s">
        <v>698</v>
      </c>
      <c r="D116" t="s">
        <v>699</v>
      </c>
      <c r="E116" t="s">
        <v>94</v>
      </c>
      <c r="F116">
        <v>34.5</v>
      </c>
      <c r="G116">
        <v>-44.77</v>
      </c>
      <c r="H116">
        <v>44.77</v>
      </c>
      <c r="I116" t="s">
        <v>374</v>
      </c>
      <c r="J116" t="s">
        <v>28</v>
      </c>
      <c r="K116" t="s">
        <v>121</v>
      </c>
      <c r="L116">
        <v>440</v>
      </c>
      <c r="M116">
        <f t="shared" si="3"/>
        <v>8.3333333333333329E-2</v>
      </c>
      <c r="N116">
        <v>8</v>
      </c>
      <c r="O116">
        <f t="shared" si="4"/>
        <v>0.66666666666666663</v>
      </c>
      <c r="R116" s="7">
        <v>0.53514010432978509</v>
      </c>
      <c r="S116">
        <f t="shared" si="5"/>
        <v>0.35676006955319006</v>
      </c>
    </row>
    <row r="117" spans="1:19" x14ac:dyDescent="0.25">
      <c r="A117">
        <v>62819</v>
      </c>
      <c r="B117">
        <v>10007</v>
      </c>
      <c r="C117" t="s">
        <v>499</v>
      </c>
      <c r="D117" t="s">
        <v>500</v>
      </c>
      <c r="E117" t="s">
        <v>27</v>
      </c>
      <c r="F117">
        <v>83</v>
      </c>
      <c r="G117" s="6">
        <v>1824.81</v>
      </c>
      <c r="H117" s="6">
        <v>1824.81</v>
      </c>
      <c r="I117" t="s">
        <v>374</v>
      </c>
      <c r="J117" t="s">
        <v>28</v>
      </c>
      <c r="K117" t="s">
        <v>121</v>
      </c>
      <c r="L117">
        <v>248</v>
      </c>
      <c r="M117">
        <f t="shared" si="3"/>
        <v>4.6969696969696967E-2</v>
      </c>
      <c r="N117">
        <v>30</v>
      </c>
      <c r="O117">
        <f t="shared" si="4"/>
        <v>1.4090909090909089</v>
      </c>
      <c r="R117" s="7">
        <v>0.53020824633797503</v>
      </c>
      <c r="S117">
        <f t="shared" si="5"/>
        <v>0.74711161983987384</v>
      </c>
    </row>
    <row r="118" spans="1:19" x14ac:dyDescent="0.25">
      <c r="A118">
        <v>69685</v>
      </c>
      <c r="B118">
        <v>32533</v>
      </c>
      <c r="C118" t="s">
        <v>643</v>
      </c>
      <c r="D118" t="s">
        <v>499</v>
      </c>
      <c r="E118" t="s">
        <v>27</v>
      </c>
      <c r="F118">
        <v>83</v>
      </c>
      <c r="G118" s="6">
        <v>1826.41</v>
      </c>
      <c r="H118" s="6">
        <v>1826.41</v>
      </c>
      <c r="I118" t="s">
        <v>374</v>
      </c>
      <c r="J118" t="s">
        <v>28</v>
      </c>
      <c r="K118" t="s">
        <v>121</v>
      </c>
      <c r="L118">
        <v>529</v>
      </c>
      <c r="M118">
        <f t="shared" si="3"/>
        <v>0.10018939393939394</v>
      </c>
      <c r="N118">
        <v>30</v>
      </c>
      <c r="O118">
        <f t="shared" si="4"/>
        <v>3.0056818181818183</v>
      </c>
      <c r="R118" s="7">
        <v>0.52974376509108045</v>
      </c>
      <c r="S118">
        <f t="shared" si="5"/>
        <v>1.5922412030294408</v>
      </c>
    </row>
    <row r="119" spans="1:19" x14ac:dyDescent="0.25">
      <c r="A119">
        <v>33028</v>
      </c>
      <c r="B119">
        <v>36207</v>
      </c>
      <c r="C119" t="s">
        <v>699</v>
      </c>
      <c r="D119" t="s">
        <v>756</v>
      </c>
      <c r="E119" t="s">
        <v>94</v>
      </c>
      <c r="F119">
        <v>34.5</v>
      </c>
      <c r="G119">
        <v>-45.26</v>
      </c>
      <c r="H119">
        <v>45.26</v>
      </c>
      <c r="I119" t="s">
        <v>374</v>
      </c>
      <c r="J119" t="s">
        <v>28</v>
      </c>
      <c r="K119" t="s">
        <v>121</v>
      </c>
      <c r="L119">
        <v>31</v>
      </c>
      <c r="M119">
        <f t="shared" si="3"/>
        <v>5.8712121212121209E-3</v>
      </c>
      <c r="N119">
        <v>8</v>
      </c>
      <c r="O119">
        <f t="shared" si="4"/>
        <v>4.6969696969696967E-2</v>
      </c>
      <c r="R119" s="7">
        <v>0.52934649736731076</v>
      </c>
      <c r="S119">
        <f t="shared" si="5"/>
        <v>2.4863244573313081E-2</v>
      </c>
    </row>
    <row r="120" spans="1:19" x14ac:dyDescent="0.25">
      <c r="A120">
        <v>49760</v>
      </c>
      <c r="B120">
        <v>43869</v>
      </c>
      <c r="C120" t="s">
        <v>651</v>
      </c>
      <c r="D120" t="s">
        <v>643</v>
      </c>
      <c r="E120" t="s">
        <v>27</v>
      </c>
      <c r="F120">
        <v>83</v>
      </c>
      <c r="G120" s="6">
        <v>1861.31</v>
      </c>
      <c r="H120" s="6">
        <v>1861.31</v>
      </c>
      <c r="I120" t="s">
        <v>374</v>
      </c>
      <c r="J120" t="s">
        <v>28</v>
      </c>
      <c r="K120" t="s">
        <v>121</v>
      </c>
      <c r="L120">
        <v>107</v>
      </c>
      <c r="M120">
        <f t="shared" si="3"/>
        <v>2.0265151515151514E-2</v>
      </c>
      <c r="N120">
        <v>30</v>
      </c>
      <c r="O120">
        <f t="shared" si="4"/>
        <v>0.60795454545454541</v>
      </c>
      <c r="R120" s="7">
        <v>0.51981094497961122</v>
      </c>
      <c r="S120">
        <f t="shared" si="5"/>
        <v>0.31602142677737727</v>
      </c>
    </row>
    <row r="121" spans="1:19" x14ac:dyDescent="0.25">
      <c r="A121">
        <v>63199</v>
      </c>
      <c r="B121">
        <v>38359</v>
      </c>
      <c r="C121" t="s">
        <v>630</v>
      </c>
      <c r="D121" t="s">
        <v>651</v>
      </c>
      <c r="E121" t="s">
        <v>27</v>
      </c>
      <c r="F121">
        <v>83</v>
      </c>
      <c r="G121" s="6">
        <v>1868.16</v>
      </c>
      <c r="H121" s="6">
        <v>1868.16</v>
      </c>
      <c r="I121" t="s">
        <v>374</v>
      </c>
      <c r="J121" t="s">
        <v>28</v>
      </c>
      <c r="K121" t="s">
        <v>121</v>
      </c>
      <c r="L121">
        <v>252</v>
      </c>
      <c r="M121">
        <f t="shared" si="3"/>
        <v>4.7727272727272729E-2</v>
      </c>
      <c r="N121">
        <v>30</v>
      </c>
      <c r="O121">
        <f t="shared" si="4"/>
        <v>1.4318181818181819</v>
      </c>
      <c r="R121" s="7">
        <v>0.51790494925488195</v>
      </c>
      <c r="S121">
        <f t="shared" si="5"/>
        <v>0.74154572279676279</v>
      </c>
    </row>
    <row r="122" spans="1:19" x14ac:dyDescent="0.25">
      <c r="A122">
        <v>60106</v>
      </c>
      <c r="B122">
        <v>29166</v>
      </c>
      <c r="C122" t="s">
        <v>623</v>
      </c>
      <c r="D122" t="s">
        <v>630</v>
      </c>
      <c r="E122" t="s">
        <v>27</v>
      </c>
      <c r="F122">
        <v>83</v>
      </c>
      <c r="G122" s="6">
        <v>1875.19</v>
      </c>
      <c r="H122" s="6">
        <v>1875.19</v>
      </c>
      <c r="I122" t="s">
        <v>374</v>
      </c>
      <c r="J122" t="s">
        <v>28</v>
      </c>
      <c r="K122" t="s">
        <v>121</v>
      </c>
      <c r="L122">
        <v>215</v>
      </c>
      <c r="M122">
        <f t="shared" si="3"/>
        <v>4.0719696969696968E-2</v>
      </c>
      <c r="N122">
        <v>30</v>
      </c>
      <c r="O122">
        <f t="shared" si="4"/>
        <v>1.2215909090909089</v>
      </c>
      <c r="R122" s="7">
        <v>0.51596334771409846</v>
      </c>
      <c r="S122">
        <f t="shared" si="5"/>
        <v>0.63029613499165427</v>
      </c>
    </row>
    <row r="123" spans="1:19" x14ac:dyDescent="0.25">
      <c r="A123">
        <v>35698</v>
      </c>
      <c r="B123">
        <v>27078</v>
      </c>
      <c r="C123" t="s">
        <v>622</v>
      </c>
      <c r="D123" t="s">
        <v>623</v>
      </c>
      <c r="E123" t="s">
        <v>27</v>
      </c>
      <c r="F123">
        <v>91</v>
      </c>
      <c r="G123" s="6">
        <v>1875.27</v>
      </c>
      <c r="H123" s="6">
        <v>1875.27</v>
      </c>
      <c r="I123" t="s">
        <v>374</v>
      </c>
      <c r="J123" t="s">
        <v>28</v>
      </c>
      <c r="K123" t="s">
        <v>121</v>
      </c>
      <c r="L123">
        <v>33</v>
      </c>
      <c r="M123">
        <f t="shared" si="3"/>
        <v>6.2500000000000003E-3</v>
      </c>
      <c r="N123">
        <v>30</v>
      </c>
      <c r="O123">
        <f t="shared" si="4"/>
        <v>0.1875</v>
      </c>
      <c r="R123" s="7">
        <v>0.51594133644755169</v>
      </c>
      <c r="S123">
        <f t="shared" si="5"/>
        <v>9.6739000583915935E-2</v>
      </c>
    </row>
    <row r="124" spans="1:19" x14ac:dyDescent="0.25">
      <c r="A124">
        <v>69715</v>
      </c>
      <c r="B124">
        <v>34701</v>
      </c>
      <c r="C124" t="s">
        <v>604</v>
      </c>
      <c r="D124" t="s">
        <v>419</v>
      </c>
      <c r="E124" t="s">
        <v>94</v>
      </c>
      <c r="F124">
        <v>106</v>
      </c>
      <c r="G124" s="6">
        <v>-1924.24</v>
      </c>
      <c r="H124" s="6">
        <v>1924.24</v>
      </c>
      <c r="I124" t="s">
        <v>374</v>
      </c>
      <c r="J124" t="s">
        <v>28</v>
      </c>
      <c r="K124" t="s">
        <v>121</v>
      </c>
      <c r="L124">
        <v>553</v>
      </c>
      <c r="M124">
        <f t="shared" si="3"/>
        <v>0.10473484848484849</v>
      </c>
      <c r="N124">
        <v>30</v>
      </c>
      <c r="O124">
        <f t="shared" si="4"/>
        <v>3.1420454545454546</v>
      </c>
      <c r="R124" s="7">
        <v>0.5105268522830142</v>
      </c>
      <c r="S124">
        <f t="shared" si="5"/>
        <v>1.6040985756392434</v>
      </c>
    </row>
    <row r="125" spans="1:19" x14ac:dyDescent="0.25">
      <c r="A125">
        <v>31350</v>
      </c>
      <c r="B125">
        <v>3667</v>
      </c>
      <c r="C125" t="s">
        <v>418</v>
      </c>
      <c r="D125" t="s">
        <v>419</v>
      </c>
      <c r="E125" t="s">
        <v>94</v>
      </c>
      <c r="F125">
        <v>95</v>
      </c>
      <c r="G125" s="6">
        <v>1924.32</v>
      </c>
      <c r="H125" s="6">
        <v>1924.32</v>
      </c>
      <c r="I125" t="s">
        <v>374</v>
      </c>
      <c r="J125" t="s">
        <v>28</v>
      </c>
      <c r="K125" t="s">
        <v>121</v>
      </c>
      <c r="L125">
        <v>26</v>
      </c>
      <c r="M125">
        <f t="shared" si="3"/>
        <v>4.9242424242424239E-3</v>
      </c>
      <c r="N125">
        <v>30</v>
      </c>
      <c r="O125">
        <f t="shared" si="4"/>
        <v>0.14772727272727271</v>
      </c>
      <c r="R125" s="7">
        <v>0.51050562808528066</v>
      </c>
      <c r="S125">
        <f t="shared" si="5"/>
        <v>7.5415604148961909E-2</v>
      </c>
    </row>
    <row r="126" spans="1:19" x14ac:dyDescent="0.25">
      <c r="A126">
        <v>43282</v>
      </c>
      <c r="B126">
        <v>15036</v>
      </c>
      <c r="C126" t="s">
        <v>544</v>
      </c>
      <c r="D126" t="s">
        <v>543</v>
      </c>
      <c r="E126" t="s">
        <v>94</v>
      </c>
      <c r="F126">
        <v>30</v>
      </c>
      <c r="G126">
        <v>75.28</v>
      </c>
      <c r="H126">
        <v>75.28</v>
      </c>
      <c r="I126" t="s">
        <v>374</v>
      </c>
      <c r="J126" t="s">
        <v>28</v>
      </c>
      <c r="K126" t="s">
        <v>121</v>
      </c>
      <c r="L126">
        <v>60</v>
      </c>
      <c r="M126">
        <f t="shared" si="3"/>
        <v>1.1363636363636364E-2</v>
      </c>
      <c r="N126">
        <v>12</v>
      </c>
      <c r="O126">
        <f t="shared" si="4"/>
        <v>0.13636363636363635</v>
      </c>
      <c r="R126" s="7">
        <v>0.48015326115834228</v>
      </c>
      <c r="S126">
        <f t="shared" si="5"/>
        <v>6.547544470341031E-2</v>
      </c>
    </row>
    <row r="127" spans="1:19" x14ac:dyDescent="0.25">
      <c r="A127">
        <v>40804</v>
      </c>
      <c r="B127">
        <v>26159</v>
      </c>
      <c r="C127" t="s">
        <v>620</v>
      </c>
      <c r="D127" t="s">
        <v>544</v>
      </c>
      <c r="E127" t="s">
        <v>94</v>
      </c>
      <c r="F127">
        <v>30</v>
      </c>
      <c r="G127">
        <v>75.36</v>
      </c>
      <c r="H127">
        <v>75.36</v>
      </c>
      <c r="I127" t="s">
        <v>374</v>
      </c>
      <c r="J127" t="s">
        <v>28</v>
      </c>
      <c r="K127" t="s">
        <v>121</v>
      </c>
      <c r="L127">
        <v>48</v>
      </c>
      <c r="M127">
        <f t="shared" si="3"/>
        <v>9.0909090909090905E-3</v>
      </c>
      <c r="N127">
        <v>12</v>
      </c>
      <c r="O127">
        <f t="shared" si="4"/>
        <v>0.10909090909090909</v>
      </c>
      <c r="R127" s="7">
        <v>0.47964354432059458</v>
      </c>
      <c r="S127">
        <f t="shared" si="5"/>
        <v>5.2324750289519405E-2</v>
      </c>
    </row>
    <row r="128" spans="1:19" x14ac:dyDescent="0.25">
      <c r="A128">
        <v>59091</v>
      </c>
      <c r="B128">
        <v>11414</v>
      </c>
      <c r="C128" t="s">
        <v>507</v>
      </c>
      <c r="D128" t="s">
        <v>508</v>
      </c>
      <c r="E128" t="s">
        <v>94</v>
      </c>
      <c r="F128">
        <v>30</v>
      </c>
      <c r="G128">
        <v>100.56</v>
      </c>
      <c r="H128">
        <v>100.56</v>
      </c>
      <c r="I128" t="s">
        <v>374</v>
      </c>
      <c r="J128" t="s">
        <v>28</v>
      </c>
      <c r="K128" t="s">
        <v>121</v>
      </c>
      <c r="L128">
        <v>204</v>
      </c>
      <c r="M128">
        <f t="shared" si="3"/>
        <v>3.8636363636363635E-2</v>
      </c>
      <c r="N128">
        <v>12</v>
      </c>
      <c r="O128">
        <f t="shared" si="4"/>
        <v>0.46363636363636362</v>
      </c>
      <c r="R128" s="7">
        <v>0.47926196632193063</v>
      </c>
      <c r="S128">
        <f t="shared" si="5"/>
        <v>0.22220327529471329</v>
      </c>
    </row>
    <row r="129" spans="1:19" x14ac:dyDescent="0.25">
      <c r="A129">
        <v>37986</v>
      </c>
      <c r="B129">
        <v>15035</v>
      </c>
      <c r="C129" t="s">
        <v>543</v>
      </c>
      <c r="D129" t="s">
        <v>507</v>
      </c>
      <c r="E129" t="s">
        <v>94</v>
      </c>
      <c r="F129">
        <v>30</v>
      </c>
      <c r="G129">
        <v>100.64</v>
      </c>
      <c r="H129">
        <v>100.64</v>
      </c>
      <c r="I129" t="s">
        <v>374</v>
      </c>
      <c r="J129" t="s">
        <v>28</v>
      </c>
      <c r="K129" t="s">
        <v>121</v>
      </c>
      <c r="L129">
        <v>38</v>
      </c>
      <c r="M129">
        <f t="shared" si="3"/>
        <v>7.1969696969696973E-3</v>
      </c>
      <c r="N129">
        <v>12</v>
      </c>
      <c r="O129">
        <f t="shared" si="4"/>
        <v>8.6363636363636365E-2</v>
      </c>
      <c r="R129" s="7">
        <v>0.47888099496555392</v>
      </c>
      <c r="S129">
        <f t="shared" si="5"/>
        <v>4.1357904110661474E-2</v>
      </c>
    </row>
    <row r="130" spans="1:19" x14ac:dyDescent="0.25">
      <c r="A130">
        <v>70679</v>
      </c>
      <c r="B130">
        <v>43553</v>
      </c>
      <c r="C130" t="s">
        <v>647</v>
      </c>
      <c r="D130" t="s">
        <v>620</v>
      </c>
      <c r="E130" t="s">
        <v>94</v>
      </c>
      <c r="F130">
        <v>30</v>
      </c>
      <c r="G130">
        <v>75.790000000000006</v>
      </c>
      <c r="H130">
        <v>75.790000000000006</v>
      </c>
      <c r="I130" t="s">
        <v>374</v>
      </c>
      <c r="J130" t="s">
        <v>28</v>
      </c>
      <c r="K130" t="s">
        <v>121</v>
      </c>
      <c r="L130">
        <v>771</v>
      </c>
      <c r="M130">
        <f t="shared" ref="M130:M193" si="6">L130/5280</f>
        <v>0.14602272727272728</v>
      </c>
      <c r="N130">
        <v>12</v>
      </c>
      <c r="O130">
        <f t="shared" ref="O130:O193" si="7">M130*N130</f>
        <v>1.7522727272727274</v>
      </c>
      <c r="R130" s="7">
        <v>0.47692225227602597</v>
      </c>
      <c r="S130">
        <f t="shared" ref="S130:S193" si="8">R130*O130</f>
        <v>0.83569785569276378</v>
      </c>
    </row>
    <row r="131" spans="1:19" x14ac:dyDescent="0.25">
      <c r="A131">
        <v>10006</v>
      </c>
      <c r="B131">
        <v>36678</v>
      </c>
      <c r="C131" t="s">
        <v>415</v>
      </c>
      <c r="D131" t="s">
        <v>647</v>
      </c>
      <c r="E131" t="s">
        <v>94</v>
      </c>
      <c r="F131">
        <v>30</v>
      </c>
      <c r="G131">
        <v>75.87</v>
      </c>
      <c r="H131">
        <v>75.87</v>
      </c>
      <c r="I131" t="s">
        <v>374</v>
      </c>
      <c r="J131" t="s">
        <v>28</v>
      </c>
      <c r="K131" t="s">
        <v>121</v>
      </c>
      <c r="L131">
        <v>6</v>
      </c>
      <c r="M131">
        <f t="shared" si="6"/>
        <v>1.1363636363636363E-3</v>
      </c>
      <c r="N131">
        <v>12</v>
      </c>
      <c r="O131">
        <f t="shared" si="7"/>
        <v>1.3636363636363636E-2</v>
      </c>
      <c r="R131" s="7">
        <v>0.47641936865691326</v>
      </c>
      <c r="S131">
        <f t="shared" si="8"/>
        <v>6.4966277544124531E-3</v>
      </c>
    </row>
    <row r="132" spans="1:19" x14ac:dyDescent="0.25">
      <c r="A132">
        <v>55357</v>
      </c>
      <c r="B132">
        <v>3567</v>
      </c>
      <c r="C132" t="s">
        <v>414</v>
      </c>
      <c r="D132" t="s">
        <v>415</v>
      </c>
      <c r="E132" t="s">
        <v>94</v>
      </c>
      <c r="F132">
        <v>30</v>
      </c>
      <c r="G132">
        <v>75.95</v>
      </c>
      <c r="H132">
        <v>75.95</v>
      </c>
      <c r="I132" t="s">
        <v>374</v>
      </c>
      <c r="J132" t="s">
        <v>28</v>
      </c>
      <c r="K132" t="s">
        <v>121</v>
      </c>
      <c r="L132">
        <v>163</v>
      </c>
      <c r="M132">
        <f t="shared" si="6"/>
        <v>3.0871212121212122E-2</v>
      </c>
      <c r="N132">
        <v>12</v>
      </c>
      <c r="O132">
        <f t="shared" si="7"/>
        <v>0.37045454545454548</v>
      </c>
      <c r="R132" s="7">
        <v>0.4759175444371298</v>
      </c>
      <c r="S132">
        <f t="shared" si="8"/>
        <v>0.17630581759830039</v>
      </c>
    </row>
    <row r="133" spans="1:19" x14ac:dyDescent="0.25">
      <c r="A133">
        <v>62922</v>
      </c>
      <c r="B133">
        <v>18900</v>
      </c>
      <c r="C133" t="s">
        <v>580</v>
      </c>
      <c r="D133" t="s">
        <v>414</v>
      </c>
      <c r="E133" t="s">
        <v>94</v>
      </c>
      <c r="F133">
        <v>30</v>
      </c>
      <c r="G133">
        <v>66.86</v>
      </c>
      <c r="H133">
        <v>66.86</v>
      </c>
      <c r="I133" t="s">
        <v>374</v>
      </c>
      <c r="J133" t="s">
        <v>28</v>
      </c>
      <c r="K133" t="s">
        <v>121</v>
      </c>
      <c r="L133">
        <v>249</v>
      </c>
      <c r="M133">
        <f t="shared" si="6"/>
        <v>4.7159090909090907E-2</v>
      </c>
      <c r="N133">
        <v>12</v>
      </c>
      <c r="O133">
        <f t="shared" si="7"/>
        <v>0.56590909090909092</v>
      </c>
      <c r="R133" s="7">
        <v>0.47574670954232734</v>
      </c>
      <c r="S133">
        <f t="shared" si="8"/>
        <v>0.26922938790008977</v>
      </c>
    </row>
    <row r="134" spans="1:19" x14ac:dyDescent="0.25">
      <c r="A134">
        <v>34150</v>
      </c>
      <c r="B134">
        <v>17332</v>
      </c>
      <c r="C134" t="s">
        <v>717</v>
      </c>
      <c r="D134" t="s">
        <v>669</v>
      </c>
      <c r="E134" t="s">
        <v>94</v>
      </c>
      <c r="F134">
        <v>34.5</v>
      </c>
      <c r="G134">
        <v>72.319999999999993</v>
      </c>
      <c r="H134">
        <v>72.319999999999993</v>
      </c>
      <c r="I134" t="s">
        <v>374</v>
      </c>
      <c r="J134" t="s">
        <v>28</v>
      </c>
      <c r="K134" t="s">
        <v>121</v>
      </c>
      <c r="L134">
        <v>30</v>
      </c>
      <c r="M134">
        <f t="shared" si="6"/>
        <v>5.681818181818182E-3</v>
      </c>
      <c r="N134">
        <v>8</v>
      </c>
      <c r="O134">
        <f t="shared" si="7"/>
        <v>4.5454545454545456E-2</v>
      </c>
      <c r="R134" s="7">
        <v>0.46856524859296417</v>
      </c>
      <c r="S134">
        <f t="shared" si="8"/>
        <v>2.1298420390589282E-2</v>
      </c>
    </row>
    <row r="135" spans="1:19" x14ac:dyDescent="0.25">
      <c r="A135">
        <v>57689</v>
      </c>
      <c r="B135">
        <v>33923</v>
      </c>
      <c r="C135" t="s">
        <v>700</v>
      </c>
      <c r="D135" t="s">
        <v>717</v>
      </c>
      <c r="E135" t="s">
        <v>94</v>
      </c>
      <c r="F135">
        <v>34.5</v>
      </c>
      <c r="G135">
        <v>72.56</v>
      </c>
      <c r="H135">
        <v>72.56</v>
      </c>
      <c r="I135" t="s">
        <v>374</v>
      </c>
      <c r="J135" t="s">
        <v>28</v>
      </c>
      <c r="K135" t="s">
        <v>121</v>
      </c>
      <c r="L135">
        <v>190</v>
      </c>
      <c r="M135">
        <f t="shared" si="6"/>
        <v>3.5984848484848488E-2</v>
      </c>
      <c r="N135">
        <v>8</v>
      </c>
      <c r="O135">
        <f t="shared" si="7"/>
        <v>0.2878787878787879</v>
      </c>
      <c r="R135" s="7">
        <v>0.46701541866377022</v>
      </c>
      <c r="S135">
        <f t="shared" si="8"/>
        <v>0.13444383264563084</v>
      </c>
    </row>
    <row r="136" spans="1:19" x14ac:dyDescent="0.25">
      <c r="A136">
        <v>68283</v>
      </c>
      <c r="B136">
        <v>12292</v>
      </c>
      <c r="C136" t="s">
        <v>700</v>
      </c>
      <c r="D136" t="s">
        <v>671</v>
      </c>
      <c r="E136" t="s">
        <v>94</v>
      </c>
      <c r="F136">
        <v>47.6</v>
      </c>
      <c r="G136">
        <v>-34.86</v>
      </c>
      <c r="H136">
        <v>34.86</v>
      </c>
      <c r="I136" t="s">
        <v>374</v>
      </c>
      <c r="J136" t="s">
        <v>28</v>
      </c>
      <c r="K136" t="s">
        <v>121</v>
      </c>
      <c r="L136">
        <v>419</v>
      </c>
      <c r="M136">
        <f t="shared" si="6"/>
        <v>7.9356060606060611E-2</v>
      </c>
      <c r="N136">
        <v>6</v>
      </c>
      <c r="O136">
        <f t="shared" si="7"/>
        <v>0.47613636363636369</v>
      </c>
      <c r="R136" s="7">
        <v>0.46659743584500063</v>
      </c>
      <c r="S136">
        <f t="shared" si="8"/>
        <v>0.2221640063852901</v>
      </c>
    </row>
    <row r="137" spans="1:19" x14ac:dyDescent="0.25">
      <c r="A137">
        <v>51811</v>
      </c>
      <c r="B137">
        <v>33685</v>
      </c>
      <c r="C137" t="s">
        <v>729</v>
      </c>
      <c r="D137" t="s">
        <v>700</v>
      </c>
      <c r="E137" t="s">
        <v>94</v>
      </c>
      <c r="F137">
        <v>34.5</v>
      </c>
      <c r="G137">
        <v>38.68</v>
      </c>
      <c r="H137">
        <v>38.68</v>
      </c>
      <c r="I137" t="s">
        <v>374</v>
      </c>
      <c r="J137" t="s">
        <v>28</v>
      </c>
      <c r="K137" t="s">
        <v>121</v>
      </c>
      <c r="L137">
        <v>125</v>
      </c>
      <c r="M137">
        <f t="shared" si="6"/>
        <v>2.3674242424242424E-2</v>
      </c>
      <c r="N137">
        <v>8</v>
      </c>
      <c r="O137">
        <f t="shared" si="7"/>
        <v>0.18939393939393939</v>
      </c>
      <c r="R137" s="7">
        <v>0.45555977674990811</v>
      </c>
      <c r="S137">
        <f t="shared" si="8"/>
        <v>8.6280260748088658E-2</v>
      </c>
    </row>
    <row r="138" spans="1:19" x14ac:dyDescent="0.25">
      <c r="A138">
        <v>44385</v>
      </c>
      <c r="B138">
        <v>23514</v>
      </c>
      <c r="C138" t="s">
        <v>705</v>
      </c>
      <c r="D138" t="s">
        <v>729</v>
      </c>
      <c r="E138" t="s">
        <v>94</v>
      </c>
      <c r="F138">
        <v>34.5</v>
      </c>
      <c r="G138">
        <v>38.909999999999997</v>
      </c>
      <c r="H138">
        <v>38.909999999999997</v>
      </c>
      <c r="I138" t="s">
        <v>374</v>
      </c>
      <c r="J138" t="s">
        <v>28</v>
      </c>
      <c r="K138" t="s">
        <v>121</v>
      </c>
      <c r="L138">
        <v>67</v>
      </c>
      <c r="M138">
        <f t="shared" si="6"/>
        <v>1.268939393939394E-2</v>
      </c>
      <c r="N138">
        <v>8</v>
      </c>
      <c r="O138">
        <f t="shared" si="7"/>
        <v>0.10151515151515152</v>
      </c>
      <c r="R138" s="7">
        <v>0.45286692790250443</v>
      </c>
      <c r="S138">
        <f t="shared" si="8"/>
        <v>4.5972854802223934E-2</v>
      </c>
    </row>
    <row r="139" spans="1:19" x14ac:dyDescent="0.25">
      <c r="A139">
        <v>31473</v>
      </c>
      <c r="B139">
        <v>14694</v>
      </c>
      <c r="C139" t="s">
        <v>704</v>
      </c>
      <c r="D139" t="s">
        <v>705</v>
      </c>
      <c r="E139" t="s">
        <v>94</v>
      </c>
      <c r="F139">
        <v>34.5</v>
      </c>
      <c r="G139">
        <v>38.99</v>
      </c>
      <c r="H139">
        <v>38.99</v>
      </c>
      <c r="I139" t="s">
        <v>374</v>
      </c>
      <c r="J139" t="s">
        <v>28</v>
      </c>
      <c r="K139" t="s">
        <v>121</v>
      </c>
      <c r="L139">
        <v>26</v>
      </c>
      <c r="M139">
        <f t="shared" si="6"/>
        <v>4.9242424242424239E-3</v>
      </c>
      <c r="N139">
        <v>8</v>
      </c>
      <c r="O139">
        <f t="shared" si="7"/>
        <v>3.9393939393939391E-2</v>
      </c>
      <c r="R139" s="7">
        <v>0.45193773184627972</v>
      </c>
      <c r="S139">
        <f t="shared" si="8"/>
        <v>1.7803607618186775E-2</v>
      </c>
    </row>
    <row r="140" spans="1:19" x14ac:dyDescent="0.25">
      <c r="A140">
        <v>64745</v>
      </c>
      <c r="B140">
        <v>3691</v>
      </c>
      <c r="C140" t="s">
        <v>671</v>
      </c>
      <c r="D140" t="s">
        <v>672</v>
      </c>
      <c r="E140" t="s">
        <v>94</v>
      </c>
      <c r="F140">
        <v>47.6</v>
      </c>
      <c r="G140">
        <v>-36.06</v>
      </c>
      <c r="H140">
        <v>36.06</v>
      </c>
      <c r="I140" t="s">
        <v>374</v>
      </c>
      <c r="J140" t="s">
        <v>28</v>
      </c>
      <c r="K140" t="s">
        <v>121</v>
      </c>
      <c r="L140">
        <v>284</v>
      </c>
      <c r="M140">
        <f t="shared" si="6"/>
        <v>5.3787878787878787E-2</v>
      </c>
      <c r="N140">
        <v>6</v>
      </c>
      <c r="O140">
        <f t="shared" si="7"/>
        <v>0.32272727272727275</v>
      </c>
      <c r="R140" s="7">
        <v>0.45107006693168938</v>
      </c>
      <c r="S140">
        <f t="shared" si="8"/>
        <v>0.14557261250977249</v>
      </c>
    </row>
    <row r="141" spans="1:19" x14ac:dyDescent="0.25">
      <c r="A141">
        <v>3569</v>
      </c>
      <c r="B141">
        <v>17331</v>
      </c>
      <c r="C141" t="s">
        <v>716</v>
      </c>
      <c r="D141" t="s">
        <v>704</v>
      </c>
      <c r="E141" t="s">
        <v>94</v>
      </c>
      <c r="F141">
        <v>47.6</v>
      </c>
      <c r="G141">
        <v>39.229999999999997</v>
      </c>
      <c r="H141">
        <v>39.229999999999997</v>
      </c>
      <c r="I141" t="s">
        <v>374</v>
      </c>
      <c r="J141" t="s">
        <v>28</v>
      </c>
      <c r="K141" t="s">
        <v>121</v>
      </c>
      <c r="L141">
        <v>3</v>
      </c>
      <c r="M141">
        <f t="shared" si="6"/>
        <v>5.6818181818181815E-4</v>
      </c>
      <c r="N141">
        <v>8</v>
      </c>
      <c r="O141">
        <f t="shared" si="7"/>
        <v>4.5454545454545452E-3</v>
      </c>
      <c r="R141" s="7">
        <v>0.44917288209753881</v>
      </c>
      <c r="S141">
        <f t="shared" si="8"/>
        <v>2.0416949186251761E-3</v>
      </c>
    </row>
    <row r="142" spans="1:19" x14ac:dyDescent="0.25">
      <c r="A142">
        <v>61709</v>
      </c>
      <c r="B142">
        <v>34400</v>
      </c>
      <c r="C142" t="s">
        <v>376</v>
      </c>
      <c r="D142" t="s">
        <v>580</v>
      </c>
      <c r="E142" t="s">
        <v>94</v>
      </c>
      <c r="F142">
        <v>30</v>
      </c>
      <c r="G142">
        <v>71.75</v>
      </c>
      <c r="H142">
        <v>71.75</v>
      </c>
      <c r="I142" t="s">
        <v>374</v>
      </c>
      <c r="J142" t="s">
        <v>28</v>
      </c>
      <c r="K142" t="s">
        <v>121</v>
      </c>
      <c r="L142">
        <v>234</v>
      </c>
      <c r="M142">
        <f t="shared" si="6"/>
        <v>4.4318181818181819E-2</v>
      </c>
      <c r="N142">
        <v>12</v>
      </c>
      <c r="O142">
        <f t="shared" si="7"/>
        <v>0.53181818181818186</v>
      </c>
      <c r="R142" s="7">
        <v>0.44332299651567952</v>
      </c>
      <c r="S142">
        <f t="shared" si="8"/>
        <v>0.23576722996515687</v>
      </c>
    </row>
    <row r="143" spans="1:19" x14ac:dyDescent="0.25">
      <c r="A143">
        <v>16965</v>
      </c>
      <c r="B143">
        <v>1265</v>
      </c>
      <c r="C143" t="s">
        <v>375</v>
      </c>
      <c r="D143" t="s">
        <v>376</v>
      </c>
      <c r="E143" t="s">
        <v>94</v>
      </c>
      <c r="F143">
        <v>30</v>
      </c>
      <c r="G143">
        <v>71.83</v>
      </c>
      <c r="H143">
        <v>71.83</v>
      </c>
      <c r="I143" t="s">
        <v>374</v>
      </c>
      <c r="J143" t="s">
        <v>28</v>
      </c>
      <c r="K143" t="s">
        <v>121</v>
      </c>
      <c r="L143">
        <v>12</v>
      </c>
      <c r="M143">
        <f t="shared" si="6"/>
        <v>2.2727272727272726E-3</v>
      </c>
      <c r="N143">
        <v>12</v>
      </c>
      <c r="O143">
        <f t="shared" si="7"/>
        <v>2.7272727272727271E-2</v>
      </c>
      <c r="R143" s="7">
        <v>0.4428292496171517</v>
      </c>
      <c r="S143">
        <f t="shared" si="8"/>
        <v>1.2077161353195046E-2</v>
      </c>
    </row>
    <row r="144" spans="1:19" x14ac:dyDescent="0.25">
      <c r="A144">
        <v>69276</v>
      </c>
      <c r="B144">
        <v>39236</v>
      </c>
      <c r="C144" t="s">
        <v>716</v>
      </c>
      <c r="D144" t="s">
        <v>724</v>
      </c>
      <c r="E144" t="s">
        <v>94</v>
      </c>
      <c r="F144">
        <v>47.6</v>
      </c>
      <c r="G144">
        <v>-40.01</v>
      </c>
      <c r="H144">
        <v>40.01</v>
      </c>
      <c r="I144" t="s">
        <v>374</v>
      </c>
      <c r="J144" t="s">
        <v>28</v>
      </c>
      <c r="K144" t="s">
        <v>121</v>
      </c>
      <c r="L144">
        <v>490</v>
      </c>
      <c r="M144">
        <f t="shared" si="6"/>
        <v>9.2803030303030304E-2</v>
      </c>
      <c r="N144">
        <v>6</v>
      </c>
      <c r="O144">
        <f t="shared" si="7"/>
        <v>0.55681818181818188</v>
      </c>
      <c r="R144" s="7">
        <v>0.44008621789926189</v>
      </c>
      <c r="S144">
        <f t="shared" si="8"/>
        <v>0.24504800769390722</v>
      </c>
    </row>
    <row r="145" spans="1:19" x14ac:dyDescent="0.25">
      <c r="A145">
        <v>60440</v>
      </c>
      <c r="B145">
        <v>10890</v>
      </c>
      <c r="C145" t="s">
        <v>672</v>
      </c>
      <c r="D145" t="s">
        <v>697</v>
      </c>
      <c r="E145" t="s">
        <v>94</v>
      </c>
      <c r="F145">
        <v>47.6</v>
      </c>
      <c r="G145">
        <v>-36.97</v>
      </c>
      <c r="H145">
        <v>36.97</v>
      </c>
      <c r="I145" t="s">
        <v>374</v>
      </c>
      <c r="J145" t="s">
        <v>28</v>
      </c>
      <c r="K145" t="s">
        <v>121</v>
      </c>
      <c r="L145">
        <v>219</v>
      </c>
      <c r="M145">
        <f t="shared" si="6"/>
        <v>4.1477272727272731E-2</v>
      </c>
      <c r="N145">
        <v>6</v>
      </c>
      <c r="O145">
        <f t="shared" si="7"/>
        <v>0.2488636363636364</v>
      </c>
      <c r="R145" s="7">
        <v>0.43996717916031164</v>
      </c>
      <c r="S145">
        <f t="shared" si="8"/>
        <v>0.10949183208648666</v>
      </c>
    </row>
    <row r="146" spans="1:19" x14ac:dyDescent="0.25">
      <c r="A146">
        <v>37919</v>
      </c>
      <c r="B146">
        <v>26351</v>
      </c>
      <c r="C146" t="s">
        <v>563</v>
      </c>
      <c r="D146" t="s">
        <v>418</v>
      </c>
      <c r="E146" t="s">
        <v>94</v>
      </c>
      <c r="F146">
        <v>95</v>
      </c>
      <c r="G146" s="6">
        <v>2283.4299999999998</v>
      </c>
      <c r="H146" s="6">
        <v>2283.4299999999998</v>
      </c>
      <c r="I146" t="s">
        <v>374</v>
      </c>
      <c r="J146" t="s">
        <v>28</v>
      </c>
      <c r="K146" t="s">
        <v>121</v>
      </c>
      <c r="L146">
        <v>37</v>
      </c>
      <c r="M146">
        <f t="shared" si="6"/>
        <v>7.0075757575757576E-3</v>
      </c>
      <c r="N146">
        <v>30</v>
      </c>
      <c r="O146">
        <f t="shared" si="7"/>
        <v>0.21022727272727273</v>
      </c>
      <c r="R146" s="7">
        <v>0.43654111527569367</v>
      </c>
      <c r="S146">
        <f t="shared" si="8"/>
        <v>9.1772848097731063E-2</v>
      </c>
    </row>
    <row r="147" spans="1:19" x14ac:dyDescent="0.25">
      <c r="A147">
        <v>70314</v>
      </c>
      <c r="B147">
        <v>27729</v>
      </c>
      <c r="C147" t="s">
        <v>622</v>
      </c>
      <c r="D147" t="s">
        <v>378</v>
      </c>
      <c r="E147" t="s">
        <v>27</v>
      </c>
      <c r="F147">
        <v>91</v>
      </c>
      <c r="G147" s="6">
        <v>-2216.66</v>
      </c>
      <c r="H147" s="6">
        <v>2216.66</v>
      </c>
      <c r="I147" t="s">
        <v>374</v>
      </c>
      <c r="J147" t="s">
        <v>28</v>
      </c>
      <c r="K147" t="s">
        <v>121</v>
      </c>
      <c r="L147">
        <v>631</v>
      </c>
      <c r="M147">
        <f t="shared" si="6"/>
        <v>0.11950757575757576</v>
      </c>
      <c r="N147">
        <v>30</v>
      </c>
      <c r="O147">
        <f t="shared" si="7"/>
        <v>3.5852272727272725</v>
      </c>
      <c r="R147" s="7">
        <v>0.43648070069383682</v>
      </c>
      <c r="S147">
        <f t="shared" si="8"/>
        <v>1.5648825121466534</v>
      </c>
    </row>
    <row r="148" spans="1:19" x14ac:dyDescent="0.25">
      <c r="A148">
        <v>4730</v>
      </c>
      <c r="B148">
        <v>25744</v>
      </c>
      <c r="C148" t="s">
        <v>613</v>
      </c>
      <c r="D148" t="s">
        <v>562</v>
      </c>
      <c r="E148" t="s">
        <v>94</v>
      </c>
      <c r="F148">
        <v>106</v>
      </c>
      <c r="G148" s="6">
        <v>2283.9499999999998</v>
      </c>
      <c r="H148" s="6">
        <v>2283.9499999999998</v>
      </c>
      <c r="I148" t="s">
        <v>374</v>
      </c>
      <c r="J148" t="s">
        <v>28</v>
      </c>
      <c r="K148" t="s">
        <v>121</v>
      </c>
      <c r="L148">
        <v>3</v>
      </c>
      <c r="M148">
        <f t="shared" si="6"/>
        <v>5.6818181818181815E-4</v>
      </c>
      <c r="N148">
        <v>30</v>
      </c>
      <c r="O148">
        <f t="shared" si="7"/>
        <v>1.7045454545454544E-2</v>
      </c>
      <c r="R148" s="7">
        <v>0.43644172545545096</v>
      </c>
      <c r="S148">
        <f t="shared" si="8"/>
        <v>7.4393475929906408E-3</v>
      </c>
    </row>
    <row r="149" spans="1:19" x14ac:dyDescent="0.25">
      <c r="A149">
        <v>4632</v>
      </c>
      <c r="B149">
        <v>25745</v>
      </c>
      <c r="C149" t="s">
        <v>614</v>
      </c>
      <c r="D149" t="s">
        <v>613</v>
      </c>
      <c r="E149" t="s">
        <v>94</v>
      </c>
      <c r="F149">
        <v>106</v>
      </c>
      <c r="G149" s="6">
        <v>2284.0300000000002</v>
      </c>
      <c r="H149" s="6">
        <v>2284.0300000000002</v>
      </c>
      <c r="I149" t="s">
        <v>374</v>
      </c>
      <c r="J149" t="s">
        <v>28</v>
      </c>
      <c r="K149" t="s">
        <v>121</v>
      </c>
      <c r="L149">
        <v>3</v>
      </c>
      <c r="M149">
        <f t="shared" si="6"/>
        <v>5.6818181818181815E-4</v>
      </c>
      <c r="N149">
        <v>30</v>
      </c>
      <c r="O149">
        <f t="shared" si="7"/>
        <v>1.7045454545454544E-2</v>
      </c>
      <c r="R149" s="7">
        <v>0.43642643873065462</v>
      </c>
      <c r="S149">
        <f t="shared" si="8"/>
        <v>7.4390870238179758E-3</v>
      </c>
    </row>
    <row r="150" spans="1:19" x14ac:dyDescent="0.25">
      <c r="A150">
        <v>70193</v>
      </c>
      <c r="B150">
        <v>17316</v>
      </c>
      <c r="C150" t="s">
        <v>562</v>
      </c>
      <c r="D150" t="s">
        <v>563</v>
      </c>
      <c r="E150" t="s">
        <v>94</v>
      </c>
      <c r="F150">
        <v>106</v>
      </c>
      <c r="G150" s="6">
        <v>2284.04</v>
      </c>
      <c r="H150" s="6">
        <v>2284.04</v>
      </c>
      <c r="I150" t="s">
        <v>374</v>
      </c>
      <c r="J150" t="s">
        <v>28</v>
      </c>
      <c r="K150" t="s">
        <v>121</v>
      </c>
      <c r="L150">
        <v>602</v>
      </c>
      <c r="M150">
        <f t="shared" si="6"/>
        <v>0.11401515151515151</v>
      </c>
      <c r="N150">
        <v>30</v>
      </c>
      <c r="O150">
        <f t="shared" si="7"/>
        <v>3.4204545454545454</v>
      </c>
      <c r="R150" s="7">
        <v>0.43642452796534964</v>
      </c>
      <c r="S150">
        <f t="shared" si="8"/>
        <v>1.4927702604269346</v>
      </c>
    </row>
    <row r="151" spans="1:19" x14ac:dyDescent="0.25">
      <c r="A151">
        <v>58244</v>
      </c>
      <c r="B151">
        <v>31794</v>
      </c>
      <c r="C151" t="s">
        <v>506</v>
      </c>
      <c r="D151" t="s">
        <v>614</v>
      </c>
      <c r="E151" t="s">
        <v>94</v>
      </c>
      <c r="F151">
        <v>106</v>
      </c>
      <c r="G151" s="6">
        <v>2284.36</v>
      </c>
      <c r="H151" s="6">
        <v>2284.36</v>
      </c>
      <c r="I151" t="s">
        <v>374</v>
      </c>
      <c r="J151" t="s">
        <v>28</v>
      </c>
      <c r="K151" t="s">
        <v>121</v>
      </c>
      <c r="L151">
        <v>195</v>
      </c>
      <c r="M151">
        <f t="shared" si="6"/>
        <v>3.6931818181818184E-2</v>
      </c>
      <c r="N151">
        <v>30</v>
      </c>
      <c r="O151">
        <f t="shared" si="7"/>
        <v>1.1079545454545454</v>
      </c>
      <c r="R151" s="7">
        <v>0.43636339230855781</v>
      </c>
      <c r="S151">
        <f t="shared" si="8"/>
        <v>0.48347080397823167</v>
      </c>
    </row>
    <row r="152" spans="1:19" x14ac:dyDescent="0.25">
      <c r="A152">
        <v>70372</v>
      </c>
      <c r="B152">
        <v>1347</v>
      </c>
      <c r="C152" t="s">
        <v>378</v>
      </c>
      <c r="D152" t="s">
        <v>379</v>
      </c>
      <c r="E152" t="s">
        <v>27</v>
      </c>
      <c r="F152">
        <v>83</v>
      </c>
      <c r="G152" s="6">
        <v>-2230.7399999999998</v>
      </c>
      <c r="H152" s="6">
        <v>2230.7399999999998</v>
      </c>
      <c r="I152" t="s">
        <v>374</v>
      </c>
      <c r="J152" t="s">
        <v>28</v>
      </c>
      <c r="K152" t="s">
        <v>121</v>
      </c>
      <c r="L152">
        <v>650</v>
      </c>
      <c r="M152">
        <f t="shared" si="6"/>
        <v>0.12310606060606061</v>
      </c>
      <c r="N152">
        <v>30</v>
      </c>
      <c r="O152">
        <f t="shared" si="7"/>
        <v>3.6931818181818183</v>
      </c>
      <c r="R152" s="7">
        <v>0.43372571881976402</v>
      </c>
      <c r="S152">
        <f t="shared" si="8"/>
        <v>1.6018279388229921</v>
      </c>
    </row>
    <row r="153" spans="1:19" x14ac:dyDescent="0.25">
      <c r="A153">
        <v>8346</v>
      </c>
      <c r="B153">
        <v>36448</v>
      </c>
      <c r="C153" t="s">
        <v>379</v>
      </c>
      <c r="D153" t="s">
        <v>412</v>
      </c>
      <c r="E153" t="s">
        <v>94</v>
      </c>
      <c r="F153">
        <v>120</v>
      </c>
      <c r="G153" s="6">
        <v>-2248.6</v>
      </c>
      <c r="H153" s="6">
        <v>2248.6</v>
      </c>
      <c r="I153" t="s">
        <v>374</v>
      </c>
      <c r="J153" t="s">
        <v>28</v>
      </c>
      <c r="K153" t="s">
        <v>121</v>
      </c>
      <c r="L153">
        <v>5</v>
      </c>
      <c r="M153">
        <f t="shared" si="6"/>
        <v>9.46969696969697E-4</v>
      </c>
      <c r="N153">
        <v>30</v>
      </c>
      <c r="O153">
        <f t="shared" si="7"/>
        <v>2.8409090909090912E-2</v>
      </c>
      <c r="R153" s="7">
        <v>0.43028075691541418</v>
      </c>
      <c r="S153">
        <f t="shared" si="8"/>
        <v>1.2223885139642449E-2</v>
      </c>
    </row>
    <row r="154" spans="1:19" x14ac:dyDescent="0.25">
      <c r="A154">
        <v>60652</v>
      </c>
      <c r="B154">
        <v>28727</v>
      </c>
      <c r="C154" t="s">
        <v>697</v>
      </c>
      <c r="D154" t="s">
        <v>702</v>
      </c>
      <c r="E154" t="s">
        <v>94</v>
      </c>
      <c r="F154">
        <v>47.6</v>
      </c>
      <c r="G154">
        <v>-37.9</v>
      </c>
      <c r="H154">
        <v>37.9</v>
      </c>
      <c r="I154" t="s">
        <v>374</v>
      </c>
      <c r="J154" t="s">
        <v>28</v>
      </c>
      <c r="K154" t="s">
        <v>121</v>
      </c>
      <c r="L154">
        <v>222</v>
      </c>
      <c r="M154">
        <f t="shared" si="6"/>
        <v>4.2045454545454546E-2</v>
      </c>
      <c r="N154">
        <v>6</v>
      </c>
      <c r="O154">
        <f t="shared" si="7"/>
        <v>0.25227272727272726</v>
      </c>
      <c r="R154" s="7">
        <v>0.42917115075347551</v>
      </c>
      <c r="S154">
        <f t="shared" si="8"/>
        <v>0.10826817666735404</v>
      </c>
    </row>
    <row r="155" spans="1:19" x14ac:dyDescent="0.25">
      <c r="A155">
        <v>62554</v>
      </c>
      <c r="B155">
        <v>11079</v>
      </c>
      <c r="C155" t="s">
        <v>437</v>
      </c>
      <c r="D155" t="s">
        <v>506</v>
      </c>
      <c r="E155" t="s">
        <v>94</v>
      </c>
      <c r="F155">
        <v>106</v>
      </c>
      <c r="G155" s="6">
        <v>2323.2600000000002</v>
      </c>
      <c r="H155" s="6">
        <v>2323.2600000000002</v>
      </c>
      <c r="I155" t="s">
        <v>374</v>
      </c>
      <c r="J155" t="s">
        <v>28</v>
      </c>
      <c r="K155" t="s">
        <v>121</v>
      </c>
      <c r="L155">
        <v>244</v>
      </c>
      <c r="M155">
        <f t="shared" si="6"/>
        <v>4.6212121212121211E-2</v>
      </c>
      <c r="N155">
        <v>30</v>
      </c>
      <c r="O155">
        <f t="shared" si="7"/>
        <v>1.3863636363636362</v>
      </c>
      <c r="R155" s="7">
        <v>0.42905704865317573</v>
      </c>
      <c r="S155">
        <f t="shared" si="8"/>
        <v>0.59482909017826635</v>
      </c>
    </row>
    <row r="156" spans="1:19" x14ac:dyDescent="0.25">
      <c r="A156">
        <v>36938</v>
      </c>
      <c r="B156">
        <v>4387</v>
      </c>
      <c r="C156" t="s">
        <v>436</v>
      </c>
      <c r="D156" t="s">
        <v>437</v>
      </c>
      <c r="E156" t="s">
        <v>94</v>
      </c>
      <c r="F156">
        <v>114</v>
      </c>
      <c r="G156" s="6">
        <v>2323.7600000000002</v>
      </c>
      <c r="H156" s="6">
        <v>2323.7600000000002</v>
      </c>
      <c r="I156" t="s">
        <v>374</v>
      </c>
      <c r="J156" t="s">
        <v>28</v>
      </c>
      <c r="K156" t="s">
        <v>121</v>
      </c>
      <c r="L156">
        <v>35</v>
      </c>
      <c r="M156">
        <f t="shared" si="6"/>
        <v>6.628787878787879E-3</v>
      </c>
      <c r="N156">
        <v>30</v>
      </c>
      <c r="O156">
        <f t="shared" si="7"/>
        <v>0.19886363636363638</v>
      </c>
      <c r="R156" s="7">
        <v>0.42896472908302796</v>
      </c>
      <c r="S156">
        <f t="shared" si="8"/>
        <v>8.530548589719307E-2</v>
      </c>
    </row>
    <row r="157" spans="1:19" x14ac:dyDescent="0.25">
      <c r="A157">
        <v>4866</v>
      </c>
      <c r="B157">
        <v>9075</v>
      </c>
      <c r="C157" t="s">
        <v>492</v>
      </c>
      <c r="D157" t="s">
        <v>434</v>
      </c>
      <c r="E157" t="s">
        <v>94</v>
      </c>
      <c r="F157">
        <v>114</v>
      </c>
      <c r="G157" s="6">
        <v>2323.81</v>
      </c>
      <c r="H157" s="6">
        <v>2323.81</v>
      </c>
      <c r="I157" t="s">
        <v>374</v>
      </c>
      <c r="J157" t="s">
        <v>28</v>
      </c>
      <c r="K157" t="s">
        <v>121</v>
      </c>
      <c r="L157">
        <v>3</v>
      </c>
      <c r="M157">
        <f t="shared" si="6"/>
        <v>5.6818181818181815E-4</v>
      </c>
      <c r="N157">
        <v>36</v>
      </c>
      <c r="O157">
        <f t="shared" si="7"/>
        <v>2.0454545454545454E-2</v>
      </c>
      <c r="R157" s="7">
        <v>0.42895549931103538</v>
      </c>
      <c r="S157">
        <f t="shared" si="8"/>
        <v>8.7740897586348152E-3</v>
      </c>
    </row>
    <row r="158" spans="1:19" x14ac:dyDescent="0.25">
      <c r="A158">
        <v>45444</v>
      </c>
      <c r="B158">
        <v>25746</v>
      </c>
      <c r="C158" t="s">
        <v>615</v>
      </c>
      <c r="D158" t="s">
        <v>436</v>
      </c>
      <c r="E158" t="s">
        <v>94</v>
      </c>
      <c r="F158">
        <v>114</v>
      </c>
      <c r="G158" s="6">
        <v>2323.84</v>
      </c>
      <c r="H158" s="6">
        <v>2323.84</v>
      </c>
      <c r="I158" t="s">
        <v>374</v>
      </c>
      <c r="J158" t="s">
        <v>28</v>
      </c>
      <c r="K158" t="s">
        <v>121</v>
      </c>
      <c r="L158">
        <v>74</v>
      </c>
      <c r="M158">
        <f t="shared" si="6"/>
        <v>1.4015151515151515E-2</v>
      </c>
      <c r="N158">
        <v>30</v>
      </c>
      <c r="O158">
        <f t="shared" si="7"/>
        <v>0.42045454545454547</v>
      </c>
      <c r="R158" s="7">
        <v>0.42894996163848503</v>
      </c>
      <c r="S158">
        <f t="shared" si="8"/>
        <v>0.18035396114345395</v>
      </c>
    </row>
    <row r="159" spans="1:19" x14ac:dyDescent="0.25">
      <c r="A159">
        <v>4337</v>
      </c>
      <c r="B159">
        <v>36744</v>
      </c>
      <c r="C159" t="s">
        <v>642</v>
      </c>
      <c r="D159" t="s">
        <v>492</v>
      </c>
      <c r="E159" t="s">
        <v>94</v>
      </c>
      <c r="F159">
        <v>114</v>
      </c>
      <c r="G159" s="6">
        <v>2323.89</v>
      </c>
      <c r="H159" s="6">
        <v>2323.89</v>
      </c>
      <c r="I159" t="s">
        <v>374</v>
      </c>
      <c r="J159" t="s">
        <v>28</v>
      </c>
      <c r="K159" t="s">
        <v>121</v>
      </c>
      <c r="L159">
        <v>3</v>
      </c>
      <c r="M159">
        <f t="shared" si="6"/>
        <v>5.6818181818181815E-4</v>
      </c>
      <c r="N159">
        <v>36</v>
      </c>
      <c r="O159">
        <f t="shared" si="7"/>
        <v>2.0454545454545454E-2</v>
      </c>
      <c r="R159" s="7">
        <v>0.42894073250195885</v>
      </c>
      <c r="S159">
        <f t="shared" si="8"/>
        <v>8.7737877102673396E-3</v>
      </c>
    </row>
    <row r="160" spans="1:19" x14ac:dyDescent="0.25">
      <c r="A160">
        <v>70091</v>
      </c>
      <c r="B160">
        <v>34597</v>
      </c>
      <c r="C160" t="s">
        <v>546</v>
      </c>
      <c r="D160" t="s">
        <v>615</v>
      </c>
      <c r="E160" t="s">
        <v>94</v>
      </c>
      <c r="F160">
        <v>114</v>
      </c>
      <c r="G160" s="6">
        <v>2324.31</v>
      </c>
      <c r="H160" s="6">
        <v>2324.31</v>
      </c>
      <c r="I160" t="s">
        <v>374</v>
      </c>
      <c r="J160" t="s">
        <v>28</v>
      </c>
      <c r="K160" t="s">
        <v>121</v>
      </c>
      <c r="L160">
        <v>591</v>
      </c>
      <c r="M160">
        <f t="shared" si="6"/>
        <v>0.11193181818181819</v>
      </c>
      <c r="N160">
        <v>36</v>
      </c>
      <c r="O160">
        <f t="shared" si="7"/>
        <v>4.0295454545454543</v>
      </c>
      <c r="R160" s="7">
        <v>0.42886322343146016</v>
      </c>
      <c r="S160">
        <f t="shared" si="8"/>
        <v>1.7281238525999518</v>
      </c>
    </row>
    <row r="161" spans="1:19" x14ac:dyDescent="0.25">
      <c r="A161">
        <v>32798</v>
      </c>
      <c r="B161">
        <v>15248</v>
      </c>
      <c r="C161" t="s">
        <v>435</v>
      </c>
      <c r="D161" t="s">
        <v>546</v>
      </c>
      <c r="E161" t="s">
        <v>94</v>
      </c>
      <c r="F161">
        <v>114</v>
      </c>
      <c r="G161" s="6">
        <v>2324.4699999999998</v>
      </c>
      <c r="H161" s="6">
        <v>2324.4699999999998</v>
      </c>
      <c r="I161" t="s">
        <v>374</v>
      </c>
      <c r="J161" t="s">
        <v>28</v>
      </c>
      <c r="K161" t="s">
        <v>121</v>
      </c>
      <c r="L161">
        <v>28</v>
      </c>
      <c r="M161">
        <f t="shared" si="6"/>
        <v>5.3030303030303034E-3</v>
      </c>
      <c r="N161">
        <v>36</v>
      </c>
      <c r="O161">
        <f t="shared" si="7"/>
        <v>0.19090909090909092</v>
      </c>
      <c r="R161" s="7">
        <v>0.4288337035341292</v>
      </c>
      <c r="S161">
        <f t="shared" si="8"/>
        <v>8.1868252492879212E-2</v>
      </c>
    </row>
    <row r="162" spans="1:19" x14ac:dyDescent="0.25">
      <c r="A162">
        <v>24260</v>
      </c>
      <c r="B162">
        <v>4266</v>
      </c>
      <c r="C162" t="s">
        <v>434</v>
      </c>
      <c r="D162" t="s">
        <v>435</v>
      </c>
      <c r="E162" t="s">
        <v>94</v>
      </c>
      <c r="F162">
        <v>114</v>
      </c>
      <c r="G162" s="6">
        <v>2324.62</v>
      </c>
      <c r="H162" s="6">
        <v>2324.62</v>
      </c>
      <c r="I162" t="s">
        <v>374</v>
      </c>
      <c r="J162" t="s">
        <v>28</v>
      </c>
      <c r="K162" t="s">
        <v>121</v>
      </c>
      <c r="L162">
        <v>17</v>
      </c>
      <c r="M162">
        <f t="shared" si="6"/>
        <v>3.2196969696969696E-3</v>
      </c>
      <c r="N162">
        <v>36</v>
      </c>
      <c r="O162">
        <f t="shared" si="7"/>
        <v>0.11590909090909091</v>
      </c>
      <c r="R162" s="7">
        <v>0.4288060323209717</v>
      </c>
      <c r="S162">
        <f t="shared" si="8"/>
        <v>4.970251738265808E-2</v>
      </c>
    </row>
    <row r="163" spans="1:19" x14ac:dyDescent="0.25">
      <c r="A163">
        <v>70561</v>
      </c>
      <c r="B163">
        <v>31992</v>
      </c>
      <c r="C163" t="s">
        <v>565</v>
      </c>
      <c r="D163" t="s">
        <v>642</v>
      </c>
      <c r="E163" t="s">
        <v>94</v>
      </c>
      <c r="F163">
        <v>114</v>
      </c>
      <c r="G163" s="6">
        <v>2324.86</v>
      </c>
      <c r="H163" s="6">
        <v>2324.86</v>
      </c>
      <c r="I163" t="s">
        <v>374</v>
      </c>
      <c r="J163" t="s">
        <v>28</v>
      </c>
      <c r="K163" t="s">
        <v>121</v>
      </c>
      <c r="L163">
        <v>713</v>
      </c>
      <c r="M163">
        <f t="shared" si="6"/>
        <v>0.13503787878787879</v>
      </c>
      <c r="N163">
        <v>36</v>
      </c>
      <c r="O163">
        <f t="shared" si="7"/>
        <v>4.8613636363636363</v>
      </c>
      <c r="R163" s="7">
        <v>0.42876176580696346</v>
      </c>
      <c r="S163">
        <f t="shared" si="8"/>
        <v>2.0843668569570335</v>
      </c>
    </row>
    <row r="164" spans="1:19" x14ac:dyDescent="0.25">
      <c r="A164">
        <v>69824</v>
      </c>
      <c r="B164">
        <v>21645</v>
      </c>
      <c r="C164" t="s">
        <v>724</v>
      </c>
      <c r="D164" t="s">
        <v>686</v>
      </c>
      <c r="E164" t="s">
        <v>94</v>
      </c>
      <c r="F164">
        <v>47.6</v>
      </c>
      <c r="G164">
        <v>-41.45</v>
      </c>
      <c r="H164">
        <v>41.45</v>
      </c>
      <c r="I164" t="s">
        <v>374</v>
      </c>
      <c r="J164" t="s">
        <v>28</v>
      </c>
      <c r="K164" t="s">
        <v>121</v>
      </c>
      <c r="L164">
        <v>548</v>
      </c>
      <c r="M164">
        <f t="shared" si="6"/>
        <v>0.10378787878787879</v>
      </c>
      <c r="N164">
        <v>6</v>
      </c>
      <c r="O164">
        <f t="shared" si="7"/>
        <v>0.6227272727272728</v>
      </c>
      <c r="R164" s="7">
        <v>0.42511585439533039</v>
      </c>
      <c r="S164">
        <f t="shared" si="8"/>
        <v>0.2647312366007285</v>
      </c>
    </row>
    <row r="165" spans="1:19" x14ac:dyDescent="0.25">
      <c r="A165">
        <v>22337</v>
      </c>
      <c r="B165">
        <v>13332</v>
      </c>
      <c r="C165" t="s">
        <v>702</v>
      </c>
      <c r="D165" t="s">
        <v>703</v>
      </c>
      <c r="E165" t="s">
        <v>94</v>
      </c>
      <c r="F165">
        <v>47.6</v>
      </c>
      <c r="G165">
        <v>-38.450000000000003</v>
      </c>
      <c r="H165">
        <v>38.450000000000003</v>
      </c>
      <c r="I165" t="s">
        <v>374</v>
      </c>
      <c r="J165" t="s">
        <v>28</v>
      </c>
      <c r="K165" t="s">
        <v>121</v>
      </c>
      <c r="L165">
        <v>15</v>
      </c>
      <c r="M165">
        <f t="shared" si="6"/>
        <v>2.840909090909091E-3</v>
      </c>
      <c r="N165">
        <v>6</v>
      </c>
      <c r="O165">
        <f t="shared" si="7"/>
        <v>1.7045454545454544E-2</v>
      </c>
      <c r="R165" s="7">
        <v>0.42303216160095497</v>
      </c>
      <c r="S165">
        <f t="shared" si="8"/>
        <v>7.2107754818344595E-3</v>
      </c>
    </row>
    <row r="166" spans="1:19" x14ac:dyDescent="0.25">
      <c r="A166">
        <v>34719</v>
      </c>
      <c r="B166">
        <v>3564</v>
      </c>
      <c r="C166" t="s">
        <v>412</v>
      </c>
      <c r="D166" t="s">
        <v>413</v>
      </c>
      <c r="E166" t="s">
        <v>27</v>
      </c>
      <c r="F166">
        <v>120</v>
      </c>
      <c r="G166" s="6">
        <v>-2303.16</v>
      </c>
      <c r="H166" s="6">
        <v>2303.16</v>
      </c>
      <c r="I166" t="s">
        <v>374</v>
      </c>
      <c r="J166" t="s">
        <v>28</v>
      </c>
      <c r="K166" t="s">
        <v>121</v>
      </c>
      <c r="L166">
        <v>32</v>
      </c>
      <c r="M166">
        <f t="shared" si="6"/>
        <v>6.0606060606060606E-3</v>
      </c>
      <c r="N166">
        <v>30</v>
      </c>
      <c r="O166">
        <f t="shared" si="7"/>
        <v>0.18181818181818182</v>
      </c>
      <c r="R166" s="7">
        <v>0.42008775334757475</v>
      </c>
      <c r="S166">
        <f t="shared" si="8"/>
        <v>7.6379591517740861E-2</v>
      </c>
    </row>
    <row r="167" spans="1:19" x14ac:dyDescent="0.25">
      <c r="A167">
        <v>70459</v>
      </c>
      <c r="B167">
        <v>7035</v>
      </c>
      <c r="C167" t="s">
        <v>461</v>
      </c>
      <c r="D167" t="s">
        <v>462</v>
      </c>
      <c r="E167" t="s">
        <v>27</v>
      </c>
      <c r="F167">
        <v>83</v>
      </c>
      <c r="G167" s="6">
        <v>-2337.88</v>
      </c>
      <c r="H167" s="6">
        <v>2337.88</v>
      </c>
      <c r="I167" t="s">
        <v>374</v>
      </c>
      <c r="J167" t="s">
        <v>28</v>
      </c>
      <c r="K167" t="s">
        <v>121</v>
      </c>
      <c r="L167">
        <v>679</v>
      </c>
      <c r="M167">
        <f t="shared" si="6"/>
        <v>0.12859848484848485</v>
      </c>
      <c r="N167">
        <v>30</v>
      </c>
      <c r="O167">
        <f t="shared" si="7"/>
        <v>3.8579545454545454</v>
      </c>
      <c r="R167" s="7">
        <v>0.41385077442287221</v>
      </c>
      <c r="S167">
        <f t="shared" si="8"/>
        <v>1.5966174763246035</v>
      </c>
    </row>
    <row r="168" spans="1:19" x14ac:dyDescent="0.25">
      <c r="A168">
        <v>71356</v>
      </c>
      <c r="B168">
        <v>346255</v>
      </c>
      <c r="C168" t="s">
        <v>538</v>
      </c>
      <c r="D168" t="s">
        <v>656</v>
      </c>
      <c r="E168" t="s">
        <v>70</v>
      </c>
      <c r="F168">
        <v>114</v>
      </c>
      <c r="G168" s="6">
        <v>2411.86</v>
      </c>
      <c r="H168" s="6">
        <v>2411.86</v>
      </c>
      <c r="I168" t="s">
        <v>374</v>
      </c>
      <c r="J168" t="s">
        <v>28</v>
      </c>
      <c r="K168" t="s">
        <v>121</v>
      </c>
      <c r="L168">
        <v>0</v>
      </c>
      <c r="M168">
        <f t="shared" si="6"/>
        <v>0</v>
      </c>
      <c r="N168">
        <v>36</v>
      </c>
      <c r="O168">
        <f t="shared" si="7"/>
        <v>0</v>
      </c>
      <c r="R168" s="7">
        <v>0.41329558052871107</v>
      </c>
      <c r="S168">
        <f t="shared" si="8"/>
        <v>0</v>
      </c>
    </row>
    <row r="169" spans="1:19" x14ac:dyDescent="0.25">
      <c r="A169">
        <v>13244</v>
      </c>
      <c r="B169">
        <v>6031</v>
      </c>
      <c r="C169" t="s">
        <v>685</v>
      </c>
      <c r="D169" t="s">
        <v>686</v>
      </c>
      <c r="E169" t="s">
        <v>94</v>
      </c>
      <c r="F169">
        <v>47.6</v>
      </c>
      <c r="G169">
        <v>42.72</v>
      </c>
      <c r="H169">
        <v>42.72</v>
      </c>
      <c r="I169" t="s">
        <v>374</v>
      </c>
      <c r="J169" t="s">
        <v>28</v>
      </c>
      <c r="K169" t="s">
        <v>121</v>
      </c>
      <c r="L169">
        <v>8</v>
      </c>
      <c r="M169">
        <f t="shared" si="6"/>
        <v>1.5151515151515152E-3</v>
      </c>
      <c r="N169">
        <v>6</v>
      </c>
      <c r="O169">
        <f t="shared" si="7"/>
        <v>9.0909090909090905E-3</v>
      </c>
      <c r="R169" s="7">
        <v>0.41247781284378388</v>
      </c>
      <c r="S169">
        <f t="shared" si="8"/>
        <v>3.749798298579853E-3</v>
      </c>
    </row>
    <row r="170" spans="1:19" x14ac:dyDescent="0.25">
      <c r="A170">
        <v>59473</v>
      </c>
      <c r="B170">
        <v>28917</v>
      </c>
      <c r="C170" t="s">
        <v>413</v>
      </c>
      <c r="D170" t="s">
        <v>461</v>
      </c>
      <c r="E170" t="s">
        <v>27</v>
      </c>
      <c r="F170">
        <v>83</v>
      </c>
      <c r="G170" s="6">
        <v>-2345.89</v>
      </c>
      <c r="H170" s="6">
        <v>2345.89</v>
      </c>
      <c r="I170" t="s">
        <v>374</v>
      </c>
      <c r="J170" t="s">
        <v>28</v>
      </c>
      <c r="K170" t="s">
        <v>121</v>
      </c>
      <c r="L170">
        <v>208</v>
      </c>
      <c r="M170">
        <f t="shared" si="6"/>
        <v>3.9393939393939391E-2</v>
      </c>
      <c r="N170">
        <v>30</v>
      </c>
      <c r="O170">
        <f t="shared" si="7"/>
        <v>1.1818181818181817</v>
      </c>
      <c r="R170" s="7">
        <v>0.41243592410556346</v>
      </c>
      <c r="S170">
        <f t="shared" si="8"/>
        <v>0.48742427394293858</v>
      </c>
    </row>
    <row r="171" spans="1:19" x14ac:dyDescent="0.25">
      <c r="A171">
        <v>65737</v>
      </c>
      <c r="B171">
        <v>35001</v>
      </c>
      <c r="C171" t="s">
        <v>462</v>
      </c>
      <c r="D171" t="s">
        <v>645</v>
      </c>
      <c r="E171" t="s">
        <v>27</v>
      </c>
      <c r="F171">
        <v>83</v>
      </c>
      <c r="G171" s="6">
        <v>-2350.37</v>
      </c>
      <c r="H171" s="6">
        <v>2350.37</v>
      </c>
      <c r="I171" t="s">
        <v>374</v>
      </c>
      <c r="J171" t="s">
        <v>28</v>
      </c>
      <c r="K171" t="s">
        <v>121</v>
      </c>
      <c r="L171">
        <v>314</v>
      </c>
      <c r="M171">
        <f t="shared" si="6"/>
        <v>5.9469696969696971E-2</v>
      </c>
      <c r="N171">
        <v>30</v>
      </c>
      <c r="O171">
        <f t="shared" si="7"/>
        <v>1.7840909090909092</v>
      </c>
      <c r="R171" s="7">
        <v>0.41164978705480426</v>
      </c>
      <c r="S171">
        <f t="shared" si="8"/>
        <v>0.73442064281368491</v>
      </c>
    </row>
    <row r="172" spans="1:19" x14ac:dyDescent="0.25">
      <c r="A172">
        <v>36407</v>
      </c>
      <c r="B172">
        <v>17339</v>
      </c>
      <c r="C172" t="s">
        <v>564</v>
      </c>
      <c r="D172" t="s">
        <v>565</v>
      </c>
      <c r="E172" t="s">
        <v>94</v>
      </c>
      <c r="F172">
        <v>114</v>
      </c>
      <c r="G172" s="6">
        <v>2423.1799999999998</v>
      </c>
      <c r="H172" s="6">
        <v>2423.1799999999998</v>
      </c>
      <c r="I172" t="s">
        <v>374</v>
      </c>
      <c r="J172" t="s">
        <v>28</v>
      </c>
      <c r="K172" t="s">
        <v>121</v>
      </c>
      <c r="L172">
        <v>34</v>
      </c>
      <c r="M172">
        <f t="shared" si="6"/>
        <v>6.4393939393939392E-3</v>
      </c>
      <c r="N172">
        <v>36</v>
      </c>
      <c r="O172">
        <f t="shared" si="7"/>
        <v>0.23181818181818181</v>
      </c>
      <c r="R172" s="7">
        <v>0.4113648506730731</v>
      </c>
      <c r="S172">
        <f t="shared" si="8"/>
        <v>9.5361851746939674E-2</v>
      </c>
    </row>
    <row r="173" spans="1:19" x14ac:dyDescent="0.25">
      <c r="A173">
        <v>42438</v>
      </c>
      <c r="B173">
        <v>346253</v>
      </c>
      <c r="C173" t="s">
        <v>431</v>
      </c>
      <c r="D173" t="s">
        <v>564</v>
      </c>
      <c r="E173" t="s">
        <v>70</v>
      </c>
      <c r="F173">
        <v>114</v>
      </c>
      <c r="G173" s="6">
        <v>2423.2600000000002</v>
      </c>
      <c r="H173" s="6">
        <v>2423.2600000000002</v>
      </c>
      <c r="I173" t="s">
        <v>374</v>
      </c>
      <c r="J173" t="s">
        <v>28</v>
      </c>
      <c r="K173" t="s">
        <v>121</v>
      </c>
      <c r="L173">
        <v>55</v>
      </c>
      <c r="M173">
        <f t="shared" si="6"/>
        <v>1.0416666666666666E-2</v>
      </c>
      <c r="N173">
        <v>36</v>
      </c>
      <c r="O173">
        <f t="shared" si="7"/>
        <v>0.375</v>
      </c>
      <c r="R173" s="7">
        <v>0.41135127012948552</v>
      </c>
      <c r="S173">
        <f t="shared" si="8"/>
        <v>0.15425672629855708</v>
      </c>
    </row>
    <row r="174" spans="1:19" x14ac:dyDescent="0.25">
      <c r="A174">
        <v>70709</v>
      </c>
      <c r="B174">
        <v>4230</v>
      </c>
      <c r="C174" t="s">
        <v>430</v>
      </c>
      <c r="D174" t="s">
        <v>431</v>
      </c>
      <c r="E174" t="s">
        <v>70</v>
      </c>
      <c r="F174">
        <v>114</v>
      </c>
      <c r="G174" s="6">
        <v>2423.46</v>
      </c>
      <c r="H174" s="6">
        <v>2423.46</v>
      </c>
      <c r="I174" t="s">
        <v>374</v>
      </c>
      <c r="J174" t="s">
        <v>28</v>
      </c>
      <c r="K174" t="s">
        <v>121</v>
      </c>
      <c r="L174">
        <v>772</v>
      </c>
      <c r="M174">
        <f t="shared" si="6"/>
        <v>0.14621212121212121</v>
      </c>
      <c r="N174">
        <v>36</v>
      </c>
      <c r="O174">
        <f t="shared" si="7"/>
        <v>5.2636363636363637</v>
      </c>
      <c r="R174" s="7">
        <v>0.41131732269316479</v>
      </c>
      <c r="S174">
        <f t="shared" si="8"/>
        <v>2.1650248167212949</v>
      </c>
    </row>
    <row r="175" spans="1:19" x14ac:dyDescent="0.25">
      <c r="A175">
        <v>22530</v>
      </c>
      <c r="B175">
        <v>8201</v>
      </c>
      <c r="C175" t="s">
        <v>478</v>
      </c>
      <c r="D175" t="s">
        <v>430</v>
      </c>
      <c r="E175" t="s">
        <v>70</v>
      </c>
      <c r="F175">
        <v>114</v>
      </c>
      <c r="G175" s="6">
        <v>2423.6999999999998</v>
      </c>
      <c r="H175" s="6">
        <v>2423.6999999999998</v>
      </c>
      <c r="I175" t="s">
        <v>374</v>
      </c>
      <c r="J175" t="s">
        <v>28</v>
      </c>
      <c r="K175" t="s">
        <v>121</v>
      </c>
      <c r="L175">
        <v>16</v>
      </c>
      <c r="M175">
        <f t="shared" si="6"/>
        <v>3.0303030303030303E-3</v>
      </c>
      <c r="N175">
        <v>36</v>
      </c>
      <c r="O175">
        <f t="shared" si="7"/>
        <v>0.10909090909090909</v>
      </c>
      <c r="R175" s="7">
        <v>0.41127659316498627</v>
      </c>
      <c r="S175">
        <f t="shared" si="8"/>
        <v>4.4866537436180319E-2</v>
      </c>
    </row>
    <row r="176" spans="1:19" x14ac:dyDescent="0.25">
      <c r="A176">
        <v>39818</v>
      </c>
      <c r="B176">
        <v>14433</v>
      </c>
      <c r="C176" t="s">
        <v>534</v>
      </c>
      <c r="D176" t="s">
        <v>538</v>
      </c>
      <c r="E176" t="s">
        <v>70</v>
      </c>
      <c r="F176">
        <v>114</v>
      </c>
      <c r="G176" s="6">
        <v>2423.98</v>
      </c>
      <c r="H176" s="6">
        <v>2423.98</v>
      </c>
      <c r="I176" t="s">
        <v>374</v>
      </c>
      <c r="J176" t="s">
        <v>28</v>
      </c>
      <c r="K176" t="s">
        <v>121</v>
      </c>
      <c r="L176">
        <v>43</v>
      </c>
      <c r="M176">
        <f t="shared" si="6"/>
        <v>8.1439393939393943E-3</v>
      </c>
      <c r="N176">
        <v>36</v>
      </c>
      <c r="O176">
        <f t="shared" si="7"/>
        <v>0.29318181818181821</v>
      </c>
      <c r="R176" s="7">
        <v>0.41122908557577914</v>
      </c>
      <c r="S176">
        <f t="shared" si="8"/>
        <v>0.12056489099835344</v>
      </c>
    </row>
    <row r="177" spans="1:19" x14ac:dyDescent="0.25">
      <c r="A177">
        <v>48777</v>
      </c>
      <c r="B177">
        <v>2309</v>
      </c>
      <c r="C177" t="s">
        <v>392</v>
      </c>
      <c r="D177" t="s">
        <v>393</v>
      </c>
      <c r="E177" t="s">
        <v>27</v>
      </c>
      <c r="F177">
        <v>83</v>
      </c>
      <c r="G177" s="6">
        <v>-2369.81</v>
      </c>
      <c r="H177" s="6">
        <v>2369.81</v>
      </c>
      <c r="I177" t="s">
        <v>374</v>
      </c>
      <c r="J177" t="s">
        <v>28</v>
      </c>
      <c r="K177" t="s">
        <v>121</v>
      </c>
      <c r="L177">
        <v>99</v>
      </c>
      <c r="M177">
        <f t="shared" si="6"/>
        <v>1.8749999999999999E-2</v>
      </c>
      <c r="N177">
        <v>30</v>
      </c>
      <c r="O177">
        <f t="shared" si="7"/>
        <v>0.5625</v>
      </c>
      <c r="R177" s="7">
        <v>0.40827294593237445</v>
      </c>
      <c r="S177">
        <f t="shared" si="8"/>
        <v>0.22965353208696063</v>
      </c>
    </row>
    <row r="178" spans="1:19" x14ac:dyDescent="0.25">
      <c r="A178">
        <v>62303</v>
      </c>
      <c r="B178">
        <v>15904</v>
      </c>
      <c r="C178" t="s">
        <v>393</v>
      </c>
      <c r="D178" t="s">
        <v>553</v>
      </c>
      <c r="E178" t="s">
        <v>27</v>
      </c>
      <c r="F178">
        <v>83</v>
      </c>
      <c r="G178" s="6">
        <v>-2370.7399999999998</v>
      </c>
      <c r="H178" s="6">
        <v>2370.7399999999998</v>
      </c>
      <c r="I178" t="s">
        <v>374</v>
      </c>
      <c r="J178" t="s">
        <v>28</v>
      </c>
      <c r="K178" t="s">
        <v>121</v>
      </c>
      <c r="L178">
        <v>241</v>
      </c>
      <c r="M178">
        <f t="shared" si="6"/>
        <v>4.5643939393939396E-2</v>
      </c>
      <c r="N178">
        <v>30</v>
      </c>
      <c r="O178">
        <f t="shared" si="7"/>
        <v>1.3693181818181819</v>
      </c>
      <c r="R178" s="7">
        <v>0.40811278756843866</v>
      </c>
      <c r="S178">
        <f t="shared" si="8"/>
        <v>0.55883626024996436</v>
      </c>
    </row>
    <row r="179" spans="1:19" x14ac:dyDescent="0.25">
      <c r="A179">
        <v>69006</v>
      </c>
      <c r="B179">
        <v>40939</v>
      </c>
      <c r="C179" t="s">
        <v>645</v>
      </c>
      <c r="D179" t="s">
        <v>392</v>
      </c>
      <c r="E179" t="s">
        <v>27</v>
      </c>
      <c r="F179">
        <v>83</v>
      </c>
      <c r="G179" s="6">
        <v>-2372.44</v>
      </c>
      <c r="H179" s="6">
        <v>2372.44</v>
      </c>
      <c r="I179" t="s">
        <v>374</v>
      </c>
      <c r="J179" t="s">
        <v>28</v>
      </c>
      <c r="K179" t="s">
        <v>121</v>
      </c>
      <c r="L179">
        <v>465</v>
      </c>
      <c r="M179">
        <f t="shared" si="6"/>
        <v>8.8068181818181823E-2</v>
      </c>
      <c r="N179">
        <v>30</v>
      </c>
      <c r="O179">
        <f t="shared" si="7"/>
        <v>2.6420454545454546</v>
      </c>
      <c r="R179" s="7">
        <v>0.40782034951358104</v>
      </c>
      <c r="S179">
        <f t="shared" si="8"/>
        <v>1.0774799007034954</v>
      </c>
    </row>
    <row r="180" spans="1:19" x14ac:dyDescent="0.25">
      <c r="A180">
        <v>70527</v>
      </c>
      <c r="B180">
        <v>14297</v>
      </c>
      <c r="C180" t="s">
        <v>407</v>
      </c>
      <c r="D180" t="s">
        <v>534</v>
      </c>
      <c r="E180" t="s">
        <v>94</v>
      </c>
      <c r="F180">
        <v>114</v>
      </c>
      <c r="G180" s="6">
        <v>2456.86</v>
      </c>
      <c r="H180" s="6">
        <v>2456.86</v>
      </c>
      <c r="I180" t="s">
        <v>374</v>
      </c>
      <c r="J180" t="s">
        <v>28</v>
      </c>
      <c r="K180" t="s">
        <v>121</v>
      </c>
      <c r="L180">
        <v>714</v>
      </c>
      <c r="M180">
        <f t="shared" si="6"/>
        <v>0.13522727272727272</v>
      </c>
      <c r="N180">
        <v>36</v>
      </c>
      <c r="O180">
        <f t="shared" si="7"/>
        <v>4.8681818181818182</v>
      </c>
      <c r="R180" s="7">
        <v>0.40572563306577386</v>
      </c>
      <c r="S180">
        <f t="shared" si="8"/>
        <v>1.9751461500611083</v>
      </c>
    </row>
    <row r="181" spans="1:19" x14ac:dyDescent="0.25">
      <c r="A181">
        <v>17731</v>
      </c>
      <c r="B181">
        <v>3309</v>
      </c>
      <c r="C181" t="s">
        <v>406</v>
      </c>
      <c r="D181" t="s">
        <v>407</v>
      </c>
      <c r="E181" t="s">
        <v>94</v>
      </c>
      <c r="F181">
        <v>114</v>
      </c>
      <c r="G181" s="6">
        <v>2459.23</v>
      </c>
      <c r="H181" s="6">
        <v>2459.23</v>
      </c>
      <c r="I181" t="s">
        <v>374</v>
      </c>
      <c r="J181" t="s">
        <v>28</v>
      </c>
      <c r="K181" t="s">
        <v>121</v>
      </c>
      <c r="L181">
        <v>12</v>
      </c>
      <c r="M181">
        <f t="shared" si="6"/>
        <v>2.2727272727272726E-3</v>
      </c>
      <c r="N181">
        <v>36</v>
      </c>
      <c r="O181">
        <f t="shared" si="7"/>
        <v>8.1818181818181818E-2</v>
      </c>
      <c r="R181" s="7">
        <v>0.40533462866587394</v>
      </c>
      <c r="S181">
        <f t="shared" si="8"/>
        <v>3.3163742345389685E-2</v>
      </c>
    </row>
    <row r="182" spans="1:19" x14ac:dyDescent="0.25">
      <c r="A182">
        <v>25794</v>
      </c>
      <c r="B182">
        <v>15525</v>
      </c>
      <c r="C182" t="s">
        <v>552</v>
      </c>
      <c r="D182" t="s">
        <v>406</v>
      </c>
      <c r="E182" t="s">
        <v>94</v>
      </c>
      <c r="F182">
        <v>114</v>
      </c>
      <c r="G182" s="6">
        <v>2459.31</v>
      </c>
      <c r="H182" s="6">
        <v>2459.31</v>
      </c>
      <c r="I182" t="s">
        <v>374</v>
      </c>
      <c r="J182" t="s">
        <v>28</v>
      </c>
      <c r="K182" t="s">
        <v>121</v>
      </c>
      <c r="L182">
        <v>18</v>
      </c>
      <c r="M182">
        <f t="shared" si="6"/>
        <v>3.4090909090909089E-3</v>
      </c>
      <c r="N182">
        <v>36</v>
      </c>
      <c r="O182">
        <f t="shared" si="7"/>
        <v>0.12272727272727273</v>
      </c>
      <c r="R182" s="7">
        <v>0.40532144335361431</v>
      </c>
      <c r="S182">
        <f t="shared" si="8"/>
        <v>4.9743995320670843E-2</v>
      </c>
    </row>
    <row r="183" spans="1:19" x14ac:dyDescent="0.25">
      <c r="A183">
        <v>29244</v>
      </c>
      <c r="B183">
        <v>37632</v>
      </c>
      <c r="C183" t="s">
        <v>480</v>
      </c>
      <c r="D183" t="s">
        <v>552</v>
      </c>
      <c r="E183" t="s">
        <v>94</v>
      </c>
      <c r="F183">
        <v>114</v>
      </c>
      <c r="G183" s="6">
        <v>2459.39</v>
      </c>
      <c r="H183" s="6">
        <v>2459.39</v>
      </c>
      <c r="I183" t="s">
        <v>374</v>
      </c>
      <c r="J183" t="s">
        <v>28</v>
      </c>
      <c r="K183" t="s">
        <v>121</v>
      </c>
      <c r="L183">
        <v>23</v>
      </c>
      <c r="M183">
        <f t="shared" si="6"/>
        <v>4.3560606060606064E-3</v>
      </c>
      <c r="N183">
        <v>36</v>
      </c>
      <c r="O183">
        <f t="shared" si="7"/>
        <v>0.15681818181818183</v>
      </c>
      <c r="R183" s="7">
        <v>0.40530825889914868</v>
      </c>
      <c r="S183">
        <f t="shared" si="8"/>
        <v>6.3559704236457404E-2</v>
      </c>
    </row>
    <row r="184" spans="1:19" x14ac:dyDescent="0.25">
      <c r="A184">
        <v>30032</v>
      </c>
      <c r="B184">
        <v>17955</v>
      </c>
      <c r="C184" t="s">
        <v>572</v>
      </c>
      <c r="D184" t="s">
        <v>573</v>
      </c>
      <c r="E184" t="s">
        <v>27</v>
      </c>
      <c r="F184">
        <v>83</v>
      </c>
      <c r="G184" s="6">
        <v>-1509.38</v>
      </c>
      <c r="H184" s="6">
        <v>1509.38</v>
      </c>
      <c r="I184" t="s">
        <v>374</v>
      </c>
      <c r="J184" t="s">
        <v>28</v>
      </c>
      <c r="K184" t="s">
        <v>121</v>
      </c>
      <c r="L184">
        <v>25</v>
      </c>
      <c r="M184">
        <f t="shared" si="6"/>
        <v>4.734848484848485E-3</v>
      </c>
      <c r="N184">
        <v>30</v>
      </c>
      <c r="O184">
        <f t="shared" si="7"/>
        <v>0.14204545454545456</v>
      </c>
      <c r="R184" s="7">
        <v>0.40383698293338999</v>
      </c>
      <c r="S184">
        <f t="shared" si="8"/>
        <v>5.7363207803038357E-2</v>
      </c>
    </row>
    <row r="185" spans="1:19" x14ac:dyDescent="0.25">
      <c r="A185">
        <v>57085</v>
      </c>
      <c r="B185">
        <v>41596</v>
      </c>
      <c r="C185" t="s">
        <v>573</v>
      </c>
      <c r="D185" t="s">
        <v>468</v>
      </c>
      <c r="E185" t="s">
        <v>94</v>
      </c>
      <c r="F185">
        <v>83</v>
      </c>
      <c r="G185" s="6">
        <v>-1509.62</v>
      </c>
      <c r="H185" s="6">
        <v>1509.62</v>
      </c>
      <c r="I185" t="s">
        <v>374</v>
      </c>
      <c r="J185" t="s">
        <v>28</v>
      </c>
      <c r="K185" t="s">
        <v>121</v>
      </c>
      <c r="L185">
        <v>183</v>
      </c>
      <c r="M185">
        <f t="shared" si="6"/>
        <v>3.465909090909091E-2</v>
      </c>
      <c r="N185">
        <v>30</v>
      </c>
      <c r="O185">
        <f t="shared" si="7"/>
        <v>1.0397727272727273</v>
      </c>
      <c r="R185" s="7">
        <v>0.40377278076602074</v>
      </c>
      <c r="S185">
        <f t="shared" si="8"/>
        <v>0.4198319254555784</v>
      </c>
    </row>
    <row r="186" spans="1:19" x14ac:dyDescent="0.25">
      <c r="A186">
        <v>20988</v>
      </c>
      <c r="B186">
        <v>32472</v>
      </c>
      <c r="C186" t="s">
        <v>553</v>
      </c>
      <c r="D186" t="s">
        <v>640</v>
      </c>
      <c r="E186" t="s">
        <v>27</v>
      </c>
      <c r="F186">
        <v>83</v>
      </c>
      <c r="G186" s="6">
        <v>-2407.9699999999998</v>
      </c>
      <c r="H186" s="6">
        <v>2407.9699999999998</v>
      </c>
      <c r="I186" t="s">
        <v>374</v>
      </c>
      <c r="J186" t="s">
        <v>28</v>
      </c>
      <c r="K186" t="s">
        <v>121</v>
      </c>
      <c r="L186">
        <v>15</v>
      </c>
      <c r="M186">
        <f t="shared" si="6"/>
        <v>2.840909090909091E-3</v>
      </c>
      <c r="N186">
        <v>30</v>
      </c>
      <c r="O186">
        <f t="shared" si="7"/>
        <v>8.5227272727272735E-2</v>
      </c>
      <c r="R186" s="7">
        <v>0.40180289206260889</v>
      </c>
      <c r="S186">
        <f t="shared" si="8"/>
        <v>3.4244564664426894E-2</v>
      </c>
    </row>
    <row r="187" spans="1:19" x14ac:dyDescent="0.25">
      <c r="A187">
        <v>16223</v>
      </c>
      <c r="B187">
        <v>30938</v>
      </c>
      <c r="C187" t="s">
        <v>640</v>
      </c>
      <c r="D187" t="s">
        <v>572</v>
      </c>
      <c r="E187" t="s">
        <v>27</v>
      </c>
      <c r="F187">
        <v>83</v>
      </c>
      <c r="G187" s="6">
        <v>-2408.0500000000002</v>
      </c>
      <c r="H187" s="6">
        <v>2408.0500000000002</v>
      </c>
      <c r="I187" t="s">
        <v>374</v>
      </c>
      <c r="J187" t="s">
        <v>28</v>
      </c>
      <c r="K187" t="s">
        <v>121</v>
      </c>
      <c r="L187">
        <v>11</v>
      </c>
      <c r="M187">
        <f t="shared" si="6"/>
        <v>2.0833333333333333E-3</v>
      </c>
      <c r="N187">
        <v>30</v>
      </c>
      <c r="O187">
        <f t="shared" si="7"/>
        <v>6.25E-2</v>
      </c>
      <c r="R187" s="7">
        <v>0.40178954340649081</v>
      </c>
      <c r="S187">
        <f t="shared" si="8"/>
        <v>2.5111846462905676E-2</v>
      </c>
    </row>
    <row r="188" spans="1:19" x14ac:dyDescent="0.25">
      <c r="A188">
        <v>12325</v>
      </c>
      <c r="B188">
        <v>28207</v>
      </c>
      <c r="C188" t="s">
        <v>625</v>
      </c>
      <c r="D188" t="s">
        <v>572</v>
      </c>
      <c r="E188" t="s">
        <v>108</v>
      </c>
      <c r="F188">
        <v>83</v>
      </c>
      <c r="G188">
        <v>898.75</v>
      </c>
      <c r="H188">
        <v>898.75</v>
      </c>
      <c r="I188" t="s">
        <v>374</v>
      </c>
      <c r="J188" t="s">
        <v>28</v>
      </c>
      <c r="K188" t="s">
        <v>121</v>
      </c>
      <c r="L188">
        <v>7</v>
      </c>
      <c r="M188">
        <f t="shared" si="6"/>
        <v>1.3257575757575758E-3</v>
      </c>
      <c r="N188">
        <v>30</v>
      </c>
      <c r="O188">
        <f t="shared" si="7"/>
        <v>3.9772727272727272E-2</v>
      </c>
      <c r="R188" s="7">
        <v>0.39831526531293471</v>
      </c>
      <c r="S188">
        <f t="shared" si="8"/>
        <v>1.5842084415855356E-2</v>
      </c>
    </row>
    <row r="189" spans="1:19" x14ac:dyDescent="0.25">
      <c r="A189">
        <v>11626</v>
      </c>
      <c r="B189">
        <v>32504</v>
      </c>
      <c r="C189" t="s">
        <v>626</v>
      </c>
      <c r="D189" t="s">
        <v>625</v>
      </c>
      <c r="E189" t="s">
        <v>108</v>
      </c>
      <c r="F189">
        <v>89</v>
      </c>
      <c r="G189">
        <v>898.83</v>
      </c>
      <c r="H189">
        <v>898.83</v>
      </c>
      <c r="I189" t="s">
        <v>374</v>
      </c>
      <c r="J189" t="s">
        <v>28</v>
      </c>
      <c r="K189" t="s">
        <v>121</v>
      </c>
      <c r="L189">
        <v>7</v>
      </c>
      <c r="M189">
        <f t="shared" si="6"/>
        <v>1.3257575757575758E-3</v>
      </c>
      <c r="N189">
        <v>30</v>
      </c>
      <c r="O189">
        <f t="shared" si="7"/>
        <v>3.9772727272727272E-2</v>
      </c>
      <c r="R189" s="7">
        <v>0.39827981342411811</v>
      </c>
      <c r="S189">
        <f t="shared" si="8"/>
        <v>1.5840674397550152E-2</v>
      </c>
    </row>
    <row r="190" spans="1:19" x14ac:dyDescent="0.25">
      <c r="A190">
        <v>71020</v>
      </c>
      <c r="B190">
        <v>7723</v>
      </c>
      <c r="C190" t="s">
        <v>468</v>
      </c>
      <c r="D190" t="s">
        <v>469</v>
      </c>
      <c r="E190" t="s">
        <v>94</v>
      </c>
      <c r="F190">
        <v>83</v>
      </c>
      <c r="G190" s="6">
        <v>-1569.8</v>
      </c>
      <c r="H190" s="6">
        <v>1569.8</v>
      </c>
      <c r="I190" t="s">
        <v>374</v>
      </c>
      <c r="J190" t="s">
        <v>28</v>
      </c>
      <c r="K190" t="s">
        <v>121</v>
      </c>
      <c r="L190" s="8">
        <v>1112</v>
      </c>
      <c r="M190">
        <f t="shared" si="6"/>
        <v>0.2106060606060606</v>
      </c>
      <c r="N190">
        <v>30</v>
      </c>
      <c r="O190">
        <f t="shared" si="7"/>
        <v>6.3181818181818183</v>
      </c>
      <c r="R190" s="7">
        <v>0.38829370958083848</v>
      </c>
      <c r="S190">
        <f t="shared" si="8"/>
        <v>2.4533102559880251</v>
      </c>
    </row>
    <row r="191" spans="1:19" x14ac:dyDescent="0.25">
      <c r="A191">
        <v>1681</v>
      </c>
      <c r="B191">
        <v>15084</v>
      </c>
      <c r="C191" t="s">
        <v>696</v>
      </c>
      <c r="D191" t="s">
        <v>677</v>
      </c>
      <c r="E191" t="s">
        <v>94</v>
      </c>
      <c r="F191">
        <v>34.5</v>
      </c>
      <c r="G191">
        <v>57.3</v>
      </c>
      <c r="H191">
        <v>57.3</v>
      </c>
      <c r="I191" t="s">
        <v>374</v>
      </c>
      <c r="J191" t="s">
        <v>28</v>
      </c>
      <c r="K191" t="s">
        <v>121</v>
      </c>
      <c r="L191">
        <v>2</v>
      </c>
      <c r="M191">
        <f t="shared" si="6"/>
        <v>3.7878787878787879E-4</v>
      </c>
      <c r="N191">
        <v>8</v>
      </c>
      <c r="O191">
        <f t="shared" si="7"/>
        <v>3.0303030303030303E-3</v>
      </c>
      <c r="R191" s="7">
        <v>0.38143107096335083</v>
      </c>
      <c r="S191">
        <f t="shared" si="8"/>
        <v>1.1558517301919723E-3</v>
      </c>
    </row>
    <row r="192" spans="1:19" x14ac:dyDescent="0.25">
      <c r="A192">
        <v>63483</v>
      </c>
      <c r="B192">
        <v>9859</v>
      </c>
      <c r="C192" t="s">
        <v>670</v>
      </c>
      <c r="D192" t="s">
        <v>696</v>
      </c>
      <c r="E192" t="s">
        <v>94</v>
      </c>
      <c r="F192">
        <v>34.5</v>
      </c>
      <c r="G192">
        <v>57.46</v>
      </c>
      <c r="H192">
        <v>57.46</v>
      </c>
      <c r="I192" t="s">
        <v>374</v>
      </c>
      <c r="J192" t="s">
        <v>28</v>
      </c>
      <c r="K192" t="s">
        <v>121</v>
      </c>
      <c r="L192">
        <v>257</v>
      </c>
      <c r="M192">
        <f t="shared" si="6"/>
        <v>4.8674242424242425E-2</v>
      </c>
      <c r="N192">
        <v>8</v>
      </c>
      <c r="O192">
        <f t="shared" si="7"/>
        <v>0.3893939393939394</v>
      </c>
      <c r="R192" s="7">
        <v>0.38036895868778281</v>
      </c>
      <c r="S192">
        <f t="shared" si="8"/>
        <v>0.14811336724660634</v>
      </c>
    </row>
    <row r="193" spans="1:19" x14ac:dyDescent="0.25">
      <c r="A193">
        <v>5431</v>
      </c>
      <c r="B193">
        <v>2643</v>
      </c>
      <c r="C193" t="s">
        <v>669</v>
      </c>
      <c r="D193" t="s">
        <v>670</v>
      </c>
      <c r="E193" t="s">
        <v>94</v>
      </c>
      <c r="F193">
        <v>34.5</v>
      </c>
      <c r="G193">
        <v>57.59</v>
      </c>
      <c r="H193">
        <v>57.59</v>
      </c>
      <c r="I193" t="s">
        <v>374</v>
      </c>
      <c r="J193" t="s">
        <v>28</v>
      </c>
      <c r="K193" t="s">
        <v>121</v>
      </c>
      <c r="L193">
        <v>3</v>
      </c>
      <c r="M193">
        <f t="shared" si="6"/>
        <v>5.6818181818181815E-4</v>
      </c>
      <c r="N193">
        <v>6</v>
      </c>
      <c r="O193">
        <f t="shared" si="7"/>
        <v>3.4090909090909089E-3</v>
      </c>
      <c r="R193" s="7">
        <v>0.379510338013544</v>
      </c>
      <c r="S193">
        <f t="shared" si="8"/>
        <v>1.2937852432279909E-3</v>
      </c>
    </row>
    <row r="194" spans="1:19" x14ac:dyDescent="0.25">
      <c r="A194">
        <v>62245</v>
      </c>
      <c r="B194">
        <v>37790</v>
      </c>
      <c r="C194" t="s">
        <v>469</v>
      </c>
      <c r="D194" t="s">
        <v>481</v>
      </c>
      <c r="E194" t="s">
        <v>94</v>
      </c>
      <c r="F194">
        <v>83</v>
      </c>
      <c r="G194" s="6">
        <v>-1612.49</v>
      </c>
      <c r="H194" s="6">
        <v>1612.49</v>
      </c>
      <c r="I194" t="s">
        <v>374</v>
      </c>
      <c r="J194" t="s">
        <v>28</v>
      </c>
      <c r="K194" t="s">
        <v>121</v>
      </c>
      <c r="L194">
        <v>240</v>
      </c>
      <c r="M194">
        <f t="shared" ref="M194:M257" si="9">L194/5280</f>
        <v>4.5454545454545456E-2</v>
      </c>
      <c r="N194">
        <v>30</v>
      </c>
      <c r="O194">
        <f t="shared" ref="O194:O257" si="10">M194*N194</f>
        <v>1.3636363636363638</v>
      </c>
      <c r="R194" s="7">
        <v>0.37801379562043808</v>
      </c>
      <c r="S194">
        <f t="shared" ref="S194:S257" si="11">R194*O194</f>
        <v>0.51547335766423374</v>
      </c>
    </row>
    <row r="195" spans="1:19" x14ac:dyDescent="0.25">
      <c r="A195">
        <v>62911</v>
      </c>
      <c r="B195">
        <v>8316</v>
      </c>
      <c r="C195" t="s">
        <v>481</v>
      </c>
      <c r="D195" t="s">
        <v>482</v>
      </c>
      <c r="E195" t="s">
        <v>94</v>
      </c>
      <c r="F195">
        <v>83</v>
      </c>
      <c r="G195" s="6">
        <v>-1636.9</v>
      </c>
      <c r="H195" s="6">
        <v>1636.9</v>
      </c>
      <c r="I195" t="s">
        <v>374</v>
      </c>
      <c r="J195" t="s">
        <v>28</v>
      </c>
      <c r="K195" t="s">
        <v>121</v>
      </c>
      <c r="L195">
        <v>249</v>
      </c>
      <c r="M195">
        <f t="shared" si="9"/>
        <v>4.7159090909090907E-2</v>
      </c>
      <c r="N195">
        <v>30</v>
      </c>
      <c r="O195">
        <f t="shared" si="10"/>
        <v>1.4147727272727273</v>
      </c>
      <c r="R195" s="7">
        <v>0.37237672753375295</v>
      </c>
      <c r="S195">
        <f t="shared" si="11"/>
        <v>0.52682843838582094</v>
      </c>
    </row>
    <row r="196" spans="1:19" x14ac:dyDescent="0.25">
      <c r="A196">
        <v>69984</v>
      </c>
      <c r="B196">
        <v>13890</v>
      </c>
      <c r="C196" t="s">
        <v>482</v>
      </c>
      <c r="D196" t="s">
        <v>528</v>
      </c>
      <c r="E196" t="s">
        <v>94</v>
      </c>
      <c r="F196">
        <v>83</v>
      </c>
      <c r="G196" s="6">
        <v>-1687.5</v>
      </c>
      <c r="H196" s="6">
        <v>1687.5</v>
      </c>
      <c r="I196" t="s">
        <v>374</v>
      </c>
      <c r="J196" t="s">
        <v>28</v>
      </c>
      <c r="K196" t="s">
        <v>121</v>
      </c>
      <c r="L196">
        <v>568</v>
      </c>
      <c r="M196">
        <f t="shared" si="9"/>
        <v>0.10757575757575757</v>
      </c>
      <c r="N196">
        <v>30</v>
      </c>
      <c r="O196">
        <f t="shared" si="10"/>
        <v>3.2272727272727271</v>
      </c>
      <c r="R196" s="7">
        <v>0.36121094240000012</v>
      </c>
      <c r="S196">
        <f t="shared" si="11"/>
        <v>1.1657262232000003</v>
      </c>
    </row>
    <row r="197" spans="1:19" x14ac:dyDescent="0.25">
      <c r="A197">
        <v>29025</v>
      </c>
      <c r="B197">
        <v>33683</v>
      </c>
      <c r="C197" t="s">
        <v>739</v>
      </c>
      <c r="D197" t="s">
        <v>685</v>
      </c>
      <c r="E197" t="s">
        <v>94</v>
      </c>
      <c r="F197">
        <v>34.5</v>
      </c>
      <c r="G197">
        <v>100.71</v>
      </c>
      <c r="H197">
        <v>100.71</v>
      </c>
      <c r="I197" t="s">
        <v>374</v>
      </c>
      <c r="J197" t="s">
        <v>28</v>
      </c>
      <c r="K197" t="s">
        <v>121</v>
      </c>
      <c r="L197">
        <v>23</v>
      </c>
      <c r="M197">
        <f t="shared" si="9"/>
        <v>4.3560606060606064E-3</v>
      </c>
      <c r="N197">
        <v>8</v>
      </c>
      <c r="O197">
        <f t="shared" si="10"/>
        <v>3.4848484848484851E-2</v>
      </c>
      <c r="R197" s="7">
        <v>0.33647739825482248</v>
      </c>
      <c r="S197">
        <f t="shared" si="11"/>
        <v>1.1725727514940784E-2</v>
      </c>
    </row>
    <row r="198" spans="1:19" x14ac:dyDescent="0.25">
      <c r="A198">
        <v>63096</v>
      </c>
      <c r="B198">
        <v>27113</v>
      </c>
      <c r="C198" t="s">
        <v>738</v>
      </c>
      <c r="D198" t="s">
        <v>739</v>
      </c>
      <c r="E198" t="s">
        <v>94</v>
      </c>
      <c r="F198">
        <v>34.5</v>
      </c>
      <c r="G198">
        <v>100.79</v>
      </c>
      <c r="H198">
        <v>100.79</v>
      </c>
      <c r="I198" t="s">
        <v>374</v>
      </c>
      <c r="J198" t="s">
        <v>28</v>
      </c>
      <c r="K198" t="s">
        <v>121</v>
      </c>
      <c r="L198">
        <v>264</v>
      </c>
      <c r="M198">
        <f t="shared" si="9"/>
        <v>0.05</v>
      </c>
      <c r="N198">
        <v>8</v>
      </c>
      <c r="O198">
        <f t="shared" si="10"/>
        <v>0.4</v>
      </c>
      <c r="R198" s="7">
        <v>0.33621032620540892</v>
      </c>
      <c r="S198">
        <f t="shared" si="11"/>
        <v>0.13448413048216357</v>
      </c>
    </row>
    <row r="199" spans="1:19" x14ac:dyDescent="0.25">
      <c r="A199">
        <v>16297</v>
      </c>
      <c r="B199">
        <v>35468</v>
      </c>
      <c r="C199" t="s">
        <v>682</v>
      </c>
      <c r="D199" t="s">
        <v>738</v>
      </c>
      <c r="E199" t="s">
        <v>94</v>
      </c>
      <c r="F199">
        <v>34.5</v>
      </c>
      <c r="G199">
        <v>101.26</v>
      </c>
      <c r="H199">
        <v>101.26</v>
      </c>
      <c r="I199" t="s">
        <v>374</v>
      </c>
      <c r="J199" t="s">
        <v>28</v>
      </c>
      <c r="K199" t="s">
        <v>121</v>
      </c>
      <c r="L199">
        <v>11</v>
      </c>
      <c r="M199">
        <f t="shared" si="9"/>
        <v>2.0833333333333333E-3</v>
      </c>
      <c r="N199">
        <v>8</v>
      </c>
      <c r="O199">
        <f t="shared" si="10"/>
        <v>1.6666666666666666E-2</v>
      </c>
      <c r="R199" s="7">
        <v>0.33464980029866842</v>
      </c>
      <c r="S199">
        <f t="shared" si="11"/>
        <v>5.5774966716444739E-3</v>
      </c>
    </row>
    <row r="200" spans="1:19" x14ac:dyDescent="0.25">
      <c r="A200">
        <v>42584</v>
      </c>
      <c r="B200">
        <v>4403</v>
      </c>
      <c r="C200" t="s">
        <v>681</v>
      </c>
      <c r="D200" t="s">
        <v>682</v>
      </c>
      <c r="E200" t="s">
        <v>94</v>
      </c>
      <c r="F200" s="6">
        <v>34.5</v>
      </c>
      <c r="G200">
        <v>70.33</v>
      </c>
      <c r="H200">
        <v>70.33</v>
      </c>
      <c r="I200" t="s">
        <v>374</v>
      </c>
      <c r="J200" t="s">
        <v>28</v>
      </c>
      <c r="K200" t="s">
        <v>121</v>
      </c>
      <c r="L200" s="6">
        <v>56</v>
      </c>
      <c r="M200">
        <f t="shared" si="9"/>
        <v>1.0606060606060607E-2</v>
      </c>
      <c r="N200">
        <v>8</v>
      </c>
      <c r="O200">
        <f t="shared" si="10"/>
        <v>8.4848484848484854E-2</v>
      </c>
      <c r="R200" s="7">
        <v>0.33390360690064713</v>
      </c>
      <c r="S200">
        <f t="shared" si="11"/>
        <v>2.8331215130964E-2</v>
      </c>
    </row>
    <row r="201" spans="1:19" x14ac:dyDescent="0.25">
      <c r="A201">
        <v>48184</v>
      </c>
      <c r="B201">
        <v>34253</v>
      </c>
      <c r="C201" t="s">
        <v>727</v>
      </c>
      <c r="D201" t="s">
        <v>681</v>
      </c>
      <c r="E201" t="s">
        <v>94</v>
      </c>
      <c r="F201">
        <v>34.5</v>
      </c>
      <c r="G201">
        <v>45.53</v>
      </c>
      <c r="H201">
        <v>45.53</v>
      </c>
      <c r="I201" t="s">
        <v>374</v>
      </c>
      <c r="J201" t="s">
        <v>28</v>
      </c>
      <c r="K201" t="s">
        <v>121</v>
      </c>
      <c r="L201">
        <v>94</v>
      </c>
      <c r="M201">
        <f t="shared" si="9"/>
        <v>1.7803030303030303E-2</v>
      </c>
      <c r="N201">
        <v>8</v>
      </c>
      <c r="O201">
        <f t="shared" si="10"/>
        <v>0.14242424242424243</v>
      </c>
      <c r="R201" s="7">
        <v>0.33370933704457867</v>
      </c>
      <c r="S201">
        <f t="shared" si="11"/>
        <v>4.7528299518470297E-2</v>
      </c>
    </row>
    <row r="202" spans="1:19" x14ac:dyDescent="0.25">
      <c r="A202">
        <v>64752</v>
      </c>
      <c r="B202">
        <v>23280</v>
      </c>
      <c r="C202" t="s">
        <v>726</v>
      </c>
      <c r="D202" t="s">
        <v>727</v>
      </c>
      <c r="E202" t="s">
        <v>94</v>
      </c>
      <c r="F202">
        <v>34.5</v>
      </c>
      <c r="G202">
        <v>45.91</v>
      </c>
      <c r="H202">
        <v>45.91</v>
      </c>
      <c r="I202" t="s">
        <v>374</v>
      </c>
      <c r="J202" t="s">
        <v>28</v>
      </c>
      <c r="K202" t="s">
        <v>121</v>
      </c>
      <c r="L202">
        <v>284</v>
      </c>
      <c r="M202">
        <f t="shared" si="9"/>
        <v>5.3787878787878787E-2</v>
      </c>
      <c r="N202">
        <v>8</v>
      </c>
      <c r="O202">
        <f t="shared" si="10"/>
        <v>0.4303030303030303</v>
      </c>
      <c r="R202" s="7">
        <v>0.33094720356435781</v>
      </c>
      <c r="S202">
        <f t="shared" si="11"/>
        <v>0.142407584564057</v>
      </c>
    </row>
    <row r="203" spans="1:19" x14ac:dyDescent="0.25">
      <c r="A203">
        <v>22282</v>
      </c>
      <c r="B203">
        <v>25903</v>
      </c>
      <c r="C203" t="s">
        <v>737</v>
      </c>
      <c r="D203" t="s">
        <v>726</v>
      </c>
      <c r="E203" t="s">
        <v>94</v>
      </c>
      <c r="F203">
        <v>34.5</v>
      </c>
      <c r="G203">
        <v>46.05</v>
      </c>
      <c r="H203">
        <v>46.05</v>
      </c>
      <c r="I203" t="s">
        <v>374</v>
      </c>
      <c r="J203" t="s">
        <v>28</v>
      </c>
      <c r="K203" t="s">
        <v>121</v>
      </c>
      <c r="L203">
        <v>15</v>
      </c>
      <c r="M203">
        <f t="shared" si="9"/>
        <v>2.840909090909091E-3</v>
      </c>
      <c r="N203">
        <v>8</v>
      </c>
      <c r="O203">
        <f t="shared" si="10"/>
        <v>2.2727272727272728E-2</v>
      </c>
      <c r="R203" s="7">
        <v>0.32994106657197975</v>
      </c>
      <c r="S203">
        <f t="shared" si="11"/>
        <v>7.4986606039086304E-3</v>
      </c>
    </row>
    <row r="204" spans="1:19" x14ac:dyDescent="0.25">
      <c r="A204">
        <v>58166</v>
      </c>
      <c r="B204">
        <v>34113</v>
      </c>
      <c r="C204" t="s">
        <v>718</v>
      </c>
      <c r="D204" t="s">
        <v>749</v>
      </c>
      <c r="E204" t="s">
        <v>94</v>
      </c>
      <c r="F204">
        <v>34.5</v>
      </c>
      <c r="G204">
        <v>-70.739999999999995</v>
      </c>
      <c r="H204">
        <v>70.739999999999995</v>
      </c>
      <c r="I204" t="s">
        <v>374</v>
      </c>
      <c r="J204" t="s">
        <v>28</v>
      </c>
      <c r="K204" t="s">
        <v>121</v>
      </c>
      <c r="L204">
        <v>208</v>
      </c>
      <c r="M204">
        <f t="shared" si="9"/>
        <v>3.9393939393939391E-2</v>
      </c>
      <c r="N204">
        <v>8</v>
      </c>
      <c r="O204">
        <f t="shared" si="10"/>
        <v>0.31515151515151513</v>
      </c>
      <c r="R204" s="7">
        <v>0.3041692504770992</v>
      </c>
      <c r="S204">
        <f t="shared" si="11"/>
        <v>9.5859400150358529E-2</v>
      </c>
    </row>
    <row r="205" spans="1:19" x14ac:dyDescent="0.25">
      <c r="A205">
        <v>16844</v>
      </c>
      <c r="B205">
        <v>34111</v>
      </c>
      <c r="C205" t="s">
        <v>748</v>
      </c>
      <c r="D205" t="s">
        <v>749</v>
      </c>
      <c r="E205" t="s">
        <v>239</v>
      </c>
      <c r="F205">
        <v>140</v>
      </c>
      <c r="G205">
        <v>71.010000000000005</v>
      </c>
      <c r="H205">
        <v>71.010000000000005</v>
      </c>
      <c r="I205" t="s">
        <v>374</v>
      </c>
      <c r="J205" t="s">
        <v>28</v>
      </c>
      <c r="K205" t="s">
        <v>121</v>
      </c>
      <c r="L205">
        <v>12</v>
      </c>
      <c r="M205">
        <f t="shared" si="9"/>
        <v>2.2727272727272726E-3</v>
      </c>
      <c r="N205">
        <v>8</v>
      </c>
      <c r="O205">
        <f t="shared" si="10"/>
        <v>1.8181818181818181E-2</v>
      </c>
      <c r="R205" s="7">
        <v>0.30301271340304176</v>
      </c>
      <c r="S205">
        <f t="shared" si="11"/>
        <v>5.509322061873486E-3</v>
      </c>
    </row>
    <row r="206" spans="1:19" x14ac:dyDescent="0.25">
      <c r="A206">
        <v>34046</v>
      </c>
      <c r="B206">
        <v>30398</v>
      </c>
      <c r="C206" t="s">
        <v>439</v>
      </c>
      <c r="D206" t="s">
        <v>480</v>
      </c>
      <c r="E206" t="s">
        <v>27</v>
      </c>
      <c r="F206">
        <v>100</v>
      </c>
      <c r="G206" s="6">
        <v>5516.14</v>
      </c>
      <c r="H206" s="6">
        <v>5516.14</v>
      </c>
      <c r="I206" t="s">
        <v>374</v>
      </c>
      <c r="J206" t="s">
        <v>28</v>
      </c>
      <c r="K206" t="s">
        <v>121</v>
      </c>
      <c r="L206">
        <v>30</v>
      </c>
      <c r="M206">
        <f t="shared" si="9"/>
        <v>5.681818181818182E-3</v>
      </c>
      <c r="N206">
        <v>48</v>
      </c>
      <c r="O206">
        <f t="shared" si="10"/>
        <v>0.27272727272727271</v>
      </c>
      <c r="R206" s="7">
        <v>0.29060510139099571</v>
      </c>
      <c r="S206">
        <f t="shared" si="11"/>
        <v>7.9255936742998828E-2</v>
      </c>
    </row>
    <row r="207" spans="1:19" x14ac:dyDescent="0.25">
      <c r="A207">
        <v>60835</v>
      </c>
      <c r="B207">
        <v>43818</v>
      </c>
      <c r="C207" t="s">
        <v>745</v>
      </c>
      <c r="D207" t="s">
        <v>703</v>
      </c>
      <c r="E207" t="s">
        <v>94</v>
      </c>
      <c r="F207">
        <v>34.5</v>
      </c>
      <c r="G207">
        <v>57.55</v>
      </c>
      <c r="H207">
        <v>57.55</v>
      </c>
      <c r="I207" t="s">
        <v>374</v>
      </c>
      <c r="J207" t="s">
        <v>28</v>
      </c>
      <c r="K207" t="s">
        <v>121</v>
      </c>
      <c r="L207">
        <v>224</v>
      </c>
      <c r="M207">
        <f t="shared" si="9"/>
        <v>4.2424242424242427E-2</v>
      </c>
      <c r="N207">
        <v>8</v>
      </c>
      <c r="O207">
        <f t="shared" si="10"/>
        <v>0.33939393939393941</v>
      </c>
      <c r="R207" s="7">
        <v>0.28263399849794479</v>
      </c>
      <c r="S207">
        <f t="shared" si="11"/>
        <v>9.5924266156878241E-2</v>
      </c>
    </row>
    <row r="208" spans="1:19" x14ac:dyDescent="0.25">
      <c r="A208">
        <v>26389</v>
      </c>
      <c r="B208">
        <v>32745</v>
      </c>
      <c r="C208" t="s">
        <v>685</v>
      </c>
      <c r="D208" t="s">
        <v>745</v>
      </c>
      <c r="E208" t="s">
        <v>94</v>
      </c>
      <c r="F208">
        <v>34.5</v>
      </c>
      <c r="G208">
        <v>57.91</v>
      </c>
      <c r="H208">
        <v>57.91</v>
      </c>
      <c r="I208" t="s">
        <v>374</v>
      </c>
      <c r="J208" t="s">
        <v>28</v>
      </c>
      <c r="K208" t="s">
        <v>121</v>
      </c>
      <c r="L208">
        <v>19</v>
      </c>
      <c r="M208">
        <f t="shared" si="9"/>
        <v>3.5984848484848487E-3</v>
      </c>
      <c r="N208">
        <v>8</v>
      </c>
      <c r="O208">
        <f t="shared" si="10"/>
        <v>2.8787878787878789E-2</v>
      </c>
      <c r="R208" s="7">
        <v>0.28087699211805772</v>
      </c>
      <c r="S208">
        <f t="shared" si="11"/>
        <v>8.0858528033986316E-3</v>
      </c>
    </row>
    <row r="209" spans="1:19" x14ac:dyDescent="0.25">
      <c r="A209">
        <v>16562</v>
      </c>
      <c r="B209">
        <v>44527</v>
      </c>
      <c r="C209" t="s">
        <v>736</v>
      </c>
      <c r="D209" t="s">
        <v>715</v>
      </c>
      <c r="E209" t="s">
        <v>94</v>
      </c>
      <c r="F209">
        <v>30</v>
      </c>
      <c r="G209">
        <v>-56.03</v>
      </c>
      <c r="H209">
        <v>56.03</v>
      </c>
      <c r="I209" t="s">
        <v>374</v>
      </c>
      <c r="J209" t="s">
        <v>28</v>
      </c>
      <c r="K209" t="s">
        <v>121</v>
      </c>
      <c r="L209">
        <v>11</v>
      </c>
      <c r="M209">
        <f t="shared" si="9"/>
        <v>2.0833333333333333E-3</v>
      </c>
      <c r="N209">
        <v>12</v>
      </c>
      <c r="O209">
        <f t="shared" si="10"/>
        <v>2.5000000000000001E-2</v>
      </c>
      <c r="R209" s="7">
        <v>0.27117233831232673</v>
      </c>
      <c r="S209">
        <f t="shared" si="11"/>
        <v>6.7793084578081685E-3</v>
      </c>
    </row>
    <row r="210" spans="1:19" x14ac:dyDescent="0.25">
      <c r="A210">
        <v>11180</v>
      </c>
      <c r="B210">
        <v>17037</v>
      </c>
      <c r="C210" t="s">
        <v>715</v>
      </c>
      <c r="D210" t="s">
        <v>714</v>
      </c>
      <c r="E210" t="s">
        <v>94</v>
      </c>
      <c r="F210">
        <v>30</v>
      </c>
      <c r="G210">
        <v>-56.81</v>
      </c>
      <c r="H210">
        <v>56.81</v>
      </c>
      <c r="I210" t="s">
        <v>374</v>
      </c>
      <c r="J210" t="s">
        <v>28</v>
      </c>
      <c r="K210" t="s">
        <v>121</v>
      </c>
      <c r="L210">
        <v>6</v>
      </c>
      <c r="M210">
        <f t="shared" si="9"/>
        <v>1.1363636363636363E-3</v>
      </c>
      <c r="N210">
        <v>12</v>
      </c>
      <c r="O210">
        <f t="shared" si="10"/>
        <v>1.3636363636363636E-2</v>
      </c>
      <c r="R210" s="7">
        <v>0.26744914831261513</v>
      </c>
      <c r="S210">
        <f t="shared" si="11"/>
        <v>3.6470338406265697E-3</v>
      </c>
    </row>
    <row r="211" spans="1:19" x14ac:dyDescent="0.25">
      <c r="A211">
        <v>62269</v>
      </c>
      <c r="B211">
        <v>16023</v>
      </c>
      <c r="C211" t="s">
        <v>714</v>
      </c>
      <c r="D211" t="s">
        <v>691</v>
      </c>
      <c r="E211" t="s">
        <v>94</v>
      </c>
      <c r="F211">
        <v>30</v>
      </c>
      <c r="G211">
        <v>-57.01</v>
      </c>
      <c r="H211">
        <v>57.01</v>
      </c>
      <c r="I211" t="s">
        <v>374</v>
      </c>
      <c r="J211" t="s">
        <v>28</v>
      </c>
      <c r="K211" t="s">
        <v>121</v>
      </c>
      <c r="L211">
        <v>241</v>
      </c>
      <c r="M211">
        <f t="shared" si="9"/>
        <v>4.5643939393939396E-2</v>
      </c>
      <c r="N211">
        <v>12</v>
      </c>
      <c r="O211">
        <f t="shared" si="10"/>
        <v>0.54772727272727273</v>
      </c>
      <c r="R211" s="7">
        <v>0.26651089485423024</v>
      </c>
      <c r="S211">
        <f t="shared" si="11"/>
        <v>0.14597528559061249</v>
      </c>
    </row>
    <row r="212" spans="1:19" x14ac:dyDescent="0.25">
      <c r="A212">
        <v>30899</v>
      </c>
      <c r="B212">
        <v>8024</v>
      </c>
      <c r="C212" t="s">
        <v>691</v>
      </c>
      <c r="D212" t="s">
        <v>692</v>
      </c>
      <c r="E212" t="s">
        <v>94</v>
      </c>
      <c r="F212">
        <v>30</v>
      </c>
      <c r="G212">
        <v>-57.09</v>
      </c>
      <c r="H212">
        <v>57.09</v>
      </c>
      <c r="I212" t="s">
        <v>374</v>
      </c>
      <c r="J212" t="s">
        <v>28</v>
      </c>
      <c r="K212" t="s">
        <v>121</v>
      </c>
      <c r="L212">
        <v>25</v>
      </c>
      <c r="M212">
        <f t="shared" si="9"/>
        <v>4.734848484848485E-3</v>
      </c>
      <c r="N212">
        <v>12</v>
      </c>
      <c r="O212">
        <f t="shared" si="10"/>
        <v>5.6818181818181823E-2</v>
      </c>
      <c r="R212" s="7">
        <v>0.26613743415028313</v>
      </c>
      <c r="S212">
        <f t="shared" si="11"/>
        <v>1.5121445122175179E-2</v>
      </c>
    </row>
    <row r="213" spans="1:19" x14ac:dyDescent="0.25">
      <c r="A213">
        <v>55975</v>
      </c>
      <c r="B213">
        <v>35299</v>
      </c>
      <c r="C213" t="s">
        <v>737</v>
      </c>
      <c r="D213" t="s">
        <v>735</v>
      </c>
      <c r="E213" t="s">
        <v>94</v>
      </c>
      <c r="F213">
        <v>30</v>
      </c>
      <c r="G213">
        <v>-57.72</v>
      </c>
      <c r="H213">
        <v>57.72</v>
      </c>
      <c r="I213" t="s">
        <v>374</v>
      </c>
      <c r="J213" t="s">
        <v>28</v>
      </c>
      <c r="K213" t="s">
        <v>121</v>
      </c>
      <c r="L213">
        <v>170</v>
      </c>
      <c r="M213">
        <f t="shared" si="9"/>
        <v>3.2196969696969696E-2</v>
      </c>
      <c r="N213">
        <v>12</v>
      </c>
      <c r="O213">
        <f t="shared" si="10"/>
        <v>0.38636363636363635</v>
      </c>
      <c r="R213" s="7">
        <v>0.26323260768606488</v>
      </c>
      <c r="S213">
        <f t="shared" si="11"/>
        <v>0.10170350751507051</v>
      </c>
    </row>
    <row r="214" spans="1:19" x14ac:dyDescent="0.25">
      <c r="A214">
        <v>38020</v>
      </c>
      <c r="B214">
        <v>25902</v>
      </c>
      <c r="C214" t="s">
        <v>735</v>
      </c>
      <c r="D214" t="s">
        <v>736</v>
      </c>
      <c r="E214" t="s">
        <v>94</v>
      </c>
      <c r="F214">
        <v>30</v>
      </c>
      <c r="G214">
        <v>-57.85</v>
      </c>
      <c r="H214">
        <v>57.85</v>
      </c>
      <c r="I214" t="s">
        <v>374</v>
      </c>
      <c r="J214" t="s">
        <v>28</v>
      </c>
      <c r="K214" t="s">
        <v>121</v>
      </c>
      <c r="L214">
        <v>38</v>
      </c>
      <c r="M214">
        <f t="shared" si="9"/>
        <v>7.1969696969696973E-3</v>
      </c>
      <c r="N214">
        <v>12</v>
      </c>
      <c r="O214">
        <f t="shared" si="10"/>
        <v>8.6363636363636365E-2</v>
      </c>
      <c r="R214" s="7">
        <v>0.26264107373620854</v>
      </c>
      <c r="S214">
        <f t="shared" si="11"/>
        <v>2.2682638186308921E-2</v>
      </c>
    </row>
    <row r="215" spans="1:19" x14ac:dyDescent="0.25">
      <c r="A215">
        <v>27613</v>
      </c>
      <c r="B215">
        <v>6592</v>
      </c>
      <c r="C215" t="s">
        <v>676</v>
      </c>
      <c r="D215" t="s">
        <v>690</v>
      </c>
      <c r="E215" t="s">
        <v>94</v>
      </c>
      <c r="F215">
        <v>34.5</v>
      </c>
      <c r="G215">
        <v>122.68</v>
      </c>
      <c r="H215">
        <v>122.68</v>
      </c>
      <c r="I215" t="s">
        <v>374</v>
      </c>
      <c r="J215" t="s">
        <v>28</v>
      </c>
      <c r="K215" t="s">
        <v>121</v>
      </c>
      <c r="L215">
        <v>22</v>
      </c>
      <c r="M215">
        <f t="shared" si="9"/>
        <v>4.1666666666666666E-3</v>
      </c>
      <c r="N215">
        <v>8</v>
      </c>
      <c r="O215">
        <f t="shared" si="10"/>
        <v>3.3333333333333333E-2</v>
      </c>
      <c r="R215" s="7">
        <v>0.24765869555117848</v>
      </c>
      <c r="S215">
        <f t="shared" si="11"/>
        <v>8.2552898517059495E-3</v>
      </c>
    </row>
    <row r="216" spans="1:19" x14ac:dyDescent="0.25">
      <c r="A216">
        <v>19333</v>
      </c>
      <c r="B216">
        <v>4241</v>
      </c>
      <c r="C216" t="s">
        <v>675</v>
      </c>
      <c r="D216" t="s">
        <v>676</v>
      </c>
      <c r="E216" t="s">
        <v>94</v>
      </c>
      <c r="F216">
        <v>34.5</v>
      </c>
      <c r="G216">
        <v>122.76</v>
      </c>
      <c r="H216">
        <v>122.76</v>
      </c>
      <c r="I216" t="s">
        <v>374</v>
      </c>
      <c r="J216" t="s">
        <v>28</v>
      </c>
      <c r="K216" t="s">
        <v>121</v>
      </c>
      <c r="L216">
        <v>14</v>
      </c>
      <c r="M216">
        <f t="shared" si="9"/>
        <v>2.6515151515151517E-3</v>
      </c>
      <c r="N216">
        <v>8</v>
      </c>
      <c r="O216">
        <f t="shared" si="10"/>
        <v>2.1212121212121213E-2</v>
      </c>
      <c r="R216" s="7">
        <v>0.24749730181018714</v>
      </c>
      <c r="S216">
        <f t="shared" si="11"/>
        <v>5.2499427656706368E-3</v>
      </c>
    </row>
    <row r="217" spans="1:19" x14ac:dyDescent="0.25">
      <c r="A217">
        <v>70946</v>
      </c>
      <c r="B217">
        <v>24582</v>
      </c>
      <c r="C217" t="s">
        <v>533</v>
      </c>
      <c r="D217" t="s">
        <v>555</v>
      </c>
      <c r="E217" t="s">
        <v>94</v>
      </c>
      <c r="F217">
        <v>88</v>
      </c>
      <c r="G217" s="6">
        <v>-2518.98</v>
      </c>
      <c r="H217" s="6">
        <v>2518.98</v>
      </c>
      <c r="I217" t="s">
        <v>374</v>
      </c>
      <c r="J217" t="s">
        <v>28</v>
      </c>
      <c r="K217" t="s">
        <v>121</v>
      </c>
      <c r="L217">
        <v>967</v>
      </c>
      <c r="M217">
        <f t="shared" si="9"/>
        <v>0.18314393939393939</v>
      </c>
      <c r="N217">
        <v>30</v>
      </c>
      <c r="O217">
        <f t="shared" si="10"/>
        <v>5.4943181818181817</v>
      </c>
      <c r="R217" s="7">
        <v>0.24065587862267671</v>
      </c>
      <c r="S217">
        <f t="shared" si="11"/>
        <v>1.322239969478002</v>
      </c>
    </row>
    <row r="218" spans="1:19" x14ac:dyDescent="0.25">
      <c r="A218">
        <v>70745</v>
      </c>
      <c r="B218">
        <v>16531</v>
      </c>
      <c r="C218" t="s">
        <v>555</v>
      </c>
      <c r="D218" t="s">
        <v>556</v>
      </c>
      <c r="E218" t="s">
        <v>94</v>
      </c>
      <c r="F218">
        <v>88</v>
      </c>
      <c r="G218" s="6">
        <v>-2519.14</v>
      </c>
      <c r="H218" s="6">
        <v>2519.14</v>
      </c>
      <c r="I218" t="s">
        <v>374</v>
      </c>
      <c r="J218" t="s">
        <v>28</v>
      </c>
      <c r="K218" t="s">
        <v>121</v>
      </c>
      <c r="L218">
        <v>803</v>
      </c>
      <c r="M218">
        <f t="shared" si="9"/>
        <v>0.15208333333333332</v>
      </c>
      <c r="N218">
        <v>30</v>
      </c>
      <c r="O218">
        <f t="shared" si="10"/>
        <v>4.5625</v>
      </c>
      <c r="R218" s="7">
        <v>0.24064059366805743</v>
      </c>
      <c r="S218">
        <f t="shared" si="11"/>
        <v>1.0979227086105121</v>
      </c>
    </row>
    <row r="219" spans="1:19" x14ac:dyDescent="0.25">
      <c r="A219">
        <v>45248</v>
      </c>
      <c r="B219">
        <v>30368</v>
      </c>
      <c r="C219" t="s">
        <v>528</v>
      </c>
      <c r="D219" t="s">
        <v>532</v>
      </c>
      <c r="E219" t="s">
        <v>94</v>
      </c>
      <c r="F219">
        <v>88</v>
      </c>
      <c r="G219" s="6">
        <v>-2663.66</v>
      </c>
      <c r="H219" s="6">
        <v>2663.66</v>
      </c>
      <c r="I219" t="s">
        <v>374</v>
      </c>
      <c r="J219" t="s">
        <v>28</v>
      </c>
      <c r="K219" t="s">
        <v>121</v>
      </c>
      <c r="L219">
        <v>73</v>
      </c>
      <c r="M219">
        <f t="shared" si="9"/>
        <v>1.3825757575757576E-2</v>
      </c>
      <c r="N219">
        <v>30</v>
      </c>
      <c r="O219">
        <f t="shared" si="10"/>
        <v>0.41477272727272729</v>
      </c>
      <c r="R219" s="7">
        <v>0.2405754289492654</v>
      </c>
      <c r="S219">
        <f t="shared" si="11"/>
        <v>9.9784126780093033E-2</v>
      </c>
    </row>
    <row r="220" spans="1:19" x14ac:dyDescent="0.25">
      <c r="A220">
        <v>70307</v>
      </c>
      <c r="B220">
        <v>14290</v>
      </c>
      <c r="C220" t="s">
        <v>532</v>
      </c>
      <c r="D220" t="s">
        <v>533</v>
      </c>
      <c r="E220" t="s">
        <v>94</v>
      </c>
      <c r="F220">
        <v>88</v>
      </c>
      <c r="G220" s="6">
        <v>-2663.74</v>
      </c>
      <c r="H220" s="6">
        <v>2663.74</v>
      </c>
      <c r="I220" t="s">
        <v>374</v>
      </c>
      <c r="J220" t="s">
        <v>28</v>
      </c>
      <c r="K220" t="s">
        <v>121</v>
      </c>
      <c r="L220">
        <v>628</v>
      </c>
      <c r="M220">
        <f t="shared" si="9"/>
        <v>0.11893939393939394</v>
      </c>
      <c r="N220">
        <v>30</v>
      </c>
      <c r="O220">
        <f t="shared" si="10"/>
        <v>3.5681818181818183</v>
      </c>
      <c r="R220" s="7">
        <v>0.24056820375674814</v>
      </c>
      <c r="S220">
        <f t="shared" si="11"/>
        <v>0.85839109067748776</v>
      </c>
    </row>
    <row r="221" spans="1:19" x14ac:dyDescent="0.25">
      <c r="A221">
        <v>32079</v>
      </c>
      <c r="B221">
        <v>39933</v>
      </c>
      <c r="C221" t="s">
        <v>400</v>
      </c>
      <c r="D221" t="s">
        <v>375</v>
      </c>
      <c r="E221" t="s">
        <v>94</v>
      </c>
      <c r="F221">
        <v>100.5</v>
      </c>
      <c r="G221">
        <v>132.49</v>
      </c>
      <c r="H221">
        <v>132.49</v>
      </c>
      <c r="I221" t="s">
        <v>374</v>
      </c>
      <c r="J221" t="s">
        <v>28</v>
      </c>
      <c r="K221" t="s">
        <v>121</v>
      </c>
      <c r="L221">
        <v>27</v>
      </c>
      <c r="M221">
        <f t="shared" si="9"/>
        <v>5.1136363636363636E-3</v>
      </c>
      <c r="N221">
        <v>16</v>
      </c>
      <c r="O221">
        <f t="shared" si="10"/>
        <v>8.1818181818181818E-2</v>
      </c>
      <c r="R221" s="7">
        <v>0.24008170427956829</v>
      </c>
      <c r="S221">
        <f t="shared" si="11"/>
        <v>1.9643048531964677E-2</v>
      </c>
    </row>
    <row r="222" spans="1:19" x14ac:dyDescent="0.25">
      <c r="A222">
        <v>62398</v>
      </c>
      <c r="B222">
        <v>2471</v>
      </c>
      <c r="C222" t="s">
        <v>399</v>
      </c>
      <c r="D222" t="s">
        <v>400</v>
      </c>
      <c r="E222" t="s">
        <v>94</v>
      </c>
      <c r="F222">
        <v>100.5</v>
      </c>
      <c r="G222">
        <v>132.57</v>
      </c>
      <c r="H222">
        <v>132.57</v>
      </c>
      <c r="I222" t="s">
        <v>374</v>
      </c>
      <c r="J222" t="s">
        <v>28</v>
      </c>
      <c r="K222" t="s">
        <v>121</v>
      </c>
      <c r="L222">
        <v>248</v>
      </c>
      <c r="M222">
        <f t="shared" si="9"/>
        <v>4.6969696969696967E-2</v>
      </c>
      <c r="N222">
        <v>16</v>
      </c>
      <c r="O222">
        <f t="shared" si="10"/>
        <v>0.75151515151515147</v>
      </c>
      <c r="R222" s="7">
        <v>0.23993682582786457</v>
      </c>
      <c r="S222">
        <f t="shared" si="11"/>
        <v>0.18031616001609216</v>
      </c>
    </row>
    <row r="223" spans="1:19" x14ac:dyDescent="0.25">
      <c r="A223">
        <v>65180</v>
      </c>
      <c r="B223">
        <v>17973</v>
      </c>
      <c r="C223" t="s">
        <v>523</v>
      </c>
      <c r="D223" t="s">
        <v>556</v>
      </c>
      <c r="E223" t="s">
        <v>94</v>
      </c>
      <c r="F223">
        <v>88</v>
      </c>
      <c r="G223" s="6">
        <v>2535.8200000000002</v>
      </c>
      <c r="H223" s="6">
        <v>2535.8200000000002</v>
      </c>
      <c r="I223" t="s">
        <v>374</v>
      </c>
      <c r="J223" t="s">
        <v>28</v>
      </c>
      <c r="K223" t="s">
        <v>121</v>
      </c>
      <c r="L223">
        <v>296</v>
      </c>
      <c r="M223">
        <f t="shared" si="9"/>
        <v>5.6060606060606061E-2</v>
      </c>
      <c r="N223">
        <v>30</v>
      </c>
      <c r="O223">
        <f t="shared" si="10"/>
        <v>1.6818181818181819</v>
      </c>
      <c r="R223" s="7">
        <v>0.23905771905456624</v>
      </c>
      <c r="S223">
        <f t="shared" si="11"/>
        <v>0.40205161840995235</v>
      </c>
    </row>
    <row r="224" spans="1:19" x14ac:dyDescent="0.25">
      <c r="A224">
        <v>64899</v>
      </c>
      <c r="B224">
        <v>13107</v>
      </c>
      <c r="C224" t="s">
        <v>522</v>
      </c>
      <c r="D224" t="s">
        <v>523</v>
      </c>
      <c r="E224" t="s">
        <v>94</v>
      </c>
      <c r="F224">
        <v>88</v>
      </c>
      <c r="G224" s="6">
        <v>2535.9</v>
      </c>
      <c r="H224" s="6">
        <v>2535.9</v>
      </c>
      <c r="I224" t="s">
        <v>374</v>
      </c>
      <c r="J224" t="s">
        <v>28</v>
      </c>
      <c r="K224" t="s">
        <v>121</v>
      </c>
      <c r="L224">
        <v>288</v>
      </c>
      <c r="M224">
        <f t="shared" si="9"/>
        <v>5.4545454545454543E-2</v>
      </c>
      <c r="N224">
        <v>30</v>
      </c>
      <c r="O224">
        <f t="shared" si="10"/>
        <v>1.6363636363636362</v>
      </c>
      <c r="R224" s="7">
        <v>0.23905017750421947</v>
      </c>
      <c r="S224">
        <f t="shared" si="11"/>
        <v>0.39117301773417729</v>
      </c>
    </row>
    <row r="225" spans="1:19" x14ac:dyDescent="0.25">
      <c r="A225">
        <v>1026</v>
      </c>
      <c r="B225">
        <v>24798</v>
      </c>
      <c r="C225" t="s">
        <v>732</v>
      </c>
      <c r="D225" t="s">
        <v>533</v>
      </c>
      <c r="F225">
        <v>34.5</v>
      </c>
      <c r="G225">
        <v>144.85</v>
      </c>
      <c r="H225">
        <v>144.85</v>
      </c>
      <c r="I225" t="s">
        <v>374</v>
      </c>
      <c r="J225" t="s">
        <v>28</v>
      </c>
      <c r="K225" t="s">
        <v>121</v>
      </c>
      <c r="L225">
        <v>1</v>
      </c>
      <c r="M225">
        <f t="shared" si="9"/>
        <v>1.8939393939393939E-4</v>
      </c>
      <c r="N225">
        <v>8</v>
      </c>
      <c r="O225">
        <f t="shared" si="10"/>
        <v>1.5151515151515152E-3</v>
      </c>
      <c r="R225" s="7">
        <v>0.23889404171246126</v>
      </c>
      <c r="S225">
        <f t="shared" si="11"/>
        <v>3.6196066926130494E-4</v>
      </c>
    </row>
    <row r="226" spans="1:19" x14ac:dyDescent="0.25">
      <c r="A226">
        <v>34114</v>
      </c>
      <c r="B226">
        <v>25644</v>
      </c>
      <c r="C226" t="s">
        <v>734</v>
      </c>
      <c r="D226" t="s">
        <v>732</v>
      </c>
      <c r="E226" t="s">
        <v>94</v>
      </c>
      <c r="F226">
        <v>100.5</v>
      </c>
      <c r="G226">
        <v>144.93</v>
      </c>
      <c r="H226">
        <v>144.93</v>
      </c>
      <c r="I226" t="s">
        <v>374</v>
      </c>
      <c r="J226" t="s">
        <v>28</v>
      </c>
      <c r="K226" t="s">
        <v>121</v>
      </c>
      <c r="L226">
        <v>32</v>
      </c>
      <c r="M226">
        <f t="shared" si="9"/>
        <v>6.0606060606060606E-3</v>
      </c>
      <c r="N226">
        <v>8</v>
      </c>
      <c r="O226">
        <f t="shared" si="10"/>
        <v>4.8484848484848485E-2</v>
      </c>
      <c r="R226" s="7">
        <v>0.23876217444317954</v>
      </c>
      <c r="S226">
        <f t="shared" si="11"/>
        <v>1.1576347851790523E-2</v>
      </c>
    </row>
    <row r="227" spans="1:19" x14ac:dyDescent="0.25">
      <c r="A227">
        <v>4322</v>
      </c>
      <c r="B227">
        <v>30250</v>
      </c>
      <c r="C227" t="s">
        <v>734</v>
      </c>
      <c r="D227" t="s">
        <v>743</v>
      </c>
      <c r="E227" t="s">
        <v>94</v>
      </c>
      <c r="F227">
        <v>34.5</v>
      </c>
      <c r="G227">
        <v>-100.07</v>
      </c>
      <c r="H227">
        <v>100.07</v>
      </c>
      <c r="I227" t="s">
        <v>374</v>
      </c>
      <c r="J227" t="s">
        <v>28</v>
      </c>
      <c r="K227" t="s">
        <v>121</v>
      </c>
      <c r="L227">
        <v>3</v>
      </c>
      <c r="M227">
        <f t="shared" si="9"/>
        <v>5.6818181818181815E-4</v>
      </c>
      <c r="N227">
        <v>8</v>
      </c>
      <c r="O227">
        <f t="shared" si="10"/>
        <v>4.5454545454545452E-3</v>
      </c>
      <c r="R227" s="7">
        <v>0.23859921395037983</v>
      </c>
      <c r="S227">
        <f t="shared" si="11"/>
        <v>1.0845418815926355E-3</v>
      </c>
    </row>
    <row r="228" spans="1:19" x14ac:dyDescent="0.25">
      <c r="A228">
        <v>45186</v>
      </c>
      <c r="B228">
        <v>33097</v>
      </c>
      <c r="C228" t="s">
        <v>522</v>
      </c>
      <c r="D228" t="s">
        <v>606</v>
      </c>
      <c r="E228" t="s">
        <v>94</v>
      </c>
      <c r="F228">
        <v>88</v>
      </c>
      <c r="G228" s="6">
        <v>-2565.1999999999998</v>
      </c>
      <c r="H228" s="6">
        <v>2565.1999999999998</v>
      </c>
      <c r="I228" t="s">
        <v>374</v>
      </c>
      <c r="J228" t="s">
        <v>28</v>
      </c>
      <c r="K228" t="s">
        <v>121</v>
      </c>
      <c r="L228">
        <v>72</v>
      </c>
      <c r="M228">
        <f t="shared" si="9"/>
        <v>1.3636363636363636E-2</v>
      </c>
      <c r="N228">
        <v>30</v>
      </c>
      <c r="O228">
        <f t="shared" si="10"/>
        <v>0.40909090909090906</v>
      </c>
      <c r="R228" s="7">
        <v>0.23631971976179256</v>
      </c>
      <c r="S228">
        <f t="shared" si="11"/>
        <v>9.6676248993460584E-2</v>
      </c>
    </row>
    <row r="229" spans="1:19" x14ac:dyDescent="0.25">
      <c r="A229">
        <v>62090</v>
      </c>
      <c r="B229">
        <v>23677</v>
      </c>
      <c r="C229" t="s">
        <v>606</v>
      </c>
      <c r="D229" t="s">
        <v>607</v>
      </c>
      <c r="E229" t="s">
        <v>94</v>
      </c>
      <c r="F229">
        <v>88</v>
      </c>
      <c r="G229" s="6">
        <v>-2593.6799999999998</v>
      </c>
      <c r="H229" s="6">
        <v>2593.6799999999998</v>
      </c>
      <c r="I229" t="s">
        <v>374</v>
      </c>
      <c r="J229" t="s">
        <v>28</v>
      </c>
      <c r="K229" t="s">
        <v>121</v>
      </c>
      <c r="L229">
        <v>239</v>
      </c>
      <c r="M229">
        <f t="shared" si="9"/>
        <v>4.5265151515151515E-2</v>
      </c>
      <c r="N229">
        <v>30</v>
      </c>
      <c r="O229">
        <f t="shared" si="10"/>
        <v>1.3579545454545454</v>
      </c>
      <c r="R229" s="7">
        <v>0.23372480226278886</v>
      </c>
      <c r="S229">
        <f t="shared" si="11"/>
        <v>0.31738765761821897</v>
      </c>
    </row>
    <row r="230" spans="1:19" x14ac:dyDescent="0.25">
      <c r="A230">
        <v>68872</v>
      </c>
      <c r="B230">
        <v>36427</v>
      </c>
      <c r="C230" t="s">
        <v>607</v>
      </c>
      <c r="D230" t="s">
        <v>646</v>
      </c>
      <c r="E230" t="s">
        <v>94</v>
      </c>
      <c r="F230">
        <v>88</v>
      </c>
      <c r="G230" s="6">
        <v>-2593.7600000000002</v>
      </c>
      <c r="H230" s="6">
        <v>2593.7600000000002</v>
      </c>
      <c r="I230" t="s">
        <v>374</v>
      </c>
      <c r="J230" t="s">
        <v>28</v>
      </c>
      <c r="K230" t="s">
        <v>121</v>
      </c>
      <c r="L230">
        <v>455</v>
      </c>
      <c r="M230">
        <f t="shared" si="9"/>
        <v>8.6174242424242431E-2</v>
      </c>
      <c r="N230">
        <v>30</v>
      </c>
      <c r="O230">
        <f t="shared" si="10"/>
        <v>2.5852272727272729</v>
      </c>
      <c r="R230" s="7">
        <v>0.23371759342921092</v>
      </c>
      <c r="S230">
        <f t="shared" si="11"/>
        <v>0.6042130966493805</v>
      </c>
    </row>
    <row r="231" spans="1:19" x14ac:dyDescent="0.25">
      <c r="A231">
        <v>17977</v>
      </c>
      <c r="B231">
        <v>35887</v>
      </c>
      <c r="C231" t="s">
        <v>549</v>
      </c>
      <c r="D231" t="s">
        <v>646</v>
      </c>
      <c r="E231" t="s">
        <v>94</v>
      </c>
      <c r="F231">
        <v>88</v>
      </c>
      <c r="G231" s="6">
        <v>2593.84</v>
      </c>
      <c r="H231" s="6">
        <v>2593.84</v>
      </c>
      <c r="I231" t="s">
        <v>374</v>
      </c>
      <c r="J231" t="s">
        <v>28</v>
      </c>
      <c r="K231" t="s">
        <v>121</v>
      </c>
      <c r="L231">
        <v>13</v>
      </c>
      <c r="M231">
        <f t="shared" si="9"/>
        <v>2.4621212121212119E-3</v>
      </c>
      <c r="N231">
        <v>30</v>
      </c>
      <c r="O231">
        <f t="shared" si="10"/>
        <v>7.3863636363636354E-2</v>
      </c>
      <c r="R231" s="7">
        <v>0.23371038504030708</v>
      </c>
      <c r="S231">
        <f t="shared" si="11"/>
        <v>1.7262698895022681E-2</v>
      </c>
    </row>
    <row r="232" spans="1:19" x14ac:dyDescent="0.25">
      <c r="A232">
        <v>36283</v>
      </c>
      <c r="B232">
        <v>15413</v>
      </c>
      <c r="C232" t="s">
        <v>548</v>
      </c>
      <c r="D232" t="s">
        <v>549</v>
      </c>
      <c r="E232" t="s">
        <v>94</v>
      </c>
      <c r="F232">
        <v>88</v>
      </c>
      <c r="G232" s="6">
        <v>2593.92</v>
      </c>
      <c r="H232" s="6">
        <v>2593.92</v>
      </c>
      <c r="I232" t="s">
        <v>374</v>
      </c>
      <c r="J232" t="s">
        <v>28</v>
      </c>
      <c r="K232" t="s">
        <v>121</v>
      </c>
      <c r="L232">
        <v>34</v>
      </c>
      <c r="M232">
        <f t="shared" si="9"/>
        <v>6.4393939393939392E-3</v>
      </c>
      <c r="N232">
        <v>30</v>
      </c>
      <c r="O232">
        <f t="shared" si="10"/>
        <v>0.19318181818181818</v>
      </c>
      <c r="R232" s="7">
        <v>0.23370317709603619</v>
      </c>
      <c r="S232">
        <f t="shared" si="11"/>
        <v>4.5147204666279715E-2</v>
      </c>
    </row>
    <row r="233" spans="1:19" x14ac:dyDescent="0.25">
      <c r="A233">
        <v>65611</v>
      </c>
      <c r="B233">
        <v>44440</v>
      </c>
      <c r="C233" t="s">
        <v>576</v>
      </c>
      <c r="D233" t="s">
        <v>548</v>
      </c>
      <c r="E233" t="s">
        <v>94</v>
      </c>
      <c r="F233">
        <v>88</v>
      </c>
      <c r="G233" s="6">
        <v>2627.04</v>
      </c>
      <c r="H233" s="6">
        <v>2627.04</v>
      </c>
      <c r="I233" t="s">
        <v>374</v>
      </c>
      <c r="J233" t="s">
        <v>28</v>
      </c>
      <c r="K233" t="s">
        <v>121</v>
      </c>
      <c r="L233">
        <v>412</v>
      </c>
      <c r="M233">
        <f t="shared" si="9"/>
        <v>7.8030303030303033E-2</v>
      </c>
      <c r="N233">
        <v>30</v>
      </c>
      <c r="O233">
        <f t="shared" si="10"/>
        <v>2.3409090909090908</v>
      </c>
      <c r="R233" s="7">
        <v>0.23075680047998895</v>
      </c>
      <c r="S233">
        <f t="shared" si="11"/>
        <v>0.54018069203270136</v>
      </c>
    </row>
    <row r="234" spans="1:19" x14ac:dyDescent="0.25">
      <c r="A234">
        <v>5961</v>
      </c>
      <c r="B234">
        <v>18485</v>
      </c>
      <c r="C234" t="s">
        <v>576</v>
      </c>
      <c r="D234" t="s">
        <v>577</v>
      </c>
      <c r="E234" t="s">
        <v>94</v>
      </c>
      <c r="F234">
        <v>88</v>
      </c>
      <c r="G234" s="6">
        <v>-2627.12</v>
      </c>
      <c r="H234" s="6">
        <v>2627.12</v>
      </c>
      <c r="I234" t="s">
        <v>374</v>
      </c>
      <c r="J234" t="s">
        <v>28</v>
      </c>
      <c r="K234" t="s">
        <v>121</v>
      </c>
      <c r="L234">
        <v>4</v>
      </c>
      <c r="M234">
        <f t="shared" si="9"/>
        <v>7.5757575757575758E-4</v>
      </c>
      <c r="N234">
        <v>30</v>
      </c>
      <c r="O234">
        <f t="shared" si="10"/>
        <v>2.2727272727272728E-2</v>
      </c>
      <c r="R234" s="7">
        <v>0.23074977356685275</v>
      </c>
      <c r="S234">
        <f t="shared" si="11"/>
        <v>5.2443130356102903E-3</v>
      </c>
    </row>
    <row r="235" spans="1:19" x14ac:dyDescent="0.25">
      <c r="A235">
        <v>7403</v>
      </c>
      <c r="B235">
        <v>40645</v>
      </c>
      <c r="C235" t="s">
        <v>577</v>
      </c>
      <c r="D235" t="s">
        <v>655</v>
      </c>
      <c r="E235" t="s">
        <v>94</v>
      </c>
      <c r="F235">
        <v>88</v>
      </c>
      <c r="G235" s="6">
        <v>-2627.2</v>
      </c>
      <c r="H235" s="6">
        <v>2627.2</v>
      </c>
      <c r="I235" t="s">
        <v>374</v>
      </c>
      <c r="J235" t="s">
        <v>28</v>
      </c>
      <c r="K235" t="s">
        <v>121</v>
      </c>
      <c r="L235">
        <v>4</v>
      </c>
      <c r="M235">
        <f t="shared" si="9"/>
        <v>7.5757575757575758E-4</v>
      </c>
      <c r="N235">
        <v>30</v>
      </c>
      <c r="O235">
        <f t="shared" si="10"/>
        <v>2.2727272727272728E-2</v>
      </c>
      <c r="R235" s="7">
        <v>0.23074274708166498</v>
      </c>
      <c r="S235">
        <f t="shared" si="11"/>
        <v>5.2441533427651137E-3</v>
      </c>
    </row>
    <row r="236" spans="1:19" x14ac:dyDescent="0.25">
      <c r="A236">
        <v>66918</v>
      </c>
      <c r="B236">
        <v>346164</v>
      </c>
      <c r="C236" t="s">
        <v>655</v>
      </c>
      <c r="D236" t="s">
        <v>458</v>
      </c>
      <c r="E236" t="s">
        <v>70</v>
      </c>
      <c r="F236">
        <v>88</v>
      </c>
      <c r="G236" s="6">
        <v>-2627.28</v>
      </c>
      <c r="H236" s="6">
        <v>2627.28</v>
      </c>
      <c r="I236" t="s">
        <v>374</v>
      </c>
      <c r="J236" t="s">
        <v>28</v>
      </c>
      <c r="K236" t="s">
        <v>121</v>
      </c>
      <c r="L236">
        <v>355</v>
      </c>
      <c r="M236">
        <f t="shared" si="9"/>
        <v>6.7234848484848481E-2</v>
      </c>
      <c r="N236">
        <v>30</v>
      </c>
      <c r="O236">
        <f t="shared" si="10"/>
        <v>2.0170454545454546</v>
      </c>
      <c r="R236" s="7">
        <v>0.2307357210243865</v>
      </c>
      <c r="S236">
        <f t="shared" si="11"/>
        <v>0.46540443729350689</v>
      </c>
    </row>
    <row r="237" spans="1:19" x14ac:dyDescent="0.25">
      <c r="A237">
        <v>68663</v>
      </c>
      <c r="B237">
        <v>6323</v>
      </c>
      <c r="C237" t="s">
        <v>458</v>
      </c>
      <c r="D237" t="s">
        <v>459</v>
      </c>
      <c r="E237" t="s">
        <v>70</v>
      </c>
      <c r="F237">
        <v>88</v>
      </c>
      <c r="G237" s="6">
        <v>-2632.68</v>
      </c>
      <c r="H237" s="6">
        <v>2632.68</v>
      </c>
      <c r="I237" t="s">
        <v>374</v>
      </c>
      <c r="J237" t="s">
        <v>28</v>
      </c>
      <c r="K237" t="s">
        <v>121</v>
      </c>
      <c r="L237">
        <v>442</v>
      </c>
      <c r="M237">
        <f t="shared" si="9"/>
        <v>8.371212121212121E-2</v>
      </c>
      <c r="N237">
        <v>30</v>
      </c>
      <c r="O237">
        <f t="shared" si="10"/>
        <v>2.5113636363636362</v>
      </c>
      <c r="R237" s="7">
        <v>0.23026244934171652</v>
      </c>
      <c r="S237">
        <f t="shared" si="11"/>
        <v>0.57827274209681079</v>
      </c>
    </row>
    <row r="238" spans="1:19" x14ac:dyDescent="0.25">
      <c r="A238">
        <v>70597</v>
      </c>
      <c r="B238">
        <v>8428</v>
      </c>
      <c r="C238" t="s">
        <v>459</v>
      </c>
      <c r="D238" t="s">
        <v>383</v>
      </c>
      <c r="E238" t="s">
        <v>94</v>
      </c>
      <c r="F238">
        <v>88</v>
      </c>
      <c r="G238" s="6">
        <v>-2679.58</v>
      </c>
      <c r="H238" s="6">
        <v>2679.58</v>
      </c>
      <c r="I238" t="s">
        <v>374</v>
      </c>
      <c r="J238" t="s">
        <v>28</v>
      </c>
      <c r="K238" t="s">
        <v>121</v>
      </c>
      <c r="L238">
        <v>726</v>
      </c>
      <c r="M238">
        <f t="shared" si="9"/>
        <v>0.13750000000000001</v>
      </c>
      <c r="N238">
        <v>30</v>
      </c>
      <c r="O238">
        <f t="shared" si="10"/>
        <v>4.125</v>
      </c>
      <c r="R238" s="7">
        <v>0.22623222487589481</v>
      </c>
      <c r="S238">
        <f t="shared" si="11"/>
        <v>0.93320792761306615</v>
      </c>
    </row>
    <row r="239" spans="1:19" x14ac:dyDescent="0.25">
      <c r="A239">
        <v>70957</v>
      </c>
      <c r="B239">
        <v>1488</v>
      </c>
      <c r="C239" t="s">
        <v>382</v>
      </c>
      <c r="D239" t="s">
        <v>383</v>
      </c>
      <c r="E239" t="s">
        <v>94</v>
      </c>
      <c r="F239">
        <v>88</v>
      </c>
      <c r="G239" s="6">
        <v>2724.38</v>
      </c>
      <c r="H239" s="6">
        <v>2724.38</v>
      </c>
      <c r="I239" t="s">
        <v>374</v>
      </c>
      <c r="J239" t="s">
        <v>28</v>
      </c>
      <c r="K239" t="s">
        <v>121</v>
      </c>
      <c r="L239">
        <v>979</v>
      </c>
      <c r="M239">
        <f t="shared" si="9"/>
        <v>0.18541666666666667</v>
      </c>
      <c r="N239">
        <v>30</v>
      </c>
      <c r="O239">
        <f t="shared" si="10"/>
        <v>5.5625</v>
      </c>
      <c r="R239" s="7">
        <v>0.22251203765001584</v>
      </c>
      <c r="S239">
        <f t="shared" si="11"/>
        <v>1.2377232094282131</v>
      </c>
    </row>
    <row r="240" spans="1:19" x14ac:dyDescent="0.25">
      <c r="A240">
        <v>37117</v>
      </c>
      <c r="B240">
        <v>37602</v>
      </c>
      <c r="C240" t="s">
        <v>649</v>
      </c>
      <c r="D240" t="s">
        <v>382</v>
      </c>
      <c r="E240" t="s">
        <v>94</v>
      </c>
      <c r="F240">
        <v>88</v>
      </c>
      <c r="G240" s="6">
        <v>2724.46</v>
      </c>
      <c r="H240" s="6">
        <v>2724.46</v>
      </c>
      <c r="I240" t="s">
        <v>374</v>
      </c>
      <c r="J240" t="s">
        <v>28</v>
      </c>
      <c r="K240" t="s">
        <v>121</v>
      </c>
      <c r="L240">
        <v>36</v>
      </c>
      <c r="M240">
        <f t="shared" si="9"/>
        <v>6.8181818181818179E-3</v>
      </c>
      <c r="N240">
        <v>30</v>
      </c>
      <c r="O240">
        <f t="shared" si="10"/>
        <v>0.20454545454545453</v>
      </c>
      <c r="R240" s="7">
        <v>0.2225055038917621</v>
      </c>
      <c r="S240">
        <f t="shared" si="11"/>
        <v>4.5512489432405878E-2</v>
      </c>
    </row>
    <row r="241" spans="1:19" x14ac:dyDescent="0.25">
      <c r="A241">
        <v>24042</v>
      </c>
      <c r="B241">
        <v>38796</v>
      </c>
      <c r="C241" t="s">
        <v>601</v>
      </c>
      <c r="D241" t="s">
        <v>649</v>
      </c>
      <c r="E241" t="s">
        <v>94</v>
      </c>
      <c r="F241">
        <v>88</v>
      </c>
      <c r="G241" s="6">
        <v>2724.54</v>
      </c>
      <c r="H241" s="6">
        <v>2724.54</v>
      </c>
      <c r="I241" t="s">
        <v>374</v>
      </c>
      <c r="J241" t="s">
        <v>28</v>
      </c>
      <c r="K241" t="s">
        <v>121</v>
      </c>
      <c r="L241">
        <v>16</v>
      </c>
      <c r="M241">
        <f t="shared" si="9"/>
        <v>3.0303030303030303E-3</v>
      </c>
      <c r="N241">
        <v>30</v>
      </c>
      <c r="O241">
        <f t="shared" si="10"/>
        <v>9.0909090909090912E-2</v>
      </c>
      <c r="R241" s="7">
        <v>0.22249897051720666</v>
      </c>
      <c r="S241">
        <f t="shared" si="11"/>
        <v>2.0227179137927879E-2</v>
      </c>
    </row>
    <row r="242" spans="1:19" x14ac:dyDescent="0.25">
      <c r="A242">
        <v>54354</v>
      </c>
      <c r="B242">
        <v>21569</v>
      </c>
      <c r="C242" t="s">
        <v>560</v>
      </c>
      <c r="D242" t="s">
        <v>399</v>
      </c>
      <c r="E242" t="s">
        <v>94</v>
      </c>
      <c r="F242">
        <v>100.5</v>
      </c>
      <c r="G242">
        <v>144.35</v>
      </c>
      <c r="H242">
        <v>144.35</v>
      </c>
      <c r="I242" t="s">
        <v>374</v>
      </c>
      <c r="J242" t="s">
        <v>28</v>
      </c>
      <c r="K242" t="s">
        <v>121</v>
      </c>
      <c r="L242">
        <v>152</v>
      </c>
      <c r="M242">
        <f t="shared" si="9"/>
        <v>2.8787878787878789E-2</v>
      </c>
      <c r="N242">
        <v>16</v>
      </c>
      <c r="O242">
        <f t="shared" si="10"/>
        <v>0.46060606060606063</v>
      </c>
      <c r="R242" s="7">
        <v>0.22035625216487709</v>
      </c>
      <c r="S242">
        <f t="shared" si="11"/>
        <v>0.10149742523957976</v>
      </c>
    </row>
    <row r="243" spans="1:19" x14ac:dyDescent="0.25">
      <c r="A243">
        <v>39026</v>
      </c>
      <c r="B243">
        <v>8718</v>
      </c>
      <c r="C243" t="s">
        <v>486</v>
      </c>
      <c r="D243" t="s">
        <v>487</v>
      </c>
      <c r="E243" t="s">
        <v>39</v>
      </c>
      <c r="F243">
        <v>100</v>
      </c>
      <c r="G243" s="6">
        <v>4300.8999999999996</v>
      </c>
      <c r="H243" s="6">
        <v>4300.8999999999996</v>
      </c>
      <c r="I243" t="s">
        <v>374</v>
      </c>
      <c r="J243" t="s">
        <v>28</v>
      </c>
      <c r="K243" t="s">
        <v>121</v>
      </c>
      <c r="L243">
        <v>40</v>
      </c>
      <c r="M243">
        <f t="shared" si="9"/>
        <v>7.575757575757576E-3</v>
      </c>
      <c r="N243">
        <v>48</v>
      </c>
      <c r="O243">
        <f t="shared" si="10"/>
        <v>0.36363636363636365</v>
      </c>
      <c r="R243" s="7">
        <v>0.21978217675826045</v>
      </c>
      <c r="S243">
        <f t="shared" si="11"/>
        <v>7.9920791548458353E-2</v>
      </c>
    </row>
    <row r="244" spans="1:19" x14ac:dyDescent="0.25">
      <c r="A244">
        <v>44457</v>
      </c>
      <c r="B244">
        <v>24770</v>
      </c>
      <c r="C244" t="s">
        <v>486</v>
      </c>
      <c r="D244" t="s">
        <v>611</v>
      </c>
      <c r="E244" t="s">
        <v>39</v>
      </c>
      <c r="F244">
        <v>78</v>
      </c>
      <c r="G244" s="6">
        <v>-4300.9799999999996</v>
      </c>
      <c r="H244" s="6">
        <v>4300.9799999999996</v>
      </c>
      <c r="I244" t="s">
        <v>374</v>
      </c>
      <c r="J244" t="s">
        <v>28</v>
      </c>
      <c r="K244" t="s">
        <v>121</v>
      </c>
      <c r="L244">
        <v>67</v>
      </c>
      <c r="M244">
        <f t="shared" si="9"/>
        <v>1.268939393939394E-2</v>
      </c>
      <c r="N244">
        <v>42</v>
      </c>
      <c r="O244">
        <f t="shared" si="10"/>
        <v>0.53295454545454546</v>
      </c>
      <c r="R244" s="7">
        <v>0.21977808871922266</v>
      </c>
      <c r="S244">
        <f t="shared" si="11"/>
        <v>0.11713173137422209</v>
      </c>
    </row>
    <row r="245" spans="1:19" x14ac:dyDescent="0.25">
      <c r="A245">
        <v>4463</v>
      </c>
      <c r="B245">
        <v>346283</v>
      </c>
      <c r="C245" t="s">
        <v>611</v>
      </c>
      <c r="D245" t="s">
        <v>105</v>
      </c>
      <c r="E245" t="s">
        <v>70</v>
      </c>
      <c r="F245">
        <v>78</v>
      </c>
      <c r="G245" s="6">
        <v>-4301.0600000000004</v>
      </c>
      <c r="H245" s="6">
        <v>4301.0600000000004</v>
      </c>
      <c r="I245" t="s">
        <v>374</v>
      </c>
      <c r="J245" t="s">
        <v>28</v>
      </c>
      <c r="K245" t="s">
        <v>121</v>
      </c>
      <c r="L245">
        <v>3</v>
      </c>
      <c r="M245">
        <f t="shared" si="9"/>
        <v>5.6818181818181815E-4</v>
      </c>
      <c r="N245">
        <v>66</v>
      </c>
      <c r="O245">
        <f t="shared" si="10"/>
        <v>3.7499999999999999E-2</v>
      </c>
      <c r="R245" s="7">
        <v>0.21977400083226045</v>
      </c>
      <c r="S245">
        <f t="shared" si="11"/>
        <v>8.241525031209767E-3</v>
      </c>
    </row>
    <row r="246" spans="1:19" x14ac:dyDescent="0.25">
      <c r="A246">
        <v>70250</v>
      </c>
      <c r="B246">
        <v>24124</v>
      </c>
      <c r="C246" t="s">
        <v>518</v>
      </c>
      <c r="D246" t="s">
        <v>439</v>
      </c>
      <c r="E246" t="s">
        <v>39</v>
      </c>
      <c r="F246">
        <v>100</v>
      </c>
      <c r="G246" s="6">
        <v>8413.52</v>
      </c>
      <c r="H246" s="6">
        <v>8413.52</v>
      </c>
      <c r="I246" t="s">
        <v>374</v>
      </c>
      <c r="J246" t="s">
        <v>28</v>
      </c>
      <c r="K246" t="s">
        <v>121</v>
      </c>
      <c r="L246">
        <v>615</v>
      </c>
      <c r="M246">
        <f t="shared" si="9"/>
        <v>0.11647727272727272</v>
      </c>
      <c r="N246">
        <v>48</v>
      </c>
      <c r="O246">
        <f t="shared" si="10"/>
        <v>5.5909090909090908</v>
      </c>
      <c r="R246" s="7">
        <v>0.21605819333726278</v>
      </c>
      <c r="S246">
        <f t="shared" si="11"/>
        <v>1.2079617172946964</v>
      </c>
    </row>
    <row r="247" spans="1:19" x14ac:dyDescent="0.25">
      <c r="A247">
        <v>70625</v>
      </c>
      <c r="B247">
        <v>12540</v>
      </c>
      <c r="C247" t="s">
        <v>487</v>
      </c>
      <c r="D247" t="s">
        <v>518</v>
      </c>
      <c r="E247" t="s">
        <v>39</v>
      </c>
      <c r="F247">
        <v>100</v>
      </c>
      <c r="G247" s="6">
        <v>8413.84</v>
      </c>
      <c r="H247" s="6">
        <v>8413.84</v>
      </c>
      <c r="I247" t="s">
        <v>374</v>
      </c>
      <c r="J247" t="s">
        <v>28</v>
      </c>
      <c r="K247" t="s">
        <v>121</v>
      </c>
      <c r="L247">
        <v>763</v>
      </c>
      <c r="M247">
        <f t="shared" si="9"/>
        <v>0.14450757575757575</v>
      </c>
      <c r="N247">
        <v>48</v>
      </c>
      <c r="O247">
        <f t="shared" si="10"/>
        <v>6.9363636363636356</v>
      </c>
      <c r="R247" s="7">
        <v>0.21604997608784185</v>
      </c>
      <c r="S247">
        <f t="shared" si="11"/>
        <v>1.4986011977729392</v>
      </c>
    </row>
    <row r="248" spans="1:19" x14ac:dyDescent="0.25">
      <c r="A248">
        <v>9815</v>
      </c>
      <c r="B248">
        <v>44636</v>
      </c>
      <c r="C248" t="s">
        <v>487</v>
      </c>
      <c r="D248" t="s">
        <v>652</v>
      </c>
      <c r="E248" t="s">
        <v>27</v>
      </c>
      <c r="F248">
        <v>100</v>
      </c>
      <c r="G248" s="6">
        <v>-4113.0200000000004</v>
      </c>
      <c r="H248" s="6">
        <v>4113.0200000000004</v>
      </c>
      <c r="I248" t="s">
        <v>374</v>
      </c>
      <c r="J248" t="s">
        <v>28</v>
      </c>
      <c r="K248" t="s">
        <v>121</v>
      </c>
      <c r="L248">
        <v>6</v>
      </c>
      <c r="M248">
        <f t="shared" si="9"/>
        <v>1.1363636363636363E-3</v>
      </c>
      <c r="N248">
        <v>42</v>
      </c>
      <c r="O248">
        <f t="shared" si="10"/>
        <v>4.7727272727272722E-2</v>
      </c>
      <c r="R248" s="7">
        <v>0.21214308872490892</v>
      </c>
      <c r="S248">
        <f t="shared" si="11"/>
        <v>1.0125011052779742E-2</v>
      </c>
    </row>
    <row r="249" spans="1:19" x14ac:dyDescent="0.25">
      <c r="A249">
        <v>18989</v>
      </c>
      <c r="B249">
        <v>39614</v>
      </c>
      <c r="C249" t="s">
        <v>652</v>
      </c>
      <c r="D249" t="s">
        <v>93</v>
      </c>
      <c r="E249" t="s">
        <v>27</v>
      </c>
      <c r="F249">
        <v>100</v>
      </c>
      <c r="G249" s="6">
        <v>-4113.1000000000004</v>
      </c>
      <c r="H249" s="6">
        <v>4113.1000000000004</v>
      </c>
      <c r="I249" t="s">
        <v>374</v>
      </c>
      <c r="J249" t="s">
        <v>28</v>
      </c>
      <c r="K249" t="s">
        <v>121</v>
      </c>
      <c r="L249">
        <v>14</v>
      </c>
      <c r="M249">
        <f t="shared" si="9"/>
        <v>2.6515151515151517E-3</v>
      </c>
      <c r="N249">
        <v>42</v>
      </c>
      <c r="O249">
        <f t="shared" si="10"/>
        <v>0.11136363636363637</v>
      </c>
      <c r="R249" s="7">
        <v>0.21213896253125986</v>
      </c>
      <c r="S249">
        <f t="shared" si="11"/>
        <v>2.3624566281890302E-2</v>
      </c>
    </row>
    <row r="250" spans="1:19" x14ac:dyDescent="0.25">
      <c r="A250">
        <v>70825</v>
      </c>
      <c r="B250">
        <v>22108</v>
      </c>
      <c r="C250" t="s">
        <v>477</v>
      </c>
      <c r="D250" t="s">
        <v>601</v>
      </c>
      <c r="E250" t="s">
        <v>94</v>
      </c>
      <c r="F250">
        <v>88</v>
      </c>
      <c r="G250" s="6">
        <v>2867.94</v>
      </c>
      <c r="H250" s="6">
        <v>2867.94</v>
      </c>
      <c r="I250" t="s">
        <v>374</v>
      </c>
      <c r="J250" t="s">
        <v>28</v>
      </c>
      <c r="K250" t="s">
        <v>121</v>
      </c>
      <c r="L250">
        <v>841</v>
      </c>
      <c r="M250">
        <f t="shared" si="9"/>
        <v>0.15928030303030302</v>
      </c>
      <c r="N250">
        <v>30</v>
      </c>
      <c r="O250">
        <f t="shared" si="10"/>
        <v>4.7784090909090908</v>
      </c>
      <c r="R250" s="7">
        <v>0.21137378924696826</v>
      </c>
      <c r="S250">
        <f t="shared" si="11"/>
        <v>1.0100304361176153</v>
      </c>
    </row>
    <row r="251" spans="1:19" x14ac:dyDescent="0.25">
      <c r="A251">
        <v>70986</v>
      </c>
      <c r="B251">
        <v>8027</v>
      </c>
      <c r="C251" t="s">
        <v>476</v>
      </c>
      <c r="D251" t="s">
        <v>477</v>
      </c>
      <c r="E251" t="s">
        <v>94</v>
      </c>
      <c r="F251">
        <v>88</v>
      </c>
      <c r="G251" s="6">
        <v>2931.43</v>
      </c>
      <c r="H251" s="6">
        <v>2931.43</v>
      </c>
      <c r="I251" t="s">
        <v>374</v>
      </c>
      <c r="J251" t="s">
        <v>28</v>
      </c>
      <c r="K251" t="s">
        <v>121</v>
      </c>
      <c r="L251" s="8">
        <v>1016</v>
      </c>
      <c r="M251">
        <f t="shared" si="9"/>
        <v>0.19242424242424241</v>
      </c>
      <c r="N251">
        <v>30</v>
      </c>
      <c r="O251">
        <f t="shared" si="10"/>
        <v>5.7727272727272725</v>
      </c>
      <c r="R251" s="7">
        <v>0.20679577719166081</v>
      </c>
      <c r="S251">
        <f t="shared" si="11"/>
        <v>1.1937756228791327</v>
      </c>
    </row>
    <row r="252" spans="1:19" x14ac:dyDescent="0.25">
      <c r="A252">
        <v>71120</v>
      </c>
      <c r="B252">
        <v>31454</v>
      </c>
      <c r="C252" t="s">
        <v>517</v>
      </c>
      <c r="D252" t="s">
        <v>455</v>
      </c>
      <c r="E252" t="s">
        <v>94</v>
      </c>
      <c r="F252">
        <v>88</v>
      </c>
      <c r="G252" s="6">
        <v>-2994.44</v>
      </c>
      <c r="H252" s="6">
        <v>2994.44</v>
      </c>
      <c r="I252" t="s">
        <v>374</v>
      </c>
      <c r="J252" t="s">
        <v>28</v>
      </c>
      <c r="K252" t="s">
        <v>121</v>
      </c>
      <c r="L252" s="8">
        <v>1377</v>
      </c>
      <c r="M252">
        <f t="shared" si="9"/>
        <v>0.26079545454545455</v>
      </c>
      <c r="N252">
        <v>30</v>
      </c>
      <c r="O252">
        <f t="shared" si="10"/>
        <v>7.8238636363636367</v>
      </c>
      <c r="R252" s="7">
        <v>0.20244431183558534</v>
      </c>
      <c r="S252">
        <f t="shared" si="11"/>
        <v>1.5838966897590967</v>
      </c>
    </row>
    <row r="253" spans="1:19" x14ac:dyDescent="0.25">
      <c r="A253">
        <v>69414</v>
      </c>
      <c r="B253">
        <v>5978</v>
      </c>
      <c r="C253" t="s">
        <v>455</v>
      </c>
      <c r="D253" t="s">
        <v>447</v>
      </c>
      <c r="E253" t="s">
        <v>94</v>
      </c>
      <c r="F253">
        <v>88</v>
      </c>
      <c r="G253" s="6">
        <v>-2994.52</v>
      </c>
      <c r="H253" s="6">
        <v>2994.52</v>
      </c>
      <c r="I253" t="s">
        <v>374</v>
      </c>
      <c r="J253" t="s">
        <v>28</v>
      </c>
      <c r="K253" t="s">
        <v>121</v>
      </c>
      <c r="L253">
        <v>500</v>
      </c>
      <c r="M253">
        <f t="shared" si="9"/>
        <v>9.4696969696969696E-2</v>
      </c>
      <c r="N253">
        <v>30</v>
      </c>
      <c r="O253">
        <f t="shared" si="10"/>
        <v>2.8409090909090908</v>
      </c>
      <c r="R253" s="7">
        <v>0.20243890344126944</v>
      </c>
      <c r="S253">
        <f t="shared" si="11"/>
        <v>0.57511052113996997</v>
      </c>
    </row>
    <row r="254" spans="1:19" x14ac:dyDescent="0.25">
      <c r="A254">
        <v>70959</v>
      </c>
      <c r="B254">
        <v>12539</v>
      </c>
      <c r="C254" t="s">
        <v>476</v>
      </c>
      <c r="D254" t="s">
        <v>517</v>
      </c>
      <c r="E254" t="s">
        <v>94</v>
      </c>
      <c r="F254">
        <v>88</v>
      </c>
      <c r="G254" s="6">
        <v>-3010.33</v>
      </c>
      <c r="H254" s="6">
        <v>3010.33</v>
      </c>
      <c r="I254" t="s">
        <v>374</v>
      </c>
      <c r="J254" t="s">
        <v>28</v>
      </c>
      <c r="K254" t="s">
        <v>121</v>
      </c>
      <c r="L254">
        <v>981</v>
      </c>
      <c r="M254">
        <f t="shared" si="9"/>
        <v>0.18579545454545454</v>
      </c>
      <c r="N254">
        <v>30</v>
      </c>
      <c r="O254">
        <f t="shared" si="10"/>
        <v>5.5738636363636367</v>
      </c>
      <c r="R254" s="7">
        <v>0.20137571134491908</v>
      </c>
      <c r="S254">
        <f t="shared" si="11"/>
        <v>1.1224407547123048</v>
      </c>
    </row>
    <row r="255" spans="1:19" x14ac:dyDescent="0.25">
      <c r="A255">
        <v>36457</v>
      </c>
      <c r="B255">
        <v>5385</v>
      </c>
      <c r="C255" t="s">
        <v>447</v>
      </c>
      <c r="D255" t="s">
        <v>448</v>
      </c>
      <c r="E255" t="s">
        <v>94</v>
      </c>
      <c r="F255">
        <v>88</v>
      </c>
      <c r="G255" s="6">
        <v>-3032.75</v>
      </c>
      <c r="H255" s="6">
        <v>3032.75</v>
      </c>
      <c r="I255" t="s">
        <v>374</v>
      </c>
      <c r="J255" t="s">
        <v>28</v>
      </c>
      <c r="K255" t="s">
        <v>121</v>
      </c>
      <c r="L255">
        <v>34</v>
      </c>
      <c r="M255">
        <f t="shared" si="9"/>
        <v>6.4393939393939392E-3</v>
      </c>
      <c r="N255">
        <v>30</v>
      </c>
      <c r="O255">
        <f t="shared" si="10"/>
        <v>0.19318181818181818</v>
      </c>
      <c r="R255" s="7">
        <v>0.19988701512915677</v>
      </c>
      <c r="S255">
        <f t="shared" si="11"/>
        <v>3.8614537013587101E-2</v>
      </c>
    </row>
    <row r="256" spans="1:19" x14ac:dyDescent="0.25">
      <c r="A256">
        <v>12643</v>
      </c>
      <c r="B256">
        <v>20184</v>
      </c>
      <c r="C256" t="s">
        <v>448</v>
      </c>
      <c r="D256" t="s">
        <v>479</v>
      </c>
      <c r="E256" t="s">
        <v>108</v>
      </c>
      <c r="F256">
        <v>114</v>
      </c>
      <c r="G256" s="6">
        <v>-3056.59</v>
      </c>
      <c r="H256" s="6">
        <v>3056.59</v>
      </c>
      <c r="I256" t="s">
        <v>374</v>
      </c>
      <c r="J256" t="s">
        <v>28</v>
      </c>
      <c r="K256" t="s">
        <v>121</v>
      </c>
      <c r="L256">
        <v>8</v>
      </c>
      <c r="M256">
        <f t="shared" si="9"/>
        <v>1.5151515151515152E-3</v>
      </c>
      <c r="N256">
        <v>30</v>
      </c>
      <c r="O256">
        <f t="shared" si="10"/>
        <v>4.5454545454545456E-2</v>
      </c>
      <c r="R256" s="7">
        <v>0.19832798809554117</v>
      </c>
      <c r="S256">
        <f t="shared" si="11"/>
        <v>9.014908549797326E-3</v>
      </c>
    </row>
    <row r="257" spans="1:19" x14ac:dyDescent="0.25">
      <c r="A257">
        <v>10835</v>
      </c>
      <c r="B257">
        <v>8212</v>
      </c>
      <c r="C257" t="s">
        <v>479</v>
      </c>
      <c r="D257" t="s">
        <v>480</v>
      </c>
      <c r="E257" t="s">
        <v>108</v>
      </c>
      <c r="F257">
        <v>114</v>
      </c>
      <c r="G257" s="6">
        <v>-3056.67</v>
      </c>
      <c r="H257" s="6">
        <v>3056.67</v>
      </c>
      <c r="I257" t="s">
        <v>374</v>
      </c>
      <c r="J257" t="s">
        <v>28</v>
      </c>
      <c r="K257" t="s">
        <v>121</v>
      </c>
      <c r="L257">
        <v>6</v>
      </c>
      <c r="M257">
        <f t="shared" si="9"/>
        <v>1.1363636363636363E-3</v>
      </c>
      <c r="N257">
        <v>30</v>
      </c>
      <c r="O257">
        <f t="shared" si="10"/>
        <v>3.4090909090909088E-2</v>
      </c>
      <c r="R257" s="7">
        <v>0.19832279740140421</v>
      </c>
      <c r="S257">
        <f t="shared" si="11"/>
        <v>6.7610044568660521E-3</v>
      </c>
    </row>
    <row r="258" spans="1:19" x14ac:dyDescent="0.25">
      <c r="A258">
        <v>21486</v>
      </c>
      <c r="B258">
        <v>16700</v>
      </c>
      <c r="C258" t="s">
        <v>559</v>
      </c>
      <c r="D258" t="s">
        <v>560</v>
      </c>
      <c r="E258" t="s">
        <v>94</v>
      </c>
      <c r="F258">
        <v>47.6</v>
      </c>
      <c r="G258">
        <v>166.99</v>
      </c>
      <c r="H258">
        <v>166.99</v>
      </c>
      <c r="I258" t="s">
        <v>374</v>
      </c>
      <c r="J258" t="s">
        <v>28</v>
      </c>
      <c r="K258" t="s">
        <v>121</v>
      </c>
      <c r="L258">
        <v>15</v>
      </c>
      <c r="M258">
        <f t="shared" ref="M258:M321" si="12">L258/5280</f>
        <v>2.840909090909091E-3</v>
      </c>
      <c r="N258">
        <v>16</v>
      </c>
      <c r="O258">
        <f t="shared" ref="O258:O321" si="13">M258*N258</f>
        <v>4.5454545454545456E-2</v>
      </c>
      <c r="R258" s="7">
        <v>0.19048101682735497</v>
      </c>
      <c r="S258">
        <f t="shared" ref="S258:S321" si="14">R258*O258</f>
        <v>8.6582280376070447E-3</v>
      </c>
    </row>
    <row r="259" spans="1:19" x14ac:dyDescent="0.25">
      <c r="A259">
        <v>56103</v>
      </c>
      <c r="B259">
        <v>31633</v>
      </c>
      <c r="C259" t="s">
        <v>596</v>
      </c>
      <c r="D259" t="s">
        <v>559</v>
      </c>
      <c r="E259" t="s">
        <v>94</v>
      </c>
      <c r="F259">
        <v>100.5</v>
      </c>
      <c r="G259">
        <v>167.07</v>
      </c>
      <c r="H259">
        <v>167.07</v>
      </c>
      <c r="I259" t="s">
        <v>374</v>
      </c>
      <c r="J259" t="s">
        <v>28</v>
      </c>
      <c r="K259" t="s">
        <v>121</v>
      </c>
      <c r="L259">
        <v>172</v>
      </c>
      <c r="M259">
        <f t="shared" si="12"/>
        <v>3.2575757575757577E-2</v>
      </c>
      <c r="N259">
        <v>16</v>
      </c>
      <c r="O259">
        <f t="shared" si="13"/>
        <v>0.52121212121212124</v>
      </c>
      <c r="R259" s="7">
        <v>0.19038980666786381</v>
      </c>
      <c r="S259">
        <f t="shared" si="14"/>
        <v>9.9233474990522957E-2</v>
      </c>
    </row>
    <row r="260" spans="1:19" x14ac:dyDescent="0.25">
      <c r="A260">
        <v>46817</v>
      </c>
      <c r="B260">
        <v>20591</v>
      </c>
      <c r="C260" t="s">
        <v>595</v>
      </c>
      <c r="D260" t="s">
        <v>596</v>
      </c>
      <c r="E260" t="s">
        <v>94</v>
      </c>
      <c r="F260">
        <v>100.5</v>
      </c>
      <c r="G260">
        <v>169.15</v>
      </c>
      <c r="H260">
        <v>169.15</v>
      </c>
      <c r="I260" t="s">
        <v>374</v>
      </c>
      <c r="J260" t="s">
        <v>28</v>
      </c>
      <c r="K260" t="s">
        <v>121</v>
      </c>
      <c r="L260">
        <v>84</v>
      </c>
      <c r="M260">
        <f t="shared" si="12"/>
        <v>1.5909090909090907E-2</v>
      </c>
      <c r="N260">
        <v>16</v>
      </c>
      <c r="O260">
        <f t="shared" si="13"/>
        <v>0.25454545454545452</v>
      </c>
      <c r="R260" s="7">
        <v>0.18804862548034293</v>
      </c>
      <c r="S260">
        <f t="shared" si="14"/>
        <v>4.7866922849541832E-2</v>
      </c>
    </row>
    <row r="261" spans="1:19" x14ac:dyDescent="0.25">
      <c r="A261">
        <v>57761</v>
      </c>
      <c r="B261">
        <v>22304</v>
      </c>
      <c r="C261" t="s">
        <v>602</v>
      </c>
      <c r="D261" t="s">
        <v>595</v>
      </c>
      <c r="E261" t="s">
        <v>94</v>
      </c>
      <c r="F261">
        <v>100.5</v>
      </c>
      <c r="G261">
        <v>169.31</v>
      </c>
      <c r="H261">
        <v>169.31</v>
      </c>
      <c r="I261" t="s">
        <v>374</v>
      </c>
      <c r="J261" t="s">
        <v>28</v>
      </c>
      <c r="K261" t="s">
        <v>121</v>
      </c>
      <c r="L261">
        <v>190</v>
      </c>
      <c r="M261">
        <f t="shared" si="12"/>
        <v>3.5984848484848488E-2</v>
      </c>
      <c r="N261">
        <v>16</v>
      </c>
      <c r="O261">
        <f t="shared" si="13"/>
        <v>0.5757575757575758</v>
      </c>
      <c r="R261" s="7">
        <v>0.18787091725237734</v>
      </c>
      <c r="S261">
        <f t="shared" si="14"/>
        <v>0.1081681038725809</v>
      </c>
    </row>
    <row r="262" spans="1:19" x14ac:dyDescent="0.25">
      <c r="A262">
        <v>25619</v>
      </c>
      <c r="B262">
        <v>41253</v>
      </c>
      <c r="C262" t="s">
        <v>391</v>
      </c>
      <c r="D262" t="s">
        <v>602</v>
      </c>
      <c r="E262" t="s">
        <v>94</v>
      </c>
      <c r="F262">
        <v>100.5</v>
      </c>
      <c r="G262">
        <v>169.46</v>
      </c>
      <c r="H262">
        <v>169.46</v>
      </c>
      <c r="I262" t="s">
        <v>374</v>
      </c>
      <c r="J262" t="s">
        <v>28</v>
      </c>
      <c r="K262" t="s">
        <v>121</v>
      </c>
      <c r="L262">
        <v>18</v>
      </c>
      <c r="M262">
        <f t="shared" si="12"/>
        <v>3.4090909090909089E-3</v>
      </c>
      <c r="N262">
        <v>16</v>
      </c>
      <c r="O262">
        <f t="shared" si="13"/>
        <v>5.4545454545454543E-2</v>
      </c>
      <c r="R262" s="7">
        <v>0.18770462055942408</v>
      </c>
      <c r="S262">
        <f t="shared" si="14"/>
        <v>1.0238433848695858E-2</v>
      </c>
    </row>
    <row r="263" spans="1:19" x14ac:dyDescent="0.25">
      <c r="A263">
        <v>39154</v>
      </c>
      <c r="B263">
        <v>4240</v>
      </c>
      <c r="C263" t="s">
        <v>673</v>
      </c>
      <c r="D263" t="s">
        <v>674</v>
      </c>
      <c r="E263" t="s">
        <v>94</v>
      </c>
      <c r="F263">
        <v>34.5</v>
      </c>
      <c r="G263">
        <v>-146.21</v>
      </c>
      <c r="H263">
        <v>146.21</v>
      </c>
      <c r="I263" t="s">
        <v>374</v>
      </c>
      <c r="J263" t="s">
        <v>28</v>
      </c>
      <c r="K263" t="s">
        <v>121</v>
      </c>
      <c r="L263">
        <v>41</v>
      </c>
      <c r="M263">
        <f t="shared" si="12"/>
        <v>7.7651515151515148E-3</v>
      </c>
      <c r="N263">
        <v>8</v>
      </c>
      <c r="O263">
        <f t="shared" si="13"/>
        <v>6.2121212121212119E-2</v>
      </c>
      <c r="R263" s="7">
        <v>0.18494401344295555</v>
      </c>
      <c r="S263">
        <f t="shared" si="14"/>
        <v>1.1488946289638147E-2</v>
      </c>
    </row>
    <row r="264" spans="1:19" x14ac:dyDescent="0.25">
      <c r="A264">
        <v>59884</v>
      </c>
      <c r="B264">
        <v>2269</v>
      </c>
      <c r="C264" t="s">
        <v>390</v>
      </c>
      <c r="D264" t="s">
        <v>391</v>
      </c>
      <c r="E264" t="s">
        <v>94</v>
      </c>
      <c r="F264">
        <v>47.6</v>
      </c>
      <c r="G264">
        <v>172.25</v>
      </c>
      <c r="H264">
        <v>172.25</v>
      </c>
      <c r="I264" t="s">
        <v>374</v>
      </c>
      <c r="J264" t="s">
        <v>28</v>
      </c>
      <c r="K264" t="s">
        <v>121</v>
      </c>
      <c r="L264">
        <v>213</v>
      </c>
      <c r="M264">
        <f t="shared" si="12"/>
        <v>4.0340909090909094E-2</v>
      </c>
      <c r="N264">
        <v>16</v>
      </c>
      <c r="O264">
        <f t="shared" si="13"/>
        <v>0.6454545454545455</v>
      </c>
      <c r="R264" s="7">
        <v>0.18466429608127724</v>
      </c>
      <c r="S264">
        <f t="shared" si="14"/>
        <v>0.11919240928882441</v>
      </c>
    </row>
    <row r="265" spans="1:19" x14ac:dyDescent="0.25">
      <c r="A265">
        <v>54500</v>
      </c>
      <c r="B265">
        <v>34598</v>
      </c>
      <c r="C265" t="s">
        <v>674</v>
      </c>
      <c r="D265" t="s">
        <v>751</v>
      </c>
      <c r="E265" t="s">
        <v>94</v>
      </c>
      <c r="F265">
        <v>34.5</v>
      </c>
      <c r="G265">
        <v>-146.76</v>
      </c>
      <c r="H265">
        <v>146.76</v>
      </c>
      <c r="I265" t="s">
        <v>374</v>
      </c>
      <c r="J265" t="s">
        <v>28</v>
      </c>
      <c r="K265" t="s">
        <v>121</v>
      </c>
      <c r="L265">
        <v>154</v>
      </c>
      <c r="M265">
        <f t="shared" si="12"/>
        <v>2.9166666666666667E-2</v>
      </c>
      <c r="N265">
        <v>8</v>
      </c>
      <c r="O265">
        <f t="shared" si="13"/>
        <v>0.23333333333333334</v>
      </c>
      <c r="R265" s="7">
        <v>0.18425091445553649</v>
      </c>
      <c r="S265">
        <f t="shared" si="14"/>
        <v>4.2991880039625181E-2</v>
      </c>
    </row>
    <row r="266" spans="1:19" x14ac:dyDescent="0.25">
      <c r="A266">
        <v>9696</v>
      </c>
      <c r="B266">
        <v>31801</v>
      </c>
      <c r="C266" t="s">
        <v>673</v>
      </c>
      <c r="D266" t="s">
        <v>675</v>
      </c>
      <c r="E266" t="s">
        <v>94</v>
      </c>
      <c r="F266">
        <v>34.5</v>
      </c>
      <c r="G266">
        <v>164.98</v>
      </c>
      <c r="H266">
        <v>164.98</v>
      </c>
      <c r="I266" t="s">
        <v>374</v>
      </c>
      <c r="J266" t="s">
        <v>28</v>
      </c>
      <c r="K266" t="s">
        <v>121</v>
      </c>
      <c r="L266">
        <v>5</v>
      </c>
      <c r="M266">
        <f t="shared" si="12"/>
        <v>9.46969696969697E-4</v>
      </c>
      <c r="N266">
        <v>8</v>
      </c>
      <c r="O266">
        <f t="shared" si="13"/>
        <v>7.575757575757576E-3</v>
      </c>
      <c r="R266" s="7">
        <v>0.18416031500920463</v>
      </c>
      <c r="S266">
        <f t="shared" si="14"/>
        <v>1.3951539015848837E-3</v>
      </c>
    </row>
    <row r="267" spans="1:19" x14ac:dyDescent="0.25">
      <c r="A267">
        <v>20333</v>
      </c>
      <c r="B267">
        <v>14368</v>
      </c>
      <c r="C267" t="s">
        <v>535</v>
      </c>
      <c r="D267" t="s">
        <v>390</v>
      </c>
      <c r="E267" t="s">
        <v>94</v>
      </c>
      <c r="F267">
        <v>47.6</v>
      </c>
      <c r="G267">
        <v>173.67</v>
      </c>
      <c r="H267">
        <v>173.67</v>
      </c>
      <c r="I267" t="s">
        <v>374</v>
      </c>
      <c r="J267" t="s">
        <v>28</v>
      </c>
      <c r="K267" t="s">
        <v>121</v>
      </c>
      <c r="L267">
        <v>14</v>
      </c>
      <c r="M267">
        <f t="shared" si="12"/>
        <v>2.6515151515151517E-3</v>
      </c>
      <c r="N267">
        <v>16</v>
      </c>
      <c r="O267">
        <f t="shared" si="13"/>
        <v>4.2424242424242427E-2</v>
      </c>
      <c r="R267" s="7">
        <v>0.18315440202683256</v>
      </c>
      <c r="S267">
        <f t="shared" si="14"/>
        <v>7.770186752653503E-3</v>
      </c>
    </row>
    <row r="268" spans="1:19" x14ac:dyDescent="0.25">
      <c r="A268">
        <v>60898</v>
      </c>
      <c r="B268">
        <v>21615</v>
      </c>
      <c r="C268" t="s">
        <v>692</v>
      </c>
      <c r="D268" t="s">
        <v>723</v>
      </c>
      <c r="E268" t="s">
        <v>94</v>
      </c>
      <c r="F268">
        <v>30</v>
      </c>
      <c r="G268">
        <v>-85.85</v>
      </c>
      <c r="H268">
        <v>85.85</v>
      </c>
      <c r="I268" t="s">
        <v>374</v>
      </c>
      <c r="J268" t="s">
        <v>28</v>
      </c>
      <c r="K268" t="s">
        <v>121</v>
      </c>
      <c r="L268">
        <v>225</v>
      </c>
      <c r="M268">
        <f t="shared" si="12"/>
        <v>4.261363636363636E-2</v>
      </c>
      <c r="N268">
        <v>12</v>
      </c>
      <c r="O268">
        <f t="shared" si="13"/>
        <v>0.51136363636363635</v>
      </c>
      <c r="R268" s="7">
        <v>0.17698061870284992</v>
      </c>
      <c r="S268">
        <f t="shared" si="14"/>
        <v>9.0501452745775521E-2</v>
      </c>
    </row>
    <row r="269" spans="1:19" x14ac:dyDescent="0.25">
      <c r="A269">
        <v>44108</v>
      </c>
      <c r="B269">
        <v>36748</v>
      </c>
      <c r="C269" t="s">
        <v>723</v>
      </c>
      <c r="D269" t="s">
        <v>757</v>
      </c>
      <c r="E269" t="s">
        <v>94</v>
      </c>
      <c r="F269">
        <v>30</v>
      </c>
      <c r="G269">
        <v>-85.93</v>
      </c>
      <c r="H269">
        <v>85.93</v>
      </c>
      <c r="I269" t="s">
        <v>374</v>
      </c>
      <c r="J269" t="s">
        <v>28</v>
      </c>
      <c r="K269" t="s">
        <v>121</v>
      </c>
      <c r="L269">
        <v>65</v>
      </c>
      <c r="M269">
        <f t="shared" si="12"/>
        <v>1.231060606060606E-2</v>
      </c>
      <c r="N269">
        <v>12</v>
      </c>
      <c r="O269">
        <f t="shared" si="13"/>
        <v>0.14772727272727271</v>
      </c>
      <c r="R269" s="7">
        <v>0.17681585145629775</v>
      </c>
      <c r="S269">
        <f t="shared" si="14"/>
        <v>2.6120523510589435E-2</v>
      </c>
    </row>
    <row r="270" spans="1:19" x14ac:dyDescent="0.25">
      <c r="A270">
        <v>55351</v>
      </c>
      <c r="B270">
        <v>36957</v>
      </c>
      <c r="C270" t="s">
        <v>757</v>
      </c>
      <c r="D270" t="s">
        <v>747</v>
      </c>
      <c r="E270" t="s">
        <v>94</v>
      </c>
      <c r="F270">
        <v>30</v>
      </c>
      <c r="G270">
        <v>-86.58</v>
      </c>
      <c r="H270">
        <v>86.58</v>
      </c>
      <c r="I270" t="s">
        <v>374</v>
      </c>
      <c r="J270" t="s">
        <v>28</v>
      </c>
      <c r="K270" t="s">
        <v>121</v>
      </c>
      <c r="L270">
        <v>163</v>
      </c>
      <c r="M270">
        <f t="shared" si="12"/>
        <v>3.0871212121212122E-2</v>
      </c>
      <c r="N270">
        <v>12</v>
      </c>
      <c r="O270">
        <f t="shared" si="13"/>
        <v>0.37045454545454548</v>
      </c>
      <c r="R270" s="7">
        <v>0.17548840512404326</v>
      </c>
      <c r="S270">
        <f t="shared" si="14"/>
        <v>6.5010477352770574E-2</v>
      </c>
    </row>
    <row r="271" spans="1:19" x14ac:dyDescent="0.25">
      <c r="A271">
        <v>65078</v>
      </c>
      <c r="B271">
        <v>40896</v>
      </c>
      <c r="C271" t="s">
        <v>654</v>
      </c>
      <c r="D271" t="s">
        <v>535</v>
      </c>
      <c r="E271" t="s">
        <v>94</v>
      </c>
      <c r="F271">
        <v>47.6</v>
      </c>
      <c r="G271">
        <v>220.2</v>
      </c>
      <c r="H271">
        <v>220.2</v>
      </c>
      <c r="I271" t="s">
        <v>374</v>
      </c>
      <c r="J271" t="s">
        <v>28</v>
      </c>
      <c r="K271" t="s">
        <v>121</v>
      </c>
      <c r="L271">
        <v>293</v>
      </c>
      <c r="M271">
        <f t="shared" si="12"/>
        <v>5.5492424242424246E-2</v>
      </c>
      <c r="N271">
        <v>16</v>
      </c>
      <c r="O271">
        <f t="shared" si="13"/>
        <v>0.88787878787878793</v>
      </c>
      <c r="R271" s="7">
        <v>0.14445242960944599</v>
      </c>
      <c r="S271">
        <f t="shared" si="14"/>
        <v>0.12825624810778083</v>
      </c>
    </row>
    <row r="272" spans="1:19" x14ac:dyDescent="0.25">
      <c r="A272">
        <v>65278</v>
      </c>
      <c r="B272">
        <v>40219</v>
      </c>
      <c r="C272" t="s">
        <v>472</v>
      </c>
      <c r="D272" t="s">
        <v>654</v>
      </c>
      <c r="E272" t="s">
        <v>94</v>
      </c>
      <c r="F272">
        <v>47.6</v>
      </c>
      <c r="G272">
        <v>222.55</v>
      </c>
      <c r="H272">
        <v>222.55</v>
      </c>
      <c r="I272" t="s">
        <v>374</v>
      </c>
      <c r="J272" t="s">
        <v>28</v>
      </c>
      <c r="K272" t="s">
        <v>121</v>
      </c>
      <c r="L272">
        <v>299</v>
      </c>
      <c r="M272">
        <f t="shared" si="12"/>
        <v>5.6628787878787876E-2</v>
      </c>
      <c r="N272">
        <v>16</v>
      </c>
      <c r="O272">
        <f t="shared" si="13"/>
        <v>0.90606060606060601</v>
      </c>
      <c r="R272" s="7">
        <v>0.14292709503482365</v>
      </c>
      <c r="S272">
        <f t="shared" si="14"/>
        <v>0.12950061034973415</v>
      </c>
    </row>
    <row r="273" spans="1:19" x14ac:dyDescent="0.25">
      <c r="A273">
        <v>25382</v>
      </c>
      <c r="B273">
        <v>7780</v>
      </c>
      <c r="C273" t="s">
        <v>467</v>
      </c>
      <c r="D273" t="s">
        <v>472</v>
      </c>
      <c r="E273" t="s">
        <v>94</v>
      </c>
      <c r="F273">
        <v>100.5</v>
      </c>
      <c r="G273">
        <v>238.77</v>
      </c>
      <c r="H273">
        <v>238.77</v>
      </c>
      <c r="I273" t="s">
        <v>374</v>
      </c>
      <c r="J273" t="s">
        <v>28</v>
      </c>
      <c r="K273" t="s">
        <v>121</v>
      </c>
      <c r="L273">
        <v>18</v>
      </c>
      <c r="M273">
        <f t="shared" si="12"/>
        <v>3.4090909090909089E-3</v>
      </c>
      <c r="N273">
        <v>16</v>
      </c>
      <c r="O273">
        <f t="shared" si="13"/>
        <v>5.4545454545454543E-2</v>
      </c>
      <c r="R273" s="7">
        <v>0.13321784562549735</v>
      </c>
      <c r="S273">
        <f t="shared" si="14"/>
        <v>7.2664279432089456E-3</v>
      </c>
    </row>
    <row r="274" spans="1:19" x14ac:dyDescent="0.25">
      <c r="A274">
        <v>22976</v>
      </c>
      <c r="B274">
        <v>7677</v>
      </c>
      <c r="C274" t="s">
        <v>466</v>
      </c>
      <c r="D274" t="s">
        <v>467</v>
      </c>
      <c r="E274" t="s">
        <v>94</v>
      </c>
      <c r="F274">
        <v>100.5</v>
      </c>
      <c r="G274">
        <v>266.88</v>
      </c>
      <c r="H274">
        <v>266.88</v>
      </c>
      <c r="I274" t="s">
        <v>374</v>
      </c>
      <c r="J274" t="s">
        <v>28</v>
      </c>
      <c r="K274" t="s">
        <v>121</v>
      </c>
      <c r="L274">
        <v>16</v>
      </c>
      <c r="M274">
        <f t="shared" si="12"/>
        <v>3.0303030303030303E-3</v>
      </c>
      <c r="N274">
        <v>16</v>
      </c>
      <c r="O274">
        <f t="shared" si="13"/>
        <v>4.8484848484848485E-2</v>
      </c>
      <c r="R274" s="7">
        <v>0.11918624475419667</v>
      </c>
      <c r="S274">
        <f t="shared" si="14"/>
        <v>5.7787270183852933E-3</v>
      </c>
    </row>
    <row r="275" spans="1:19" x14ac:dyDescent="0.25">
      <c r="A275">
        <v>55063</v>
      </c>
      <c r="B275">
        <v>34357</v>
      </c>
      <c r="C275" t="s">
        <v>454</v>
      </c>
      <c r="D275" t="s">
        <v>466</v>
      </c>
      <c r="E275" t="s">
        <v>94</v>
      </c>
      <c r="F275">
        <v>100.5</v>
      </c>
      <c r="G275">
        <v>266.95999999999998</v>
      </c>
      <c r="H275">
        <v>266.95999999999998</v>
      </c>
      <c r="I275" t="s">
        <v>374</v>
      </c>
      <c r="J275" t="s">
        <v>28</v>
      </c>
      <c r="K275" t="s">
        <v>121</v>
      </c>
      <c r="L275">
        <v>160</v>
      </c>
      <c r="M275">
        <f t="shared" si="12"/>
        <v>3.0303030303030304E-2</v>
      </c>
      <c r="N275">
        <v>16</v>
      </c>
      <c r="O275">
        <f t="shared" si="13"/>
        <v>0.48484848484848486</v>
      </c>
      <c r="R275" s="7">
        <v>0.11915052816901411</v>
      </c>
      <c r="S275">
        <f t="shared" si="14"/>
        <v>5.7769953051643209E-2</v>
      </c>
    </row>
    <row r="276" spans="1:19" x14ac:dyDescent="0.25">
      <c r="A276">
        <v>49705</v>
      </c>
      <c r="B276">
        <v>5837</v>
      </c>
      <c r="C276" t="s">
        <v>453</v>
      </c>
      <c r="D276" t="s">
        <v>454</v>
      </c>
      <c r="E276" t="s">
        <v>94</v>
      </c>
      <c r="F276">
        <v>100.5</v>
      </c>
      <c r="G276">
        <v>268.17</v>
      </c>
      <c r="H276">
        <v>268.17</v>
      </c>
      <c r="I276" t="s">
        <v>374</v>
      </c>
      <c r="J276" t="s">
        <v>28</v>
      </c>
      <c r="K276" t="s">
        <v>121</v>
      </c>
      <c r="L276">
        <v>106</v>
      </c>
      <c r="M276">
        <f t="shared" si="12"/>
        <v>2.0075757575757577E-2</v>
      </c>
      <c r="N276">
        <v>16</v>
      </c>
      <c r="O276">
        <f t="shared" si="13"/>
        <v>0.32121212121212123</v>
      </c>
      <c r="R276" s="7">
        <v>0.11861291345042325</v>
      </c>
      <c r="S276">
        <f t="shared" si="14"/>
        <v>3.8099905532560201E-2</v>
      </c>
    </row>
    <row r="277" spans="1:19" x14ac:dyDescent="0.25">
      <c r="A277">
        <v>46729</v>
      </c>
      <c r="B277">
        <v>20208</v>
      </c>
      <c r="C277" t="s">
        <v>594</v>
      </c>
      <c r="D277" t="s">
        <v>453</v>
      </c>
      <c r="E277" t="s">
        <v>94</v>
      </c>
      <c r="F277">
        <v>100.5</v>
      </c>
      <c r="G277">
        <v>268.25</v>
      </c>
      <c r="H277">
        <v>268.25</v>
      </c>
      <c r="I277" t="s">
        <v>374</v>
      </c>
      <c r="J277" t="s">
        <v>28</v>
      </c>
      <c r="K277" t="s">
        <v>121</v>
      </c>
      <c r="L277">
        <v>83</v>
      </c>
      <c r="M277">
        <f t="shared" si="12"/>
        <v>1.571969696969697E-2</v>
      </c>
      <c r="N277">
        <v>16</v>
      </c>
      <c r="O277">
        <f t="shared" si="13"/>
        <v>0.25151515151515152</v>
      </c>
      <c r="R277" s="7">
        <v>0.11857753960857412</v>
      </c>
      <c r="S277">
        <f t="shared" si="14"/>
        <v>2.98240478409444E-2</v>
      </c>
    </row>
    <row r="278" spans="1:19" x14ac:dyDescent="0.25">
      <c r="A278">
        <v>57647</v>
      </c>
      <c r="B278">
        <v>35811</v>
      </c>
      <c r="C278" t="s">
        <v>586</v>
      </c>
      <c r="D278" t="s">
        <v>594</v>
      </c>
      <c r="E278" t="s">
        <v>94</v>
      </c>
      <c r="F278">
        <v>100.5</v>
      </c>
      <c r="G278">
        <v>270.89999999999998</v>
      </c>
      <c r="H278">
        <v>270.89999999999998</v>
      </c>
      <c r="I278" t="s">
        <v>374</v>
      </c>
      <c r="J278" t="s">
        <v>28</v>
      </c>
      <c r="K278" t="s">
        <v>121</v>
      </c>
      <c r="L278">
        <v>189</v>
      </c>
      <c r="M278">
        <f t="shared" si="12"/>
        <v>3.5795454545454547E-2</v>
      </c>
      <c r="N278">
        <v>16</v>
      </c>
      <c r="O278">
        <f t="shared" si="13"/>
        <v>0.57272727272727275</v>
      </c>
      <c r="R278" s="7">
        <v>0.11741758951642677</v>
      </c>
      <c r="S278">
        <f t="shared" si="14"/>
        <v>6.7248255813953509E-2</v>
      </c>
    </row>
    <row r="279" spans="1:19" x14ac:dyDescent="0.25">
      <c r="A279">
        <v>57120</v>
      </c>
      <c r="B279">
        <v>19523</v>
      </c>
      <c r="C279" t="s">
        <v>585</v>
      </c>
      <c r="D279" t="s">
        <v>586</v>
      </c>
      <c r="E279" t="s">
        <v>94</v>
      </c>
      <c r="F279">
        <v>100.5</v>
      </c>
      <c r="G279">
        <v>272.98</v>
      </c>
      <c r="H279">
        <v>272.98</v>
      </c>
      <c r="I279" t="s">
        <v>374</v>
      </c>
      <c r="J279" t="s">
        <v>28</v>
      </c>
      <c r="K279" t="s">
        <v>121</v>
      </c>
      <c r="L279">
        <v>183</v>
      </c>
      <c r="M279">
        <f t="shared" si="12"/>
        <v>3.465909090909091E-2</v>
      </c>
      <c r="N279">
        <v>16</v>
      </c>
      <c r="O279">
        <f t="shared" si="13"/>
        <v>0.55454545454545456</v>
      </c>
      <c r="R279" s="7">
        <v>0.11652291376657632</v>
      </c>
      <c r="S279">
        <f t="shared" si="14"/>
        <v>6.4617252179646867E-2</v>
      </c>
    </row>
    <row r="280" spans="1:19" x14ac:dyDescent="0.25">
      <c r="A280">
        <v>5009</v>
      </c>
      <c r="B280">
        <v>36805</v>
      </c>
      <c r="C280" t="s">
        <v>551</v>
      </c>
      <c r="D280" t="s">
        <v>585</v>
      </c>
      <c r="E280" t="s">
        <v>94</v>
      </c>
      <c r="F280">
        <v>100.5</v>
      </c>
      <c r="G280">
        <v>273.06</v>
      </c>
      <c r="H280">
        <v>273.06</v>
      </c>
      <c r="I280" t="s">
        <v>374</v>
      </c>
      <c r="J280" t="s">
        <v>28</v>
      </c>
      <c r="K280" t="s">
        <v>121</v>
      </c>
      <c r="L280">
        <v>3</v>
      </c>
      <c r="M280">
        <f t="shared" si="12"/>
        <v>5.6818181818181815E-4</v>
      </c>
      <c r="N280">
        <v>16</v>
      </c>
      <c r="O280">
        <f t="shared" si="13"/>
        <v>9.0909090909090905E-3</v>
      </c>
      <c r="R280" s="7">
        <v>0.1164887753607266</v>
      </c>
      <c r="S280">
        <f t="shared" si="14"/>
        <v>1.0589888669156964E-3</v>
      </c>
    </row>
    <row r="281" spans="1:19" x14ac:dyDescent="0.25">
      <c r="A281">
        <v>27786</v>
      </c>
      <c r="B281">
        <v>28209</v>
      </c>
      <c r="C281" t="s">
        <v>626</v>
      </c>
      <c r="D281" t="s">
        <v>627</v>
      </c>
      <c r="E281" t="s">
        <v>94</v>
      </c>
      <c r="F281">
        <v>89</v>
      </c>
      <c r="G281" s="6">
        <v>-3355.76</v>
      </c>
      <c r="H281" s="6">
        <v>3355.76</v>
      </c>
      <c r="I281" t="s">
        <v>374</v>
      </c>
      <c r="J281" t="s">
        <v>28</v>
      </c>
      <c r="K281" t="s">
        <v>121</v>
      </c>
      <c r="L281">
        <v>21</v>
      </c>
      <c r="M281">
        <f t="shared" si="12"/>
        <v>3.9772727272727269E-3</v>
      </c>
      <c r="N281">
        <v>30</v>
      </c>
      <c r="O281">
        <f t="shared" si="13"/>
        <v>0.11931818181818181</v>
      </c>
      <c r="R281" s="7">
        <v>0.10667802366677</v>
      </c>
      <c r="S281">
        <f t="shared" si="14"/>
        <v>1.2728627823875965E-2</v>
      </c>
    </row>
    <row r="282" spans="1:19" x14ac:dyDescent="0.25">
      <c r="A282">
        <v>58017</v>
      </c>
      <c r="B282">
        <v>34618</v>
      </c>
      <c r="C282" t="s">
        <v>627</v>
      </c>
      <c r="D282" t="s">
        <v>637</v>
      </c>
      <c r="E282" t="s">
        <v>94</v>
      </c>
      <c r="F282">
        <v>89</v>
      </c>
      <c r="G282" s="6">
        <v>-3355.84</v>
      </c>
      <c r="H282" s="6">
        <v>3355.84</v>
      </c>
      <c r="I282" t="s">
        <v>374</v>
      </c>
      <c r="J282" t="s">
        <v>28</v>
      </c>
      <c r="K282" t="s">
        <v>121</v>
      </c>
      <c r="L282">
        <v>193</v>
      </c>
      <c r="M282">
        <f t="shared" si="12"/>
        <v>3.6553030303030302E-2</v>
      </c>
      <c r="N282">
        <v>30</v>
      </c>
      <c r="O282">
        <f t="shared" si="13"/>
        <v>1.0965909090909092</v>
      </c>
      <c r="R282" s="7">
        <v>0.10667548056522363</v>
      </c>
      <c r="S282">
        <f t="shared" si="14"/>
        <v>0.1169793622107282</v>
      </c>
    </row>
    <row r="283" spans="1:19" x14ac:dyDescent="0.25">
      <c r="A283">
        <v>67721</v>
      </c>
      <c r="B283">
        <v>33933</v>
      </c>
      <c r="C283" t="s">
        <v>747</v>
      </c>
      <c r="D283" t="s">
        <v>693</v>
      </c>
      <c r="E283" t="s">
        <v>94</v>
      </c>
      <c r="F283">
        <v>30</v>
      </c>
      <c r="G283">
        <v>-145.61000000000001</v>
      </c>
      <c r="H283">
        <v>145.61000000000001</v>
      </c>
      <c r="I283" t="s">
        <v>374</v>
      </c>
      <c r="J283" t="s">
        <v>28</v>
      </c>
      <c r="K283" t="s">
        <v>121</v>
      </c>
      <c r="L283">
        <v>391</v>
      </c>
      <c r="M283">
        <f t="shared" si="12"/>
        <v>7.4053030303030301E-2</v>
      </c>
      <c r="N283">
        <v>12</v>
      </c>
      <c r="O283">
        <f t="shared" si="13"/>
        <v>0.88863636363636367</v>
      </c>
      <c r="R283" s="7">
        <v>0.10434576001400772</v>
      </c>
      <c r="S283">
        <f t="shared" si="14"/>
        <v>9.2725436739720501E-2</v>
      </c>
    </row>
    <row r="284" spans="1:19" x14ac:dyDescent="0.25">
      <c r="A284">
        <v>8955</v>
      </c>
      <c r="B284">
        <v>9612</v>
      </c>
      <c r="C284" t="s">
        <v>693</v>
      </c>
      <c r="D284" t="s">
        <v>679</v>
      </c>
      <c r="E284" t="s">
        <v>94</v>
      </c>
      <c r="F284">
        <v>30</v>
      </c>
      <c r="G284">
        <v>-145.69</v>
      </c>
      <c r="H284">
        <v>145.69</v>
      </c>
      <c r="I284" t="s">
        <v>374</v>
      </c>
      <c r="J284" t="s">
        <v>28</v>
      </c>
      <c r="K284" t="s">
        <v>121</v>
      </c>
      <c r="L284">
        <v>5</v>
      </c>
      <c r="M284">
        <f t="shared" si="12"/>
        <v>9.46969696969697E-4</v>
      </c>
      <c r="N284">
        <v>12</v>
      </c>
      <c r="O284">
        <f t="shared" si="13"/>
        <v>1.1363636363636364E-2</v>
      </c>
      <c r="R284" s="7">
        <v>0.10428846259619512</v>
      </c>
      <c r="S284">
        <f t="shared" si="14"/>
        <v>1.1850961658658537E-3</v>
      </c>
    </row>
    <row r="285" spans="1:19" x14ac:dyDescent="0.25">
      <c r="A285">
        <v>16174</v>
      </c>
      <c r="B285">
        <v>4249</v>
      </c>
      <c r="C285" t="s">
        <v>679</v>
      </c>
      <c r="D285" t="s">
        <v>680</v>
      </c>
      <c r="E285" t="s">
        <v>70</v>
      </c>
      <c r="F285">
        <v>30</v>
      </c>
      <c r="G285">
        <v>-145.85</v>
      </c>
      <c r="H285">
        <v>145.85</v>
      </c>
      <c r="I285" t="s">
        <v>374</v>
      </c>
      <c r="J285" t="s">
        <v>28</v>
      </c>
      <c r="K285" t="s">
        <v>121</v>
      </c>
      <c r="L285">
        <v>11</v>
      </c>
      <c r="M285">
        <f t="shared" si="12"/>
        <v>2.0833333333333333E-3</v>
      </c>
      <c r="N285">
        <v>12</v>
      </c>
      <c r="O285">
        <f t="shared" si="13"/>
        <v>2.5000000000000001E-2</v>
      </c>
      <c r="R285" s="7">
        <v>0.10417405632937722</v>
      </c>
      <c r="S285">
        <f t="shared" si="14"/>
        <v>2.6043514082344306E-3</v>
      </c>
    </row>
    <row r="286" spans="1:19" x14ac:dyDescent="0.25">
      <c r="A286">
        <v>27930</v>
      </c>
      <c r="B286">
        <v>13617</v>
      </c>
      <c r="C286" t="s">
        <v>105</v>
      </c>
      <c r="D286" t="s">
        <v>104</v>
      </c>
      <c r="E286" t="s">
        <v>70</v>
      </c>
      <c r="F286">
        <v>78</v>
      </c>
      <c r="G286" s="6">
        <v>-10015.700000000001</v>
      </c>
      <c r="H286" s="6">
        <v>10015.700000000001</v>
      </c>
      <c r="I286" t="s">
        <v>371</v>
      </c>
      <c r="J286" t="s">
        <v>28</v>
      </c>
      <c r="K286" t="s">
        <v>121</v>
      </c>
      <c r="L286">
        <v>21</v>
      </c>
      <c r="M286">
        <f t="shared" si="12"/>
        <v>3.9772727272727269E-3</v>
      </c>
      <c r="N286">
        <v>66</v>
      </c>
      <c r="O286">
        <f t="shared" si="13"/>
        <v>0.26249999999999996</v>
      </c>
      <c r="R286" s="7">
        <v>0.10140753778071185</v>
      </c>
      <c r="S286">
        <f t="shared" si="14"/>
        <v>2.6619478667436854E-2</v>
      </c>
    </row>
    <row r="287" spans="1:19" x14ac:dyDescent="0.25">
      <c r="A287">
        <v>41947</v>
      </c>
      <c r="B287">
        <v>37448</v>
      </c>
      <c r="C287" t="s">
        <v>426</v>
      </c>
      <c r="D287" t="s">
        <v>388</v>
      </c>
      <c r="E287" t="s">
        <v>94</v>
      </c>
      <c r="F287">
        <v>83</v>
      </c>
      <c r="G287" s="6">
        <v>-1437.78</v>
      </c>
      <c r="H287" s="6">
        <v>1437.78</v>
      </c>
      <c r="I287" t="s">
        <v>374</v>
      </c>
      <c r="J287" t="s">
        <v>28</v>
      </c>
      <c r="K287" t="s">
        <v>121</v>
      </c>
      <c r="L287">
        <v>52</v>
      </c>
      <c r="M287">
        <f t="shared" si="12"/>
        <v>9.8484848484848477E-3</v>
      </c>
      <c r="N287">
        <v>36</v>
      </c>
      <c r="O287">
        <f t="shared" si="13"/>
        <v>0.3545454545454545</v>
      </c>
      <c r="R287" s="7">
        <v>9.9594053248758529E-2</v>
      </c>
      <c r="S287">
        <f t="shared" si="14"/>
        <v>3.5310618879105291E-2</v>
      </c>
    </row>
    <row r="288" spans="1:19" x14ac:dyDescent="0.25">
      <c r="A288">
        <v>70477</v>
      </c>
      <c r="B288">
        <v>2223</v>
      </c>
      <c r="C288" t="s">
        <v>388</v>
      </c>
      <c r="D288" t="s">
        <v>389</v>
      </c>
      <c r="E288" t="s">
        <v>94</v>
      </c>
      <c r="F288">
        <v>121</v>
      </c>
      <c r="G288" s="6">
        <v>-1437.86</v>
      </c>
      <c r="H288" s="6">
        <v>1437.86</v>
      </c>
      <c r="I288" t="s">
        <v>374</v>
      </c>
      <c r="J288" t="s">
        <v>28</v>
      </c>
      <c r="K288" t="s">
        <v>121</v>
      </c>
      <c r="L288">
        <v>683</v>
      </c>
      <c r="M288">
        <f t="shared" si="12"/>
        <v>0.12935606060606061</v>
      </c>
      <c r="N288">
        <v>36</v>
      </c>
      <c r="O288">
        <f t="shared" si="13"/>
        <v>4.6568181818181822</v>
      </c>
      <c r="R288" s="7">
        <v>9.9588512010905128E-2</v>
      </c>
      <c r="S288">
        <f t="shared" si="14"/>
        <v>0.46376559343260143</v>
      </c>
    </row>
    <row r="289" spans="1:19" x14ac:dyDescent="0.25">
      <c r="A289">
        <v>66476</v>
      </c>
      <c r="B289">
        <v>33638</v>
      </c>
      <c r="C289" t="s">
        <v>389</v>
      </c>
      <c r="D289" t="s">
        <v>408</v>
      </c>
      <c r="E289" t="s">
        <v>94</v>
      </c>
      <c r="F289">
        <v>121</v>
      </c>
      <c r="G289" s="6">
        <v>-1438.77</v>
      </c>
      <c r="H289" s="6">
        <v>1438.77</v>
      </c>
      <c r="I289" t="s">
        <v>374</v>
      </c>
      <c r="J289" t="s">
        <v>28</v>
      </c>
      <c r="K289" t="s">
        <v>121</v>
      </c>
      <c r="L289">
        <v>343</v>
      </c>
      <c r="M289">
        <f t="shared" si="12"/>
        <v>6.4962121212121207E-2</v>
      </c>
      <c r="N289">
        <v>36</v>
      </c>
      <c r="O289">
        <f t="shared" si="13"/>
        <v>2.3386363636363634</v>
      </c>
      <c r="R289" s="7">
        <v>9.9525523801580543E-2</v>
      </c>
      <c r="S289">
        <f t="shared" si="14"/>
        <v>0.23275400907233265</v>
      </c>
    </row>
    <row r="290" spans="1:19" x14ac:dyDescent="0.25">
      <c r="A290">
        <v>68000</v>
      </c>
      <c r="B290">
        <v>3402</v>
      </c>
      <c r="C290" t="s">
        <v>408</v>
      </c>
      <c r="D290" t="s">
        <v>409</v>
      </c>
      <c r="E290" t="s">
        <v>94</v>
      </c>
      <c r="F290">
        <v>98</v>
      </c>
      <c r="G290" s="6">
        <v>-1439.03</v>
      </c>
      <c r="H290" s="6">
        <v>1439.03</v>
      </c>
      <c r="I290" t="s">
        <v>374</v>
      </c>
      <c r="J290" t="s">
        <v>28</v>
      </c>
      <c r="K290" t="s">
        <v>121</v>
      </c>
      <c r="L290">
        <v>405</v>
      </c>
      <c r="M290">
        <f t="shared" si="12"/>
        <v>7.6704545454545456E-2</v>
      </c>
      <c r="N290">
        <v>36</v>
      </c>
      <c r="O290">
        <f t="shared" si="13"/>
        <v>2.7613636363636362</v>
      </c>
      <c r="R290" s="7">
        <v>9.9507541802464183E-2</v>
      </c>
      <c r="S290">
        <f t="shared" si="14"/>
        <v>0.27477650747725901</v>
      </c>
    </row>
    <row r="291" spans="1:19" x14ac:dyDescent="0.25">
      <c r="A291">
        <v>63244</v>
      </c>
      <c r="B291">
        <v>8544</v>
      </c>
      <c r="C291" t="s">
        <v>409</v>
      </c>
      <c r="D291" t="s">
        <v>485</v>
      </c>
      <c r="E291" t="s">
        <v>94</v>
      </c>
      <c r="F291">
        <v>98</v>
      </c>
      <c r="G291" s="6">
        <v>-1439.11</v>
      </c>
      <c r="H291" s="6">
        <v>1439.11</v>
      </c>
      <c r="I291" t="s">
        <v>374</v>
      </c>
      <c r="J291" t="s">
        <v>28</v>
      </c>
      <c r="K291" t="s">
        <v>121</v>
      </c>
      <c r="L291">
        <v>258</v>
      </c>
      <c r="M291">
        <f t="shared" si="12"/>
        <v>4.8863636363636366E-2</v>
      </c>
      <c r="N291">
        <v>36</v>
      </c>
      <c r="O291">
        <f t="shared" si="13"/>
        <v>1.7590909090909093</v>
      </c>
      <c r="R291" s="7">
        <v>9.9502010186851633E-2</v>
      </c>
      <c r="S291">
        <f t="shared" si="14"/>
        <v>0.17503308155596176</v>
      </c>
    </row>
    <row r="292" spans="1:19" x14ac:dyDescent="0.25">
      <c r="A292">
        <v>65616</v>
      </c>
      <c r="B292">
        <v>41791</v>
      </c>
      <c r="C292" t="s">
        <v>485</v>
      </c>
      <c r="D292" t="s">
        <v>490</v>
      </c>
      <c r="E292" t="s">
        <v>94</v>
      </c>
      <c r="F292">
        <v>98</v>
      </c>
      <c r="G292" s="6">
        <v>-1439.19</v>
      </c>
      <c r="H292" s="6">
        <v>1439.19</v>
      </c>
      <c r="I292" t="s">
        <v>374</v>
      </c>
      <c r="J292" t="s">
        <v>28</v>
      </c>
      <c r="K292" t="s">
        <v>121</v>
      </c>
      <c r="L292">
        <v>310</v>
      </c>
      <c r="M292">
        <f t="shared" si="12"/>
        <v>5.8712121212121215E-2</v>
      </c>
      <c r="N292">
        <v>36</v>
      </c>
      <c r="O292">
        <f t="shared" si="13"/>
        <v>2.1136363636363638</v>
      </c>
      <c r="R292" s="7">
        <v>9.9496479186208936E-2</v>
      </c>
      <c r="S292">
        <f t="shared" si="14"/>
        <v>0.21029937646175981</v>
      </c>
    </row>
    <row r="293" spans="1:19" x14ac:dyDescent="0.25">
      <c r="A293">
        <v>70878</v>
      </c>
      <c r="B293">
        <v>8772</v>
      </c>
      <c r="C293" t="s">
        <v>490</v>
      </c>
      <c r="D293" t="s">
        <v>443</v>
      </c>
      <c r="E293" t="s">
        <v>94</v>
      </c>
      <c r="F293">
        <v>121</v>
      </c>
      <c r="G293" s="6">
        <v>-1439.27</v>
      </c>
      <c r="H293" s="6">
        <v>1439.27</v>
      </c>
      <c r="I293" t="s">
        <v>374</v>
      </c>
      <c r="J293" t="s">
        <v>28</v>
      </c>
      <c r="K293" t="s">
        <v>121</v>
      </c>
      <c r="L293">
        <v>901</v>
      </c>
      <c r="M293">
        <f t="shared" si="12"/>
        <v>0.1706439393939394</v>
      </c>
      <c r="N293">
        <v>36</v>
      </c>
      <c r="O293">
        <f t="shared" si="13"/>
        <v>6.1431818181818185</v>
      </c>
      <c r="R293" s="7">
        <v>9.9490948800433576E-2</v>
      </c>
      <c r="S293">
        <f t="shared" si="14"/>
        <v>0.61119098774448177</v>
      </c>
    </row>
    <row r="294" spans="1:19" x14ac:dyDescent="0.25">
      <c r="A294">
        <v>70865</v>
      </c>
      <c r="B294">
        <v>4988</v>
      </c>
      <c r="C294" t="s">
        <v>443</v>
      </c>
      <c r="D294" t="s">
        <v>444</v>
      </c>
      <c r="E294" t="s">
        <v>94</v>
      </c>
      <c r="F294">
        <v>121</v>
      </c>
      <c r="G294" s="6">
        <v>-1439.35</v>
      </c>
      <c r="H294" s="6">
        <v>1439.35</v>
      </c>
      <c r="I294" t="s">
        <v>374</v>
      </c>
      <c r="J294" t="s">
        <v>28</v>
      </c>
      <c r="K294" t="s">
        <v>121</v>
      </c>
      <c r="L294">
        <v>878</v>
      </c>
      <c r="M294">
        <f t="shared" si="12"/>
        <v>0.16628787878787879</v>
      </c>
      <c r="N294">
        <v>36</v>
      </c>
      <c r="O294">
        <f t="shared" si="13"/>
        <v>5.9863636363636363</v>
      </c>
      <c r="R294" s="7">
        <v>9.9485419029423039E-2</v>
      </c>
      <c r="S294">
        <f t="shared" si="14"/>
        <v>0.59555589482613702</v>
      </c>
    </row>
    <row r="295" spans="1:19" x14ac:dyDescent="0.25">
      <c r="A295">
        <v>68883</v>
      </c>
      <c r="B295">
        <v>30527</v>
      </c>
      <c r="C295" t="s">
        <v>637</v>
      </c>
      <c r="D295" t="s">
        <v>426</v>
      </c>
      <c r="E295" t="s">
        <v>94</v>
      </c>
      <c r="F295">
        <v>83</v>
      </c>
      <c r="G295" s="6">
        <v>-3601.35</v>
      </c>
      <c r="H295" s="6">
        <v>3601.35</v>
      </c>
      <c r="I295" t="s">
        <v>374</v>
      </c>
      <c r="J295" t="s">
        <v>28</v>
      </c>
      <c r="K295" t="s">
        <v>121</v>
      </c>
      <c r="L295">
        <v>456</v>
      </c>
      <c r="M295">
        <f t="shared" si="12"/>
        <v>8.6363636363636365E-2</v>
      </c>
      <c r="N295">
        <v>30</v>
      </c>
      <c r="O295">
        <f t="shared" si="13"/>
        <v>2.5909090909090908</v>
      </c>
      <c r="R295" s="7">
        <v>9.9403236203090536E-2</v>
      </c>
      <c r="S295">
        <f t="shared" si="14"/>
        <v>0.25754474834437091</v>
      </c>
    </row>
    <row r="296" spans="1:19" x14ac:dyDescent="0.25">
      <c r="A296">
        <v>70744</v>
      </c>
      <c r="B296">
        <v>3980</v>
      </c>
      <c r="C296" t="s">
        <v>426</v>
      </c>
      <c r="D296" t="s">
        <v>427</v>
      </c>
      <c r="E296" t="s">
        <v>94</v>
      </c>
      <c r="F296">
        <v>83</v>
      </c>
      <c r="G296" s="6">
        <v>-2163.64</v>
      </c>
      <c r="H296" s="6">
        <v>2163.64</v>
      </c>
      <c r="I296" t="s">
        <v>374</v>
      </c>
      <c r="J296" t="s">
        <v>28</v>
      </c>
      <c r="K296" t="s">
        <v>121</v>
      </c>
      <c r="L296">
        <v>798</v>
      </c>
      <c r="M296">
        <f t="shared" si="12"/>
        <v>0.15113636363636362</v>
      </c>
      <c r="N296">
        <v>30</v>
      </c>
      <c r="O296">
        <f t="shared" si="13"/>
        <v>4.5340909090909083</v>
      </c>
      <c r="R296" s="7">
        <v>9.9273218659296406E-2</v>
      </c>
      <c r="S296">
        <f t="shared" si="14"/>
        <v>0.45011379823930975</v>
      </c>
    </row>
    <row r="297" spans="1:19" x14ac:dyDescent="0.25">
      <c r="A297">
        <v>64740</v>
      </c>
      <c r="B297">
        <v>7540</v>
      </c>
      <c r="C297" t="s">
        <v>427</v>
      </c>
      <c r="D297" t="s">
        <v>465</v>
      </c>
      <c r="E297" t="s">
        <v>94</v>
      </c>
      <c r="F297">
        <v>83</v>
      </c>
      <c r="G297" s="6">
        <v>-2192.65</v>
      </c>
      <c r="H297" s="6">
        <v>2192.65</v>
      </c>
      <c r="I297" t="s">
        <v>374</v>
      </c>
      <c r="J297" t="s">
        <v>28</v>
      </c>
      <c r="K297" t="s">
        <v>121</v>
      </c>
      <c r="L297">
        <v>284</v>
      </c>
      <c r="M297">
        <f t="shared" si="12"/>
        <v>5.3787878787878787E-2</v>
      </c>
      <c r="N297">
        <v>30</v>
      </c>
      <c r="O297">
        <f t="shared" si="13"/>
        <v>1.6136363636363635</v>
      </c>
      <c r="R297" s="7">
        <v>9.8004474628704416E-2</v>
      </c>
      <c r="S297">
        <f t="shared" si="14"/>
        <v>0.15814358405995485</v>
      </c>
    </row>
    <row r="298" spans="1:19" x14ac:dyDescent="0.25">
      <c r="A298">
        <v>70507</v>
      </c>
      <c r="B298">
        <v>44568</v>
      </c>
      <c r="C298" t="s">
        <v>465</v>
      </c>
      <c r="D298" t="s">
        <v>597</v>
      </c>
      <c r="E298" t="s">
        <v>94</v>
      </c>
      <c r="F298">
        <v>83</v>
      </c>
      <c r="G298" s="6">
        <v>-2192.73</v>
      </c>
      <c r="H298" s="6">
        <v>2192.73</v>
      </c>
      <c r="I298" t="s">
        <v>374</v>
      </c>
      <c r="J298" t="s">
        <v>28</v>
      </c>
      <c r="K298" t="s">
        <v>121</v>
      </c>
      <c r="L298">
        <v>702</v>
      </c>
      <c r="M298">
        <f t="shared" si="12"/>
        <v>0.13295454545454546</v>
      </c>
      <c r="N298">
        <v>30</v>
      </c>
      <c r="O298">
        <f t="shared" si="13"/>
        <v>3.9886363636363638</v>
      </c>
      <c r="R298" s="7">
        <v>9.7956203828104715E-2</v>
      </c>
      <c r="S298">
        <f t="shared" si="14"/>
        <v>0.39071167663255407</v>
      </c>
    </row>
    <row r="299" spans="1:19" x14ac:dyDescent="0.25">
      <c r="A299">
        <v>23924</v>
      </c>
      <c r="B299">
        <v>20708</v>
      </c>
      <c r="C299" t="s">
        <v>597</v>
      </c>
      <c r="D299" t="s">
        <v>491</v>
      </c>
      <c r="E299" t="s">
        <v>94</v>
      </c>
      <c r="F299">
        <v>88</v>
      </c>
      <c r="G299" s="6">
        <v>-2218.5700000000002</v>
      </c>
      <c r="H299" s="6">
        <v>2218.5700000000002</v>
      </c>
      <c r="I299" t="s">
        <v>374</v>
      </c>
      <c r="J299" t="s">
        <v>28</v>
      </c>
      <c r="K299" t="s">
        <v>121</v>
      </c>
      <c r="L299">
        <v>16</v>
      </c>
      <c r="M299">
        <f t="shared" si="12"/>
        <v>3.0303030303030303E-3</v>
      </c>
      <c r="N299">
        <v>30</v>
      </c>
      <c r="O299">
        <f t="shared" si="13"/>
        <v>9.0909090909090912E-2</v>
      </c>
      <c r="R299" s="7">
        <v>9.6815294004696739E-2</v>
      </c>
      <c r="S299">
        <f t="shared" si="14"/>
        <v>8.8013903640633395E-3</v>
      </c>
    </row>
    <row r="300" spans="1:19" x14ac:dyDescent="0.25">
      <c r="A300">
        <v>70105</v>
      </c>
      <c r="B300">
        <v>8975</v>
      </c>
      <c r="C300" t="s">
        <v>491</v>
      </c>
      <c r="D300" t="s">
        <v>441</v>
      </c>
      <c r="E300" t="s">
        <v>94</v>
      </c>
      <c r="F300">
        <v>88</v>
      </c>
      <c r="G300" s="6">
        <v>-2218.65</v>
      </c>
      <c r="H300" s="6">
        <v>2218.65</v>
      </c>
      <c r="I300" t="s">
        <v>374</v>
      </c>
      <c r="J300" t="s">
        <v>28</v>
      </c>
      <c r="K300" t="s">
        <v>121</v>
      </c>
      <c r="L300">
        <v>588</v>
      </c>
      <c r="M300">
        <f t="shared" si="12"/>
        <v>0.11136363636363636</v>
      </c>
      <c r="N300">
        <v>30</v>
      </c>
      <c r="O300">
        <f t="shared" si="13"/>
        <v>3.3409090909090908</v>
      </c>
      <c r="R300" s="7">
        <v>9.6811803042390662E-2</v>
      </c>
      <c r="S300">
        <f t="shared" si="14"/>
        <v>0.32343943289162336</v>
      </c>
    </row>
    <row r="301" spans="1:19" x14ac:dyDescent="0.25">
      <c r="A301">
        <v>32035</v>
      </c>
      <c r="B301">
        <v>19400</v>
      </c>
      <c r="C301" t="s">
        <v>582</v>
      </c>
      <c r="D301" t="s">
        <v>444</v>
      </c>
      <c r="E301" t="s">
        <v>94</v>
      </c>
      <c r="F301">
        <v>76</v>
      </c>
      <c r="G301" s="6">
        <v>1480.74</v>
      </c>
      <c r="H301" s="6">
        <v>1480.74</v>
      </c>
      <c r="I301" t="s">
        <v>374</v>
      </c>
      <c r="J301" t="s">
        <v>28</v>
      </c>
      <c r="K301" t="s">
        <v>121</v>
      </c>
      <c r="L301">
        <v>27</v>
      </c>
      <c r="M301">
        <f t="shared" si="12"/>
        <v>5.1136363636363636E-3</v>
      </c>
      <c r="N301">
        <v>36</v>
      </c>
      <c r="O301">
        <f t="shared" si="13"/>
        <v>0.18409090909090908</v>
      </c>
      <c r="R301" s="7">
        <v>9.6704578710644695E-2</v>
      </c>
      <c r="S301">
        <f t="shared" si="14"/>
        <v>1.7802433808095954E-2</v>
      </c>
    </row>
    <row r="302" spans="1:19" x14ac:dyDescent="0.25">
      <c r="A302">
        <v>41934</v>
      </c>
      <c r="B302">
        <v>31392</v>
      </c>
      <c r="C302" t="s">
        <v>635</v>
      </c>
      <c r="D302" t="s">
        <v>582</v>
      </c>
      <c r="E302" t="s">
        <v>94</v>
      </c>
      <c r="F302">
        <v>121</v>
      </c>
      <c r="G302" s="6">
        <v>1480.82</v>
      </c>
      <c r="H302" s="6">
        <v>1480.82</v>
      </c>
      <c r="I302" t="s">
        <v>374</v>
      </c>
      <c r="J302" t="s">
        <v>28</v>
      </c>
      <c r="K302" t="s">
        <v>121</v>
      </c>
      <c r="L302">
        <v>52</v>
      </c>
      <c r="M302">
        <f t="shared" si="12"/>
        <v>9.8484848484848477E-3</v>
      </c>
      <c r="N302">
        <v>36</v>
      </c>
      <c r="O302">
        <f t="shared" si="13"/>
        <v>0.3545454545454545</v>
      </c>
      <c r="R302" s="7">
        <v>9.6699354330708684E-2</v>
      </c>
      <c r="S302">
        <f t="shared" si="14"/>
        <v>3.4284316535433075E-2</v>
      </c>
    </row>
    <row r="303" spans="1:19" x14ac:dyDescent="0.25">
      <c r="A303">
        <v>14995</v>
      </c>
      <c r="B303">
        <v>30430</v>
      </c>
      <c r="C303" t="s">
        <v>515</v>
      </c>
      <c r="D303" t="s">
        <v>635</v>
      </c>
      <c r="E303" t="s">
        <v>94</v>
      </c>
      <c r="F303">
        <v>121</v>
      </c>
      <c r="G303" s="6">
        <v>1480.9</v>
      </c>
      <c r="H303" s="6">
        <v>1480.9</v>
      </c>
      <c r="I303" t="s">
        <v>374</v>
      </c>
      <c r="J303" t="s">
        <v>28</v>
      </c>
      <c r="K303" t="s">
        <v>121</v>
      </c>
      <c r="L303">
        <v>10</v>
      </c>
      <c r="M303">
        <f t="shared" si="12"/>
        <v>1.893939393939394E-3</v>
      </c>
      <c r="N303">
        <v>36</v>
      </c>
      <c r="O303">
        <f t="shared" si="13"/>
        <v>6.8181818181818177E-2</v>
      </c>
      <c r="R303" s="7">
        <v>9.6694130515227239E-2</v>
      </c>
      <c r="S303">
        <f t="shared" si="14"/>
        <v>6.5927816260382202E-3</v>
      </c>
    </row>
    <row r="304" spans="1:19" x14ac:dyDescent="0.25">
      <c r="A304">
        <v>64094</v>
      </c>
      <c r="B304">
        <v>11948</v>
      </c>
      <c r="C304" t="s">
        <v>504</v>
      </c>
      <c r="D304" t="s">
        <v>515</v>
      </c>
      <c r="E304" t="s">
        <v>94</v>
      </c>
      <c r="F304">
        <v>121</v>
      </c>
      <c r="G304" s="6">
        <v>1480.98</v>
      </c>
      <c r="H304" s="6">
        <v>1480.98</v>
      </c>
      <c r="I304" t="s">
        <v>374</v>
      </c>
      <c r="J304" t="s">
        <v>28</v>
      </c>
      <c r="K304" t="s">
        <v>121</v>
      </c>
      <c r="L304">
        <v>295</v>
      </c>
      <c r="M304">
        <f t="shared" si="12"/>
        <v>5.587121212121212E-2</v>
      </c>
      <c r="N304">
        <v>36</v>
      </c>
      <c r="O304">
        <f t="shared" si="13"/>
        <v>2.0113636363636362</v>
      </c>
      <c r="R304" s="7">
        <v>9.668890726410892E-2</v>
      </c>
      <c r="S304">
        <f t="shared" si="14"/>
        <v>0.19447655211076453</v>
      </c>
    </row>
    <row r="305" spans="1:19" x14ac:dyDescent="0.25">
      <c r="A305">
        <v>21149</v>
      </c>
      <c r="B305">
        <v>38664</v>
      </c>
      <c r="C305" t="s">
        <v>521</v>
      </c>
      <c r="D305" t="s">
        <v>520</v>
      </c>
      <c r="E305" t="s">
        <v>94</v>
      </c>
      <c r="F305">
        <v>121</v>
      </c>
      <c r="G305" s="6">
        <v>-1459.22</v>
      </c>
      <c r="H305" s="6">
        <v>1459.22</v>
      </c>
      <c r="I305" t="s">
        <v>374</v>
      </c>
      <c r="J305" t="s">
        <v>28</v>
      </c>
      <c r="K305" t="s">
        <v>121</v>
      </c>
      <c r="L305">
        <v>15</v>
      </c>
      <c r="M305">
        <f t="shared" si="12"/>
        <v>2.840909090909091E-3</v>
      </c>
      <c r="N305">
        <v>36</v>
      </c>
      <c r="O305">
        <f t="shared" si="13"/>
        <v>0.10227272727272728</v>
      </c>
      <c r="R305" s="7">
        <v>9.6658778533600165E-2</v>
      </c>
      <c r="S305">
        <f t="shared" si="14"/>
        <v>9.8855568954818365E-3</v>
      </c>
    </row>
    <row r="306" spans="1:19" x14ac:dyDescent="0.25">
      <c r="A306">
        <v>5158</v>
      </c>
      <c r="B306">
        <v>10919</v>
      </c>
      <c r="C306" t="s">
        <v>504</v>
      </c>
      <c r="D306" t="s">
        <v>505</v>
      </c>
      <c r="E306" t="s">
        <v>94</v>
      </c>
      <c r="F306">
        <v>121</v>
      </c>
      <c r="G306" s="6">
        <v>-1481.48</v>
      </c>
      <c r="H306" s="6">
        <v>1481.48</v>
      </c>
      <c r="I306" t="s">
        <v>374</v>
      </c>
      <c r="J306" t="s">
        <v>28</v>
      </c>
      <c r="K306" t="s">
        <v>121</v>
      </c>
      <c r="L306">
        <v>3</v>
      </c>
      <c r="M306">
        <f t="shared" si="12"/>
        <v>5.6818181818181815E-4</v>
      </c>
      <c r="N306">
        <v>36</v>
      </c>
      <c r="O306">
        <f t="shared" si="13"/>
        <v>2.0454545454545454E-2</v>
      </c>
      <c r="R306" s="7">
        <v>9.6656274725274743E-2</v>
      </c>
      <c r="S306">
        <f t="shared" si="14"/>
        <v>1.9770601648351652E-3</v>
      </c>
    </row>
    <row r="307" spans="1:19" x14ac:dyDescent="0.25">
      <c r="A307">
        <v>66022</v>
      </c>
      <c r="B307">
        <v>12803</v>
      </c>
      <c r="C307" t="s">
        <v>505</v>
      </c>
      <c r="D307" t="s">
        <v>521</v>
      </c>
      <c r="E307" t="s">
        <v>94</v>
      </c>
      <c r="F307">
        <v>121</v>
      </c>
      <c r="G307" s="6">
        <v>-1481.56</v>
      </c>
      <c r="H307" s="6">
        <v>1481.56</v>
      </c>
      <c r="I307" t="s">
        <v>374</v>
      </c>
      <c r="J307" t="s">
        <v>28</v>
      </c>
      <c r="K307" t="s">
        <v>121</v>
      </c>
      <c r="L307">
        <v>323</v>
      </c>
      <c r="M307">
        <f t="shared" si="12"/>
        <v>6.1174242424242423E-2</v>
      </c>
      <c r="N307">
        <v>36</v>
      </c>
      <c r="O307">
        <f t="shared" si="13"/>
        <v>2.2022727272727272</v>
      </c>
      <c r="R307" s="7">
        <v>9.6651055563055185E-2</v>
      </c>
      <c r="S307">
        <f t="shared" si="14"/>
        <v>0.21285198372863742</v>
      </c>
    </row>
    <row r="308" spans="1:19" x14ac:dyDescent="0.25">
      <c r="A308">
        <v>57225</v>
      </c>
      <c r="B308">
        <v>12801</v>
      </c>
      <c r="C308" t="s">
        <v>519</v>
      </c>
      <c r="D308" t="s">
        <v>520</v>
      </c>
      <c r="E308" t="s">
        <v>94</v>
      </c>
      <c r="F308">
        <v>121</v>
      </c>
      <c r="G308" s="6">
        <v>1284.53</v>
      </c>
      <c r="H308" s="6">
        <v>1284.53</v>
      </c>
      <c r="I308" t="s">
        <v>374</v>
      </c>
      <c r="J308" t="s">
        <v>28</v>
      </c>
      <c r="K308" t="s">
        <v>121</v>
      </c>
      <c r="L308">
        <v>184</v>
      </c>
      <c r="M308">
        <f t="shared" si="12"/>
        <v>3.4848484848484851E-2</v>
      </c>
      <c r="N308">
        <v>36</v>
      </c>
      <c r="O308">
        <f t="shared" si="13"/>
        <v>1.2545454545454546</v>
      </c>
      <c r="R308" s="7">
        <v>9.6627445115632968E-2</v>
      </c>
      <c r="S308">
        <f t="shared" si="14"/>
        <v>0.12122352205415773</v>
      </c>
    </row>
    <row r="309" spans="1:19" x14ac:dyDescent="0.25">
      <c r="A309">
        <v>36736</v>
      </c>
      <c r="B309">
        <v>38932</v>
      </c>
      <c r="C309" t="s">
        <v>539</v>
      </c>
      <c r="D309" t="s">
        <v>519</v>
      </c>
      <c r="E309" t="s">
        <v>94</v>
      </c>
      <c r="F309">
        <v>121</v>
      </c>
      <c r="G309" s="6">
        <v>1284.6099999999999</v>
      </c>
      <c r="H309" s="6">
        <v>1284.6099999999999</v>
      </c>
      <c r="I309" t="s">
        <v>374</v>
      </c>
      <c r="J309" t="s">
        <v>28</v>
      </c>
      <c r="K309" t="s">
        <v>121</v>
      </c>
      <c r="L309">
        <v>35</v>
      </c>
      <c r="M309">
        <f t="shared" si="12"/>
        <v>6.628787878787879E-3</v>
      </c>
      <c r="N309">
        <v>36</v>
      </c>
      <c r="O309">
        <f t="shared" si="13"/>
        <v>0.23863636363636365</v>
      </c>
      <c r="R309" s="7">
        <v>9.6621427572869609E-2</v>
      </c>
      <c r="S309">
        <f t="shared" si="14"/>
        <v>2.3057386125343884E-2</v>
      </c>
    </row>
    <row r="310" spans="1:19" x14ac:dyDescent="0.25">
      <c r="A310">
        <v>26972</v>
      </c>
      <c r="B310">
        <v>14495</v>
      </c>
      <c r="C310" t="s">
        <v>387</v>
      </c>
      <c r="D310" t="s">
        <v>539</v>
      </c>
      <c r="E310" t="s">
        <v>94</v>
      </c>
      <c r="F310">
        <v>121</v>
      </c>
      <c r="G310" s="6">
        <v>1284.69</v>
      </c>
      <c r="H310" s="6">
        <v>1284.69</v>
      </c>
      <c r="I310" t="s">
        <v>374</v>
      </c>
      <c r="J310" t="s">
        <v>28</v>
      </c>
      <c r="K310" t="s">
        <v>121</v>
      </c>
      <c r="L310">
        <v>20</v>
      </c>
      <c r="M310">
        <f t="shared" si="12"/>
        <v>3.787878787878788E-3</v>
      </c>
      <c r="N310">
        <v>36</v>
      </c>
      <c r="O310">
        <f t="shared" si="13"/>
        <v>0.13636363636363635</v>
      </c>
      <c r="R310" s="7">
        <v>9.661541077955306E-2</v>
      </c>
      <c r="S310">
        <f t="shared" si="14"/>
        <v>1.3174828742666326E-2</v>
      </c>
    </row>
    <row r="311" spans="1:19" x14ac:dyDescent="0.25">
      <c r="A311">
        <v>59125</v>
      </c>
      <c r="B311">
        <v>1808</v>
      </c>
      <c r="C311" t="s">
        <v>386</v>
      </c>
      <c r="D311" t="s">
        <v>387</v>
      </c>
      <c r="E311" t="s">
        <v>94</v>
      </c>
      <c r="F311">
        <v>121</v>
      </c>
      <c r="G311" s="6">
        <v>1284.77</v>
      </c>
      <c r="H311" s="6">
        <v>1284.77</v>
      </c>
      <c r="I311" t="s">
        <v>374</v>
      </c>
      <c r="J311" t="s">
        <v>28</v>
      </c>
      <c r="K311" t="s">
        <v>121</v>
      </c>
      <c r="L311">
        <v>204</v>
      </c>
      <c r="M311">
        <f t="shared" si="12"/>
        <v>3.8636363636363635E-2</v>
      </c>
      <c r="N311">
        <v>36</v>
      </c>
      <c r="O311">
        <f t="shared" si="13"/>
        <v>1.3909090909090909</v>
      </c>
      <c r="R311" s="7">
        <v>9.6609394735543336E-2</v>
      </c>
      <c r="S311">
        <f t="shared" si="14"/>
        <v>0.13437488540489209</v>
      </c>
    </row>
    <row r="312" spans="1:19" x14ac:dyDescent="0.25">
      <c r="A312">
        <v>54654</v>
      </c>
      <c r="B312">
        <v>39186</v>
      </c>
      <c r="C312" t="s">
        <v>634</v>
      </c>
      <c r="D312" t="s">
        <v>386</v>
      </c>
      <c r="E312" t="s">
        <v>94</v>
      </c>
      <c r="F312">
        <v>121</v>
      </c>
      <c r="G312" s="6">
        <v>1284.8499999999999</v>
      </c>
      <c r="H312" s="6">
        <v>1284.8499999999999</v>
      </c>
      <c r="I312" t="s">
        <v>374</v>
      </c>
      <c r="J312" t="s">
        <v>28</v>
      </c>
      <c r="K312" t="s">
        <v>121</v>
      </c>
      <c r="L312">
        <v>156</v>
      </c>
      <c r="M312">
        <f t="shared" si="12"/>
        <v>2.9545454545454545E-2</v>
      </c>
      <c r="N312">
        <v>36</v>
      </c>
      <c r="O312">
        <f t="shared" si="13"/>
        <v>1.0636363636363637</v>
      </c>
      <c r="R312" s="7">
        <v>9.6603379440700493E-2</v>
      </c>
      <c r="S312">
        <f t="shared" si="14"/>
        <v>0.10275086722329053</v>
      </c>
    </row>
    <row r="313" spans="1:19" x14ac:dyDescent="0.25">
      <c r="A313">
        <v>58715</v>
      </c>
      <c r="B313">
        <v>30333</v>
      </c>
      <c r="C313" t="s">
        <v>633</v>
      </c>
      <c r="D313" t="s">
        <v>634</v>
      </c>
      <c r="E313" t="s">
        <v>94</v>
      </c>
      <c r="F313">
        <v>121</v>
      </c>
      <c r="G313" s="6">
        <v>1286.28</v>
      </c>
      <c r="H313" s="6">
        <v>1286.28</v>
      </c>
      <c r="I313" t="s">
        <v>374</v>
      </c>
      <c r="J313" t="s">
        <v>28</v>
      </c>
      <c r="K313" t="s">
        <v>121</v>
      </c>
      <c r="L313">
        <v>202</v>
      </c>
      <c r="M313">
        <f t="shared" si="12"/>
        <v>3.8257575757575754E-2</v>
      </c>
      <c r="N313">
        <v>36</v>
      </c>
      <c r="O313">
        <f t="shared" si="13"/>
        <v>1.3772727272727272</v>
      </c>
      <c r="R313" s="7">
        <v>9.6495982270099839E-2</v>
      </c>
      <c r="S313">
        <f t="shared" si="14"/>
        <v>0.13290128467200113</v>
      </c>
    </row>
    <row r="314" spans="1:19" x14ac:dyDescent="0.25">
      <c r="A314">
        <v>65537</v>
      </c>
      <c r="B314">
        <v>31053</v>
      </c>
      <c r="C314" t="s">
        <v>641</v>
      </c>
      <c r="D314" t="s">
        <v>633</v>
      </c>
      <c r="E314" t="s">
        <v>94</v>
      </c>
      <c r="F314">
        <v>121</v>
      </c>
      <c r="G314" s="6">
        <v>1286.3800000000001</v>
      </c>
      <c r="H314" s="6">
        <v>1286.3800000000001</v>
      </c>
      <c r="I314" t="s">
        <v>374</v>
      </c>
      <c r="J314" t="s">
        <v>28</v>
      </c>
      <c r="K314" t="s">
        <v>121</v>
      </c>
      <c r="L314">
        <v>309</v>
      </c>
      <c r="M314">
        <f t="shared" si="12"/>
        <v>5.8522727272727275E-2</v>
      </c>
      <c r="N314">
        <v>36</v>
      </c>
      <c r="O314">
        <f t="shared" si="13"/>
        <v>2.1068181818181819</v>
      </c>
      <c r="R314" s="7">
        <v>9.6488480911071386E-2</v>
      </c>
      <c r="S314">
        <f t="shared" si="14"/>
        <v>0.20328368591946178</v>
      </c>
    </row>
    <row r="315" spans="1:19" x14ac:dyDescent="0.25">
      <c r="A315">
        <v>24144</v>
      </c>
      <c r="B315">
        <v>37070</v>
      </c>
      <c r="C315" t="s">
        <v>641</v>
      </c>
      <c r="D315" t="s">
        <v>605</v>
      </c>
      <c r="E315" t="s">
        <v>94</v>
      </c>
      <c r="F315">
        <v>121</v>
      </c>
      <c r="G315" s="6">
        <v>-1287.93</v>
      </c>
      <c r="H315" s="6">
        <v>1287.93</v>
      </c>
      <c r="I315" t="s">
        <v>374</v>
      </c>
      <c r="J315" t="s">
        <v>28</v>
      </c>
      <c r="K315" t="s">
        <v>121</v>
      </c>
      <c r="L315">
        <v>17</v>
      </c>
      <c r="M315">
        <f t="shared" si="12"/>
        <v>3.2196969696969696E-3</v>
      </c>
      <c r="N315">
        <v>36</v>
      </c>
      <c r="O315">
        <f t="shared" si="13"/>
        <v>0.11590909090909091</v>
      </c>
      <c r="R315" s="7">
        <v>9.6372358803959848E-2</v>
      </c>
      <c r="S315">
        <f t="shared" si="14"/>
        <v>1.1170432497731709E-2</v>
      </c>
    </row>
    <row r="316" spans="1:19" x14ac:dyDescent="0.25">
      <c r="A316">
        <v>61499</v>
      </c>
      <c r="B316">
        <v>4875</v>
      </c>
      <c r="C316" t="s">
        <v>441</v>
      </c>
      <c r="D316" t="s">
        <v>442</v>
      </c>
      <c r="E316" t="s">
        <v>94</v>
      </c>
      <c r="F316">
        <v>88</v>
      </c>
      <c r="G316" s="6">
        <v>-2274.06</v>
      </c>
      <c r="H316" s="6">
        <v>2274.06</v>
      </c>
      <c r="I316" t="s">
        <v>374</v>
      </c>
      <c r="J316" t="s">
        <v>28</v>
      </c>
      <c r="K316" t="s">
        <v>121</v>
      </c>
      <c r="L316">
        <v>231</v>
      </c>
      <c r="M316">
        <f t="shared" si="12"/>
        <v>4.3749999999999997E-2</v>
      </c>
      <c r="N316">
        <v>30</v>
      </c>
      <c r="O316">
        <f t="shared" si="13"/>
        <v>1.3125</v>
      </c>
      <c r="R316" s="7">
        <v>9.4452875834410727E-2</v>
      </c>
      <c r="S316">
        <f t="shared" si="14"/>
        <v>0.12396939953266407</v>
      </c>
    </row>
    <row r="317" spans="1:19" x14ac:dyDescent="0.25">
      <c r="A317">
        <v>70622</v>
      </c>
      <c r="B317">
        <v>25491</v>
      </c>
      <c r="C317" t="s">
        <v>442</v>
      </c>
      <c r="D317" t="s">
        <v>612</v>
      </c>
      <c r="E317" t="s">
        <v>94</v>
      </c>
      <c r="F317">
        <v>88</v>
      </c>
      <c r="G317" s="6">
        <v>-2313.94</v>
      </c>
      <c r="H317" s="6">
        <v>2313.94</v>
      </c>
      <c r="I317" t="s">
        <v>374</v>
      </c>
      <c r="J317" t="s">
        <v>28</v>
      </c>
      <c r="K317" t="s">
        <v>121</v>
      </c>
      <c r="L317">
        <v>738</v>
      </c>
      <c r="M317">
        <f t="shared" si="12"/>
        <v>0.13977272727272727</v>
      </c>
      <c r="N317">
        <v>30</v>
      </c>
      <c r="O317">
        <f t="shared" si="13"/>
        <v>4.1931818181818183</v>
      </c>
      <c r="R317" s="7">
        <v>9.2825011374538691E-2</v>
      </c>
      <c r="S317">
        <f t="shared" si="14"/>
        <v>0.38923214996823613</v>
      </c>
    </row>
    <row r="318" spans="1:19" x14ac:dyDescent="0.25">
      <c r="A318">
        <v>29489</v>
      </c>
      <c r="B318">
        <v>44348</v>
      </c>
      <c r="C318" t="s">
        <v>612</v>
      </c>
      <c r="D318" t="s">
        <v>653</v>
      </c>
      <c r="E318" t="s">
        <v>94</v>
      </c>
      <c r="F318">
        <v>88</v>
      </c>
      <c r="G318" s="6">
        <v>-2382.4899999999998</v>
      </c>
      <c r="H318" s="6">
        <v>2382.4899999999998</v>
      </c>
      <c r="I318" t="s">
        <v>374</v>
      </c>
      <c r="J318" t="s">
        <v>28</v>
      </c>
      <c r="K318" t="s">
        <v>121</v>
      </c>
      <c r="L318">
        <v>24</v>
      </c>
      <c r="M318">
        <f t="shared" si="12"/>
        <v>4.5454545454545452E-3</v>
      </c>
      <c r="N318">
        <v>30</v>
      </c>
      <c r="O318">
        <f t="shared" si="13"/>
        <v>0.13636363636363635</v>
      </c>
      <c r="R318" s="7">
        <v>9.0154211274758797E-2</v>
      </c>
      <c r="S318">
        <f t="shared" si="14"/>
        <v>1.2293756082921653E-2</v>
      </c>
    </row>
    <row r="319" spans="1:19" x14ac:dyDescent="0.25">
      <c r="A319">
        <v>70788</v>
      </c>
      <c r="B319">
        <v>40028</v>
      </c>
      <c r="C319" t="s">
        <v>638</v>
      </c>
      <c r="D319" t="s">
        <v>653</v>
      </c>
      <c r="E319" t="s">
        <v>94</v>
      </c>
      <c r="F319">
        <v>88</v>
      </c>
      <c r="G319" s="6">
        <v>2382.5700000000002</v>
      </c>
      <c r="H319" s="6">
        <v>2382.5700000000002</v>
      </c>
      <c r="I319" t="s">
        <v>374</v>
      </c>
      <c r="J319" t="s">
        <v>28</v>
      </c>
      <c r="K319" t="s">
        <v>121</v>
      </c>
      <c r="L319">
        <v>828</v>
      </c>
      <c r="M319">
        <f t="shared" si="12"/>
        <v>0.15681818181818183</v>
      </c>
      <c r="N319">
        <v>30</v>
      </c>
      <c r="O319">
        <f t="shared" si="13"/>
        <v>4.704545454545455</v>
      </c>
      <c r="R319" s="7">
        <v>9.0151184149888583E-2</v>
      </c>
      <c r="S319">
        <f t="shared" si="14"/>
        <v>0.42412034361424861</v>
      </c>
    </row>
    <row r="320" spans="1:19" x14ac:dyDescent="0.25">
      <c r="A320">
        <v>70806</v>
      </c>
      <c r="B320">
        <v>30730</v>
      </c>
      <c r="C320" t="s">
        <v>578</v>
      </c>
      <c r="D320" t="s">
        <v>638</v>
      </c>
      <c r="E320" t="s">
        <v>94</v>
      </c>
      <c r="F320">
        <v>88</v>
      </c>
      <c r="G320" s="6">
        <v>2388.88</v>
      </c>
      <c r="H320" s="6">
        <v>2388.88</v>
      </c>
      <c r="I320" t="s">
        <v>374</v>
      </c>
      <c r="J320" t="s">
        <v>28</v>
      </c>
      <c r="K320" t="s">
        <v>121</v>
      </c>
      <c r="L320">
        <v>831</v>
      </c>
      <c r="M320">
        <f t="shared" si="12"/>
        <v>0.15738636363636363</v>
      </c>
      <c r="N320">
        <v>30</v>
      </c>
      <c r="O320">
        <f t="shared" si="13"/>
        <v>4.7215909090909092</v>
      </c>
      <c r="R320" s="7">
        <v>8.9913058345333391E-2</v>
      </c>
      <c r="S320">
        <f t="shared" si="14"/>
        <v>0.42453267889188662</v>
      </c>
    </row>
    <row r="321" spans="1:19" x14ac:dyDescent="0.25">
      <c r="A321">
        <v>42545</v>
      </c>
      <c r="B321">
        <v>18676</v>
      </c>
      <c r="C321" t="s">
        <v>578</v>
      </c>
      <c r="D321" t="s">
        <v>488</v>
      </c>
      <c r="E321" t="s">
        <v>94</v>
      </c>
      <c r="F321">
        <v>88</v>
      </c>
      <c r="G321" s="6">
        <v>-2388.96</v>
      </c>
      <c r="H321" s="6">
        <v>2388.96</v>
      </c>
      <c r="I321" t="s">
        <v>374</v>
      </c>
      <c r="J321" t="s">
        <v>28</v>
      </c>
      <c r="K321" t="s">
        <v>121</v>
      </c>
      <c r="L321">
        <v>55</v>
      </c>
      <c r="M321">
        <f t="shared" si="12"/>
        <v>1.0416666666666666E-2</v>
      </c>
      <c r="N321">
        <v>30</v>
      </c>
      <c r="O321">
        <f t="shared" si="13"/>
        <v>0.3125</v>
      </c>
      <c r="R321" s="7">
        <v>8.9910047393007855E-2</v>
      </c>
      <c r="S321">
        <f t="shared" si="14"/>
        <v>2.8096889810314954E-2</v>
      </c>
    </row>
    <row r="322" spans="1:19" x14ac:dyDescent="0.25">
      <c r="A322">
        <v>68539</v>
      </c>
      <c r="B322">
        <v>8721</v>
      </c>
      <c r="C322" t="s">
        <v>488</v>
      </c>
      <c r="D322" t="s">
        <v>489</v>
      </c>
      <c r="E322" t="s">
        <v>94</v>
      </c>
      <c r="F322">
        <v>88</v>
      </c>
      <c r="G322" s="6">
        <v>-2389.04</v>
      </c>
      <c r="H322" s="6">
        <v>2389.04</v>
      </c>
      <c r="I322" t="s">
        <v>374</v>
      </c>
      <c r="J322" t="s">
        <v>28</v>
      </c>
      <c r="K322" t="s">
        <v>121</v>
      </c>
      <c r="L322">
        <v>434</v>
      </c>
      <c r="M322">
        <f t="shared" ref="M322:M374" si="15">L322/5280</f>
        <v>8.2196969696969699E-2</v>
      </c>
      <c r="N322">
        <v>30</v>
      </c>
      <c r="O322">
        <f t="shared" ref="O322:O374" si="16">M322*N322</f>
        <v>2.4659090909090908</v>
      </c>
      <c r="R322" s="7">
        <v>8.9907036642333349E-2</v>
      </c>
      <c r="S322">
        <f t="shared" ref="S322:S385" si="17">R322*O322</f>
        <v>0.22170257899302653</v>
      </c>
    </row>
    <row r="323" spans="1:19" x14ac:dyDescent="0.25">
      <c r="A323">
        <v>20278</v>
      </c>
      <c r="B323">
        <v>30876</v>
      </c>
      <c r="C323" t="s">
        <v>489</v>
      </c>
      <c r="D323" t="s">
        <v>639</v>
      </c>
      <c r="E323" t="s">
        <v>94</v>
      </c>
      <c r="F323">
        <v>88</v>
      </c>
      <c r="G323" s="6">
        <v>-2412.96</v>
      </c>
      <c r="H323" s="6">
        <v>2412.96</v>
      </c>
      <c r="I323" t="s">
        <v>374</v>
      </c>
      <c r="J323" t="s">
        <v>28</v>
      </c>
      <c r="K323" t="s">
        <v>121</v>
      </c>
      <c r="L323">
        <v>14</v>
      </c>
      <c r="M323">
        <f t="shared" si="15"/>
        <v>2.6515151515151517E-3</v>
      </c>
      <c r="N323">
        <v>30</v>
      </c>
      <c r="O323">
        <f t="shared" si="16"/>
        <v>7.9545454545454544E-2</v>
      </c>
      <c r="R323" s="7">
        <v>8.901577598468273E-2</v>
      </c>
      <c r="S323">
        <f t="shared" si="17"/>
        <v>7.0808003624179446E-3</v>
      </c>
    </row>
    <row r="324" spans="1:19" x14ac:dyDescent="0.25">
      <c r="A324">
        <v>23834</v>
      </c>
      <c r="B324">
        <v>37515</v>
      </c>
      <c r="C324" t="s">
        <v>608</v>
      </c>
      <c r="D324" t="s">
        <v>639</v>
      </c>
      <c r="E324" t="s">
        <v>94</v>
      </c>
      <c r="F324">
        <v>88</v>
      </c>
      <c r="G324" s="6">
        <v>2413.04</v>
      </c>
      <c r="H324" s="6">
        <v>2413.04</v>
      </c>
      <c r="I324" t="s">
        <v>374</v>
      </c>
      <c r="J324" t="s">
        <v>28</v>
      </c>
      <c r="K324" t="s">
        <v>121</v>
      </c>
      <c r="L324">
        <v>16</v>
      </c>
      <c r="M324">
        <f t="shared" si="15"/>
        <v>3.0303030303030303E-3</v>
      </c>
      <c r="N324">
        <v>30</v>
      </c>
      <c r="O324">
        <f t="shared" si="16"/>
        <v>9.0909090909090912E-2</v>
      </c>
      <c r="R324" s="7">
        <v>8.9012824826774542E-2</v>
      </c>
      <c r="S324">
        <f t="shared" si="17"/>
        <v>8.0920749842522312E-3</v>
      </c>
    </row>
    <row r="325" spans="1:19" x14ac:dyDescent="0.25">
      <c r="A325">
        <v>51481</v>
      </c>
      <c r="B325">
        <v>24279</v>
      </c>
      <c r="C325" t="s">
        <v>452</v>
      </c>
      <c r="D325" t="s">
        <v>608</v>
      </c>
      <c r="E325" t="s">
        <v>94</v>
      </c>
      <c r="F325">
        <v>88</v>
      </c>
      <c r="G325" s="6">
        <v>2413.12</v>
      </c>
      <c r="H325" s="6">
        <v>2413.12</v>
      </c>
      <c r="I325" t="s">
        <v>374</v>
      </c>
      <c r="J325" t="s">
        <v>28</v>
      </c>
      <c r="K325" t="s">
        <v>121</v>
      </c>
      <c r="L325">
        <v>130</v>
      </c>
      <c r="M325">
        <f t="shared" si="15"/>
        <v>2.462121212121212E-2</v>
      </c>
      <c r="N325">
        <v>30</v>
      </c>
      <c r="O325">
        <f t="shared" si="16"/>
        <v>0.73863636363636365</v>
      </c>
      <c r="R325" s="7">
        <v>8.900987386454054E-2</v>
      </c>
      <c r="S325">
        <f t="shared" si="17"/>
        <v>6.5745929559035632E-2</v>
      </c>
    </row>
    <row r="326" spans="1:19" x14ac:dyDescent="0.25">
      <c r="A326">
        <v>64544</v>
      </c>
      <c r="B326">
        <v>5755</v>
      </c>
      <c r="C326" t="s">
        <v>451</v>
      </c>
      <c r="D326" t="s">
        <v>452</v>
      </c>
      <c r="E326" t="s">
        <v>94</v>
      </c>
      <c r="F326">
        <v>88</v>
      </c>
      <c r="G326" s="6">
        <v>2413.1999999999998</v>
      </c>
      <c r="H326" s="6">
        <v>2413.1999999999998</v>
      </c>
      <c r="I326" t="s">
        <v>374</v>
      </c>
      <c r="J326" t="s">
        <v>28</v>
      </c>
      <c r="K326" t="s">
        <v>121</v>
      </c>
      <c r="L326">
        <v>299</v>
      </c>
      <c r="M326">
        <f t="shared" si="15"/>
        <v>5.6628787878787876E-2</v>
      </c>
      <c r="N326">
        <v>30</v>
      </c>
      <c r="O326">
        <f t="shared" si="16"/>
        <v>1.6988636363636362</v>
      </c>
      <c r="R326" s="7">
        <v>8.9006923097961238E-2</v>
      </c>
      <c r="S326">
        <f t="shared" si="17"/>
        <v>0.15121062503574095</v>
      </c>
    </row>
    <row r="327" spans="1:19" x14ac:dyDescent="0.25">
      <c r="A327">
        <v>10671</v>
      </c>
      <c r="B327">
        <v>41120</v>
      </c>
      <c r="C327" t="s">
        <v>483</v>
      </c>
      <c r="D327" t="s">
        <v>451</v>
      </c>
      <c r="E327" t="s">
        <v>94</v>
      </c>
      <c r="F327">
        <v>88</v>
      </c>
      <c r="G327" s="6">
        <v>2413.2800000000002</v>
      </c>
      <c r="H327" s="6">
        <v>2413.2800000000002</v>
      </c>
      <c r="I327" t="s">
        <v>374</v>
      </c>
      <c r="J327" t="s">
        <v>28</v>
      </c>
      <c r="K327" t="s">
        <v>121</v>
      </c>
      <c r="L327">
        <v>6</v>
      </c>
      <c r="M327">
        <f t="shared" si="15"/>
        <v>1.1363636363636363E-3</v>
      </c>
      <c r="N327">
        <v>30</v>
      </c>
      <c r="O327">
        <f t="shared" si="16"/>
        <v>3.4090909090909088E-2</v>
      </c>
      <c r="R327" s="7">
        <v>8.9003972527017181E-2</v>
      </c>
      <c r="S327">
        <f t="shared" si="17"/>
        <v>3.0342263361483129E-3</v>
      </c>
    </row>
    <row r="328" spans="1:19" x14ac:dyDescent="0.25">
      <c r="A328">
        <v>36757</v>
      </c>
      <c r="B328">
        <v>8387</v>
      </c>
      <c r="C328" t="s">
        <v>446</v>
      </c>
      <c r="D328" t="s">
        <v>483</v>
      </c>
      <c r="E328" t="s">
        <v>70</v>
      </c>
      <c r="F328">
        <v>88</v>
      </c>
      <c r="G328" s="6">
        <v>2413.36</v>
      </c>
      <c r="H328" s="6">
        <v>2413.36</v>
      </c>
      <c r="I328" t="s">
        <v>374</v>
      </c>
      <c r="J328" t="s">
        <v>28</v>
      </c>
      <c r="K328" t="s">
        <v>121</v>
      </c>
      <c r="L328">
        <v>35</v>
      </c>
      <c r="M328">
        <f t="shared" si="15"/>
        <v>6.628787878787879E-3</v>
      </c>
      <c r="N328">
        <v>30</v>
      </c>
      <c r="O328">
        <f t="shared" si="16"/>
        <v>0.19886363636363638</v>
      </c>
      <c r="R328" s="7">
        <v>8.9001022151688952E-2</v>
      </c>
      <c r="S328">
        <f t="shared" si="17"/>
        <v>1.7699066905165418E-2</v>
      </c>
    </row>
    <row r="329" spans="1:19" x14ac:dyDescent="0.25">
      <c r="A329">
        <v>70442</v>
      </c>
      <c r="B329">
        <v>5209</v>
      </c>
      <c r="C329" t="s">
        <v>445</v>
      </c>
      <c r="D329" t="s">
        <v>446</v>
      </c>
      <c r="E329" t="s">
        <v>94</v>
      </c>
      <c r="F329">
        <v>88</v>
      </c>
      <c r="G329" s="6">
        <v>2544.3200000000002</v>
      </c>
      <c r="H329" s="6">
        <v>2544.3200000000002</v>
      </c>
      <c r="I329" t="s">
        <v>374</v>
      </c>
      <c r="J329" t="s">
        <v>28</v>
      </c>
      <c r="K329" t="s">
        <v>121</v>
      </c>
      <c r="L329">
        <v>667</v>
      </c>
      <c r="M329">
        <f t="shared" si="15"/>
        <v>0.12632575757575756</v>
      </c>
      <c r="N329">
        <v>30</v>
      </c>
      <c r="O329">
        <f t="shared" si="16"/>
        <v>3.7897727272727271</v>
      </c>
      <c r="R329" s="7">
        <v>8.4420004881461466E-2</v>
      </c>
      <c r="S329">
        <f t="shared" si="17"/>
        <v>0.31993263213599316</v>
      </c>
    </row>
    <row r="330" spans="1:19" x14ac:dyDescent="0.25">
      <c r="A330">
        <v>71193</v>
      </c>
      <c r="B330">
        <v>13999</v>
      </c>
      <c r="C330" t="s">
        <v>531</v>
      </c>
      <c r="D330" t="s">
        <v>445</v>
      </c>
      <c r="E330" t="s">
        <v>94</v>
      </c>
      <c r="F330">
        <v>88</v>
      </c>
      <c r="G330" s="6">
        <v>2577.09</v>
      </c>
      <c r="H330" s="6">
        <v>2577.09</v>
      </c>
      <c r="I330" t="s">
        <v>374</v>
      </c>
      <c r="J330" t="s">
        <v>28</v>
      </c>
      <c r="K330" t="s">
        <v>121</v>
      </c>
      <c r="L330" s="8">
        <v>1812</v>
      </c>
      <c r="M330">
        <f t="shared" si="15"/>
        <v>0.3431818181818182</v>
      </c>
      <c r="N330">
        <v>30</v>
      </c>
      <c r="O330">
        <f t="shared" si="16"/>
        <v>10.295454545454547</v>
      </c>
      <c r="R330" s="7">
        <v>8.3346529154977145E-2</v>
      </c>
      <c r="S330">
        <f t="shared" si="17"/>
        <v>0.85809040243646939</v>
      </c>
    </row>
    <row r="331" spans="1:19" x14ac:dyDescent="0.25">
      <c r="A331">
        <v>16175</v>
      </c>
      <c r="B331">
        <v>40024</v>
      </c>
      <c r="C331" t="s">
        <v>558</v>
      </c>
      <c r="D331" t="s">
        <v>531</v>
      </c>
      <c r="E331" t="s">
        <v>94</v>
      </c>
      <c r="F331">
        <v>88</v>
      </c>
      <c r="G331" s="6">
        <v>2577.17</v>
      </c>
      <c r="H331" s="6">
        <v>2577.17</v>
      </c>
      <c r="I331" t="s">
        <v>374</v>
      </c>
      <c r="J331" t="s">
        <v>28</v>
      </c>
      <c r="K331" t="s">
        <v>121</v>
      </c>
      <c r="L331">
        <v>11</v>
      </c>
      <c r="M331">
        <f t="shared" si="15"/>
        <v>2.0833333333333333E-3</v>
      </c>
      <c r="N331">
        <v>30</v>
      </c>
      <c r="O331">
        <f t="shared" si="16"/>
        <v>6.25E-2</v>
      </c>
      <c r="R331" s="7">
        <v>8.3343941928549548E-2</v>
      </c>
      <c r="S331">
        <f t="shared" si="17"/>
        <v>5.2089963705343467E-3</v>
      </c>
    </row>
    <row r="332" spans="1:19" x14ac:dyDescent="0.25">
      <c r="A332">
        <v>28841</v>
      </c>
      <c r="B332">
        <v>44821</v>
      </c>
      <c r="C332" t="s">
        <v>50</v>
      </c>
      <c r="D332" t="s">
        <v>93</v>
      </c>
      <c r="E332" t="s">
        <v>27</v>
      </c>
      <c r="F332">
        <v>100</v>
      </c>
      <c r="G332" s="6">
        <v>10571.51</v>
      </c>
      <c r="H332" s="6">
        <v>10571.51</v>
      </c>
      <c r="I332" t="s">
        <v>370</v>
      </c>
      <c r="J332" t="s">
        <v>28</v>
      </c>
      <c r="K332" t="s">
        <v>121</v>
      </c>
      <c r="L332">
        <v>23</v>
      </c>
      <c r="M332">
        <f t="shared" si="15"/>
        <v>4.3560606060606064E-3</v>
      </c>
      <c r="N332">
        <v>60</v>
      </c>
      <c r="O332">
        <f t="shared" si="16"/>
        <v>0.26136363636363635</v>
      </c>
      <c r="R332" s="7">
        <v>8.2537761094425011E-2</v>
      </c>
      <c r="S332">
        <f t="shared" si="17"/>
        <v>2.1572369376951991E-2</v>
      </c>
    </row>
    <row r="333" spans="1:19" x14ac:dyDescent="0.25">
      <c r="A333">
        <v>48291</v>
      </c>
      <c r="B333">
        <v>9738</v>
      </c>
      <c r="C333" t="s">
        <v>49</v>
      </c>
      <c r="D333" t="s">
        <v>50</v>
      </c>
      <c r="E333" t="s">
        <v>27</v>
      </c>
      <c r="F333">
        <v>100</v>
      </c>
      <c r="G333" s="6">
        <v>10571.59</v>
      </c>
      <c r="H333" s="6">
        <v>10571.59</v>
      </c>
      <c r="I333" t="s">
        <v>370</v>
      </c>
      <c r="J333" t="s">
        <v>28</v>
      </c>
      <c r="K333" t="s">
        <v>121</v>
      </c>
      <c r="L333">
        <v>94</v>
      </c>
      <c r="M333">
        <f t="shared" si="15"/>
        <v>1.7803030303030303E-2</v>
      </c>
      <c r="N333">
        <v>60</v>
      </c>
      <c r="O333">
        <f t="shared" si="16"/>
        <v>1.0681818181818181</v>
      </c>
      <c r="R333" s="7">
        <v>8.2537136493878879E-2</v>
      </c>
      <c r="S333">
        <f t="shared" si="17"/>
        <v>8.8164668527552434E-2</v>
      </c>
    </row>
    <row r="334" spans="1:19" x14ac:dyDescent="0.25">
      <c r="A334">
        <v>36349</v>
      </c>
      <c r="B334">
        <v>31026</v>
      </c>
      <c r="C334" t="s">
        <v>680</v>
      </c>
      <c r="D334" t="s">
        <v>418</v>
      </c>
      <c r="E334" t="s">
        <v>94</v>
      </c>
      <c r="F334">
        <v>34.5</v>
      </c>
      <c r="G334">
        <v>-186.08</v>
      </c>
      <c r="H334">
        <v>186.08</v>
      </c>
      <c r="I334" t="s">
        <v>374</v>
      </c>
      <c r="J334" t="s">
        <v>28</v>
      </c>
      <c r="K334" t="s">
        <v>121</v>
      </c>
      <c r="L334">
        <v>34</v>
      </c>
      <c r="M334">
        <f t="shared" si="15"/>
        <v>6.4393939393939392E-3</v>
      </c>
      <c r="N334">
        <v>12</v>
      </c>
      <c r="O334">
        <f t="shared" si="16"/>
        <v>7.7272727272727271E-2</v>
      </c>
      <c r="R334" s="7">
        <v>8.165190302901798E-2</v>
      </c>
      <c r="S334">
        <f t="shared" si="17"/>
        <v>6.3094652340604804E-3</v>
      </c>
    </row>
    <row r="335" spans="1:19" x14ac:dyDescent="0.25">
      <c r="A335">
        <v>71218</v>
      </c>
      <c r="B335">
        <v>16639</v>
      </c>
      <c r="C335" t="s">
        <v>557</v>
      </c>
      <c r="D335" t="s">
        <v>558</v>
      </c>
      <c r="E335" t="s">
        <v>94</v>
      </c>
      <c r="F335">
        <v>88</v>
      </c>
      <c r="G335" s="6">
        <v>2701.7</v>
      </c>
      <c r="H335" s="6">
        <v>2701.7</v>
      </c>
      <c r="I335" t="s">
        <v>374</v>
      </c>
      <c r="J335" t="s">
        <v>28</v>
      </c>
      <c r="K335" t="s">
        <v>121</v>
      </c>
      <c r="L335" s="8">
        <v>2264</v>
      </c>
      <c r="M335">
        <f t="shared" si="15"/>
        <v>0.42878787878787877</v>
      </c>
      <c r="N335">
        <v>30</v>
      </c>
      <c r="O335">
        <f t="shared" si="16"/>
        <v>12.863636363636363</v>
      </c>
      <c r="R335" s="7">
        <v>7.9502352896324555E-2</v>
      </c>
      <c r="S335">
        <f t="shared" si="17"/>
        <v>1.0226893577118112</v>
      </c>
    </row>
    <row r="336" spans="1:19" x14ac:dyDescent="0.25">
      <c r="A336">
        <v>44723</v>
      </c>
      <c r="B336">
        <v>790</v>
      </c>
      <c r="C336" t="s">
        <v>104</v>
      </c>
      <c r="D336" t="s">
        <v>40</v>
      </c>
      <c r="E336" t="s">
        <v>39</v>
      </c>
      <c r="F336">
        <v>100</v>
      </c>
      <c r="G336" s="6">
        <v>-12871.37</v>
      </c>
      <c r="H336" s="6">
        <v>12871.37</v>
      </c>
      <c r="I336" t="s">
        <v>371</v>
      </c>
      <c r="J336" t="s">
        <v>28</v>
      </c>
      <c r="K336" t="s">
        <v>121</v>
      </c>
      <c r="L336">
        <v>69</v>
      </c>
      <c r="M336">
        <f t="shared" si="15"/>
        <v>1.3068181818181817E-2</v>
      </c>
      <c r="N336">
        <v>66</v>
      </c>
      <c r="O336">
        <f t="shared" si="16"/>
        <v>0.86249999999999993</v>
      </c>
      <c r="R336" s="7">
        <v>7.890904201730474E-2</v>
      </c>
      <c r="S336">
        <f t="shared" si="17"/>
        <v>6.8059048739925326E-2</v>
      </c>
    </row>
    <row r="337" spans="1:19" x14ac:dyDescent="0.25">
      <c r="A337">
        <v>21426</v>
      </c>
      <c r="B337">
        <v>347311</v>
      </c>
      <c r="C337" t="s">
        <v>78</v>
      </c>
      <c r="D337" t="s">
        <v>40</v>
      </c>
      <c r="E337" t="s">
        <v>39</v>
      </c>
      <c r="F337">
        <v>100</v>
      </c>
      <c r="G337" s="6">
        <v>13979.64</v>
      </c>
      <c r="H337" s="6">
        <v>13979.64</v>
      </c>
      <c r="I337" t="s">
        <v>401</v>
      </c>
      <c r="J337" t="s">
        <v>28</v>
      </c>
      <c r="K337" t="s">
        <v>121</v>
      </c>
      <c r="L337">
        <v>15</v>
      </c>
      <c r="M337">
        <f t="shared" si="15"/>
        <v>2.840909090909091E-3</v>
      </c>
      <c r="N337">
        <v>66</v>
      </c>
      <c r="O337">
        <f t="shared" si="16"/>
        <v>0.1875</v>
      </c>
      <c r="R337" s="7">
        <v>7.7938350915267324E-2</v>
      </c>
      <c r="S337">
        <f t="shared" si="17"/>
        <v>1.4613440796612623E-2</v>
      </c>
    </row>
    <row r="338" spans="1:19" x14ac:dyDescent="0.25">
      <c r="A338">
        <v>71229</v>
      </c>
      <c r="B338">
        <v>25552</v>
      </c>
      <c r="C338" t="s">
        <v>77</v>
      </c>
      <c r="D338" t="s">
        <v>78</v>
      </c>
      <c r="E338" t="s">
        <v>39</v>
      </c>
      <c r="F338">
        <v>100</v>
      </c>
      <c r="G338" s="6">
        <v>14081.22</v>
      </c>
      <c r="H338" s="6">
        <v>14081.22</v>
      </c>
      <c r="I338" t="s">
        <v>401</v>
      </c>
      <c r="J338" t="s">
        <v>28</v>
      </c>
      <c r="K338" t="s">
        <v>121</v>
      </c>
      <c r="L338" s="8">
        <v>2946</v>
      </c>
      <c r="M338">
        <f t="shared" si="15"/>
        <v>0.55795454545454548</v>
      </c>
      <c r="N338">
        <v>66</v>
      </c>
      <c r="O338">
        <f t="shared" si="16"/>
        <v>36.825000000000003</v>
      </c>
      <c r="R338" s="7">
        <v>7.7376114284778433E-2</v>
      </c>
      <c r="S338">
        <f t="shared" si="17"/>
        <v>2.8493754085369658</v>
      </c>
    </row>
    <row r="339" spans="1:19" x14ac:dyDescent="0.25">
      <c r="A339">
        <v>71204</v>
      </c>
      <c r="B339">
        <v>21780</v>
      </c>
      <c r="C339" t="s">
        <v>536</v>
      </c>
      <c r="D339" t="s">
        <v>557</v>
      </c>
      <c r="E339" t="s">
        <v>94</v>
      </c>
      <c r="F339">
        <v>88</v>
      </c>
      <c r="G339" s="6">
        <v>2813.05</v>
      </c>
      <c r="H339" s="6">
        <v>2813.05</v>
      </c>
      <c r="I339" t="s">
        <v>374</v>
      </c>
      <c r="J339" t="s">
        <v>28</v>
      </c>
      <c r="K339" t="s">
        <v>121</v>
      </c>
      <c r="L339" s="8">
        <v>1951</v>
      </c>
      <c r="M339">
        <f t="shared" si="15"/>
        <v>0.36950757575757576</v>
      </c>
      <c r="N339">
        <v>30</v>
      </c>
      <c r="O339">
        <f t="shared" si="16"/>
        <v>11.085227272727273</v>
      </c>
      <c r="R339" s="7">
        <v>7.6355381816889153E-2</v>
      </c>
      <c r="S339">
        <f t="shared" si="17"/>
        <v>0.84641676093608376</v>
      </c>
    </row>
    <row r="340" spans="1:19" x14ac:dyDescent="0.25">
      <c r="A340">
        <v>70835</v>
      </c>
      <c r="B340">
        <v>33991</v>
      </c>
      <c r="C340" t="s">
        <v>77</v>
      </c>
      <c r="D340" t="s">
        <v>71</v>
      </c>
      <c r="E340" t="s">
        <v>39</v>
      </c>
      <c r="F340">
        <v>99</v>
      </c>
      <c r="G340" s="6">
        <v>-14282.5</v>
      </c>
      <c r="H340" s="6">
        <v>14282.5</v>
      </c>
      <c r="I340" t="s">
        <v>401</v>
      </c>
      <c r="J340" t="s">
        <v>28</v>
      </c>
      <c r="K340" t="s">
        <v>121</v>
      </c>
      <c r="L340">
        <v>851</v>
      </c>
      <c r="M340">
        <f t="shared" si="15"/>
        <v>0.16117424242424241</v>
      </c>
      <c r="N340">
        <v>66</v>
      </c>
      <c r="O340">
        <f t="shared" si="16"/>
        <v>10.637499999999999</v>
      </c>
      <c r="R340" s="7">
        <v>7.6285670435085426E-2</v>
      </c>
      <c r="S340">
        <f t="shared" si="17"/>
        <v>0.81148881925322114</v>
      </c>
    </row>
    <row r="341" spans="1:19" x14ac:dyDescent="0.25">
      <c r="A341">
        <v>70728</v>
      </c>
      <c r="B341">
        <v>21711</v>
      </c>
      <c r="C341" t="s">
        <v>71</v>
      </c>
      <c r="D341" t="s">
        <v>37</v>
      </c>
      <c r="E341" t="s">
        <v>39</v>
      </c>
      <c r="F341">
        <v>130</v>
      </c>
      <c r="G341" s="6">
        <v>-14282.72</v>
      </c>
      <c r="H341" s="6">
        <v>14282.72</v>
      </c>
      <c r="I341" t="s">
        <v>401</v>
      </c>
      <c r="J341" t="s">
        <v>28</v>
      </c>
      <c r="K341" t="s">
        <v>121</v>
      </c>
      <c r="L341">
        <v>795</v>
      </c>
      <c r="M341">
        <f t="shared" si="15"/>
        <v>0.15056818181818182</v>
      </c>
      <c r="N341">
        <v>66</v>
      </c>
      <c r="O341">
        <f t="shared" si="16"/>
        <v>9.9375</v>
      </c>
      <c r="R341" s="7">
        <v>7.6284495389471171E-2</v>
      </c>
      <c r="S341">
        <f t="shared" si="17"/>
        <v>0.7580771729328698</v>
      </c>
    </row>
    <row r="342" spans="1:19" x14ac:dyDescent="0.25">
      <c r="A342">
        <v>70817</v>
      </c>
      <c r="B342">
        <v>29106</v>
      </c>
      <c r="C342" t="s">
        <v>46</v>
      </c>
      <c r="D342" t="s">
        <v>81</v>
      </c>
      <c r="E342" t="s">
        <v>39</v>
      </c>
      <c r="F342">
        <v>100</v>
      </c>
      <c r="G342" s="6">
        <v>-7937.86</v>
      </c>
      <c r="H342" s="6">
        <v>7937.86</v>
      </c>
      <c r="I342" t="s">
        <v>401</v>
      </c>
      <c r="J342" t="s">
        <v>28</v>
      </c>
      <c r="K342" t="s">
        <v>121</v>
      </c>
      <c r="L342">
        <v>850</v>
      </c>
      <c r="M342">
        <f t="shared" si="15"/>
        <v>0.16098484848484848</v>
      </c>
      <c r="N342">
        <v>66</v>
      </c>
      <c r="O342">
        <f t="shared" si="16"/>
        <v>10.625</v>
      </c>
      <c r="R342" s="29">
        <v>7.5492960116959648E-2</v>
      </c>
      <c r="S342">
        <f t="shared" si="17"/>
        <v>0.80211270124269629</v>
      </c>
    </row>
    <row r="343" spans="1:19" x14ac:dyDescent="0.25">
      <c r="A343">
        <v>52642</v>
      </c>
      <c r="B343">
        <v>35921</v>
      </c>
      <c r="C343" t="s">
        <v>38</v>
      </c>
      <c r="D343" t="s">
        <v>75</v>
      </c>
      <c r="E343" t="s">
        <v>39</v>
      </c>
      <c r="F343">
        <v>100</v>
      </c>
      <c r="G343" s="6">
        <v>-14453.66</v>
      </c>
      <c r="H343" s="6">
        <v>14453.66</v>
      </c>
      <c r="I343" t="s">
        <v>401</v>
      </c>
      <c r="J343" t="s">
        <v>28</v>
      </c>
      <c r="K343" t="s">
        <v>121</v>
      </c>
      <c r="L343">
        <v>134</v>
      </c>
      <c r="M343">
        <f t="shared" si="15"/>
        <v>2.5378787878787879E-2</v>
      </c>
      <c r="N343">
        <v>66</v>
      </c>
      <c r="O343">
        <f t="shared" si="16"/>
        <v>1.675</v>
      </c>
      <c r="R343" s="7">
        <v>7.5382296801578819E-2</v>
      </c>
      <c r="S343">
        <f t="shared" si="17"/>
        <v>0.12626534714264454</v>
      </c>
    </row>
    <row r="344" spans="1:19" x14ac:dyDescent="0.25">
      <c r="A344">
        <v>70988</v>
      </c>
      <c r="B344">
        <v>25058</v>
      </c>
      <c r="C344" t="s">
        <v>75</v>
      </c>
      <c r="D344" t="s">
        <v>46</v>
      </c>
      <c r="E344" t="s">
        <v>39</v>
      </c>
      <c r="F344">
        <v>100</v>
      </c>
      <c r="G344" s="6">
        <v>-14453.74</v>
      </c>
      <c r="H344" s="6">
        <v>14453.74</v>
      </c>
      <c r="I344" t="s">
        <v>401</v>
      </c>
      <c r="J344" t="s">
        <v>28</v>
      </c>
      <c r="K344" t="s">
        <v>121</v>
      </c>
      <c r="L344" s="8">
        <v>1040</v>
      </c>
      <c r="M344">
        <f t="shared" si="15"/>
        <v>0.19696969696969696</v>
      </c>
      <c r="N344">
        <v>66</v>
      </c>
      <c r="O344">
        <f t="shared" si="16"/>
        <v>13</v>
      </c>
      <c r="R344" s="7">
        <v>7.5381879568133067E-2</v>
      </c>
      <c r="S344">
        <f t="shared" si="17"/>
        <v>0.97996443438572989</v>
      </c>
    </row>
    <row r="345" spans="1:19" x14ac:dyDescent="0.25">
      <c r="A345">
        <v>15255</v>
      </c>
      <c r="B345">
        <v>6778</v>
      </c>
      <c r="C345" t="s">
        <v>46</v>
      </c>
      <c r="D345" t="s">
        <v>47</v>
      </c>
      <c r="E345" t="s">
        <v>27</v>
      </c>
      <c r="F345">
        <v>100</v>
      </c>
      <c r="G345" s="6">
        <v>-6515.95</v>
      </c>
      <c r="H345" s="6">
        <v>6515.95</v>
      </c>
      <c r="I345" t="s">
        <v>401</v>
      </c>
      <c r="J345" t="s">
        <v>28</v>
      </c>
      <c r="K345" t="s">
        <v>121</v>
      </c>
      <c r="L345">
        <v>10</v>
      </c>
      <c r="M345">
        <f t="shared" si="15"/>
        <v>1.893939393939394E-3</v>
      </c>
      <c r="N345">
        <v>48</v>
      </c>
      <c r="O345">
        <f t="shared" si="16"/>
        <v>9.0909090909090912E-2</v>
      </c>
      <c r="R345" s="7">
        <v>7.5245749214634616E-2</v>
      </c>
      <c r="S345">
        <f t="shared" si="17"/>
        <v>6.8405226558758744E-3</v>
      </c>
    </row>
    <row r="346" spans="1:19" x14ac:dyDescent="0.25">
      <c r="A346">
        <v>46333</v>
      </c>
      <c r="B346">
        <v>42542</v>
      </c>
      <c r="C346" t="s">
        <v>47</v>
      </c>
      <c r="D346" t="s">
        <v>87</v>
      </c>
      <c r="E346" t="s">
        <v>27</v>
      </c>
      <c r="F346">
        <v>110</v>
      </c>
      <c r="G346" s="6">
        <v>-6516.03</v>
      </c>
      <c r="H346" s="6">
        <v>6516.03</v>
      </c>
      <c r="I346" t="s">
        <v>401</v>
      </c>
      <c r="J346" t="s">
        <v>28</v>
      </c>
      <c r="K346" t="s">
        <v>121</v>
      </c>
      <c r="L346">
        <v>80</v>
      </c>
      <c r="M346">
        <f t="shared" si="15"/>
        <v>1.5151515151515152E-2</v>
      </c>
      <c r="N346">
        <v>48</v>
      </c>
      <c r="O346">
        <f t="shared" si="16"/>
        <v>0.72727272727272729</v>
      </c>
      <c r="R346" s="7">
        <v>7.5244825391396056E-2</v>
      </c>
      <c r="S346">
        <f t="shared" si="17"/>
        <v>5.4723509375560767E-2</v>
      </c>
    </row>
    <row r="347" spans="1:19" x14ac:dyDescent="0.25">
      <c r="A347">
        <v>14282</v>
      </c>
      <c r="B347">
        <v>38351</v>
      </c>
      <c r="C347" t="s">
        <v>87</v>
      </c>
      <c r="D347" t="s">
        <v>63</v>
      </c>
      <c r="E347" t="s">
        <v>27</v>
      </c>
      <c r="F347">
        <v>120</v>
      </c>
      <c r="G347" s="6">
        <v>-6516.19</v>
      </c>
      <c r="H347" s="6">
        <v>6516.19</v>
      </c>
      <c r="I347" t="s">
        <v>401</v>
      </c>
      <c r="J347" t="s">
        <v>28</v>
      </c>
      <c r="K347" t="s">
        <v>121</v>
      </c>
      <c r="L347">
        <v>9</v>
      </c>
      <c r="M347">
        <f t="shared" si="15"/>
        <v>1.7045454545454545E-3</v>
      </c>
      <c r="N347">
        <v>48</v>
      </c>
      <c r="O347">
        <f t="shared" si="16"/>
        <v>8.1818181818181818E-2</v>
      </c>
      <c r="R347" s="7">
        <v>7.5242977812970221E-2</v>
      </c>
      <c r="S347">
        <f t="shared" si="17"/>
        <v>6.1562436392430184E-3</v>
      </c>
    </row>
    <row r="348" spans="1:19" x14ac:dyDescent="0.25">
      <c r="A348">
        <v>62430</v>
      </c>
      <c r="B348">
        <v>15304</v>
      </c>
      <c r="C348" t="s">
        <v>62</v>
      </c>
      <c r="D348" t="s">
        <v>63</v>
      </c>
      <c r="E348" t="s">
        <v>64</v>
      </c>
      <c r="F348">
        <v>110</v>
      </c>
      <c r="G348" s="6">
        <v>6516.27</v>
      </c>
      <c r="H348" s="6">
        <v>6516.27</v>
      </c>
      <c r="I348" t="s">
        <v>401</v>
      </c>
      <c r="J348" t="s">
        <v>28</v>
      </c>
      <c r="K348" t="s">
        <v>121</v>
      </c>
      <c r="L348">
        <v>243</v>
      </c>
      <c r="M348">
        <f t="shared" si="15"/>
        <v>4.6022727272727271E-2</v>
      </c>
      <c r="N348">
        <v>60</v>
      </c>
      <c r="O348">
        <f t="shared" si="16"/>
        <v>2.7613636363636362</v>
      </c>
      <c r="R348" s="7">
        <v>7.5242054057781282E-2</v>
      </c>
      <c r="S348">
        <f t="shared" si="17"/>
        <v>0.2077706720004642</v>
      </c>
    </row>
    <row r="349" spans="1:19" x14ac:dyDescent="0.25">
      <c r="A349">
        <v>70057</v>
      </c>
      <c r="B349">
        <v>14429</v>
      </c>
      <c r="C349" t="s">
        <v>536</v>
      </c>
      <c r="D349" t="s">
        <v>537</v>
      </c>
      <c r="E349" t="s">
        <v>94</v>
      </c>
      <c r="F349">
        <v>88</v>
      </c>
      <c r="G349" s="6">
        <v>-2896.97</v>
      </c>
      <c r="H349" s="6">
        <v>2896.97</v>
      </c>
      <c r="I349" t="s">
        <v>374</v>
      </c>
      <c r="J349" t="s">
        <v>28</v>
      </c>
      <c r="K349" t="s">
        <v>121</v>
      </c>
      <c r="L349">
        <v>577</v>
      </c>
      <c r="M349">
        <f t="shared" si="15"/>
        <v>0.10928030303030303</v>
      </c>
      <c r="N349">
        <v>30</v>
      </c>
      <c r="O349">
        <f t="shared" si="16"/>
        <v>3.2784090909090908</v>
      </c>
      <c r="R349" s="7">
        <v>7.4143504012813416E-2</v>
      </c>
      <c r="S349">
        <f t="shared" si="17"/>
        <v>0.24307273758746215</v>
      </c>
    </row>
    <row r="350" spans="1:19" x14ac:dyDescent="0.25">
      <c r="A350">
        <v>12195</v>
      </c>
      <c r="B350">
        <v>15526</v>
      </c>
      <c r="C350" t="s">
        <v>537</v>
      </c>
      <c r="D350" t="s">
        <v>438</v>
      </c>
      <c r="E350" t="s">
        <v>108</v>
      </c>
      <c r="F350">
        <v>100</v>
      </c>
      <c r="G350" s="6">
        <v>-2897.21</v>
      </c>
      <c r="H350" s="6">
        <v>2897.21</v>
      </c>
      <c r="I350" t="s">
        <v>374</v>
      </c>
      <c r="J350" t="s">
        <v>28</v>
      </c>
      <c r="K350" t="s">
        <v>121</v>
      </c>
      <c r="L350">
        <v>7</v>
      </c>
      <c r="M350">
        <f t="shared" si="15"/>
        <v>1.3257575757575758E-3</v>
      </c>
      <c r="N350">
        <v>30</v>
      </c>
      <c r="O350">
        <f t="shared" si="16"/>
        <v>3.9772727272727272E-2</v>
      </c>
      <c r="R350" s="7">
        <v>7.4137362089734621E-2</v>
      </c>
      <c r="S350">
        <f t="shared" si="17"/>
        <v>2.9486450831144452E-3</v>
      </c>
    </row>
    <row r="351" spans="1:19" x14ac:dyDescent="0.25">
      <c r="A351">
        <v>11107</v>
      </c>
      <c r="B351">
        <v>4523</v>
      </c>
      <c r="C351" t="s">
        <v>438</v>
      </c>
      <c r="D351" t="s">
        <v>439</v>
      </c>
      <c r="E351" t="s">
        <v>108</v>
      </c>
      <c r="F351">
        <v>100</v>
      </c>
      <c r="G351" s="6">
        <v>-2897.29</v>
      </c>
      <c r="H351" s="6">
        <v>2897.29</v>
      </c>
      <c r="I351" t="s">
        <v>374</v>
      </c>
      <c r="J351" t="s">
        <v>28</v>
      </c>
      <c r="K351" t="s">
        <v>121</v>
      </c>
      <c r="L351">
        <v>6</v>
      </c>
      <c r="M351">
        <f t="shared" si="15"/>
        <v>1.1363636363636363E-3</v>
      </c>
      <c r="N351">
        <v>30</v>
      </c>
      <c r="O351">
        <f t="shared" si="16"/>
        <v>3.4090909090909088E-2</v>
      </c>
      <c r="R351" s="7">
        <v>7.4135315008162825E-2</v>
      </c>
      <c r="S351">
        <f t="shared" si="17"/>
        <v>2.5273402843691869E-3</v>
      </c>
    </row>
    <row r="352" spans="1:19" x14ac:dyDescent="0.25">
      <c r="A352">
        <v>71186</v>
      </c>
      <c r="B352">
        <v>2848</v>
      </c>
      <c r="C352" t="s">
        <v>37</v>
      </c>
      <c r="D352" t="s">
        <v>38</v>
      </c>
      <c r="E352" t="s">
        <v>39</v>
      </c>
      <c r="F352">
        <v>100</v>
      </c>
      <c r="G352" s="6">
        <v>-14282.88</v>
      </c>
      <c r="H352" s="6">
        <v>14282.88</v>
      </c>
      <c r="I352" t="s">
        <v>401</v>
      </c>
      <c r="J352" t="s">
        <v>28</v>
      </c>
      <c r="K352" t="s">
        <v>121</v>
      </c>
      <c r="L352" s="8">
        <v>1686</v>
      </c>
      <c r="M352">
        <f t="shared" si="15"/>
        <v>0.31931818181818183</v>
      </c>
      <c r="N352">
        <v>66</v>
      </c>
      <c r="O352">
        <f t="shared" si="16"/>
        <v>21.075000000000003</v>
      </c>
      <c r="R352" s="7">
        <v>7.3474873893989809E-2</v>
      </c>
      <c r="S352">
        <f t="shared" si="17"/>
        <v>1.5484829673158353</v>
      </c>
    </row>
    <row r="353" spans="1:19" x14ac:dyDescent="0.25">
      <c r="A353">
        <v>25806</v>
      </c>
      <c r="B353">
        <v>26498</v>
      </c>
      <c r="C353" t="s">
        <v>41</v>
      </c>
      <c r="D353" t="s">
        <v>79</v>
      </c>
      <c r="F353">
        <v>130</v>
      </c>
      <c r="G353" s="6">
        <v>1108.1099999999999</v>
      </c>
      <c r="H353" s="6">
        <v>1108.1099999999999</v>
      </c>
      <c r="I353" t="s">
        <v>370</v>
      </c>
      <c r="J353" t="s">
        <v>28</v>
      </c>
      <c r="K353" t="s">
        <v>121</v>
      </c>
      <c r="L353">
        <v>18</v>
      </c>
      <c r="M353">
        <f t="shared" si="15"/>
        <v>3.4090909090909089E-3</v>
      </c>
      <c r="N353">
        <v>60</v>
      </c>
      <c r="O353">
        <f t="shared" si="16"/>
        <v>0.20454545454545453</v>
      </c>
      <c r="R353" s="7">
        <v>6.6674438312831694E-2</v>
      </c>
      <c r="S353">
        <f t="shared" si="17"/>
        <v>1.3637953291261027E-2</v>
      </c>
    </row>
    <row r="354" spans="1:19" x14ac:dyDescent="0.25">
      <c r="A354">
        <v>5719</v>
      </c>
      <c r="B354">
        <v>6292</v>
      </c>
      <c r="C354" t="s">
        <v>40</v>
      </c>
      <c r="D354" t="s">
        <v>41</v>
      </c>
      <c r="F354">
        <v>100</v>
      </c>
      <c r="G354" s="6">
        <v>1108.19</v>
      </c>
      <c r="H354" s="6">
        <v>1108.19</v>
      </c>
      <c r="I354" t="s">
        <v>370</v>
      </c>
      <c r="J354" t="s">
        <v>28</v>
      </c>
      <c r="K354" t="s">
        <v>121</v>
      </c>
      <c r="L354">
        <v>4</v>
      </c>
      <c r="M354">
        <f t="shared" si="15"/>
        <v>7.5757575757575758E-4</v>
      </c>
      <c r="N354">
        <v>60</v>
      </c>
      <c r="O354">
        <f t="shared" si="16"/>
        <v>4.5454545454545456E-2</v>
      </c>
      <c r="R354" s="7">
        <v>6.666962509933487E-2</v>
      </c>
      <c r="S354">
        <f t="shared" si="17"/>
        <v>3.0304375045152212E-3</v>
      </c>
    </row>
    <row r="355" spans="1:19" x14ac:dyDescent="0.25">
      <c r="A355">
        <v>38627</v>
      </c>
      <c r="B355">
        <v>29457</v>
      </c>
      <c r="C355" t="s">
        <v>60</v>
      </c>
      <c r="D355" t="s">
        <v>49</v>
      </c>
      <c r="E355" t="s">
        <v>27</v>
      </c>
      <c r="F355">
        <v>100.5</v>
      </c>
      <c r="G355" s="6">
        <v>13971.13</v>
      </c>
      <c r="H355" s="6">
        <v>13971.13</v>
      </c>
      <c r="I355" t="s">
        <v>370</v>
      </c>
      <c r="J355" t="s">
        <v>28</v>
      </c>
      <c r="K355" t="s">
        <v>121</v>
      </c>
      <c r="L355">
        <v>39</v>
      </c>
      <c r="M355">
        <f t="shared" si="15"/>
        <v>7.3863636363636362E-3</v>
      </c>
      <c r="N355">
        <v>60</v>
      </c>
      <c r="O355">
        <f t="shared" si="16"/>
        <v>0.44318181818181818</v>
      </c>
      <c r="R355" s="7">
        <v>6.6102931401067697E-2</v>
      </c>
      <c r="S355">
        <f t="shared" si="17"/>
        <v>2.9295617325473183E-2</v>
      </c>
    </row>
    <row r="356" spans="1:19" x14ac:dyDescent="0.25">
      <c r="A356">
        <v>13216</v>
      </c>
      <c r="B356">
        <v>13716</v>
      </c>
      <c r="C356" t="s">
        <v>59</v>
      </c>
      <c r="D356" t="s">
        <v>60</v>
      </c>
      <c r="E356" t="s">
        <v>61</v>
      </c>
      <c r="F356">
        <v>100.5</v>
      </c>
      <c r="G356" s="6">
        <v>13971.21</v>
      </c>
      <c r="H356" s="6">
        <v>13971.21</v>
      </c>
      <c r="I356" t="s">
        <v>370</v>
      </c>
      <c r="J356" t="s">
        <v>28</v>
      </c>
      <c r="K356" t="s">
        <v>121</v>
      </c>
      <c r="L356">
        <v>8</v>
      </c>
      <c r="M356">
        <f t="shared" si="15"/>
        <v>1.5151515151515152E-3</v>
      </c>
      <c r="N356">
        <v>60</v>
      </c>
      <c r="O356">
        <f t="shared" si="16"/>
        <v>9.0909090909090912E-2</v>
      </c>
      <c r="R356" s="7">
        <v>6.6102552891653552E-2</v>
      </c>
      <c r="S356">
        <f t="shared" si="17"/>
        <v>6.0093229901503229E-3</v>
      </c>
    </row>
    <row r="357" spans="1:19" x14ac:dyDescent="0.25">
      <c r="A357">
        <v>37516</v>
      </c>
      <c r="B357">
        <v>346524</v>
      </c>
      <c r="C357" t="s">
        <v>79</v>
      </c>
      <c r="D357" t="s">
        <v>59</v>
      </c>
      <c r="E357" t="s">
        <v>27</v>
      </c>
      <c r="F357">
        <v>100</v>
      </c>
      <c r="G357" s="6">
        <v>13971.29</v>
      </c>
      <c r="H357" s="6">
        <v>13971.29</v>
      </c>
      <c r="I357" t="s">
        <v>370</v>
      </c>
      <c r="J357" t="s">
        <v>28</v>
      </c>
      <c r="K357" t="s">
        <v>121</v>
      </c>
      <c r="L357">
        <v>36</v>
      </c>
      <c r="M357">
        <f t="shared" si="15"/>
        <v>6.8181818181818179E-3</v>
      </c>
      <c r="N357">
        <v>102</v>
      </c>
      <c r="O357">
        <f t="shared" si="16"/>
        <v>0.69545454545454544</v>
      </c>
      <c r="R357" s="7">
        <v>6.6102174386574106E-2</v>
      </c>
      <c r="S357">
        <f t="shared" si="17"/>
        <v>4.5971057641571993E-2</v>
      </c>
    </row>
    <row r="358" spans="1:19" x14ac:dyDescent="0.25">
      <c r="A358">
        <v>36847</v>
      </c>
      <c r="B358">
        <v>346523</v>
      </c>
      <c r="C358" t="s">
        <v>26</v>
      </c>
      <c r="D358" t="s">
        <v>79</v>
      </c>
      <c r="E358" t="s">
        <v>27</v>
      </c>
      <c r="F358">
        <v>100</v>
      </c>
      <c r="G358" s="6">
        <v>12863.26</v>
      </c>
      <c r="H358" s="6">
        <v>12863.26</v>
      </c>
      <c r="I358" t="s">
        <v>370</v>
      </c>
      <c r="J358" t="s">
        <v>28</v>
      </c>
      <c r="K358" t="s">
        <v>121</v>
      </c>
      <c r="L358">
        <v>35</v>
      </c>
      <c r="M358">
        <f t="shared" si="15"/>
        <v>6.628787878787879E-3</v>
      </c>
      <c r="N358">
        <v>102</v>
      </c>
      <c r="O358">
        <f t="shared" si="16"/>
        <v>0.67613636363636365</v>
      </c>
      <c r="R358" s="7">
        <v>6.6052465405081376E-2</v>
      </c>
      <c r="S358">
        <f t="shared" si="17"/>
        <v>4.4660473768208434E-2</v>
      </c>
    </row>
    <row r="359" spans="1:19" x14ac:dyDescent="0.25">
      <c r="A359">
        <v>53644</v>
      </c>
      <c r="B359">
        <v>789</v>
      </c>
      <c r="C359" t="s">
        <v>25</v>
      </c>
      <c r="D359" t="s">
        <v>26</v>
      </c>
      <c r="E359" t="s">
        <v>27</v>
      </c>
      <c r="F359">
        <v>130</v>
      </c>
      <c r="G359" s="6">
        <v>12762.16</v>
      </c>
      <c r="H359" s="6">
        <v>12762.16</v>
      </c>
      <c r="I359" t="s">
        <v>370</v>
      </c>
      <c r="J359" t="s">
        <v>28</v>
      </c>
      <c r="K359" t="s">
        <v>121</v>
      </c>
      <c r="L359">
        <v>145</v>
      </c>
      <c r="M359">
        <f t="shared" si="15"/>
        <v>2.7462121212121212E-2</v>
      </c>
      <c r="N359">
        <v>102</v>
      </c>
      <c r="O359">
        <f t="shared" si="16"/>
        <v>2.8011363636363638</v>
      </c>
      <c r="R359" s="7">
        <v>6.5909966321147942E-2</v>
      </c>
      <c r="S359">
        <f t="shared" si="17"/>
        <v>0.18462280338821555</v>
      </c>
    </row>
    <row r="360" spans="1:19" x14ac:dyDescent="0.25">
      <c r="A360">
        <v>71121</v>
      </c>
      <c r="B360">
        <v>12233</v>
      </c>
      <c r="C360" t="s">
        <v>56</v>
      </c>
      <c r="D360" t="s">
        <v>25</v>
      </c>
      <c r="F360">
        <v>130</v>
      </c>
      <c r="G360" s="6">
        <v>12762.71</v>
      </c>
      <c r="H360" s="6">
        <v>12762.71</v>
      </c>
      <c r="I360" t="s">
        <v>370</v>
      </c>
      <c r="J360" t="s">
        <v>28</v>
      </c>
      <c r="K360" t="s">
        <v>121</v>
      </c>
      <c r="L360" s="8">
        <v>1411</v>
      </c>
      <c r="M360">
        <f t="shared" si="15"/>
        <v>0.26723484848484846</v>
      </c>
      <c r="N360">
        <v>102</v>
      </c>
      <c r="O360">
        <f t="shared" si="16"/>
        <v>27.257954545454542</v>
      </c>
      <c r="R360" s="7">
        <v>6.5907125977562875E-2</v>
      </c>
      <c r="S360">
        <f t="shared" si="17"/>
        <v>1.796493444117955</v>
      </c>
    </row>
    <row r="361" spans="1:19" x14ac:dyDescent="0.25">
      <c r="A361">
        <v>71201</v>
      </c>
      <c r="B361">
        <v>36584</v>
      </c>
      <c r="C361" t="s">
        <v>83</v>
      </c>
      <c r="D361" t="s">
        <v>56</v>
      </c>
      <c r="F361">
        <v>130</v>
      </c>
      <c r="G361" s="6">
        <v>12762.79</v>
      </c>
      <c r="H361" s="6">
        <v>12762.79</v>
      </c>
      <c r="I361" t="s">
        <v>370</v>
      </c>
      <c r="J361" t="s">
        <v>28</v>
      </c>
      <c r="K361" t="s">
        <v>121</v>
      </c>
      <c r="L361" s="8">
        <v>2006</v>
      </c>
      <c r="M361">
        <f t="shared" si="15"/>
        <v>0.37992424242424244</v>
      </c>
      <c r="N361">
        <v>102</v>
      </c>
      <c r="O361">
        <f t="shared" si="16"/>
        <v>38.752272727272732</v>
      </c>
      <c r="R361" s="7">
        <v>6.5906712857071323E-2</v>
      </c>
      <c r="S361">
        <f t="shared" si="17"/>
        <v>2.5540349111952803</v>
      </c>
    </row>
    <row r="362" spans="1:19" x14ac:dyDescent="0.25">
      <c r="A362">
        <v>71206</v>
      </c>
      <c r="B362">
        <v>32753</v>
      </c>
      <c r="C362" t="s">
        <v>82</v>
      </c>
      <c r="D362" t="s">
        <v>83</v>
      </c>
      <c r="F362">
        <v>100</v>
      </c>
      <c r="G362" s="6">
        <v>12762.87</v>
      </c>
      <c r="H362" s="6">
        <v>12762.87</v>
      </c>
      <c r="I362" t="s">
        <v>370</v>
      </c>
      <c r="J362" t="s">
        <v>28</v>
      </c>
      <c r="K362" t="s">
        <v>121</v>
      </c>
      <c r="L362" s="8">
        <v>2063</v>
      </c>
      <c r="M362">
        <f t="shared" si="15"/>
        <v>0.39071969696969699</v>
      </c>
      <c r="N362">
        <v>102</v>
      </c>
      <c r="O362">
        <f t="shared" si="16"/>
        <v>39.853409090909096</v>
      </c>
      <c r="R362" s="7">
        <v>6.5906299741758823E-2</v>
      </c>
      <c r="S362">
        <f t="shared" si="17"/>
        <v>2.6265907252763907</v>
      </c>
    </row>
    <row r="363" spans="1:19" x14ac:dyDescent="0.25">
      <c r="A363">
        <v>71148</v>
      </c>
      <c r="B363">
        <v>38311</v>
      </c>
      <c r="C363" t="s">
        <v>80</v>
      </c>
      <c r="D363" t="s">
        <v>82</v>
      </c>
      <c r="F363">
        <v>140</v>
      </c>
      <c r="G363" s="6">
        <v>12762.95</v>
      </c>
      <c r="H363" s="6">
        <v>12762.95</v>
      </c>
      <c r="I363" t="s">
        <v>370</v>
      </c>
      <c r="J363" t="s">
        <v>28</v>
      </c>
      <c r="K363" t="s">
        <v>121</v>
      </c>
      <c r="L363" s="8">
        <v>1508</v>
      </c>
      <c r="M363">
        <f t="shared" si="15"/>
        <v>0.28560606060606059</v>
      </c>
      <c r="N363">
        <v>102</v>
      </c>
      <c r="O363">
        <f t="shared" si="16"/>
        <v>29.131818181818179</v>
      </c>
      <c r="R363" s="7">
        <v>6.5905886631625249E-2</v>
      </c>
      <c r="S363">
        <f t="shared" si="17"/>
        <v>1.9199583064640282</v>
      </c>
    </row>
    <row r="364" spans="1:19" x14ac:dyDescent="0.25">
      <c r="A364">
        <v>71188</v>
      </c>
      <c r="B364">
        <v>28873</v>
      </c>
      <c r="C364" t="s">
        <v>73</v>
      </c>
      <c r="D364" t="s">
        <v>80</v>
      </c>
      <c r="F364">
        <v>130</v>
      </c>
      <c r="G364" s="6">
        <v>12763.12</v>
      </c>
      <c r="H364" s="6">
        <v>12763.12</v>
      </c>
      <c r="I364" t="s">
        <v>370</v>
      </c>
      <c r="J364" t="s">
        <v>28</v>
      </c>
      <c r="K364" t="s">
        <v>121</v>
      </c>
      <c r="L364" s="8">
        <v>1752</v>
      </c>
      <c r="M364">
        <f t="shared" si="15"/>
        <v>0.33181818181818185</v>
      </c>
      <c r="N364">
        <v>102</v>
      </c>
      <c r="O364">
        <f t="shared" si="16"/>
        <v>33.845454545454551</v>
      </c>
      <c r="R364" s="7">
        <v>6.5905008789786612E-2</v>
      </c>
      <c r="S364">
        <f t="shared" si="17"/>
        <v>2.2305849793125052</v>
      </c>
    </row>
    <row r="365" spans="1:19" x14ac:dyDescent="0.25">
      <c r="A365">
        <v>71157</v>
      </c>
      <c r="B365">
        <v>23432</v>
      </c>
      <c r="C365" t="s">
        <v>72</v>
      </c>
      <c r="D365" t="s">
        <v>73</v>
      </c>
      <c r="F365">
        <v>130</v>
      </c>
      <c r="G365" s="6">
        <v>12763.2</v>
      </c>
      <c r="H365" s="6">
        <v>12763.2</v>
      </c>
      <c r="I365" t="s">
        <v>370</v>
      </c>
      <c r="J365" t="s">
        <v>28</v>
      </c>
      <c r="K365" t="s">
        <v>121</v>
      </c>
      <c r="L365" s="8">
        <v>1589</v>
      </c>
      <c r="M365">
        <f t="shared" si="15"/>
        <v>0.30094696969696971</v>
      </c>
      <c r="N365">
        <v>102</v>
      </c>
      <c r="O365">
        <f t="shared" si="16"/>
        <v>30.696590909090911</v>
      </c>
      <c r="R365" s="7">
        <v>6.5904595695836579E-2</v>
      </c>
      <c r="S365">
        <f t="shared" si="17"/>
        <v>2.023046413104129</v>
      </c>
    </row>
    <row r="366" spans="1:19" x14ac:dyDescent="0.25">
      <c r="A366">
        <v>71187</v>
      </c>
      <c r="B366">
        <v>38310</v>
      </c>
      <c r="C366" t="s">
        <v>74</v>
      </c>
      <c r="D366" t="s">
        <v>72</v>
      </c>
      <c r="F366">
        <v>130</v>
      </c>
      <c r="G366" s="6">
        <v>12763.27</v>
      </c>
      <c r="H366" s="6">
        <v>12763.27</v>
      </c>
      <c r="I366" t="s">
        <v>370</v>
      </c>
      <c r="J366" t="s">
        <v>28</v>
      </c>
      <c r="K366" t="s">
        <v>121</v>
      </c>
      <c r="L366" s="8">
        <v>1706</v>
      </c>
      <c r="M366">
        <f t="shared" si="15"/>
        <v>0.32310606060606062</v>
      </c>
      <c r="N366">
        <v>102</v>
      </c>
      <c r="O366">
        <f t="shared" si="16"/>
        <v>32.956818181818186</v>
      </c>
      <c r="R366" s="7">
        <v>6.5904234242878307E-2</v>
      </c>
      <c r="S366">
        <f t="shared" si="17"/>
        <v>2.1719938653544966</v>
      </c>
    </row>
    <row r="367" spans="1:19" x14ac:dyDescent="0.25">
      <c r="A367">
        <v>71152</v>
      </c>
      <c r="B367">
        <v>24198</v>
      </c>
      <c r="C367" t="s">
        <v>36</v>
      </c>
      <c r="D367" t="s">
        <v>74</v>
      </c>
      <c r="E367" t="s">
        <v>27</v>
      </c>
      <c r="F367">
        <v>130</v>
      </c>
      <c r="G367" s="6">
        <v>12763.36</v>
      </c>
      <c r="H367" s="6">
        <v>12763.36</v>
      </c>
      <c r="I367" t="s">
        <v>370</v>
      </c>
      <c r="J367" t="s">
        <v>28</v>
      </c>
      <c r="K367" t="s">
        <v>121</v>
      </c>
      <c r="L367" s="8">
        <v>1546</v>
      </c>
      <c r="M367">
        <f t="shared" si="15"/>
        <v>0.29280303030303029</v>
      </c>
      <c r="N367">
        <v>102</v>
      </c>
      <c r="O367">
        <f t="shared" si="16"/>
        <v>29.865909090909089</v>
      </c>
      <c r="R367" s="7">
        <v>6.5903769523471989E-2</v>
      </c>
      <c r="S367">
        <f t="shared" si="17"/>
        <v>1.9682759893362394</v>
      </c>
    </row>
    <row r="368" spans="1:19" x14ac:dyDescent="0.25">
      <c r="A368">
        <v>71160</v>
      </c>
      <c r="B368">
        <v>2072</v>
      </c>
      <c r="C368" t="s">
        <v>35</v>
      </c>
      <c r="D368" t="s">
        <v>36</v>
      </c>
      <c r="E368" t="s">
        <v>27</v>
      </c>
      <c r="F368">
        <v>130</v>
      </c>
      <c r="G368" s="6">
        <v>12763.43</v>
      </c>
      <c r="H368" s="6">
        <v>12763.43</v>
      </c>
      <c r="I368" t="s">
        <v>370</v>
      </c>
      <c r="J368" t="s">
        <v>28</v>
      </c>
      <c r="K368" t="s">
        <v>121</v>
      </c>
      <c r="L368" s="8">
        <v>1593</v>
      </c>
      <c r="M368">
        <f t="shared" si="15"/>
        <v>0.30170454545454545</v>
      </c>
      <c r="N368">
        <v>102</v>
      </c>
      <c r="O368">
        <f t="shared" si="16"/>
        <v>30.773863636363636</v>
      </c>
      <c r="R368" s="7">
        <v>6.5903408079575898E-2</v>
      </c>
      <c r="S368">
        <f t="shared" si="17"/>
        <v>2.028102493412494</v>
      </c>
    </row>
    <row r="369" spans="1:19" x14ac:dyDescent="0.25">
      <c r="A369">
        <v>71185</v>
      </c>
      <c r="B369">
        <v>18576</v>
      </c>
      <c r="C369" t="s">
        <v>34</v>
      </c>
      <c r="D369" t="s">
        <v>35</v>
      </c>
      <c r="E369" t="s">
        <v>27</v>
      </c>
      <c r="F369">
        <v>130</v>
      </c>
      <c r="G369" s="6">
        <v>12763.92</v>
      </c>
      <c r="H369" s="6">
        <v>12763.92</v>
      </c>
      <c r="I369" t="s">
        <v>370</v>
      </c>
      <c r="J369" t="s">
        <v>28</v>
      </c>
      <c r="K369" t="s">
        <v>121</v>
      </c>
      <c r="L369" s="8">
        <v>1684</v>
      </c>
      <c r="M369">
        <f t="shared" si="15"/>
        <v>0.31893939393939397</v>
      </c>
      <c r="N369">
        <v>102</v>
      </c>
      <c r="O369">
        <f t="shared" si="16"/>
        <v>32.531818181818181</v>
      </c>
      <c r="R369" s="7">
        <v>6.590087808330837E-2</v>
      </c>
      <c r="S369">
        <f t="shared" si="17"/>
        <v>2.1438753838283544</v>
      </c>
    </row>
    <row r="370" spans="1:19" x14ac:dyDescent="0.25">
      <c r="A370">
        <v>71176</v>
      </c>
      <c r="B370">
        <v>2071</v>
      </c>
      <c r="C370" t="s">
        <v>33</v>
      </c>
      <c r="D370" t="s">
        <v>34</v>
      </c>
      <c r="E370" t="s">
        <v>27</v>
      </c>
      <c r="F370">
        <v>130</v>
      </c>
      <c r="G370" s="6">
        <v>12764</v>
      </c>
      <c r="H370" s="6">
        <v>12764</v>
      </c>
      <c r="I370" t="s">
        <v>370</v>
      </c>
      <c r="J370" t="s">
        <v>28</v>
      </c>
      <c r="K370" t="s">
        <v>121</v>
      </c>
      <c r="L370" s="8">
        <v>1617</v>
      </c>
      <c r="M370">
        <f t="shared" si="15"/>
        <v>0.30625000000000002</v>
      </c>
      <c r="N370">
        <v>102</v>
      </c>
      <c r="O370">
        <f t="shared" si="16"/>
        <v>31.237500000000001</v>
      </c>
      <c r="R370" s="7">
        <v>6.590046504113925E-2</v>
      </c>
      <c r="S370">
        <f t="shared" si="17"/>
        <v>2.0585657767225873</v>
      </c>
    </row>
    <row r="371" spans="1:19" x14ac:dyDescent="0.25">
      <c r="A371">
        <v>71183</v>
      </c>
      <c r="B371">
        <v>40735</v>
      </c>
      <c r="C371" t="s">
        <v>84</v>
      </c>
      <c r="D371" t="s">
        <v>33</v>
      </c>
      <c r="E371" t="s">
        <v>27</v>
      </c>
      <c r="F371">
        <v>130</v>
      </c>
      <c r="G371" s="6">
        <v>12764.08</v>
      </c>
      <c r="H371" s="6">
        <v>12764.08</v>
      </c>
      <c r="I371" t="s">
        <v>370</v>
      </c>
      <c r="J371" t="s">
        <v>28</v>
      </c>
      <c r="K371" t="s">
        <v>121</v>
      </c>
      <c r="L371" s="8">
        <v>1656</v>
      </c>
      <c r="M371">
        <f t="shared" si="15"/>
        <v>0.31363636363636366</v>
      </c>
      <c r="N371">
        <v>102</v>
      </c>
      <c r="O371">
        <f t="shared" si="16"/>
        <v>31.990909090909092</v>
      </c>
      <c r="R371" s="7">
        <v>6.5900052004147697E-2</v>
      </c>
      <c r="S371">
        <f t="shared" si="17"/>
        <v>2.1082025727508706</v>
      </c>
    </row>
    <row r="372" spans="1:19" x14ac:dyDescent="0.25">
      <c r="A372">
        <v>71190</v>
      </c>
      <c r="B372">
        <v>35193</v>
      </c>
      <c r="C372" t="s">
        <v>66</v>
      </c>
      <c r="D372" t="s">
        <v>84</v>
      </c>
      <c r="E372" t="s">
        <v>27</v>
      </c>
      <c r="F372">
        <v>130</v>
      </c>
      <c r="G372" s="6">
        <v>12764.16</v>
      </c>
      <c r="H372" s="6">
        <v>12764.16</v>
      </c>
      <c r="I372" t="s">
        <v>370</v>
      </c>
      <c r="J372" t="s">
        <v>28</v>
      </c>
      <c r="K372" t="s">
        <v>121</v>
      </c>
      <c r="L372" s="8">
        <v>1755</v>
      </c>
      <c r="M372">
        <f t="shared" si="15"/>
        <v>0.33238636363636365</v>
      </c>
      <c r="N372">
        <v>102</v>
      </c>
      <c r="O372">
        <f t="shared" si="16"/>
        <v>33.903409090909093</v>
      </c>
      <c r="R372" s="7">
        <v>6.5899638972333585E-2</v>
      </c>
      <c r="S372">
        <f t="shared" si="17"/>
        <v>2.2342224190222417</v>
      </c>
    </row>
    <row r="373" spans="1:19" x14ac:dyDescent="0.25">
      <c r="A373">
        <v>69928</v>
      </c>
      <c r="B373">
        <v>17195</v>
      </c>
      <c r="C373" t="s">
        <v>65</v>
      </c>
      <c r="D373" t="s">
        <v>66</v>
      </c>
      <c r="E373" t="s">
        <v>27</v>
      </c>
      <c r="F373">
        <v>130</v>
      </c>
      <c r="G373" s="6">
        <v>12764.24</v>
      </c>
      <c r="H373" s="6">
        <v>12764.24</v>
      </c>
      <c r="I373" t="s">
        <v>370</v>
      </c>
      <c r="J373" t="s">
        <v>28</v>
      </c>
      <c r="K373" t="s">
        <v>121</v>
      </c>
      <c r="L373">
        <v>559</v>
      </c>
      <c r="M373">
        <f t="shared" si="15"/>
        <v>0.10587121212121212</v>
      </c>
      <c r="N373">
        <v>102</v>
      </c>
      <c r="O373">
        <f t="shared" si="16"/>
        <v>10.798863636363636</v>
      </c>
      <c r="R373" s="7">
        <v>6.5899225945696846E-2</v>
      </c>
      <c r="S373">
        <f t="shared" si="17"/>
        <v>0.71163675472949672</v>
      </c>
    </row>
    <row r="374" spans="1:19" x14ac:dyDescent="0.25">
      <c r="A374">
        <v>70985</v>
      </c>
      <c r="B374">
        <v>347060</v>
      </c>
      <c r="C374" t="s">
        <v>96</v>
      </c>
      <c r="D374" t="s">
        <v>65</v>
      </c>
      <c r="F374">
        <v>130</v>
      </c>
      <c r="G374" s="6">
        <v>12764.32</v>
      </c>
      <c r="H374" s="6">
        <v>12764.32</v>
      </c>
      <c r="I374" t="s">
        <v>370</v>
      </c>
      <c r="J374" t="s">
        <v>28</v>
      </c>
      <c r="K374" t="s">
        <v>121</v>
      </c>
      <c r="L374" s="8">
        <v>1049</v>
      </c>
      <c r="M374">
        <f t="shared" si="15"/>
        <v>0.19867424242424242</v>
      </c>
      <c r="N374">
        <v>102</v>
      </c>
      <c r="O374">
        <f t="shared" si="16"/>
        <v>20.264772727272728</v>
      </c>
      <c r="R374" s="7">
        <v>6.5898812924237368E-2</v>
      </c>
      <c r="S374">
        <f t="shared" si="17"/>
        <v>1.335424466906733</v>
      </c>
    </row>
    <row r="375" spans="1:19" x14ac:dyDescent="0.25">
      <c r="A375">
        <v>1596</v>
      </c>
      <c r="B375">
        <v>346291</v>
      </c>
      <c r="C375" t="s">
        <v>69</v>
      </c>
      <c r="D375" t="s">
        <v>95</v>
      </c>
      <c r="E375" t="s">
        <v>70</v>
      </c>
      <c r="F375">
        <v>130</v>
      </c>
      <c r="G375" s="6">
        <v>13488.26</v>
      </c>
      <c r="H375" s="6">
        <v>13488.26</v>
      </c>
      <c r="I375" t="s">
        <v>2138</v>
      </c>
      <c r="J375" t="s">
        <v>28</v>
      </c>
      <c r="K375" t="s">
        <v>121</v>
      </c>
      <c r="L375">
        <v>2</v>
      </c>
      <c r="M375">
        <v>3.7878787878787879E-4</v>
      </c>
      <c r="N375">
        <v>102</v>
      </c>
      <c r="O375">
        <v>3.8636363636363635E-2</v>
      </c>
      <c r="R375" s="7">
        <v>6.2386498601686657E-2</v>
      </c>
      <c r="S375">
        <f t="shared" si="17"/>
        <v>2.410387445974257E-3</v>
      </c>
    </row>
    <row r="376" spans="1:19" x14ac:dyDescent="0.25">
      <c r="A376">
        <v>58198</v>
      </c>
      <c r="B376">
        <v>347057</v>
      </c>
      <c r="C376" t="s">
        <v>95</v>
      </c>
      <c r="D376" t="s">
        <v>96</v>
      </c>
      <c r="E376" t="s">
        <v>27</v>
      </c>
      <c r="F376">
        <v>130</v>
      </c>
      <c r="G376" s="6">
        <v>13488.18</v>
      </c>
      <c r="H376" s="6">
        <v>13488.18</v>
      </c>
      <c r="I376" t="s">
        <v>401</v>
      </c>
      <c r="J376" t="s">
        <v>28</v>
      </c>
      <c r="K376" t="s">
        <v>121</v>
      </c>
      <c r="L376">
        <v>199</v>
      </c>
      <c r="M376">
        <f>L376/5280</f>
        <v>3.7689393939393939E-2</v>
      </c>
      <c r="N376">
        <v>102</v>
      </c>
      <c r="O376">
        <f>M376*N376</f>
        <v>3.8443181818181817</v>
      </c>
      <c r="R376" s="7">
        <v>6.2362270950202428E-2</v>
      </c>
      <c r="S376">
        <f t="shared" si="17"/>
        <v>0.23974041207333502</v>
      </c>
    </row>
    <row r="377" spans="1:19" x14ac:dyDescent="0.25">
      <c r="A377">
        <v>47767</v>
      </c>
      <c r="B377">
        <v>348445</v>
      </c>
      <c r="C377" t="s">
        <v>97</v>
      </c>
      <c r="D377" t="s">
        <v>89</v>
      </c>
      <c r="F377">
        <v>130</v>
      </c>
      <c r="G377" s="6">
        <v>16322</v>
      </c>
      <c r="H377" s="6">
        <v>16322</v>
      </c>
      <c r="I377" t="s">
        <v>401</v>
      </c>
      <c r="J377" t="s">
        <v>28</v>
      </c>
      <c r="K377" t="s">
        <v>121</v>
      </c>
      <c r="L377">
        <v>90</v>
      </c>
      <c r="M377">
        <f>L377/5280</f>
        <v>1.7045454545454544E-2</v>
      </c>
      <c r="N377">
        <v>78</v>
      </c>
      <c r="O377">
        <f>M377*N377</f>
        <v>1.3295454545454544</v>
      </c>
      <c r="R377" s="7">
        <v>5.1534955016854643E-2</v>
      </c>
      <c r="S377">
        <f t="shared" si="17"/>
        <v>6.8518065192863548E-2</v>
      </c>
    </row>
    <row r="378" spans="1:19" x14ac:dyDescent="0.25">
      <c r="A378">
        <v>1543</v>
      </c>
      <c r="B378">
        <v>346311</v>
      </c>
      <c r="C378" t="s">
        <v>98</v>
      </c>
      <c r="D378" t="s">
        <v>97</v>
      </c>
      <c r="E378" t="s">
        <v>94</v>
      </c>
      <c r="F378">
        <v>130</v>
      </c>
      <c r="G378" s="6">
        <v>16901.150000000001</v>
      </c>
      <c r="H378" s="6">
        <v>16901.150000000001</v>
      </c>
      <c r="I378" t="s">
        <v>2144</v>
      </c>
      <c r="J378" t="s">
        <v>28</v>
      </c>
      <c r="K378" t="s">
        <v>121</v>
      </c>
      <c r="L378">
        <v>2</v>
      </c>
      <c r="M378">
        <v>3.7878787878787879E-4</v>
      </c>
      <c r="N378">
        <v>78</v>
      </c>
      <c r="O378">
        <v>2.9545454545454545E-2</v>
      </c>
      <c r="R378" s="7">
        <v>4.9788642407716986E-2</v>
      </c>
      <c r="S378">
        <f t="shared" si="17"/>
        <v>1.4710280711370928E-3</v>
      </c>
    </row>
    <row r="379" spans="1:19" x14ac:dyDescent="0.25">
      <c r="A379">
        <v>71200</v>
      </c>
      <c r="B379">
        <v>21275</v>
      </c>
      <c r="C379" t="s">
        <v>67</v>
      </c>
      <c r="D379" t="s">
        <v>69</v>
      </c>
      <c r="E379" t="s">
        <v>70</v>
      </c>
      <c r="F379">
        <v>130</v>
      </c>
      <c r="G379" s="6">
        <v>16899.060000000001</v>
      </c>
      <c r="H379" s="6">
        <v>16899.060000000001</v>
      </c>
      <c r="I379" t="s">
        <v>401</v>
      </c>
      <c r="J379" t="s">
        <v>28</v>
      </c>
      <c r="K379" t="s">
        <v>121</v>
      </c>
      <c r="L379" s="8">
        <v>2077</v>
      </c>
      <c r="M379">
        <f t="shared" ref="M379:M410" si="18">L379/5280</f>
        <v>0.39337121212121212</v>
      </c>
      <c r="N379">
        <v>102</v>
      </c>
      <c r="O379">
        <f t="shared" ref="O379:O410" si="19">M379*N379</f>
        <v>40.123863636363637</v>
      </c>
      <c r="R379" s="7">
        <v>4.9775167126757426E-2</v>
      </c>
      <c r="S379">
        <f t="shared" si="17"/>
        <v>1.9971720182712249</v>
      </c>
    </row>
    <row r="380" spans="1:19" x14ac:dyDescent="0.25">
      <c r="A380">
        <v>71064</v>
      </c>
      <c r="B380">
        <v>17784</v>
      </c>
      <c r="C380" t="s">
        <v>43</v>
      </c>
      <c r="D380" t="s">
        <v>67</v>
      </c>
      <c r="F380">
        <v>130</v>
      </c>
      <c r="G380" s="6">
        <v>16899.14</v>
      </c>
      <c r="H380" s="6">
        <v>16899.14</v>
      </c>
      <c r="I380" t="s">
        <v>401</v>
      </c>
      <c r="J380" t="s">
        <v>28</v>
      </c>
      <c r="K380" t="s">
        <v>121</v>
      </c>
      <c r="L380" s="8">
        <v>1224</v>
      </c>
      <c r="M380">
        <f t="shared" si="18"/>
        <v>0.23181818181818181</v>
      </c>
      <c r="N380">
        <v>102</v>
      </c>
      <c r="O380">
        <f t="shared" si="19"/>
        <v>23.645454545454545</v>
      </c>
      <c r="R380" s="7">
        <v>4.9774931492673681E-2</v>
      </c>
      <c r="S380">
        <f t="shared" si="17"/>
        <v>1.1769508801131294</v>
      </c>
    </row>
    <row r="381" spans="1:19" x14ac:dyDescent="0.25">
      <c r="A381">
        <v>71027</v>
      </c>
      <c r="B381">
        <v>6737</v>
      </c>
      <c r="C381" t="s">
        <v>42</v>
      </c>
      <c r="D381" t="s">
        <v>43</v>
      </c>
      <c r="F381">
        <v>130</v>
      </c>
      <c r="G381" s="6">
        <v>16899.22</v>
      </c>
      <c r="H381" s="6">
        <v>16899.22</v>
      </c>
      <c r="I381" t="s">
        <v>401</v>
      </c>
      <c r="J381" t="s">
        <v>28</v>
      </c>
      <c r="K381" t="s">
        <v>121</v>
      </c>
      <c r="L381" s="8">
        <v>1123</v>
      </c>
      <c r="M381">
        <f t="shared" si="18"/>
        <v>0.21268939393939393</v>
      </c>
      <c r="N381">
        <v>78</v>
      </c>
      <c r="O381">
        <f t="shared" si="19"/>
        <v>16.589772727272727</v>
      </c>
      <c r="R381" s="7">
        <v>4.9774695860820874E-2</v>
      </c>
      <c r="S381">
        <f t="shared" si="17"/>
        <v>0.82575089190014084</v>
      </c>
    </row>
    <row r="382" spans="1:19" x14ac:dyDescent="0.25">
      <c r="A382">
        <v>71066</v>
      </c>
      <c r="B382">
        <v>10862</v>
      </c>
      <c r="C382" t="s">
        <v>51</v>
      </c>
      <c r="D382" t="s">
        <v>42</v>
      </c>
      <c r="F382">
        <v>130</v>
      </c>
      <c r="G382" s="6">
        <v>16899.3</v>
      </c>
      <c r="H382" s="6">
        <v>16899.3</v>
      </c>
      <c r="I382" t="s">
        <v>401</v>
      </c>
      <c r="J382" t="s">
        <v>28</v>
      </c>
      <c r="K382" t="s">
        <v>121</v>
      </c>
      <c r="L382" s="8">
        <v>1185</v>
      </c>
      <c r="M382">
        <f t="shared" si="18"/>
        <v>0.22443181818181818</v>
      </c>
      <c r="N382">
        <v>78</v>
      </c>
      <c r="O382">
        <f t="shared" si="19"/>
        <v>17.505681818181817</v>
      </c>
      <c r="R382" s="7">
        <v>4.9774460231199011E-2</v>
      </c>
      <c r="S382">
        <f t="shared" si="17"/>
        <v>0.8713358634791144</v>
      </c>
    </row>
    <row r="383" spans="1:19" x14ac:dyDescent="0.25">
      <c r="A383">
        <v>69850</v>
      </c>
      <c r="B383">
        <v>38626</v>
      </c>
      <c r="C383" t="s">
        <v>88</v>
      </c>
      <c r="D383" t="s">
        <v>51</v>
      </c>
      <c r="F383">
        <v>130</v>
      </c>
      <c r="G383" s="6">
        <v>16899.38</v>
      </c>
      <c r="H383" s="6">
        <v>16899.38</v>
      </c>
      <c r="I383" t="s">
        <v>401</v>
      </c>
      <c r="J383" t="s">
        <v>28</v>
      </c>
      <c r="K383" t="s">
        <v>121</v>
      </c>
      <c r="L383">
        <v>635</v>
      </c>
      <c r="M383">
        <f t="shared" si="18"/>
        <v>0.12026515151515152</v>
      </c>
      <c r="N383">
        <v>78</v>
      </c>
      <c r="O383">
        <f t="shared" si="19"/>
        <v>9.3806818181818183</v>
      </c>
      <c r="R383" s="7">
        <v>4.977422460380803E-2</v>
      </c>
      <c r="S383">
        <f t="shared" si="17"/>
        <v>0.46691616375504014</v>
      </c>
    </row>
    <row r="384" spans="1:19" x14ac:dyDescent="0.25">
      <c r="A384">
        <v>70739</v>
      </c>
      <c r="B384">
        <v>346711</v>
      </c>
      <c r="C384" t="s">
        <v>45</v>
      </c>
      <c r="D384" t="s">
        <v>88</v>
      </c>
      <c r="E384" t="s">
        <v>94</v>
      </c>
      <c r="F384">
        <v>130</v>
      </c>
      <c r="G384" s="6">
        <v>16899.46</v>
      </c>
      <c r="H384" s="6">
        <v>16899.46</v>
      </c>
      <c r="I384" t="s">
        <v>401</v>
      </c>
      <c r="J384" t="s">
        <v>28</v>
      </c>
      <c r="K384" t="s">
        <v>121</v>
      </c>
      <c r="L384">
        <v>805</v>
      </c>
      <c r="M384">
        <f t="shared" si="18"/>
        <v>0.15246212121212122</v>
      </c>
      <c r="N384">
        <v>78</v>
      </c>
      <c r="O384">
        <f t="shared" si="19"/>
        <v>11.892045454545455</v>
      </c>
      <c r="R384" s="7">
        <v>4.9773988978647925E-2</v>
      </c>
      <c r="S384">
        <f t="shared" si="17"/>
        <v>0.59191453938812566</v>
      </c>
    </row>
    <row r="385" spans="1:19" x14ac:dyDescent="0.25">
      <c r="A385">
        <v>70804</v>
      </c>
      <c r="B385">
        <v>6738</v>
      </c>
      <c r="C385" t="s">
        <v>44</v>
      </c>
      <c r="D385" t="s">
        <v>45</v>
      </c>
      <c r="F385">
        <v>130</v>
      </c>
      <c r="G385" s="6">
        <v>16899.62</v>
      </c>
      <c r="H385" s="6">
        <v>16899.62</v>
      </c>
      <c r="I385" t="s">
        <v>401</v>
      </c>
      <c r="J385" t="s">
        <v>28</v>
      </c>
      <c r="K385" t="s">
        <v>121</v>
      </c>
      <c r="L385">
        <v>912</v>
      </c>
      <c r="M385">
        <f t="shared" si="18"/>
        <v>0.17272727272727273</v>
      </c>
      <c r="N385">
        <v>78</v>
      </c>
      <c r="O385">
        <f t="shared" si="19"/>
        <v>13.472727272727273</v>
      </c>
      <c r="R385" s="7">
        <v>4.9773517735020166E-2</v>
      </c>
      <c r="S385">
        <f t="shared" si="17"/>
        <v>0.6705850298481808</v>
      </c>
    </row>
    <row r="386" spans="1:19" x14ac:dyDescent="0.25">
      <c r="A386">
        <v>68352</v>
      </c>
      <c r="B386">
        <v>346307</v>
      </c>
      <c r="C386" t="s">
        <v>55</v>
      </c>
      <c r="D386" t="s">
        <v>44</v>
      </c>
      <c r="E386" t="s">
        <v>94</v>
      </c>
      <c r="F386">
        <v>130</v>
      </c>
      <c r="G386" s="6">
        <v>16899.71</v>
      </c>
      <c r="H386" s="6">
        <v>16899.71</v>
      </c>
      <c r="I386" t="s">
        <v>401</v>
      </c>
      <c r="J386" t="s">
        <v>28</v>
      </c>
      <c r="K386" t="s">
        <v>121</v>
      </c>
      <c r="L386">
        <v>450</v>
      </c>
      <c r="M386">
        <f t="shared" si="18"/>
        <v>8.5227272727272721E-2</v>
      </c>
      <c r="N386">
        <v>78</v>
      </c>
      <c r="O386">
        <f t="shared" si="19"/>
        <v>6.6477272727272725</v>
      </c>
      <c r="R386" s="7">
        <v>4.9773252664400837E-2</v>
      </c>
      <c r="S386">
        <f t="shared" ref="S386:S449" si="20">R386*O386</f>
        <v>0.33087900918948282</v>
      </c>
    </row>
    <row r="387" spans="1:19" x14ac:dyDescent="0.25">
      <c r="A387">
        <v>71111</v>
      </c>
      <c r="B387">
        <v>12232</v>
      </c>
      <c r="C387" t="s">
        <v>54</v>
      </c>
      <c r="D387" t="s">
        <v>55</v>
      </c>
      <c r="F387">
        <v>130</v>
      </c>
      <c r="G387" s="6">
        <v>16899.78</v>
      </c>
      <c r="H387" s="6">
        <v>16899.78</v>
      </c>
      <c r="I387" t="s">
        <v>401</v>
      </c>
      <c r="J387" t="s">
        <v>28</v>
      </c>
      <c r="K387" t="s">
        <v>121</v>
      </c>
      <c r="L387" s="8">
        <v>1353</v>
      </c>
      <c r="M387">
        <f t="shared" si="18"/>
        <v>0.25624999999999998</v>
      </c>
      <c r="N387">
        <v>78</v>
      </c>
      <c r="O387">
        <f t="shared" si="19"/>
        <v>19.987499999999997</v>
      </c>
      <c r="R387" s="7">
        <v>4.9773046500315478E-2</v>
      </c>
      <c r="S387">
        <f t="shared" si="20"/>
        <v>0.99483876692505546</v>
      </c>
    </row>
    <row r="388" spans="1:19" x14ac:dyDescent="0.25">
      <c r="A388">
        <v>71005</v>
      </c>
      <c r="B388">
        <v>346886</v>
      </c>
      <c r="C388" t="s">
        <v>92</v>
      </c>
      <c r="D388" t="s">
        <v>54</v>
      </c>
      <c r="F388">
        <v>130</v>
      </c>
      <c r="G388" s="6">
        <v>16899.86</v>
      </c>
      <c r="H388" s="6">
        <v>16899.86</v>
      </c>
      <c r="I388" t="s">
        <v>401</v>
      </c>
      <c r="J388" t="s">
        <v>28</v>
      </c>
      <c r="K388" t="s">
        <v>121</v>
      </c>
      <c r="L388" s="8">
        <v>1057</v>
      </c>
      <c r="M388">
        <f t="shared" si="18"/>
        <v>0.20018939393939394</v>
      </c>
      <c r="N388">
        <v>78</v>
      </c>
      <c r="O388">
        <f t="shared" si="19"/>
        <v>15.614772727272728</v>
      </c>
      <c r="R388" s="7">
        <v>4.97728108863092E-2</v>
      </c>
      <c r="S388">
        <f t="shared" si="20"/>
        <v>0.77719112998724404</v>
      </c>
    </row>
    <row r="389" spans="1:19" x14ac:dyDescent="0.25">
      <c r="A389">
        <v>71215</v>
      </c>
      <c r="B389">
        <v>43827</v>
      </c>
      <c r="C389" t="s">
        <v>91</v>
      </c>
      <c r="D389" t="s">
        <v>92</v>
      </c>
      <c r="F389">
        <v>130</v>
      </c>
      <c r="G389" s="6">
        <v>16899.939999999999</v>
      </c>
      <c r="H389" s="6">
        <v>16899.939999999999</v>
      </c>
      <c r="I389" t="s">
        <v>401</v>
      </c>
      <c r="J389" t="s">
        <v>28</v>
      </c>
      <c r="K389" t="s">
        <v>121</v>
      </c>
      <c r="L389" s="8">
        <v>2139</v>
      </c>
      <c r="M389">
        <f t="shared" si="18"/>
        <v>0.40511363636363634</v>
      </c>
      <c r="N389">
        <v>78</v>
      </c>
      <c r="O389">
        <f t="shared" si="19"/>
        <v>31.598863636363635</v>
      </c>
      <c r="R389" s="7">
        <v>4.9772575274533611E-2</v>
      </c>
      <c r="S389">
        <f t="shared" si="20"/>
        <v>1.5727568189306318</v>
      </c>
    </row>
    <row r="390" spans="1:19" x14ac:dyDescent="0.25">
      <c r="A390">
        <v>71207</v>
      </c>
      <c r="B390">
        <v>43209</v>
      </c>
      <c r="C390" t="s">
        <v>90</v>
      </c>
      <c r="D390" t="s">
        <v>91</v>
      </c>
      <c r="F390">
        <v>130</v>
      </c>
      <c r="G390" s="6">
        <v>16900.03</v>
      </c>
      <c r="H390" s="6">
        <v>16900.03</v>
      </c>
      <c r="I390" t="s">
        <v>401</v>
      </c>
      <c r="J390" t="s">
        <v>28</v>
      </c>
      <c r="K390" t="s">
        <v>121</v>
      </c>
      <c r="L390" s="8">
        <v>2082</v>
      </c>
      <c r="M390">
        <f t="shared" si="18"/>
        <v>0.39431818181818185</v>
      </c>
      <c r="N390">
        <v>78</v>
      </c>
      <c r="O390">
        <f t="shared" si="19"/>
        <v>30.756818181818183</v>
      </c>
      <c r="R390" s="7">
        <v>4.977231021395237E-2</v>
      </c>
      <c r="S390">
        <f t="shared" si="20"/>
        <v>1.5308378957395852</v>
      </c>
    </row>
    <row r="391" spans="1:19" x14ac:dyDescent="0.25">
      <c r="A391">
        <v>71166</v>
      </c>
      <c r="B391">
        <v>43158</v>
      </c>
      <c r="C391" t="s">
        <v>89</v>
      </c>
      <c r="D391" t="s">
        <v>90</v>
      </c>
      <c r="F391">
        <v>130</v>
      </c>
      <c r="G391" s="6">
        <v>16900.099999999999</v>
      </c>
      <c r="H391" s="6">
        <v>16900.099999999999</v>
      </c>
      <c r="I391" t="s">
        <v>401</v>
      </c>
      <c r="J391" t="s">
        <v>28</v>
      </c>
      <c r="K391" t="s">
        <v>121</v>
      </c>
      <c r="L391" s="8">
        <v>1694</v>
      </c>
      <c r="M391">
        <f t="shared" si="18"/>
        <v>0.32083333333333336</v>
      </c>
      <c r="N391">
        <v>78</v>
      </c>
      <c r="O391">
        <f t="shared" si="19"/>
        <v>25.025000000000002</v>
      </c>
      <c r="R391" s="7">
        <v>4.9772104057674307E-2</v>
      </c>
      <c r="S391">
        <f t="shared" si="20"/>
        <v>1.2455469040432996</v>
      </c>
    </row>
    <row r="392" spans="1:19" x14ac:dyDescent="0.25">
      <c r="A392">
        <v>70406</v>
      </c>
      <c r="B392">
        <v>348446</v>
      </c>
      <c r="C392" t="s">
        <v>30</v>
      </c>
      <c r="D392" t="s">
        <v>98</v>
      </c>
      <c r="F392">
        <v>130</v>
      </c>
      <c r="G392" s="6">
        <v>16901.23</v>
      </c>
      <c r="H392" s="6">
        <v>16901.23</v>
      </c>
      <c r="I392" t="s">
        <v>401</v>
      </c>
      <c r="J392" t="s">
        <v>28</v>
      </c>
      <c r="K392" t="s">
        <v>121</v>
      </c>
      <c r="L392">
        <v>704</v>
      </c>
      <c r="M392">
        <f t="shared" si="18"/>
        <v>0.13333333333333333</v>
      </c>
      <c r="N392">
        <v>78</v>
      </c>
      <c r="O392">
        <f t="shared" si="19"/>
        <v>10.4</v>
      </c>
      <c r="R392" s="7">
        <v>4.9768776342615388E-2</v>
      </c>
      <c r="S392">
        <f t="shared" si="20"/>
        <v>0.51759527396320004</v>
      </c>
    </row>
    <row r="393" spans="1:19" x14ac:dyDescent="0.25">
      <c r="A393">
        <v>26460</v>
      </c>
      <c r="B393">
        <v>9608</v>
      </c>
      <c r="C393" t="s">
        <v>495</v>
      </c>
      <c r="D393" t="s">
        <v>496</v>
      </c>
      <c r="E393" t="s">
        <v>94</v>
      </c>
      <c r="F393">
        <v>75</v>
      </c>
      <c r="G393">
        <v>-645.75</v>
      </c>
      <c r="H393">
        <v>645.75</v>
      </c>
      <c r="I393" t="s">
        <v>374</v>
      </c>
      <c r="J393" t="s">
        <v>28</v>
      </c>
      <c r="K393" t="s">
        <v>121</v>
      </c>
      <c r="L393">
        <v>19</v>
      </c>
      <c r="M393">
        <f t="shared" si="18"/>
        <v>3.5984848484848487E-3</v>
      </c>
      <c r="N393">
        <v>20</v>
      </c>
      <c r="O393">
        <f t="shared" si="19"/>
        <v>7.1969696969696975E-2</v>
      </c>
      <c r="R393" s="7">
        <v>4.8420722841657E-2</v>
      </c>
      <c r="S393">
        <f t="shared" si="20"/>
        <v>3.484824749967739E-3</v>
      </c>
    </row>
    <row r="394" spans="1:19" x14ac:dyDescent="0.25">
      <c r="A394">
        <v>41649</v>
      </c>
      <c r="B394">
        <v>15490</v>
      </c>
      <c r="C394" t="s">
        <v>551</v>
      </c>
      <c r="D394" t="s">
        <v>495</v>
      </c>
      <c r="E394" t="s">
        <v>94</v>
      </c>
      <c r="F394">
        <v>75</v>
      </c>
      <c r="G394">
        <v>-656.92</v>
      </c>
      <c r="H394">
        <v>656.92</v>
      </c>
      <c r="I394" t="s">
        <v>374</v>
      </c>
      <c r="J394" t="s">
        <v>28</v>
      </c>
      <c r="K394" t="s">
        <v>121</v>
      </c>
      <c r="L394">
        <v>52</v>
      </c>
      <c r="M394">
        <f t="shared" si="18"/>
        <v>9.8484848484848477E-3</v>
      </c>
      <c r="N394">
        <v>20</v>
      </c>
      <c r="O394">
        <f t="shared" si="19"/>
        <v>0.19696969696969696</v>
      </c>
      <c r="R394" s="7">
        <v>4.8420545880776975E-2</v>
      </c>
      <c r="S394">
        <f t="shared" si="20"/>
        <v>9.5373802492439499E-3</v>
      </c>
    </row>
    <row r="395" spans="1:19" x14ac:dyDescent="0.25">
      <c r="A395">
        <v>61916</v>
      </c>
      <c r="B395">
        <v>34498</v>
      </c>
      <c r="C395" t="s">
        <v>496</v>
      </c>
      <c r="D395" t="s">
        <v>599</v>
      </c>
      <c r="E395" t="s">
        <v>94</v>
      </c>
      <c r="F395">
        <v>75</v>
      </c>
      <c r="G395">
        <v>-647.20000000000005</v>
      </c>
      <c r="H395">
        <v>647.20000000000005</v>
      </c>
      <c r="I395" t="s">
        <v>374</v>
      </c>
      <c r="J395" t="s">
        <v>28</v>
      </c>
      <c r="K395" t="s">
        <v>121</v>
      </c>
      <c r="L395">
        <v>236</v>
      </c>
      <c r="M395">
        <f t="shared" si="18"/>
        <v>4.46969696969697E-2</v>
      </c>
      <c r="N395">
        <v>20</v>
      </c>
      <c r="O395">
        <f t="shared" si="19"/>
        <v>0.89393939393939403</v>
      </c>
      <c r="R395" s="7">
        <v>4.8312240072620527E-2</v>
      </c>
      <c r="S395">
        <f t="shared" si="20"/>
        <v>4.3188214610372901E-2</v>
      </c>
    </row>
    <row r="396" spans="1:19" x14ac:dyDescent="0.25">
      <c r="A396">
        <v>31213</v>
      </c>
      <c r="B396">
        <v>21360</v>
      </c>
      <c r="C396" t="s">
        <v>545</v>
      </c>
      <c r="D396" t="s">
        <v>599</v>
      </c>
      <c r="E396" t="s">
        <v>94</v>
      </c>
      <c r="F396">
        <v>75</v>
      </c>
      <c r="G396">
        <v>667.78</v>
      </c>
      <c r="H396">
        <v>667.78</v>
      </c>
      <c r="I396" t="s">
        <v>374</v>
      </c>
      <c r="J396" t="s">
        <v>28</v>
      </c>
      <c r="K396" t="s">
        <v>121</v>
      </c>
      <c r="L396">
        <v>27</v>
      </c>
      <c r="M396">
        <f t="shared" si="18"/>
        <v>5.1136363636363636E-3</v>
      </c>
      <c r="N396">
        <v>20</v>
      </c>
      <c r="O396">
        <f t="shared" si="19"/>
        <v>0.10227272727272727</v>
      </c>
      <c r="R396" s="7">
        <v>4.6823327705232273E-2</v>
      </c>
      <c r="S396">
        <f t="shared" si="20"/>
        <v>4.788749424398755E-3</v>
      </c>
    </row>
    <row r="397" spans="1:19" x14ac:dyDescent="0.25">
      <c r="A397">
        <v>43134</v>
      </c>
      <c r="B397">
        <v>15221</v>
      </c>
      <c r="C397" t="s">
        <v>498</v>
      </c>
      <c r="D397" t="s">
        <v>545</v>
      </c>
      <c r="E397" t="s">
        <v>94</v>
      </c>
      <c r="F397">
        <v>120</v>
      </c>
      <c r="G397">
        <v>668.67</v>
      </c>
      <c r="H397">
        <v>668.67</v>
      </c>
      <c r="I397" t="s">
        <v>374</v>
      </c>
      <c r="J397" t="s">
        <v>28</v>
      </c>
      <c r="K397" t="s">
        <v>121</v>
      </c>
      <c r="L397">
        <v>59</v>
      </c>
      <c r="M397">
        <f t="shared" si="18"/>
        <v>1.1174242424242425E-2</v>
      </c>
      <c r="N397">
        <v>20</v>
      </c>
      <c r="O397">
        <f t="shared" si="19"/>
        <v>0.22348484848484851</v>
      </c>
      <c r="R397" s="7">
        <v>4.6761005839950957E-2</v>
      </c>
      <c r="S397">
        <f t="shared" si="20"/>
        <v>1.0450376305140556E-2</v>
      </c>
    </row>
    <row r="398" spans="1:19" x14ac:dyDescent="0.25">
      <c r="A398">
        <v>61263</v>
      </c>
      <c r="B398">
        <v>9692</v>
      </c>
      <c r="C398" t="s">
        <v>497</v>
      </c>
      <c r="D398" t="s">
        <v>498</v>
      </c>
      <c r="E398" t="s">
        <v>94</v>
      </c>
      <c r="F398">
        <v>79</v>
      </c>
      <c r="G398">
        <v>672.89</v>
      </c>
      <c r="H398">
        <v>672.89</v>
      </c>
      <c r="I398" t="s">
        <v>374</v>
      </c>
      <c r="J398" t="s">
        <v>28</v>
      </c>
      <c r="K398" t="s">
        <v>121</v>
      </c>
      <c r="L398">
        <v>229</v>
      </c>
      <c r="M398">
        <f t="shared" si="18"/>
        <v>4.3371212121212123E-2</v>
      </c>
      <c r="N398">
        <v>20</v>
      </c>
      <c r="O398">
        <f t="shared" si="19"/>
        <v>0.86742424242424243</v>
      </c>
      <c r="R398" s="7">
        <v>4.646774625124464E-2</v>
      </c>
      <c r="S398">
        <f t="shared" si="20"/>
        <v>4.030724958914781E-2</v>
      </c>
    </row>
    <row r="399" spans="1:19" x14ac:dyDescent="0.25">
      <c r="A399">
        <v>36596</v>
      </c>
      <c r="B399">
        <v>27244</v>
      </c>
      <c r="C399" t="s">
        <v>624</v>
      </c>
      <c r="D399" t="s">
        <v>497</v>
      </c>
      <c r="E399" t="s">
        <v>94</v>
      </c>
      <c r="F399">
        <v>79</v>
      </c>
      <c r="G399">
        <v>694.43</v>
      </c>
      <c r="H399">
        <v>694.43</v>
      </c>
      <c r="I399" t="s">
        <v>374</v>
      </c>
      <c r="J399" t="s">
        <v>28</v>
      </c>
      <c r="K399" t="s">
        <v>121</v>
      </c>
      <c r="L399">
        <v>35</v>
      </c>
      <c r="M399">
        <f t="shared" si="18"/>
        <v>6.628787878787879E-3</v>
      </c>
      <c r="N399">
        <v>20</v>
      </c>
      <c r="O399">
        <f t="shared" si="19"/>
        <v>0.13257575757575757</v>
      </c>
      <c r="R399" s="7">
        <v>4.5026398305084758E-2</v>
      </c>
      <c r="S399">
        <f t="shared" si="20"/>
        <v>5.9694088662044188E-3</v>
      </c>
    </row>
    <row r="400" spans="1:19" x14ac:dyDescent="0.25">
      <c r="A400">
        <v>69689</v>
      </c>
      <c r="B400">
        <v>37156</v>
      </c>
      <c r="C400" t="s">
        <v>429</v>
      </c>
      <c r="D400" t="s">
        <v>624</v>
      </c>
      <c r="E400" t="s">
        <v>94</v>
      </c>
      <c r="F400">
        <v>79</v>
      </c>
      <c r="G400">
        <v>696.5</v>
      </c>
      <c r="H400">
        <v>696.5</v>
      </c>
      <c r="I400" t="s">
        <v>374</v>
      </c>
      <c r="J400" t="s">
        <v>28</v>
      </c>
      <c r="K400" t="s">
        <v>121</v>
      </c>
      <c r="L400">
        <v>529</v>
      </c>
      <c r="M400">
        <f t="shared" si="18"/>
        <v>0.10018939393939394</v>
      </c>
      <c r="N400">
        <v>20</v>
      </c>
      <c r="O400">
        <f t="shared" si="19"/>
        <v>2.0037878787878789</v>
      </c>
      <c r="R400" s="7">
        <v>4.4892579720028726E-2</v>
      </c>
      <c r="S400">
        <f t="shared" si="20"/>
        <v>8.9955207090512107E-2</v>
      </c>
    </row>
    <row r="401" spans="1:19" x14ac:dyDescent="0.25">
      <c r="A401">
        <v>26338</v>
      </c>
      <c r="B401">
        <v>4224</v>
      </c>
      <c r="C401" t="s">
        <v>428</v>
      </c>
      <c r="D401" t="s">
        <v>429</v>
      </c>
      <c r="E401" t="s">
        <v>94</v>
      </c>
      <c r="F401">
        <v>79</v>
      </c>
      <c r="G401">
        <v>755.25</v>
      </c>
      <c r="H401">
        <v>755.25</v>
      </c>
      <c r="I401" t="s">
        <v>374</v>
      </c>
      <c r="J401" t="s">
        <v>28</v>
      </c>
      <c r="K401" t="s">
        <v>121</v>
      </c>
      <c r="L401">
        <v>19</v>
      </c>
      <c r="M401">
        <f t="shared" si="18"/>
        <v>3.5984848484848487E-3</v>
      </c>
      <c r="N401">
        <v>20</v>
      </c>
      <c r="O401">
        <f t="shared" si="19"/>
        <v>7.1969696969696975E-2</v>
      </c>
      <c r="R401" s="7">
        <v>4.1400439291625298E-2</v>
      </c>
      <c r="S401">
        <f t="shared" si="20"/>
        <v>2.9795770702306088E-3</v>
      </c>
    </row>
    <row r="402" spans="1:19" x14ac:dyDescent="0.25">
      <c r="A402">
        <v>69388</v>
      </c>
      <c r="B402">
        <v>23015</v>
      </c>
      <c r="C402" t="s">
        <v>425</v>
      </c>
      <c r="D402" t="s">
        <v>428</v>
      </c>
      <c r="E402" t="s">
        <v>94</v>
      </c>
      <c r="F402">
        <v>79</v>
      </c>
      <c r="G402">
        <v>757.39</v>
      </c>
      <c r="H402">
        <v>757.39</v>
      </c>
      <c r="I402" t="s">
        <v>374</v>
      </c>
      <c r="J402" t="s">
        <v>28</v>
      </c>
      <c r="K402" t="s">
        <v>121</v>
      </c>
      <c r="L402">
        <v>498</v>
      </c>
      <c r="M402">
        <f t="shared" si="18"/>
        <v>9.4318181818181815E-2</v>
      </c>
      <c r="N402">
        <v>20</v>
      </c>
      <c r="O402">
        <f t="shared" si="19"/>
        <v>1.8863636363636362</v>
      </c>
      <c r="R402" s="7">
        <v>4.1283462648041308E-2</v>
      </c>
      <c r="S402">
        <f t="shared" si="20"/>
        <v>7.7875622722441556E-2</v>
      </c>
    </row>
    <row r="403" spans="1:19" x14ac:dyDescent="0.25">
      <c r="A403">
        <v>36547</v>
      </c>
      <c r="B403">
        <v>3826</v>
      </c>
      <c r="C403" t="s">
        <v>424</v>
      </c>
      <c r="D403" t="s">
        <v>425</v>
      </c>
      <c r="E403" t="s">
        <v>94</v>
      </c>
      <c r="F403">
        <v>79</v>
      </c>
      <c r="G403">
        <v>759.79</v>
      </c>
      <c r="H403">
        <v>759.79</v>
      </c>
      <c r="I403" t="s">
        <v>374</v>
      </c>
      <c r="J403" t="s">
        <v>28</v>
      </c>
      <c r="K403" t="s">
        <v>121</v>
      </c>
      <c r="L403">
        <v>35</v>
      </c>
      <c r="M403">
        <f t="shared" si="18"/>
        <v>6.628787878787879E-3</v>
      </c>
      <c r="N403">
        <v>20</v>
      </c>
      <c r="O403">
        <f t="shared" si="19"/>
        <v>0.13257575757575757</v>
      </c>
      <c r="R403" s="7">
        <v>4.1153057785703953E-2</v>
      </c>
      <c r="S403">
        <f t="shared" si="20"/>
        <v>5.4558978124986295E-3</v>
      </c>
    </row>
    <row r="404" spans="1:19" x14ac:dyDescent="0.25">
      <c r="A404">
        <v>71212</v>
      </c>
      <c r="B404">
        <v>1283</v>
      </c>
      <c r="C404" t="s">
        <v>29</v>
      </c>
      <c r="D404" t="s">
        <v>30</v>
      </c>
      <c r="F404">
        <v>130</v>
      </c>
      <c r="G404" s="6">
        <v>21623.53</v>
      </c>
      <c r="H404" s="6">
        <v>21623.53</v>
      </c>
      <c r="I404" t="s">
        <v>377</v>
      </c>
      <c r="J404" t="s">
        <v>28</v>
      </c>
      <c r="K404" t="s">
        <v>121</v>
      </c>
      <c r="L404" s="8">
        <v>2284</v>
      </c>
      <c r="M404">
        <f t="shared" si="18"/>
        <v>0.43257575757575756</v>
      </c>
      <c r="N404">
        <v>78</v>
      </c>
      <c r="O404">
        <f t="shared" si="19"/>
        <v>33.740909090909092</v>
      </c>
      <c r="R404" s="7">
        <v>3.8899917626081471E-2</v>
      </c>
      <c r="S404">
        <f t="shared" si="20"/>
        <v>1.3125185842654672</v>
      </c>
    </row>
    <row r="405" spans="1:19" x14ac:dyDescent="0.25">
      <c r="A405">
        <v>71223</v>
      </c>
      <c r="B405">
        <v>27275</v>
      </c>
      <c r="C405" t="s">
        <v>32</v>
      </c>
      <c r="D405" t="s">
        <v>29</v>
      </c>
      <c r="F405">
        <v>130</v>
      </c>
      <c r="G405" s="6">
        <v>21623.61</v>
      </c>
      <c r="H405" s="6">
        <v>21623.61</v>
      </c>
      <c r="I405" t="s">
        <v>377</v>
      </c>
      <c r="J405" t="s">
        <v>28</v>
      </c>
      <c r="K405" t="s">
        <v>121</v>
      </c>
      <c r="L405" s="8">
        <v>2726</v>
      </c>
      <c r="M405">
        <f t="shared" si="18"/>
        <v>0.51628787878787874</v>
      </c>
      <c r="N405">
        <v>78</v>
      </c>
      <c r="O405">
        <f t="shared" si="19"/>
        <v>40.270454545454541</v>
      </c>
      <c r="R405" s="7">
        <v>3.8899773709621173E-2</v>
      </c>
      <c r="S405">
        <f t="shared" si="20"/>
        <v>1.566511569001767</v>
      </c>
    </row>
    <row r="406" spans="1:19" x14ac:dyDescent="0.25">
      <c r="A406">
        <v>71174</v>
      </c>
      <c r="B406">
        <v>1284</v>
      </c>
      <c r="C406" t="s">
        <v>31</v>
      </c>
      <c r="D406" t="s">
        <v>32</v>
      </c>
      <c r="F406">
        <v>130</v>
      </c>
      <c r="G406" s="6">
        <v>21623.69</v>
      </c>
      <c r="H406" s="6">
        <v>21623.69</v>
      </c>
      <c r="I406" t="s">
        <v>377</v>
      </c>
      <c r="J406" t="s">
        <v>28</v>
      </c>
      <c r="K406" t="s">
        <v>121</v>
      </c>
      <c r="L406" s="8">
        <v>1650</v>
      </c>
      <c r="M406">
        <f t="shared" si="18"/>
        <v>0.3125</v>
      </c>
      <c r="N406">
        <v>78</v>
      </c>
      <c r="O406">
        <f t="shared" si="19"/>
        <v>24.375</v>
      </c>
      <c r="R406" s="7">
        <v>3.8899629794225753E-2</v>
      </c>
      <c r="S406">
        <f t="shared" si="20"/>
        <v>0.94817847623425278</v>
      </c>
    </row>
    <row r="407" spans="1:19" x14ac:dyDescent="0.25">
      <c r="A407">
        <v>71096</v>
      </c>
      <c r="B407">
        <v>9205</v>
      </c>
      <c r="C407" t="s">
        <v>48</v>
      </c>
      <c r="D407" t="s">
        <v>31</v>
      </c>
      <c r="F407">
        <v>130</v>
      </c>
      <c r="G407" s="6">
        <v>21623.77</v>
      </c>
      <c r="H407" s="6">
        <v>21623.77</v>
      </c>
      <c r="I407" t="s">
        <v>377</v>
      </c>
      <c r="J407" t="s">
        <v>28</v>
      </c>
      <c r="K407" t="s">
        <v>121</v>
      </c>
      <c r="L407" s="8">
        <v>1477</v>
      </c>
      <c r="M407">
        <f t="shared" si="18"/>
        <v>0.27973484848484848</v>
      </c>
      <c r="N407">
        <v>78</v>
      </c>
      <c r="O407">
        <f t="shared" si="19"/>
        <v>21.819318181818183</v>
      </c>
      <c r="R407" s="7">
        <v>3.8899485879895203E-2</v>
      </c>
      <c r="S407">
        <f t="shared" si="20"/>
        <v>0.84876025952257705</v>
      </c>
    </row>
    <row r="408" spans="1:19" x14ac:dyDescent="0.25">
      <c r="A408">
        <v>70724</v>
      </c>
      <c r="B408">
        <v>33296</v>
      </c>
      <c r="C408" t="s">
        <v>57</v>
      </c>
      <c r="D408" t="s">
        <v>48</v>
      </c>
      <c r="F408">
        <v>130</v>
      </c>
      <c r="G408" s="6">
        <v>21623.85</v>
      </c>
      <c r="H408" s="6">
        <v>21623.85</v>
      </c>
      <c r="I408" t="s">
        <v>377</v>
      </c>
      <c r="J408" t="s">
        <v>28</v>
      </c>
      <c r="K408" t="s">
        <v>121</v>
      </c>
      <c r="L408">
        <v>806</v>
      </c>
      <c r="M408">
        <f t="shared" si="18"/>
        <v>0.15265151515151515</v>
      </c>
      <c r="N408">
        <v>78</v>
      </c>
      <c r="O408">
        <f t="shared" si="19"/>
        <v>11.906818181818181</v>
      </c>
      <c r="R408" s="7">
        <v>3.889934196662951E-2</v>
      </c>
      <c r="S408">
        <f t="shared" si="20"/>
        <v>0.46316739218902725</v>
      </c>
    </row>
    <row r="409" spans="1:19" x14ac:dyDescent="0.25">
      <c r="A409">
        <v>21826</v>
      </c>
      <c r="B409">
        <v>9241</v>
      </c>
      <c r="C409" t="s">
        <v>493</v>
      </c>
      <c r="D409" t="s">
        <v>424</v>
      </c>
      <c r="E409" t="s">
        <v>94</v>
      </c>
      <c r="F409">
        <v>79</v>
      </c>
      <c r="G409">
        <v>817.28</v>
      </c>
      <c r="H409">
        <v>817.28</v>
      </c>
      <c r="I409" t="s">
        <v>374</v>
      </c>
      <c r="J409" t="s">
        <v>28</v>
      </c>
      <c r="K409" t="s">
        <v>121</v>
      </c>
      <c r="L409">
        <v>15</v>
      </c>
      <c r="M409">
        <f t="shared" si="18"/>
        <v>2.840909090909091E-3</v>
      </c>
      <c r="N409">
        <v>20</v>
      </c>
      <c r="O409">
        <f t="shared" si="19"/>
        <v>5.6818181818181823E-2</v>
      </c>
      <c r="R409" s="7">
        <v>3.8258224568079494E-2</v>
      </c>
      <c r="S409">
        <f t="shared" si="20"/>
        <v>2.1737627595499716E-3</v>
      </c>
    </row>
    <row r="410" spans="1:19" x14ac:dyDescent="0.25">
      <c r="A410">
        <v>69383</v>
      </c>
      <c r="B410">
        <v>19239</v>
      </c>
      <c r="C410" t="s">
        <v>581</v>
      </c>
      <c r="D410" t="s">
        <v>493</v>
      </c>
      <c r="E410" t="s">
        <v>94</v>
      </c>
      <c r="F410">
        <v>79</v>
      </c>
      <c r="G410">
        <v>819.63</v>
      </c>
      <c r="H410">
        <v>819.63</v>
      </c>
      <c r="I410" t="s">
        <v>374</v>
      </c>
      <c r="J410" t="s">
        <v>28</v>
      </c>
      <c r="K410" t="s">
        <v>121</v>
      </c>
      <c r="L410">
        <v>498</v>
      </c>
      <c r="M410">
        <f t="shared" si="18"/>
        <v>9.4318181818181815E-2</v>
      </c>
      <c r="N410">
        <v>20</v>
      </c>
      <c r="O410">
        <f t="shared" si="19"/>
        <v>1.8863636363636362</v>
      </c>
      <c r="R410" s="7">
        <v>3.8148532600075655E-2</v>
      </c>
      <c r="S410">
        <f t="shared" si="20"/>
        <v>7.1962004677415439E-2</v>
      </c>
    </row>
    <row r="411" spans="1:19" x14ac:dyDescent="0.25">
      <c r="A411">
        <v>26659</v>
      </c>
      <c r="B411">
        <v>35464</v>
      </c>
      <c r="C411" t="s">
        <v>450</v>
      </c>
      <c r="D411" t="s">
        <v>581</v>
      </c>
      <c r="E411" t="s">
        <v>94</v>
      </c>
      <c r="F411">
        <v>47.6</v>
      </c>
      <c r="G411">
        <v>820.93</v>
      </c>
      <c r="H411">
        <v>820.93</v>
      </c>
      <c r="I411" t="s">
        <v>374</v>
      </c>
      <c r="J411" t="s">
        <v>28</v>
      </c>
      <c r="K411" t="s">
        <v>121</v>
      </c>
      <c r="L411">
        <v>20</v>
      </c>
      <c r="M411">
        <f t="shared" ref="M411:M442" si="21">L411/5280</f>
        <v>3.787878787878788E-3</v>
      </c>
      <c r="N411">
        <v>20</v>
      </c>
      <c r="O411">
        <f t="shared" ref="O411:O442" si="22">M411*N411</f>
        <v>7.575757575757576E-2</v>
      </c>
      <c r="R411" s="7">
        <v>3.808812173388719E-2</v>
      </c>
      <c r="S411">
        <f t="shared" si="20"/>
        <v>2.8854637677187267E-3</v>
      </c>
    </row>
    <row r="412" spans="1:19" x14ac:dyDescent="0.25">
      <c r="A412">
        <v>71525</v>
      </c>
      <c r="B412" t="s">
        <v>99</v>
      </c>
      <c r="C412" t="s">
        <v>100</v>
      </c>
      <c r="D412" t="s">
        <v>101</v>
      </c>
      <c r="F412">
        <v>110</v>
      </c>
      <c r="G412" s="6">
        <v>39000</v>
      </c>
      <c r="H412" s="6">
        <v>39000</v>
      </c>
      <c r="I412" t="s">
        <v>657</v>
      </c>
      <c r="J412" t="s">
        <v>28</v>
      </c>
      <c r="K412" t="s">
        <v>121</v>
      </c>
      <c r="L412">
        <v>54</v>
      </c>
      <c r="M412">
        <f t="shared" si="21"/>
        <v>1.0227272727272727E-2</v>
      </c>
      <c r="N412">
        <v>90</v>
      </c>
      <c r="O412">
        <f t="shared" si="22"/>
        <v>0.92045454545454541</v>
      </c>
      <c r="R412" s="29">
        <v>3.6933489337925916E-2</v>
      </c>
      <c r="S412">
        <f t="shared" si="20"/>
        <v>3.3995598140590902E-2</v>
      </c>
    </row>
    <row r="413" spans="1:19" x14ac:dyDescent="0.25">
      <c r="A413">
        <v>71526</v>
      </c>
      <c r="B413" t="s">
        <v>102</v>
      </c>
      <c r="C413" t="s">
        <v>101</v>
      </c>
      <c r="D413" t="s">
        <v>57</v>
      </c>
      <c r="F413">
        <v>110</v>
      </c>
      <c r="G413" s="6">
        <v>39000</v>
      </c>
      <c r="H413" s="6">
        <v>39000</v>
      </c>
      <c r="I413" t="s">
        <v>657</v>
      </c>
      <c r="J413" t="s">
        <v>28</v>
      </c>
      <c r="K413" t="s">
        <v>121</v>
      </c>
      <c r="L413">
        <v>67</v>
      </c>
      <c r="M413">
        <f t="shared" si="21"/>
        <v>1.268939393939394E-2</v>
      </c>
      <c r="N413">
        <v>90</v>
      </c>
      <c r="O413">
        <f t="shared" si="22"/>
        <v>1.1420454545454546</v>
      </c>
      <c r="R413" s="29">
        <v>3.6933489337925916E-2</v>
      </c>
      <c r="S413">
        <f t="shared" si="20"/>
        <v>4.2179723618881303E-2</v>
      </c>
    </row>
    <row r="414" spans="1:19" x14ac:dyDescent="0.25">
      <c r="A414">
        <v>69217</v>
      </c>
      <c r="B414">
        <v>5418</v>
      </c>
      <c r="C414" t="s">
        <v>449</v>
      </c>
      <c r="D414" t="s">
        <v>450</v>
      </c>
      <c r="E414" t="s">
        <v>94</v>
      </c>
      <c r="F414">
        <v>79</v>
      </c>
      <c r="G414">
        <v>873.12</v>
      </c>
      <c r="H414">
        <v>873.12</v>
      </c>
      <c r="I414" t="s">
        <v>374</v>
      </c>
      <c r="J414" t="s">
        <v>28</v>
      </c>
      <c r="K414" t="s">
        <v>121</v>
      </c>
      <c r="L414">
        <v>485</v>
      </c>
      <c r="M414">
        <f t="shared" si="21"/>
        <v>9.1856060606060608E-2</v>
      </c>
      <c r="N414">
        <v>20</v>
      </c>
      <c r="O414">
        <f t="shared" si="22"/>
        <v>1.8371212121212122</v>
      </c>
      <c r="R414" s="7">
        <v>3.581143688725491E-2</v>
      </c>
      <c r="S414">
        <f t="shared" si="20"/>
        <v>6.578995034211603E-2</v>
      </c>
    </row>
    <row r="415" spans="1:19" x14ac:dyDescent="0.25">
      <c r="A415">
        <v>68481</v>
      </c>
      <c r="B415">
        <v>27836</v>
      </c>
      <c r="C415" t="s">
        <v>417</v>
      </c>
      <c r="D415" t="s">
        <v>449</v>
      </c>
      <c r="E415" t="s">
        <v>94</v>
      </c>
      <c r="F415">
        <v>79</v>
      </c>
      <c r="G415">
        <v>875.43</v>
      </c>
      <c r="H415">
        <v>875.43</v>
      </c>
      <c r="I415" t="s">
        <v>374</v>
      </c>
      <c r="J415" t="s">
        <v>28</v>
      </c>
      <c r="K415" t="s">
        <v>121</v>
      </c>
      <c r="L415">
        <v>431</v>
      </c>
      <c r="M415">
        <f t="shared" si="21"/>
        <v>8.1628787878787884E-2</v>
      </c>
      <c r="N415">
        <v>20</v>
      </c>
      <c r="O415">
        <f t="shared" si="22"/>
        <v>1.6325757575757578</v>
      </c>
      <c r="R415" s="7">
        <v>3.5716941131786674E-2</v>
      </c>
      <c r="S415">
        <f t="shared" si="20"/>
        <v>5.8310612226515374E-2</v>
      </c>
    </row>
    <row r="416" spans="1:19" x14ac:dyDescent="0.25">
      <c r="A416">
        <v>71234</v>
      </c>
      <c r="B416">
        <v>346920</v>
      </c>
      <c r="C416" t="s">
        <v>58</v>
      </c>
      <c r="D416" t="s">
        <v>81</v>
      </c>
      <c r="F416">
        <v>110</v>
      </c>
      <c r="G416" s="6">
        <v>17375.990000000002</v>
      </c>
      <c r="H416" s="6">
        <v>17375.990000000002</v>
      </c>
      <c r="I416" t="s">
        <v>516</v>
      </c>
      <c r="J416" t="s">
        <v>28</v>
      </c>
      <c r="K416" t="s">
        <v>121</v>
      </c>
      <c r="L416" s="8">
        <v>4882</v>
      </c>
      <c r="M416">
        <f t="shared" si="21"/>
        <v>0.92462121212121207</v>
      </c>
      <c r="N416">
        <v>90</v>
      </c>
      <c r="O416">
        <f t="shared" si="22"/>
        <v>83.215909090909079</v>
      </c>
      <c r="R416" s="29">
        <v>3.4487390266339311E-2</v>
      </c>
      <c r="S416">
        <f t="shared" si="20"/>
        <v>2.8698995331863948</v>
      </c>
    </row>
    <row r="417" spans="1:19" x14ac:dyDescent="0.25">
      <c r="A417">
        <v>71237</v>
      </c>
      <c r="B417">
        <v>12953</v>
      </c>
      <c r="C417" t="s">
        <v>57</v>
      </c>
      <c r="D417" t="s">
        <v>58</v>
      </c>
      <c r="F417">
        <v>130</v>
      </c>
      <c r="G417" s="6">
        <v>17376.080000000002</v>
      </c>
      <c r="H417" s="6">
        <v>17376.080000000002</v>
      </c>
      <c r="I417" t="s">
        <v>516</v>
      </c>
      <c r="J417" t="s">
        <v>28</v>
      </c>
      <c r="K417" t="s">
        <v>121</v>
      </c>
      <c r="L417" s="8">
        <v>18817</v>
      </c>
      <c r="M417">
        <f t="shared" si="21"/>
        <v>3.5638257575757577</v>
      </c>
      <c r="N417">
        <v>90</v>
      </c>
      <c r="O417">
        <f t="shared" si="22"/>
        <v>320.74431818181819</v>
      </c>
      <c r="R417" s="29">
        <v>3.448721163772319E-2</v>
      </c>
      <c r="S417">
        <f t="shared" si="20"/>
        <v>11.06157718273359</v>
      </c>
    </row>
    <row r="418" spans="1:19" x14ac:dyDescent="0.25">
      <c r="A418">
        <v>64242</v>
      </c>
      <c r="B418">
        <v>3568</v>
      </c>
      <c r="C418" t="s">
        <v>416</v>
      </c>
      <c r="D418" t="s">
        <v>417</v>
      </c>
      <c r="E418" t="s">
        <v>94</v>
      </c>
      <c r="F418">
        <v>79</v>
      </c>
      <c r="G418">
        <v>973.87</v>
      </c>
      <c r="H418">
        <v>973.87</v>
      </c>
      <c r="I418" t="s">
        <v>374</v>
      </c>
      <c r="J418" t="s">
        <v>28</v>
      </c>
      <c r="K418" t="s">
        <v>121</v>
      </c>
      <c r="L418">
        <v>273</v>
      </c>
      <c r="M418">
        <f t="shared" si="21"/>
        <v>5.1704545454545454E-2</v>
      </c>
      <c r="N418">
        <v>20</v>
      </c>
      <c r="O418">
        <f t="shared" si="22"/>
        <v>1.0340909090909092</v>
      </c>
      <c r="R418" s="7">
        <v>3.2106627963691257E-2</v>
      </c>
      <c r="S418">
        <f t="shared" si="20"/>
        <v>3.3201172098817101E-2</v>
      </c>
    </row>
    <row r="419" spans="1:19" x14ac:dyDescent="0.25">
      <c r="A419">
        <v>18967</v>
      </c>
      <c r="B419">
        <v>6698</v>
      </c>
      <c r="C419" t="s">
        <v>460</v>
      </c>
      <c r="D419" t="s">
        <v>416</v>
      </c>
      <c r="E419" t="s">
        <v>94</v>
      </c>
      <c r="F419">
        <v>79</v>
      </c>
      <c r="G419">
        <v>974.88</v>
      </c>
      <c r="H419">
        <v>974.88</v>
      </c>
      <c r="I419" t="s">
        <v>374</v>
      </c>
      <c r="J419" t="s">
        <v>28</v>
      </c>
      <c r="K419" t="s">
        <v>121</v>
      </c>
      <c r="L419">
        <v>14</v>
      </c>
      <c r="M419">
        <f t="shared" si="21"/>
        <v>2.6515151515151517E-3</v>
      </c>
      <c r="N419">
        <v>20</v>
      </c>
      <c r="O419">
        <f t="shared" si="22"/>
        <v>5.3030303030303032E-2</v>
      </c>
      <c r="R419" s="7">
        <v>3.2073364696167742E-2</v>
      </c>
      <c r="S419">
        <f t="shared" si="20"/>
        <v>1.7008602490391986E-3</v>
      </c>
    </row>
    <row r="420" spans="1:19" x14ac:dyDescent="0.25">
      <c r="A420">
        <v>30812</v>
      </c>
      <c r="B420">
        <v>9459</v>
      </c>
      <c r="C420" t="s">
        <v>494</v>
      </c>
      <c r="D420" t="s">
        <v>460</v>
      </c>
      <c r="E420" t="s">
        <v>94</v>
      </c>
      <c r="F420">
        <v>83</v>
      </c>
      <c r="G420">
        <v>976</v>
      </c>
      <c r="H420">
        <v>976</v>
      </c>
      <c r="I420" t="s">
        <v>374</v>
      </c>
      <c r="J420" t="s">
        <v>28</v>
      </c>
      <c r="K420" t="s">
        <v>121</v>
      </c>
      <c r="L420">
        <v>25</v>
      </c>
      <c r="M420">
        <f t="shared" si="21"/>
        <v>4.734848484848485E-3</v>
      </c>
      <c r="N420">
        <v>20</v>
      </c>
      <c r="O420">
        <f t="shared" si="22"/>
        <v>9.4696969696969696E-2</v>
      </c>
      <c r="R420" s="7">
        <v>3.2036559195696729E-2</v>
      </c>
      <c r="S420">
        <f t="shared" si="20"/>
        <v>3.033765075350069E-3</v>
      </c>
    </row>
    <row r="421" spans="1:19" x14ac:dyDescent="0.25">
      <c r="A421">
        <v>14019</v>
      </c>
      <c r="B421">
        <v>28114</v>
      </c>
      <c r="C421" t="s">
        <v>528</v>
      </c>
      <c r="D421" t="s">
        <v>494</v>
      </c>
      <c r="E421" t="s">
        <v>94</v>
      </c>
      <c r="F421">
        <v>83</v>
      </c>
      <c r="G421">
        <v>976.08</v>
      </c>
      <c r="H421">
        <v>976.08</v>
      </c>
      <c r="I421" t="s">
        <v>374</v>
      </c>
      <c r="J421" t="s">
        <v>28</v>
      </c>
      <c r="K421" t="s">
        <v>121</v>
      </c>
      <c r="L421">
        <v>9</v>
      </c>
      <c r="M421">
        <f t="shared" si="21"/>
        <v>1.7045454545454545E-3</v>
      </c>
      <c r="N421">
        <v>20</v>
      </c>
      <c r="O421">
        <f t="shared" si="22"/>
        <v>3.4090909090909088E-2</v>
      </c>
      <c r="R421" s="7">
        <v>3.2033933463445623E-2</v>
      </c>
      <c r="S421">
        <f t="shared" si="20"/>
        <v>1.0920659135265553E-3</v>
      </c>
    </row>
    <row r="422" spans="1:19" x14ac:dyDescent="0.25">
      <c r="A422">
        <v>41404</v>
      </c>
      <c r="B422">
        <v>36528</v>
      </c>
      <c r="C422" t="s">
        <v>85</v>
      </c>
      <c r="D422" t="s">
        <v>68</v>
      </c>
      <c r="E422" t="s">
        <v>64</v>
      </c>
      <c r="F422">
        <v>120</v>
      </c>
      <c r="G422" s="6">
        <v>15406.59</v>
      </c>
      <c r="H422" s="6">
        <v>15406.59</v>
      </c>
      <c r="I422" t="s">
        <v>516</v>
      </c>
      <c r="J422" t="s">
        <v>28</v>
      </c>
      <c r="K422" t="s">
        <v>121</v>
      </c>
      <c r="L422">
        <v>50</v>
      </c>
      <c r="M422">
        <f t="shared" si="21"/>
        <v>9.46969696969697E-3</v>
      </c>
      <c r="N422">
        <v>60</v>
      </c>
      <c r="O422">
        <f t="shared" si="22"/>
        <v>0.56818181818181823</v>
      </c>
      <c r="R422" s="7">
        <v>2.2594957944134287E-2</v>
      </c>
      <c r="S422">
        <f t="shared" si="20"/>
        <v>1.2838044286439938E-2</v>
      </c>
    </row>
    <row r="423" spans="1:19" x14ac:dyDescent="0.25">
      <c r="A423">
        <v>15531</v>
      </c>
      <c r="B423">
        <v>36981</v>
      </c>
      <c r="C423" t="s">
        <v>86</v>
      </c>
      <c r="D423" t="s">
        <v>85</v>
      </c>
      <c r="E423" t="s">
        <v>64</v>
      </c>
      <c r="F423">
        <v>120</v>
      </c>
      <c r="G423" s="6">
        <v>15406.67</v>
      </c>
      <c r="H423" s="6">
        <v>15406.67</v>
      </c>
      <c r="I423" t="s">
        <v>516</v>
      </c>
      <c r="J423" t="s">
        <v>28</v>
      </c>
      <c r="K423" t="s">
        <v>121</v>
      </c>
      <c r="L423">
        <v>10</v>
      </c>
      <c r="M423">
        <f t="shared" si="21"/>
        <v>1.893939393939394E-3</v>
      </c>
      <c r="N423">
        <v>60</v>
      </c>
      <c r="O423">
        <f t="shared" si="22"/>
        <v>0.11363636363636365</v>
      </c>
      <c r="R423" s="7">
        <v>2.2594840618545078E-2</v>
      </c>
      <c r="S423">
        <f t="shared" si="20"/>
        <v>2.5675955248346681E-3</v>
      </c>
    </row>
    <row r="424" spans="1:19" x14ac:dyDescent="0.25">
      <c r="A424">
        <v>71191</v>
      </c>
      <c r="B424">
        <v>32021</v>
      </c>
      <c r="C424" t="s">
        <v>68</v>
      </c>
      <c r="D424" t="s">
        <v>62</v>
      </c>
      <c r="E424" t="s">
        <v>64</v>
      </c>
      <c r="F424">
        <v>110</v>
      </c>
      <c r="G424" s="6">
        <v>21791.93</v>
      </c>
      <c r="H424" s="6">
        <v>21791.93</v>
      </c>
      <c r="I424" t="s">
        <v>516</v>
      </c>
      <c r="J424" t="s">
        <v>28</v>
      </c>
      <c r="K424" t="s">
        <v>121</v>
      </c>
      <c r="L424" s="8">
        <v>1836</v>
      </c>
      <c r="M424">
        <f t="shared" si="21"/>
        <v>0.34772727272727272</v>
      </c>
      <c r="N424">
        <v>60</v>
      </c>
      <c r="O424">
        <f t="shared" si="22"/>
        <v>20.863636363636363</v>
      </c>
      <c r="R424" s="7">
        <v>2.2499041599119418E-2</v>
      </c>
      <c r="S424">
        <f t="shared" si="20"/>
        <v>0.46941182245435514</v>
      </c>
    </row>
    <row r="425" spans="1:19" x14ac:dyDescent="0.25">
      <c r="A425">
        <v>50705</v>
      </c>
      <c r="B425">
        <v>20396</v>
      </c>
      <c r="C425" t="s">
        <v>68</v>
      </c>
      <c r="D425" t="s">
        <v>52</v>
      </c>
      <c r="E425" t="s">
        <v>27</v>
      </c>
      <c r="F425">
        <v>130</v>
      </c>
      <c r="G425" s="6">
        <v>-6385.43</v>
      </c>
      <c r="H425" s="6">
        <v>6385.43</v>
      </c>
      <c r="I425" t="s">
        <v>516</v>
      </c>
      <c r="J425" t="s">
        <v>28</v>
      </c>
      <c r="K425" t="s">
        <v>121</v>
      </c>
      <c r="L425">
        <v>115</v>
      </c>
      <c r="M425">
        <f t="shared" si="21"/>
        <v>2.1780303030303032E-2</v>
      </c>
      <c r="N425">
        <v>36</v>
      </c>
      <c r="O425">
        <f t="shared" si="22"/>
        <v>0.78409090909090917</v>
      </c>
      <c r="R425" s="7">
        <v>2.2267300163431206E-2</v>
      </c>
      <c r="S425">
        <f t="shared" si="20"/>
        <v>1.7459587628144924E-2</v>
      </c>
    </row>
    <row r="426" spans="1:19" x14ac:dyDescent="0.25">
      <c r="A426">
        <v>50647</v>
      </c>
      <c r="B426">
        <v>11974</v>
      </c>
      <c r="C426" t="s">
        <v>52</v>
      </c>
      <c r="D426" t="s">
        <v>53</v>
      </c>
      <c r="F426">
        <v>130</v>
      </c>
      <c r="G426" s="6">
        <v>-6385.51</v>
      </c>
      <c r="H426" s="6">
        <v>6385.51</v>
      </c>
      <c r="I426" t="s">
        <v>516</v>
      </c>
      <c r="J426" t="s">
        <v>28</v>
      </c>
      <c r="K426" t="s">
        <v>121</v>
      </c>
      <c r="L426">
        <v>115</v>
      </c>
      <c r="M426">
        <f t="shared" si="21"/>
        <v>2.1780303030303032E-2</v>
      </c>
      <c r="N426">
        <v>36</v>
      </c>
      <c r="O426">
        <f t="shared" si="22"/>
        <v>0.78409090909090917</v>
      </c>
      <c r="R426" s="7">
        <v>2.2267021190567164E-2</v>
      </c>
      <c r="S426">
        <f t="shared" si="20"/>
        <v>1.7459368888058345E-2</v>
      </c>
    </row>
    <row r="427" spans="1:19" x14ac:dyDescent="0.25">
      <c r="A427">
        <v>70185</v>
      </c>
      <c r="B427">
        <v>23638</v>
      </c>
      <c r="C427" t="s">
        <v>605</v>
      </c>
      <c r="D427" t="s">
        <v>422</v>
      </c>
      <c r="E427" t="s">
        <v>94</v>
      </c>
      <c r="F427">
        <v>121</v>
      </c>
      <c r="G427" s="6">
        <v>-7074.53</v>
      </c>
      <c r="H427" s="6">
        <v>7074.53</v>
      </c>
      <c r="I427" t="s">
        <v>374</v>
      </c>
      <c r="J427" t="s">
        <v>28</v>
      </c>
      <c r="K427" t="s">
        <v>121</v>
      </c>
      <c r="L427">
        <v>605</v>
      </c>
      <c r="M427">
        <f t="shared" si="21"/>
        <v>0.11458333333333333</v>
      </c>
      <c r="N427">
        <v>42</v>
      </c>
      <c r="O427">
        <f t="shared" si="22"/>
        <v>4.8125</v>
      </c>
      <c r="R427" s="7">
        <v>1.7544748848953077E-2</v>
      </c>
      <c r="S427">
        <f t="shared" si="20"/>
        <v>8.443410383558668E-2</v>
      </c>
    </row>
    <row r="428" spans="1:19" x14ac:dyDescent="0.25">
      <c r="A428">
        <v>58507</v>
      </c>
      <c r="B428">
        <v>3811</v>
      </c>
      <c r="C428" t="s">
        <v>422</v>
      </c>
      <c r="D428" t="s">
        <v>423</v>
      </c>
      <c r="E428" t="s">
        <v>94</v>
      </c>
      <c r="F428">
        <v>100</v>
      </c>
      <c r="G428" s="6">
        <v>-7119.65</v>
      </c>
      <c r="H428" s="6">
        <v>7119.65</v>
      </c>
      <c r="I428" t="s">
        <v>374</v>
      </c>
      <c r="J428" t="s">
        <v>28</v>
      </c>
      <c r="K428" t="s">
        <v>121</v>
      </c>
      <c r="L428">
        <v>198</v>
      </c>
      <c r="M428">
        <f t="shared" si="21"/>
        <v>3.7499999999999999E-2</v>
      </c>
      <c r="N428">
        <v>42</v>
      </c>
      <c r="O428">
        <f t="shared" si="22"/>
        <v>1.575</v>
      </c>
      <c r="R428" s="7">
        <v>1.7433560929874928E-2</v>
      </c>
      <c r="S428">
        <f t="shared" si="20"/>
        <v>2.7457858464553009E-2</v>
      </c>
    </row>
    <row r="429" spans="1:19" x14ac:dyDescent="0.25">
      <c r="A429">
        <v>68585</v>
      </c>
      <c r="B429">
        <v>32594</v>
      </c>
      <c r="C429" t="s">
        <v>423</v>
      </c>
      <c r="D429" t="s">
        <v>628</v>
      </c>
      <c r="E429" t="s">
        <v>94</v>
      </c>
      <c r="F429">
        <v>100</v>
      </c>
      <c r="G429" s="6">
        <v>-7153.08</v>
      </c>
      <c r="H429" s="6">
        <v>7153.08</v>
      </c>
      <c r="I429" t="s">
        <v>374</v>
      </c>
      <c r="J429" t="s">
        <v>28</v>
      </c>
      <c r="K429" t="s">
        <v>121</v>
      </c>
      <c r="L429">
        <v>438</v>
      </c>
      <c r="M429">
        <f t="shared" si="21"/>
        <v>8.2954545454545461E-2</v>
      </c>
      <c r="N429">
        <v>42</v>
      </c>
      <c r="O429">
        <f t="shared" si="22"/>
        <v>3.4840909090909093</v>
      </c>
      <c r="R429" s="7">
        <v>1.7352084986381255E-2</v>
      </c>
      <c r="S429">
        <f t="shared" si="20"/>
        <v>6.0456241554823785E-2</v>
      </c>
    </row>
    <row r="430" spans="1:19" x14ac:dyDescent="0.25">
      <c r="A430">
        <v>70918</v>
      </c>
      <c r="B430">
        <v>28388</v>
      </c>
      <c r="C430" t="s">
        <v>628</v>
      </c>
      <c r="D430" t="s">
        <v>629</v>
      </c>
      <c r="E430" t="s">
        <v>94</v>
      </c>
      <c r="F430">
        <v>100</v>
      </c>
      <c r="G430" s="6">
        <v>-7153.16</v>
      </c>
      <c r="H430" s="6">
        <v>7153.16</v>
      </c>
      <c r="I430" t="s">
        <v>374</v>
      </c>
      <c r="J430" t="s">
        <v>28</v>
      </c>
      <c r="K430" t="s">
        <v>121</v>
      </c>
      <c r="L430">
        <v>933</v>
      </c>
      <c r="M430">
        <f t="shared" si="21"/>
        <v>0.17670454545454545</v>
      </c>
      <c r="N430">
        <v>42</v>
      </c>
      <c r="O430">
        <f t="shared" si="22"/>
        <v>7.4215909090909085</v>
      </c>
      <c r="R430" s="7">
        <v>1.7351890922946506E-2</v>
      </c>
      <c r="S430">
        <f t="shared" si="20"/>
        <v>0.12877863592927685</v>
      </c>
    </row>
    <row r="431" spans="1:19" x14ac:dyDescent="0.25">
      <c r="A431">
        <v>50703</v>
      </c>
      <c r="B431">
        <v>42065</v>
      </c>
      <c r="C431" t="s">
        <v>86</v>
      </c>
      <c r="D431" t="s">
        <v>76</v>
      </c>
      <c r="E431" t="s">
        <v>64</v>
      </c>
      <c r="F431">
        <v>120</v>
      </c>
      <c r="G431" s="6">
        <v>-20757.09</v>
      </c>
      <c r="H431" s="6">
        <v>20757.09</v>
      </c>
      <c r="I431" t="s">
        <v>516</v>
      </c>
      <c r="J431" t="s">
        <v>28</v>
      </c>
      <c r="K431" t="s">
        <v>121</v>
      </c>
      <c r="L431">
        <v>115</v>
      </c>
      <c r="M431">
        <f t="shared" si="21"/>
        <v>2.1780303030303032E-2</v>
      </c>
      <c r="N431">
        <v>60</v>
      </c>
      <c r="O431">
        <f t="shared" si="22"/>
        <v>1.3068181818181819</v>
      </c>
      <c r="R431" s="7">
        <v>1.6770715601874823E-2</v>
      </c>
      <c r="S431">
        <f t="shared" si="20"/>
        <v>2.191627607063187E-2</v>
      </c>
    </row>
    <row r="432" spans="1:19" x14ac:dyDescent="0.25">
      <c r="A432">
        <v>52568</v>
      </c>
      <c r="B432">
        <v>25529</v>
      </c>
      <c r="C432" t="s">
        <v>76</v>
      </c>
      <c r="D432" t="s">
        <v>53</v>
      </c>
      <c r="E432" t="s">
        <v>64</v>
      </c>
      <c r="F432">
        <v>130</v>
      </c>
      <c r="G432" s="6">
        <v>-20757.169999999998</v>
      </c>
      <c r="H432" s="6">
        <v>20757.169999999998</v>
      </c>
      <c r="I432" t="s">
        <v>516</v>
      </c>
      <c r="J432" t="s">
        <v>28</v>
      </c>
      <c r="K432" t="s">
        <v>121</v>
      </c>
      <c r="L432">
        <v>138</v>
      </c>
      <c r="M432">
        <f t="shared" si="21"/>
        <v>2.6136363636363635E-2</v>
      </c>
      <c r="N432">
        <v>60</v>
      </c>
      <c r="O432">
        <f t="shared" si="22"/>
        <v>1.5681818181818181</v>
      </c>
      <c r="R432" s="7">
        <v>1.6770650966028602E-2</v>
      </c>
      <c r="S432">
        <f t="shared" si="20"/>
        <v>2.6299429923999397E-2</v>
      </c>
    </row>
    <row r="433" spans="1:19" x14ac:dyDescent="0.25">
      <c r="A433">
        <v>45500</v>
      </c>
      <c r="B433">
        <v>31792</v>
      </c>
      <c r="C433" t="s">
        <v>629</v>
      </c>
      <c r="D433" t="s">
        <v>636</v>
      </c>
      <c r="E433" t="s">
        <v>94</v>
      </c>
      <c r="F433">
        <v>100</v>
      </c>
      <c r="G433" s="6">
        <v>-7432.11</v>
      </c>
      <c r="H433" s="6">
        <v>7432.11</v>
      </c>
      <c r="I433" t="s">
        <v>374</v>
      </c>
      <c r="J433" t="s">
        <v>28</v>
      </c>
      <c r="K433" t="s">
        <v>121</v>
      </c>
      <c r="L433">
        <v>74</v>
      </c>
      <c r="M433">
        <f t="shared" si="21"/>
        <v>1.4015151515151515E-2</v>
      </c>
      <c r="N433">
        <v>42</v>
      </c>
      <c r="O433">
        <f t="shared" si="22"/>
        <v>0.58863636363636362</v>
      </c>
      <c r="R433" s="7">
        <v>1.6700620964219315E-2</v>
      </c>
      <c r="S433">
        <f t="shared" si="20"/>
        <v>9.8305927948472791E-3</v>
      </c>
    </row>
    <row r="434" spans="1:19" x14ac:dyDescent="0.25">
      <c r="A434">
        <v>70607</v>
      </c>
      <c r="B434">
        <v>24593</v>
      </c>
      <c r="C434" t="s">
        <v>609</v>
      </c>
      <c r="D434" t="s">
        <v>529</v>
      </c>
      <c r="E434" t="s">
        <v>94</v>
      </c>
      <c r="F434">
        <v>100</v>
      </c>
      <c r="G434" s="6">
        <v>-7442.06</v>
      </c>
      <c r="H434" s="6">
        <v>7442.06</v>
      </c>
      <c r="I434" t="s">
        <v>374</v>
      </c>
      <c r="J434" t="s">
        <v>28</v>
      </c>
      <c r="K434" t="s">
        <v>121</v>
      </c>
      <c r="L434">
        <v>730</v>
      </c>
      <c r="M434">
        <f t="shared" si="21"/>
        <v>0.13825757575757575</v>
      </c>
      <c r="N434">
        <v>42</v>
      </c>
      <c r="O434">
        <f t="shared" si="22"/>
        <v>5.8068181818181817</v>
      </c>
      <c r="R434" s="7">
        <v>1.6678292310782768E-2</v>
      </c>
      <c r="S434">
        <f t="shared" si="20"/>
        <v>9.6847811031931755E-2</v>
      </c>
    </row>
    <row r="435" spans="1:19" x14ac:dyDescent="0.25">
      <c r="A435">
        <v>24227</v>
      </c>
      <c r="B435">
        <v>13987</v>
      </c>
      <c r="C435" t="s">
        <v>529</v>
      </c>
      <c r="D435" t="s">
        <v>530</v>
      </c>
      <c r="E435" t="s">
        <v>94</v>
      </c>
      <c r="F435">
        <v>100</v>
      </c>
      <c r="G435" s="6">
        <v>-7442.14</v>
      </c>
      <c r="H435" s="6">
        <v>7442.14</v>
      </c>
      <c r="I435" t="s">
        <v>374</v>
      </c>
      <c r="J435" t="s">
        <v>28</v>
      </c>
      <c r="K435" t="s">
        <v>121</v>
      </c>
      <c r="L435">
        <v>17</v>
      </c>
      <c r="M435">
        <f t="shared" si="21"/>
        <v>3.2196969696969696E-3</v>
      </c>
      <c r="N435">
        <v>42</v>
      </c>
      <c r="O435">
        <f t="shared" si="22"/>
        <v>0.13522727272727272</v>
      </c>
      <c r="R435" s="7">
        <v>1.6678113025874818E-2</v>
      </c>
      <c r="S435">
        <f t="shared" si="20"/>
        <v>2.2553357387262536E-3</v>
      </c>
    </row>
    <row r="436" spans="1:19" x14ac:dyDescent="0.25">
      <c r="A436">
        <v>12687</v>
      </c>
      <c r="B436">
        <v>40424</v>
      </c>
      <c r="C436" t="s">
        <v>530</v>
      </c>
      <c r="D436" t="s">
        <v>380</v>
      </c>
      <c r="E436" t="s">
        <v>94</v>
      </c>
      <c r="F436">
        <v>100</v>
      </c>
      <c r="G436" s="6">
        <v>-7442.22</v>
      </c>
      <c r="H436" s="6">
        <v>7442.22</v>
      </c>
      <c r="I436" t="s">
        <v>374</v>
      </c>
      <c r="J436" t="s">
        <v>28</v>
      </c>
      <c r="K436" t="s">
        <v>121</v>
      </c>
      <c r="L436">
        <v>8</v>
      </c>
      <c r="M436">
        <f t="shared" si="21"/>
        <v>1.5151515151515152E-3</v>
      </c>
      <c r="N436">
        <v>42</v>
      </c>
      <c r="O436">
        <f t="shared" si="22"/>
        <v>6.363636363636363E-2</v>
      </c>
      <c r="R436" s="7">
        <v>1.6677933744821304E-2</v>
      </c>
      <c r="S436">
        <f t="shared" si="20"/>
        <v>1.0613230564886283E-3</v>
      </c>
    </row>
    <row r="437" spans="1:19" x14ac:dyDescent="0.25">
      <c r="A437">
        <v>3273</v>
      </c>
      <c r="B437">
        <v>1379</v>
      </c>
      <c r="C437" t="s">
        <v>380</v>
      </c>
      <c r="D437" t="s">
        <v>381</v>
      </c>
      <c r="E437" t="s">
        <v>94</v>
      </c>
      <c r="F437">
        <v>100</v>
      </c>
      <c r="G437" s="6">
        <v>-7442.3</v>
      </c>
      <c r="H437" s="6">
        <v>7442.3</v>
      </c>
      <c r="I437" t="s">
        <v>374</v>
      </c>
      <c r="J437" t="s">
        <v>28</v>
      </c>
      <c r="K437" t="s">
        <v>121</v>
      </c>
      <c r="L437">
        <v>2</v>
      </c>
      <c r="M437">
        <f t="shared" si="21"/>
        <v>3.7878787878787879E-4</v>
      </c>
      <c r="N437">
        <v>42</v>
      </c>
      <c r="O437">
        <f t="shared" si="22"/>
        <v>1.5909090909090907E-2</v>
      </c>
      <c r="R437" s="7">
        <v>1.6677754467622107E-2</v>
      </c>
      <c r="S437">
        <f t="shared" si="20"/>
        <v>2.6532791198489715E-4</v>
      </c>
    </row>
    <row r="438" spans="1:19" x14ac:dyDescent="0.25">
      <c r="A438">
        <v>56972</v>
      </c>
      <c r="B438">
        <v>30526</v>
      </c>
      <c r="C438" t="s">
        <v>636</v>
      </c>
      <c r="D438" t="s">
        <v>609</v>
      </c>
      <c r="E438" t="s">
        <v>94</v>
      </c>
      <c r="F438">
        <v>100</v>
      </c>
      <c r="G438" s="6">
        <v>-7448.65</v>
      </c>
      <c r="H438" s="6">
        <v>7448.65</v>
      </c>
      <c r="I438" t="s">
        <v>374</v>
      </c>
      <c r="J438" t="s">
        <v>28</v>
      </c>
      <c r="K438" t="s">
        <v>121</v>
      </c>
      <c r="L438">
        <v>181</v>
      </c>
      <c r="M438">
        <f t="shared" si="21"/>
        <v>3.4280303030303029E-2</v>
      </c>
      <c r="N438">
        <v>42</v>
      </c>
      <c r="O438">
        <f t="shared" si="22"/>
        <v>1.4397727272727272</v>
      </c>
      <c r="R438" s="7">
        <v>1.6663536624003546E-2</v>
      </c>
      <c r="S438">
        <f t="shared" si="20"/>
        <v>2.3991705571150559E-2</v>
      </c>
    </row>
    <row r="439" spans="1:19" x14ac:dyDescent="0.25">
      <c r="A439">
        <v>14821</v>
      </c>
      <c r="B439">
        <v>28151</v>
      </c>
      <c r="C439" t="s">
        <v>381</v>
      </c>
      <c r="D439" t="s">
        <v>589</v>
      </c>
      <c r="E439" t="s">
        <v>94</v>
      </c>
      <c r="F439">
        <v>100</v>
      </c>
      <c r="G439" s="6">
        <v>-7539.06</v>
      </c>
      <c r="H439" s="6">
        <v>7539.06</v>
      </c>
      <c r="I439" t="s">
        <v>374</v>
      </c>
      <c r="J439" t="s">
        <v>28</v>
      </c>
      <c r="K439" t="s">
        <v>121</v>
      </c>
      <c r="L439">
        <v>10</v>
      </c>
      <c r="M439">
        <f t="shared" si="21"/>
        <v>1.893939393939394E-3</v>
      </c>
      <c r="N439">
        <v>42</v>
      </c>
      <c r="O439">
        <f t="shared" si="22"/>
        <v>7.9545454545454544E-2</v>
      </c>
      <c r="R439" s="7">
        <v>1.6463703972960025E-2</v>
      </c>
      <c r="S439">
        <f t="shared" si="20"/>
        <v>1.309612816030911E-3</v>
      </c>
    </row>
    <row r="440" spans="1:19" x14ac:dyDescent="0.25">
      <c r="A440">
        <v>70324</v>
      </c>
      <c r="B440">
        <v>3515</v>
      </c>
      <c r="C440" t="s">
        <v>410</v>
      </c>
      <c r="D440" t="s">
        <v>411</v>
      </c>
      <c r="E440" t="s">
        <v>94</v>
      </c>
      <c r="F440">
        <v>100</v>
      </c>
      <c r="G440" s="6">
        <v>-7556.06</v>
      </c>
      <c r="H440" s="6">
        <v>7556.06</v>
      </c>
      <c r="I440" t="s">
        <v>374</v>
      </c>
      <c r="J440" t="s">
        <v>28</v>
      </c>
      <c r="K440" t="s">
        <v>121</v>
      </c>
      <c r="L440">
        <v>636</v>
      </c>
      <c r="M440">
        <f t="shared" si="21"/>
        <v>0.12045454545454545</v>
      </c>
      <c r="N440">
        <v>42</v>
      </c>
      <c r="O440">
        <f t="shared" si="22"/>
        <v>5.0590909090909086</v>
      </c>
      <c r="R440" s="7">
        <v>1.642666311204305E-2</v>
      </c>
      <c r="S440">
        <f t="shared" si="20"/>
        <v>8.310398201683597E-2</v>
      </c>
    </row>
    <row r="441" spans="1:19" x14ac:dyDescent="0.25">
      <c r="A441">
        <v>27459</v>
      </c>
      <c r="B441">
        <v>16226</v>
      </c>
      <c r="C441" t="s">
        <v>411</v>
      </c>
      <c r="D441" t="s">
        <v>554</v>
      </c>
      <c r="E441" t="s">
        <v>94</v>
      </c>
      <c r="F441">
        <v>100</v>
      </c>
      <c r="G441" s="6">
        <v>-7557</v>
      </c>
      <c r="H441" s="6">
        <v>7557</v>
      </c>
      <c r="I441" t="s">
        <v>374</v>
      </c>
      <c r="J441" t="s">
        <v>28</v>
      </c>
      <c r="K441" t="s">
        <v>121</v>
      </c>
      <c r="L441">
        <v>20</v>
      </c>
      <c r="M441">
        <f t="shared" si="21"/>
        <v>3.787878787878788E-3</v>
      </c>
      <c r="N441">
        <v>42</v>
      </c>
      <c r="O441">
        <f t="shared" si="22"/>
        <v>0.15909090909090909</v>
      </c>
      <c r="R441" s="7">
        <v>1.642461983252402E-2</v>
      </c>
      <c r="S441">
        <f t="shared" si="20"/>
        <v>2.6130077006288211E-3</v>
      </c>
    </row>
    <row r="442" spans="1:19" x14ac:dyDescent="0.25">
      <c r="A442">
        <v>10511</v>
      </c>
      <c r="B442">
        <v>27565</v>
      </c>
      <c r="C442" t="s">
        <v>554</v>
      </c>
      <c r="D442" t="s">
        <v>603</v>
      </c>
      <c r="E442" t="s">
        <v>94</v>
      </c>
      <c r="F442">
        <v>100</v>
      </c>
      <c r="G442" s="6">
        <v>-7577.87</v>
      </c>
      <c r="H442" s="6">
        <v>7577.87</v>
      </c>
      <c r="I442" t="s">
        <v>374</v>
      </c>
      <c r="J442" t="s">
        <v>28</v>
      </c>
      <c r="K442" t="s">
        <v>121</v>
      </c>
      <c r="L442">
        <v>6</v>
      </c>
      <c r="M442">
        <f t="shared" si="21"/>
        <v>1.1363636363636363E-3</v>
      </c>
      <c r="N442">
        <v>42</v>
      </c>
      <c r="O442">
        <f t="shared" si="22"/>
        <v>4.7727272727272722E-2</v>
      </c>
      <c r="R442" s="7">
        <v>1.6379385246036687E-2</v>
      </c>
      <c r="S442">
        <f t="shared" si="20"/>
        <v>7.8174338674266003E-4</v>
      </c>
    </row>
    <row r="443" spans="1:19" x14ac:dyDescent="0.25">
      <c r="A443">
        <v>69602</v>
      </c>
      <c r="B443">
        <v>19841</v>
      </c>
      <c r="C443" t="s">
        <v>589</v>
      </c>
      <c r="D443" t="s">
        <v>410</v>
      </c>
      <c r="E443" t="s">
        <v>94</v>
      </c>
      <c r="F443">
        <v>100</v>
      </c>
      <c r="G443" s="6">
        <v>-7580.23</v>
      </c>
      <c r="H443" s="6">
        <v>7580.23</v>
      </c>
      <c r="I443" t="s">
        <v>374</v>
      </c>
      <c r="J443" t="s">
        <v>28</v>
      </c>
      <c r="K443" t="s">
        <v>121</v>
      </c>
      <c r="L443">
        <v>519</v>
      </c>
      <c r="M443">
        <f t="shared" ref="M443:M462" si="23">L443/5280</f>
        <v>9.8295454545454547E-2</v>
      </c>
      <c r="N443">
        <v>42</v>
      </c>
      <c r="O443">
        <f t="shared" ref="O443:O462" si="24">M443*N443</f>
        <v>4.1284090909090914</v>
      </c>
      <c r="R443" s="7">
        <v>1.6374285750483036E-2</v>
      </c>
      <c r="S443">
        <f t="shared" si="20"/>
        <v>6.7599750149437351E-2</v>
      </c>
    </row>
    <row r="444" spans="1:19" x14ac:dyDescent="0.25">
      <c r="A444">
        <v>71063</v>
      </c>
      <c r="B444">
        <v>22603</v>
      </c>
      <c r="C444" t="s">
        <v>603</v>
      </c>
      <c r="D444" t="s">
        <v>394</v>
      </c>
      <c r="E444" t="s">
        <v>94</v>
      </c>
      <c r="F444">
        <v>100</v>
      </c>
      <c r="G444" s="6">
        <v>-7616.5</v>
      </c>
      <c r="H444" s="6">
        <v>7616.5</v>
      </c>
      <c r="I444" t="s">
        <v>374</v>
      </c>
      <c r="J444" t="s">
        <v>28</v>
      </c>
      <c r="K444" t="s">
        <v>121</v>
      </c>
      <c r="L444" s="8">
        <v>1212</v>
      </c>
      <c r="M444">
        <f t="shared" si="23"/>
        <v>0.22954545454545455</v>
      </c>
      <c r="N444">
        <v>42</v>
      </c>
      <c r="O444">
        <f t="shared" si="24"/>
        <v>9.6409090909090907</v>
      </c>
      <c r="R444" s="7">
        <v>1.6296310913724681E-2</v>
      </c>
      <c r="S444">
        <f t="shared" si="20"/>
        <v>0.1571112520364093</v>
      </c>
    </row>
    <row r="445" spans="1:19" x14ac:dyDescent="0.25">
      <c r="A445">
        <v>67847</v>
      </c>
      <c r="B445">
        <v>2328</v>
      </c>
      <c r="C445" t="s">
        <v>394</v>
      </c>
      <c r="D445" t="s">
        <v>395</v>
      </c>
      <c r="E445" t="s">
        <v>94</v>
      </c>
      <c r="F445">
        <v>100</v>
      </c>
      <c r="G445" s="6">
        <v>-7698.39</v>
      </c>
      <c r="H445" s="6">
        <v>7698.39</v>
      </c>
      <c r="I445" t="s">
        <v>374</v>
      </c>
      <c r="J445" t="s">
        <v>28</v>
      </c>
      <c r="K445" t="s">
        <v>121</v>
      </c>
      <c r="L445">
        <v>397</v>
      </c>
      <c r="M445">
        <f t="shared" si="23"/>
        <v>7.5189393939393945E-2</v>
      </c>
      <c r="N445">
        <v>42</v>
      </c>
      <c r="O445">
        <f t="shared" si="24"/>
        <v>3.1579545454545457</v>
      </c>
      <c r="R445" s="7">
        <v>1.6122962343345038E-2</v>
      </c>
      <c r="S445">
        <f t="shared" si="20"/>
        <v>5.0915582218358936E-2</v>
      </c>
    </row>
    <row r="446" spans="1:19" x14ac:dyDescent="0.25">
      <c r="A446">
        <v>42067</v>
      </c>
      <c r="B446">
        <v>30434</v>
      </c>
      <c r="C446" t="s">
        <v>540</v>
      </c>
      <c r="D446" t="s">
        <v>568</v>
      </c>
      <c r="E446" t="s">
        <v>94</v>
      </c>
      <c r="F446">
        <v>49</v>
      </c>
      <c r="G446" s="6">
        <v>-7759.04</v>
      </c>
      <c r="H446" s="6">
        <v>7759.04</v>
      </c>
      <c r="I446" t="s">
        <v>374</v>
      </c>
      <c r="J446" t="s">
        <v>28</v>
      </c>
      <c r="K446" t="s">
        <v>121</v>
      </c>
      <c r="L446">
        <v>53</v>
      </c>
      <c r="M446">
        <f t="shared" si="23"/>
        <v>1.0037878787878788E-2</v>
      </c>
      <c r="N446">
        <v>42</v>
      </c>
      <c r="O446">
        <f t="shared" si="24"/>
        <v>0.42159090909090913</v>
      </c>
      <c r="R446" s="7">
        <v>1.599693416638966E-2</v>
      </c>
      <c r="S446">
        <f t="shared" si="20"/>
        <v>6.7441620178756417E-3</v>
      </c>
    </row>
    <row r="447" spans="1:19" x14ac:dyDescent="0.25">
      <c r="A447">
        <v>70864</v>
      </c>
      <c r="B447">
        <v>17406</v>
      </c>
      <c r="C447" t="s">
        <v>568</v>
      </c>
      <c r="D447" t="s">
        <v>569</v>
      </c>
      <c r="E447" t="s">
        <v>94</v>
      </c>
      <c r="F447">
        <v>100</v>
      </c>
      <c r="G447" s="6">
        <v>-7759.58</v>
      </c>
      <c r="H447" s="6">
        <v>7759.58</v>
      </c>
      <c r="I447" t="s">
        <v>374</v>
      </c>
      <c r="J447" t="s">
        <v>28</v>
      </c>
      <c r="K447" t="s">
        <v>121</v>
      </c>
      <c r="L447">
        <v>904</v>
      </c>
      <c r="M447">
        <f t="shared" si="23"/>
        <v>0.1712121212121212</v>
      </c>
      <c r="N447">
        <v>42</v>
      </c>
      <c r="O447">
        <f t="shared" si="24"/>
        <v>7.1909090909090905</v>
      </c>
      <c r="R447" s="7">
        <v>1.5995820917418729E-2</v>
      </c>
      <c r="S447">
        <f t="shared" si="20"/>
        <v>0.11502449405162013</v>
      </c>
    </row>
    <row r="448" spans="1:19" x14ac:dyDescent="0.25">
      <c r="A448">
        <v>24246</v>
      </c>
      <c r="B448">
        <v>20794</v>
      </c>
      <c r="C448" t="s">
        <v>569</v>
      </c>
      <c r="D448" t="s">
        <v>598</v>
      </c>
      <c r="E448" t="s">
        <v>94</v>
      </c>
      <c r="F448">
        <v>30</v>
      </c>
      <c r="G448" s="6">
        <v>-7759.66</v>
      </c>
      <c r="H448" s="6">
        <v>7759.66</v>
      </c>
      <c r="I448" t="s">
        <v>374</v>
      </c>
      <c r="J448" t="s">
        <v>28</v>
      </c>
      <c r="K448" t="s">
        <v>121</v>
      </c>
      <c r="L448">
        <v>17</v>
      </c>
      <c r="M448">
        <f t="shared" si="23"/>
        <v>3.2196969696969696E-3</v>
      </c>
      <c r="N448">
        <v>42</v>
      </c>
      <c r="O448">
        <f t="shared" si="24"/>
        <v>0.13522727272727272</v>
      </c>
      <c r="R448" s="7">
        <v>1.5995656004822896E-2</v>
      </c>
      <c r="S448">
        <f t="shared" si="20"/>
        <v>2.1630489370158233E-3</v>
      </c>
    </row>
    <row r="449" spans="1:19" x14ac:dyDescent="0.25">
      <c r="A449">
        <v>68871</v>
      </c>
      <c r="B449">
        <v>14541</v>
      </c>
      <c r="C449" t="s">
        <v>395</v>
      </c>
      <c r="D449" t="s">
        <v>540</v>
      </c>
      <c r="E449" t="s">
        <v>94</v>
      </c>
      <c r="F449">
        <v>100</v>
      </c>
      <c r="G449" s="6">
        <v>-7765.77</v>
      </c>
      <c r="H449" s="6">
        <v>7765.77</v>
      </c>
      <c r="I449" t="s">
        <v>374</v>
      </c>
      <c r="J449" t="s">
        <v>28</v>
      </c>
      <c r="K449" t="s">
        <v>121</v>
      </c>
      <c r="L449">
        <v>460</v>
      </c>
      <c r="M449">
        <f t="shared" si="23"/>
        <v>8.7121212121212127E-2</v>
      </c>
      <c r="N449">
        <v>42</v>
      </c>
      <c r="O449">
        <f t="shared" si="24"/>
        <v>3.6590909090909092</v>
      </c>
      <c r="R449" s="7">
        <v>1.5983070844795045E-2</v>
      </c>
      <c r="S449">
        <f t="shared" si="20"/>
        <v>5.8483509227545506E-2</v>
      </c>
    </row>
    <row r="450" spans="1:19" x14ac:dyDescent="0.25">
      <c r="A450">
        <v>70757</v>
      </c>
      <c r="B450">
        <v>19551</v>
      </c>
      <c r="C450" t="s">
        <v>587</v>
      </c>
      <c r="D450" t="s">
        <v>588</v>
      </c>
      <c r="E450" t="s">
        <v>94</v>
      </c>
      <c r="F450">
        <v>100</v>
      </c>
      <c r="G450" s="6">
        <v>-7669.37</v>
      </c>
      <c r="H450" s="6">
        <v>7669.37</v>
      </c>
      <c r="I450" t="s">
        <v>374</v>
      </c>
      <c r="J450" t="s">
        <v>28</v>
      </c>
      <c r="K450" t="s">
        <v>121</v>
      </c>
      <c r="L450">
        <v>801</v>
      </c>
      <c r="M450">
        <f t="shared" si="23"/>
        <v>0.15170454545454545</v>
      </c>
      <c r="N450">
        <v>42</v>
      </c>
      <c r="O450">
        <f t="shared" si="24"/>
        <v>6.3715909090909086</v>
      </c>
      <c r="R450" s="7">
        <v>1.5827922414585235E-2</v>
      </c>
      <c r="S450">
        <f t="shared" ref="S450:S462" si="25">R450*O450</f>
        <v>0.10084904656656751</v>
      </c>
    </row>
    <row r="451" spans="1:19" x14ac:dyDescent="0.25">
      <c r="A451">
        <v>28711</v>
      </c>
      <c r="B451">
        <v>21692</v>
      </c>
      <c r="C451" t="s">
        <v>598</v>
      </c>
      <c r="D451" t="s">
        <v>600</v>
      </c>
      <c r="E451" t="s">
        <v>94</v>
      </c>
      <c r="F451">
        <v>30</v>
      </c>
      <c r="G451" s="6">
        <v>-7866</v>
      </c>
      <c r="H451" s="6">
        <v>7866</v>
      </c>
      <c r="I451" t="s">
        <v>374</v>
      </c>
      <c r="J451" t="s">
        <v>28</v>
      </c>
      <c r="K451" t="s">
        <v>121</v>
      </c>
      <c r="L451">
        <v>22</v>
      </c>
      <c r="M451">
        <f t="shared" si="23"/>
        <v>4.1666666666666666E-3</v>
      </c>
      <c r="N451">
        <v>42</v>
      </c>
      <c r="O451">
        <f t="shared" si="24"/>
        <v>0.17499999999999999</v>
      </c>
      <c r="R451" s="7">
        <v>1.5779411654511064E-2</v>
      </c>
      <c r="S451">
        <f t="shared" si="25"/>
        <v>2.761397039539436E-3</v>
      </c>
    </row>
    <row r="452" spans="1:19" x14ac:dyDescent="0.25">
      <c r="A452">
        <v>69772</v>
      </c>
      <c r="B452">
        <v>43170</v>
      </c>
      <c r="C452" t="s">
        <v>600</v>
      </c>
      <c r="D452" t="s">
        <v>587</v>
      </c>
      <c r="E452" t="s">
        <v>94</v>
      </c>
      <c r="F452">
        <v>84</v>
      </c>
      <c r="G452" s="6">
        <v>-7695.58</v>
      </c>
      <c r="H452" s="6">
        <v>7695.58</v>
      </c>
      <c r="I452" t="s">
        <v>374</v>
      </c>
      <c r="J452" t="s">
        <v>28</v>
      </c>
      <c r="K452" t="s">
        <v>121</v>
      </c>
      <c r="L452">
        <v>544</v>
      </c>
      <c r="M452">
        <f t="shared" si="23"/>
        <v>0.10303030303030303</v>
      </c>
      <c r="N452">
        <v>42</v>
      </c>
      <c r="O452">
        <f t="shared" si="24"/>
        <v>4.3272727272727272</v>
      </c>
      <c r="R452" s="7">
        <v>1.5774014866812843E-2</v>
      </c>
      <c r="S452">
        <f t="shared" si="25"/>
        <v>6.825846433275376E-2</v>
      </c>
    </row>
    <row r="453" spans="1:19" x14ac:dyDescent="0.25">
      <c r="A453">
        <v>70676</v>
      </c>
      <c r="B453">
        <v>8424</v>
      </c>
      <c r="C453" t="s">
        <v>484</v>
      </c>
      <c r="D453" t="s">
        <v>404</v>
      </c>
      <c r="E453" t="s">
        <v>70</v>
      </c>
      <c r="F453">
        <v>100</v>
      </c>
      <c r="G453" s="6">
        <v>-7765.67</v>
      </c>
      <c r="H453" s="6">
        <v>7765.67</v>
      </c>
      <c r="I453" t="s">
        <v>374</v>
      </c>
      <c r="J453" t="s">
        <v>28</v>
      </c>
      <c r="K453" t="s">
        <v>121</v>
      </c>
      <c r="L453">
        <v>757</v>
      </c>
      <c r="M453">
        <f t="shared" si="23"/>
        <v>0.14337121212121212</v>
      </c>
      <c r="N453">
        <v>42</v>
      </c>
      <c r="O453">
        <f t="shared" si="24"/>
        <v>6.021590909090909</v>
      </c>
      <c r="R453" s="7">
        <v>1.5631644575258487E-2</v>
      </c>
      <c r="S453">
        <f t="shared" si="25"/>
        <v>9.4127368868516734E-2</v>
      </c>
    </row>
    <row r="454" spans="1:19" x14ac:dyDescent="0.25">
      <c r="A454">
        <v>70360</v>
      </c>
      <c r="B454">
        <v>346262</v>
      </c>
      <c r="C454" t="s">
        <v>588</v>
      </c>
      <c r="D454" t="s">
        <v>484</v>
      </c>
      <c r="E454" t="s">
        <v>70</v>
      </c>
      <c r="F454">
        <v>100</v>
      </c>
      <c r="G454" s="6">
        <v>-7795.89</v>
      </c>
      <c r="H454" s="6">
        <v>7795.89</v>
      </c>
      <c r="I454" t="s">
        <v>374</v>
      </c>
      <c r="J454" t="s">
        <v>28</v>
      </c>
      <c r="K454" t="s">
        <v>121</v>
      </c>
      <c r="L454">
        <v>646</v>
      </c>
      <c r="M454">
        <f t="shared" si="23"/>
        <v>0.12234848484848485</v>
      </c>
      <c r="N454">
        <v>42</v>
      </c>
      <c r="O454">
        <f t="shared" si="24"/>
        <v>5.1386363636363637</v>
      </c>
      <c r="R454" s="7">
        <v>1.5571050044157571E-2</v>
      </c>
      <c r="S454">
        <f t="shared" si="25"/>
        <v>8.0013963976909699E-2</v>
      </c>
    </row>
    <row r="455" spans="1:19" x14ac:dyDescent="0.25">
      <c r="A455">
        <v>70760</v>
      </c>
      <c r="B455">
        <v>3050</v>
      </c>
      <c r="C455" t="s">
        <v>404</v>
      </c>
      <c r="D455" t="s">
        <v>405</v>
      </c>
      <c r="E455" t="s">
        <v>94</v>
      </c>
      <c r="F455">
        <v>100</v>
      </c>
      <c r="G455" s="6">
        <v>-7863.37</v>
      </c>
      <c r="H455" s="6">
        <v>7863.37</v>
      </c>
      <c r="I455" t="s">
        <v>374</v>
      </c>
      <c r="J455" t="s">
        <v>28</v>
      </c>
      <c r="K455" t="s">
        <v>121</v>
      </c>
      <c r="L455">
        <v>802</v>
      </c>
      <c r="M455">
        <f t="shared" si="23"/>
        <v>0.15189393939393939</v>
      </c>
      <c r="N455">
        <v>42</v>
      </c>
      <c r="O455">
        <f t="shared" si="24"/>
        <v>6.379545454545454</v>
      </c>
      <c r="R455" s="7">
        <v>1.5437426107222168E-2</v>
      </c>
      <c r="S455">
        <f t="shared" si="25"/>
        <v>9.8483761552210503E-2</v>
      </c>
    </row>
    <row r="456" spans="1:19" x14ac:dyDescent="0.25">
      <c r="A456">
        <v>6777</v>
      </c>
      <c r="B456">
        <v>11769</v>
      </c>
      <c r="C456" t="s">
        <v>511</v>
      </c>
      <c r="D456" t="s">
        <v>512</v>
      </c>
      <c r="E456" t="s">
        <v>94</v>
      </c>
      <c r="F456">
        <v>100</v>
      </c>
      <c r="G456" s="6">
        <v>-3399.38</v>
      </c>
      <c r="H456" s="6">
        <v>3399.38</v>
      </c>
      <c r="I456" t="s">
        <v>374</v>
      </c>
      <c r="J456" t="s">
        <v>28</v>
      </c>
      <c r="K456" t="s">
        <v>121</v>
      </c>
      <c r="L456">
        <v>4</v>
      </c>
      <c r="M456">
        <f t="shared" si="23"/>
        <v>7.5757575757575758E-4</v>
      </c>
      <c r="N456">
        <v>42</v>
      </c>
      <c r="O456">
        <f t="shared" si="24"/>
        <v>3.1818181818181815E-2</v>
      </c>
      <c r="R456" s="7">
        <v>1.4997994104240768E-2</v>
      </c>
      <c r="S456">
        <f t="shared" si="25"/>
        <v>4.7720890331675166E-4</v>
      </c>
    </row>
    <row r="457" spans="1:19" x14ac:dyDescent="0.25">
      <c r="A457">
        <v>39632</v>
      </c>
      <c r="B457">
        <v>22955</v>
      </c>
      <c r="C457" t="s">
        <v>512</v>
      </c>
      <c r="D457" t="s">
        <v>49</v>
      </c>
      <c r="E457" t="s">
        <v>94</v>
      </c>
      <c r="F457">
        <v>100</v>
      </c>
      <c r="G457" s="6">
        <v>-3399.46</v>
      </c>
      <c r="H457" s="6">
        <v>3399.46</v>
      </c>
      <c r="I457" t="s">
        <v>374</v>
      </c>
      <c r="J457" t="s">
        <v>28</v>
      </c>
      <c r="K457" t="s">
        <v>121</v>
      </c>
      <c r="L457">
        <v>59</v>
      </c>
      <c r="M457">
        <f t="shared" si="23"/>
        <v>1.1174242424242425E-2</v>
      </c>
      <c r="N457">
        <v>42</v>
      </c>
      <c r="O457">
        <f t="shared" si="24"/>
        <v>0.46931818181818186</v>
      </c>
      <c r="R457" s="7">
        <v>1.4997641154205073E-2</v>
      </c>
      <c r="S457">
        <f t="shared" si="25"/>
        <v>7.0386656780530637E-3</v>
      </c>
    </row>
    <row r="458" spans="1:19" x14ac:dyDescent="0.25">
      <c r="A458">
        <v>16295</v>
      </c>
      <c r="B458">
        <v>17637</v>
      </c>
      <c r="C458" t="s">
        <v>405</v>
      </c>
      <c r="D458" t="s">
        <v>570</v>
      </c>
      <c r="E458" t="s">
        <v>94</v>
      </c>
      <c r="F458">
        <v>100</v>
      </c>
      <c r="G458" s="6">
        <v>-8166.38</v>
      </c>
      <c r="H458" s="6">
        <v>8166.38</v>
      </c>
      <c r="I458" t="s">
        <v>374</v>
      </c>
      <c r="J458" t="s">
        <v>28</v>
      </c>
      <c r="K458" t="s">
        <v>121</v>
      </c>
      <c r="L458">
        <v>11</v>
      </c>
      <c r="M458">
        <f t="shared" si="23"/>
        <v>2.0833333333333333E-3</v>
      </c>
      <c r="N458">
        <v>42</v>
      </c>
      <c r="O458">
        <f t="shared" si="24"/>
        <v>8.7499999999999994E-2</v>
      </c>
      <c r="R458" s="7">
        <v>1.4864627084307559E-2</v>
      </c>
      <c r="S458">
        <f t="shared" si="25"/>
        <v>1.3006548698769114E-3</v>
      </c>
    </row>
    <row r="459" spans="1:19" x14ac:dyDescent="0.25">
      <c r="A459">
        <v>67935</v>
      </c>
      <c r="B459">
        <v>22105</v>
      </c>
      <c r="C459" t="s">
        <v>570</v>
      </c>
      <c r="D459" t="s">
        <v>511</v>
      </c>
      <c r="E459" t="s">
        <v>94</v>
      </c>
      <c r="F459">
        <v>100</v>
      </c>
      <c r="G459" s="6">
        <v>-8166.93</v>
      </c>
      <c r="H459" s="6">
        <v>8166.93</v>
      </c>
      <c r="I459" t="s">
        <v>374</v>
      </c>
      <c r="J459" t="s">
        <v>28</v>
      </c>
      <c r="K459" t="s">
        <v>121</v>
      </c>
      <c r="L459">
        <v>401</v>
      </c>
      <c r="M459">
        <f t="shared" si="23"/>
        <v>7.5946969696969693E-2</v>
      </c>
      <c r="N459">
        <v>42</v>
      </c>
      <c r="O459">
        <f t="shared" si="24"/>
        <v>3.189772727272727</v>
      </c>
      <c r="R459" s="7">
        <v>1.4863626029456303E-2</v>
      </c>
      <c r="S459">
        <f t="shared" si="25"/>
        <v>4.7411588937140724E-2</v>
      </c>
    </row>
    <row r="460" spans="1:19" x14ac:dyDescent="0.25">
      <c r="A460">
        <v>28915</v>
      </c>
      <c r="B460">
        <v>33091</v>
      </c>
      <c r="C460" t="s">
        <v>511</v>
      </c>
      <c r="D460" t="s">
        <v>107</v>
      </c>
      <c r="E460" t="s">
        <v>94</v>
      </c>
      <c r="F460">
        <v>100</v>
      </c>
      <c r="G460" s="6">
        <v>-4767.63</v>
      </c>
      <c r="H460" s="6">
        <v>4767.63</v>
      </c>
      <c r="I460" t="s">
        <v>374</v>
      </c>
      <c r="J460" t="s">
        <v>28</v>
      </c>
      <c r="K460" t="s">
        <v>121</v>
      </c>
      <c r="L460">
        <v>23</v>
      </c>
      <c r="M460">
        <f t="shared" si="23"/>
        <v>4.3560606060606064E-3</v>
      </c>
      <c r="N460">
        <v>42</v>
      </c>
      <c r="O460">
        <f t="shared" si="24"/>
        <v>0.18295454545454548</v>
      </c>
      <c r="R460" s="7">
        <v>1.4767570497432389E-2</v>
      </c>
      <c r="S460">
        <f t="shared" si="25"/>
        <v>2.7017941478256987E-3</v>
      </c>
    </row>
    <row r="461" spans="1:19" x14ac:dyDescent="0.25">
      <c r="A461">
        <v>15419</v>
      </c>
      <c r="B461">
        <v>5733</v>
      </c>
      <c r="C461" t="s">
        <v>107</v>
      </c>
      <c r="D461" t="s">
        <v>106</v>
      </c>
      <c r="E461" t="s">
        <v>39</v>
      </c>
      <c r="F461">
        <v>100</v>
      </c>
      <c r="G461" s="6">
        <v>-5714.48</v>
      </c>
      <c r="H461" s="6">
        <v>5714.48</v>
      </c>
      <c r="I461" t="s">
        <v>371</v>
      </c>
      <c r="J461" t="s">
        <v>28</v>
      </c>
      <c r="K461" t="s">
        <v>121</v>
      </c>
      <c r="L461">
        <v>10</v>
      </c>
      <c r="M461">
        <f t="shared" si="23"/>
        <v>1.893939393939394E-3</v>
      </c>
      <c r="N461">
        <v>60</v>
      </c>
      <c r="O461">
        <f t="shared" si="24"/>
        <v>0.11363636363636365</v>
      </c>
      <c r="R461" s="7">
        <v>1.2320685719553413E-2</v>
      </c>
      <c r="S461">
        <f t="shared" si="25"/>
        <v>1.4000779226765244E-3</v>
      </c>
    </row>
    <row r="462" spans="1:19" x14ac:dyDescent="0.25">
      <c r="A462">
        <v>30736</v>
      </c>
      <c r="B462">
        <v>19792</v>
      </c>
      <c r="C462" t="s">
        <v>106</v>
      </c>
      <c r="D462" t="s">
        <v>105</v>
      </c>
      <c r="E462" t="s">
        <v>39</v>
      </c>
      <c r="F462">
        <v>78</v>
      </c>
      <c r="G462" s="6">
        <v>-5714.56</v>
      </c>
      <c r="H462" s="6">
        <v>5714.56</v>
      </c>
      <c r="I462" t="s">
        <v>371</v>
      </c>
      <c r="J462" t="s">
        <v>28</v>
      </c>
      <c r="K462" t="s">
        <v>121</v>
      </c>
      <c r="L462">
        <v>26</v>
      </c>
      <c r="M462">
        <f t="shared" si="23"/>
        <v>4.9242424242424239E-3</v>
      </c>
      <c r="N462">
        <v>60</v>
      </c>
      <c r="O462">
        <f t="shared" si="24"/>
        <v>0.29545454545454541</v>
      </c>
      <c r="R462" s="7">
        <v>1.2320513238232441E-2</v>
      </c>
      <c r="S462">
        <f t="shared" si="25"/>
        <v>3.6401516385686753E-3</v>
      </c>
    </row>
  </sheetData>
  <autoFilter ref="A1:T462" xr:uid="{B769B526-C078-417C-B8ED-136475310D92}">
    <sortState xmlns:xlrd2="http://schemas.microsoft.com/office/spreadsheetml/2017/richdata2" ref="A2:T462">
      <sortCondition descending="1" ref="R1:R462"/>
    </sortState>
  </autoFilter>
  <pageMargins left="0.7" right="0.7" top="0.75" bottom="0.75" header="0.3" footer="0.3"/>
  <pageSetup scale="61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ADE34-2DB4-4158-876F-83B2E53106B3}">
  <dimension ref="A1:W500"/>
  <sheetViews>
    <sheetView workbookViewId="0">
      <selection activeCell="V15" sqref="V15"/>
    </sheetView>
  </sheetViews>
  <sheetFormatPr defaultRowHeight="15" x14ac:dyDescent="0.25"/>
  <cols>
    <col min="12" max="12" width="11.85546875" bestFit="1" customWidth="1"/>
    <col min="15" max="15" width="13.42578125" bestFit="1" customWidth="1"/>
    <col min="16" max="16" width="13.42578125" customWidth="1"/>
    <col min="17" max="17" width="13.42578125" bestFit="1" customWidth="1"/>
    <col min="18" max="19" width="13.42578125" customWidth="1"/>
    <col min="21" max="21" width="9.5703125" bestFit="1" customWidth="1"/>
    <col min="23" max="23" width="9.5703125" bestFit="1" customWidth="1"/>
  </cols>
  <sheetData>
    <row r="1" spans="1:23" s="9" customFormat="1" ht="60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/>
      <c r="J1" s="1" t="s">
        <v>113</v>
      </c>
      <c r="K1" s="1" t="s">
        <v>21</v>
      </c>
      <c r="L1" s="1" t="s">
        <v>22</v>
      </c>
      <c r="M1" s="1" t="s">
        <v>23</v>
      </c>
      <c r="N1" s="1" t="s">
        <v>658</v>
      </c>
      <c r="O1" s="31" t="s">
        <v>2192</v>
      </c>
      <c r="P1" s="31" t="s">
        <v>2293</v>
      </c>
      <c r="Q1" s="31" t="s">
        <v>2193</v>
      </c>
      <c r="R1" s="31" t="s">
        <v>2095</v>
      </c>
      <c r="S1" s="31" t="s">
        <v>2194</v>
      </c>
      <c r="T1" s="1" t="s">
        <v>661</v>
      </c>
      <c r="U1" s="46">
        <f>SUM(N2:N933)</f>
        <v>2066.9242424242448</v>
      </c>
      <c r="V1" s="1" t="s">
        <v>2195</v>
      </c>
      <c r="W1" s="74">
        <f>SUM(S2:S933)</f>
        <v>152.32616565352743</v>
      </c>
    </row>
    <row r="2" spans="1:23" x14ac:dyDescent="0.25">
      <c r="A2">
        <v>53644</v>
      </c>
      <c r="B2">
        <v>789</v>
      </c>
      <c r="C2" t="s">
        <v>25</v>
      </c>
      <c r="D2" t="s">
        <v>26</v>
      </c>
      <c r="E2" t="s">
        <v>27</v>
      </c>
      <c r="F2">
        <v>130</v>
      </c>
      <c r="G2" s="6">
        <v>12762.16</v>
      </c>
      <c r="H2" s="6">
        <v>12762.16</v>
      </c>
      <c r="I2" s="6">
        <f>H2*(110/60)</f>
        <v>23397.293333333331</v>
      </c>
      <c r="J2" t="s">
        <v>2123</v>
      </c>
      <c r="K2">
        <v>145</v>
      </c>
      <c r="L2" s="34">
        <f t="shared" ref="L2:L18" si="0">K2/5280</f>
        <v>2.7462121212121212E-2</v>
      </c>
      <c r="M2">
        <v>102</v>
      </c>
      <c r="N2">
        <f t="shared" ref="N2:N18" si="1">L2*M2</f>
        <v>2.8011363636363638</v>
      </c>
      <c r="O2" s="72">
        <v>2.8000000000000001E-2</v>
      </c>
      <c r="P2" s="72">
        <f>O2*(1299.63/1108.96)</f>
        <v>3.2814204299523884E-2</v>
      </c>
      <c r="Q2" s="75">
        <f t="shared" ref="Q2:Q65" si="2">N2*O2</f>
        <v>7.8431818181818186E-2</v>
      </c>
      <c r="R2" s="7">
        <f>P2*0.83</f>
        <v>2.7235789568604823E-2</v>
      </c>
      <c r="S2" s="75">
        <f>N2*R2</f>
        <v>7.6291160552966919E-2</v>
      </c>
      <c r="T2" s="75">
        <f>SUM(S2:S23)</f>
        <v>13.880857216866175</v>
      </c>
      <c r="U2" s="75">
        <f>COUNT(S2:S23)</f>
        <v>22</v>
      </c>
      <c r="V2">
        <v>102</v>
      </c>
    </row>
    <row r="3" spans="1:23" x14ac:dyDescent="0.25">
      <c r="A3">
        <v>71176</v>
      </c>
      <c r="B3">
        <v>2071</v>
      </c>
      <c r="C3" t="s">
        <v>33</v>
      </c>
      <c r="D3" t="s">
        <v>34</v>
      </c>
      <c r="E3" t="s">
        <v>27</v>
      </c>
      <c r="F3">
        <v>130</v>
      </c>
      <c r="G3" s="6">
        <v>12764</v>
      </c>
      <c r="H3" s="6">
        <v>12764</v>
      </c>
      <c r="I3" s="6">
        <f t="shared" ref="I3:I66" si="3">H3*(110/60)</f>
        <v>23400.666666666664</v>
      </c>
      <c r="J3" t="s">
        <v>2123</v>
      </c>
      <c r="K3" s="8">
        <v>1617</v>
      </c>
      <c r="L3" s="34">
        <f t="shared" si="0"/>
        <v>0.30625000000000002</v>
      </c>
      <c r="M3">
        <v>102</v>
      </c>
      <c r="N3">
        <f t="shared" si="1"/>
        <v>31.237500000000001</v>
      </c>
      <c r="O3" s="72">
        <v>2.8000000000000001E-2</v>
      </c>
      <c r="P3" s="72">
        <f t="shared" ref="P3:P66" si="4">O3*(1299.63/1108.96)</f>
        <v>3.2814204299523884E-2</v>
      </c>
      <c r="Q3">
        <f t="shared" si="2"/>
        <v>0.87465000000000004</v>
      </c>
      <c r="R3" s="7">
        <f t="shared" ref="R3:R66" si="5">P3*0.83</f>
        <v>2.7235789568604823E-2</v>
      </c>
      <c r="S3" s="75">
        <f t="shared" ref="S3:S66" si="6">N3*R3</f>
        <v>0.85077797664929322</v>
      </c>
    </row>
    <row r="4" spans="1:23" x14ac:dyDescent="0.25">
      <c r="A4">
        <v>71160</v>
      </c>
      <c r="B4">
        <v>2072</v>
      </c>
      <c r="C4" t="s">
        <v>35</v>
      </c>
      <c r="D4" t="s">
        <v>36</v>
      </c>
      <c r="E4" t="s">
        <v>27</v>
      </c>
      <c r="F4">
        <v>130</v>
      </c>
      <c r="G4" s="6">
        <v>12763.44</v>
      </c>
      <c r="H4" s="6">
        <v>12763.44</v>
      </c>
      <c r="I4" s="6">
        <f t="shared" si="3"/>
        <v>23399.64</v>
      </c>
      <c r="J4" t="s">
        <v>2123</v>
      </c>
      <c r="K4" s="8">
        <v>1593</v>
      </c>
      <c r="L4" s="34">
        <f t="shared" si="0"/>
        <v>0.30170454545454545</v>
      </c>
      <c r="M4">
        <v>102</v>
      </c>
      <c r="N4">
        <f t="shared" si="1"/>
        <v>30.773863636363636</v>
      </c>
      <c r="O4" s="72">
        <v>2.8000000000000001E-2</v>
      </c>
      <c r="P4" s="72">
        <f t="shared" si="4"/>
        <v>3.2814204299523884E-2</v>
      </c>
      <c r="Q4">
        <f t="shared" si="2"/>
        <v>0.86166818181818183</v>
      </c>
      <c r="R4" s="7">
        <f t="shared" si="5"/>
        <v>2.7235789568604823E-2</v>
      </c>
      <c r="S4" s="75">
        <f t="shared" si="6"/>
        <v>0.83815047421293998</v>
      </c>
    </row>
    <row r="5" spans="1:23" x14ac:dyDescent="0.25">
      <c r="A5">
        <v>71121</v>
      </c>
      <c r="B5">
        <v>12233</v>
      </c>
      <c r="C5" t="s">
        <v>56</v>
      </c>
      <c r="D5" t="s">
        <v>25</v>
      </c>
      <c r="F5">
        <v>130</v>
      </c>
      <c r="G5" s="6">
        <v>12762.71</v>
      </c>
      <c r="H5" s="6">
        <v>12762.71</v>
      </c>
      <c r="I5" s="6">
        <f t="shared" si="3"/>
        <v>23398.301666666663</v>
      </c>
      <c r="J5" t="s">
        <v>2123</v>
      </c>
      <c r="K5" s="8">
        <v>1411</v>
      </c>
      <c r="L5" s="34">
        <f t="shared" si="0"/>
        <v>0.26723484848484846</v>
      </c>
      <c r="M5">
        <v>102</v>
      </c>
      <c r="N5">
        <f t="shared" si="1"/>
        <v>27.257954545454542</v>
      </c>
      <c r="O5" s="72">
        <v>2.8000000000000001E-2</v>
      </c>
      <c r="P5" s="72">
        <f t="shared" si="4"/>
        <v>3.2814204299523884E-2</v>
      </c>
      <c r="Q5">
        <f t="shared" si="2"/>
        <v>0.76322272727272722</v>
      </c>
      <c r="R5" s="7">
        <f t="shared" si="5"/>
        <v>2.7235789568604823E-2</v>
      </c>
      <c r="S5" s="75">
        <f t="shared" si="6"/>
        <v>0.74239191407059524</v>
      </c>
    </row>
    <row r="6" spans="1:23" x14ac:dyDescent="0.25">
      <c r="A6">
        <v>69928</v>
      </c>
      <c r="B6">
        <v>17195</v>
      </c>
      <c r="C6" t="s">
        <v>65</v>
      </c>
      <c r="D6" t="s">
        <v>66</v>
      </c>
      <c r="E6" t="s">
        <v>27</v>
      </c>
      <c r="F6">
        <v>130</v>
      </c>
      <c r="G6" s="6">
        <v>12764.24</v>
      </c>
      <c r="H6" s="6">
        <v>12764.24</v>
      </c>
      <c r="I6" s="6">
        <f t="shared" si="3"/>
        <v>23401.106666666667</v>
      </c>
      <c r="J6" t="s">
        <v>2123</v>
      </c>
      <c r="K6">
        <v>559</v>
      </c>
      <c r="L6" s="34">
        <f t="shared" si="0"/>
        <v>0.10587121212121212</v>
      </c>
      <c r="M6">
        <v>102</v>
      </c>
      <c r="N6">
        <f t="shared" si="1"/>
        <v>10.798863636363636</v>
      </c>
      <c r="O6" s="72">
        <v>2.8000000000000001E-2</v>
      </c>
      <c r="P6" s="72">
        <f t="shared" si="4"/>
        <v>3.2814204299523884E-2</v>
      </c>
      <c r="Q6">
        <f t="shared" si="2"/>
        <v>0.30236818181818181</v>
      </c>
      <c r="R6" s="7">
        <f t="shared" si="5"/>
        <v>2.7235789568604823E-2</v>
      </c>
      <c r="S6" s="75">
        <f t="shared" si="6"/>
        <v>0.29411557758005868</v>
      </c>
    </row>
    <row r="7" spans="1:23" x14ac:dyDescent="0.25">
      <c r="A7">
        <v>71064</v>
      </c>
      <c r="B7">
        <v>17784</v>
      </c>
      <c r="C7" t="s">
        <v>43</v>
      </c>
      <c r="D7" t="s">
        <v>67</v>
      </c>
      <c r="F7">
        <v>130</v>
      </c>
      <c r="G7" s="6">
        <v>16899.14</v>
      </c>
      <c r="H7" s="6">
        <v>16899.14</v>
      </c>
      <c r="I7" s="6">
        <f t="shared" si="3"/>
        <v>30981.756666666664</v>
      </c>
      <c r="J7" t="s">
        <v>2130</v>
      </c>
      <c r="K7" s="8">
        <v>1224</v>
      </c>
      <c r="L7" s="34">
        <f t="shared" si="0"/>
        <v>0.23181818181818181</v>
      </c>
      <c r="M7">
        <v>102</v>
      </c>
      <c r="N7">
        <f t="shared" si="1"/>
        <v>23.645454545454545</v>
      </c>
      <c r="O7" s="72">
        <v>2.1000000000000001E-2</v>
      </c>
      <c r="P7" s="72">
        <f t="shared" si="4"/>
        <v>2.4610653224642912E-2</v>
      </c>
      <c r="Q7">
        <f t="shared" si="2"/>
        <v>0.49655454545454547</v>
      </c>
      <c r="R7" s="7">
        <f t="shared" si="5"/>
        <v>2.0426842176453616E-2</v>
      </c>
      <c r="S7" s="75">
        <f t="shared" si="6"/>
        <v>0.48300196819050778</v>
      </c>
    </row>
    <row r="8" spans="1:23" x14ac:dyDescent="0.25">
      <c r="A8">
        <v>71185</v>
      </c>
      <c r="B8">
        <v>18576</v>
      </c>
      <c r="C8" t="s">
        <v>34</v>
      </c>
      <c r="D8" t="s">
        <v>35</v>
      </c>
      <c r="E8" t="s">
        <v>27</v>
      </c>
      <c r="F8">
        <v>130</v>
      </c>
      <c r="G8" s="6">
        <v>12763.92</v>
      </c>
      <c r="H8" s="6">
        <v>12763.92</v>
      </c>
      <c r="I8" s="6">
        <f t="shared" si="3"/>
        <v>23400.52</v>
      </c>
      <c r="J8" t="s">
        <v>2123</v>
      </c>
      <c r="K8" s="8">
        <v>1684</v>
      </c>
      <c r="L8" s="34">
        <f t="shared" si="0"/>
        <v>0.31893939393939397</v>
      </c>
      <c r="M8">
        <v>102</v>
      </c>
      <c r="N8">
        <f t="shared" si="1"/>
        <v>32.531818181818181</v>
      </c>
      <c r="O8" s="72">
        <v>2.8000000000000001E-2</v>
      </c>
      <c r="P8" s="72">
        <f t="shared" si="4"/>
        <v>3.2814204299523884E-2</v>
      </c>
      <c r="Q8">
        <f t="shared" si="2"/>
        <v>0.91089090909090908</v>
      </c>
      <c r="R8" s="7">
        <f t="shared" si="5"/>
        <v>2.7235789568604823E-2</v>
      </c>
      <c r="S8" s="75">
        <f t="shared" si="6"/>
        <v>0.88602975428411235</v>
      </c>
    </row>
    <row r="9" spans="1:23" x14ac:dyDescent="0.25">
      <c r="A9">
        <v>71200</v>
      </c>
      <c r="B9">
        <v>21275</v>
      </c>
      <c r="C9" t="s">
        <v>67</v>
      </c>
      <c r="D9" t="s">
        <v>69</v>
      </c>
      <c r="E9" t="s">
        <v>70</v>
      </c>
      <c r="F9">
        <v>130</v>
      </c>
      <c r="G9" s="6">
        <v>16899.060000000001</v>
      </c>
      <c r="H9" s="6">
        <v>16899.060000000001</v>
      </c>
      <c r="I9" s="6">
        <f t="shared" si="3"/>
        <v>30981.61</v>
      </c>
      <c r="J9" t="s">
        <v>2130</v>
      </c>
      <c r="K9" s="8">
        <v>2077</v>
      </c>
      <c r="L9" s="34">
        <f t="shared" si="0"/>
        <v>0.39337121212121212</v>
      </c>
      <c r="M9">
        <v>102</v>
      </c>
      <c r="N9">
        <f t="shared" si="1"/>
        <v>40.123863636363637</v>
      </c>
      <c r="O9" s="72">
        <v>2.1000000000000001E-2</v>
      </c>
      <c r="P9" s="72">
        <f t="shared" si="4"/>
        <v>2.4610653224642912E-2</v>
      </c>
      <c r="Q9">
        <f t="shared" si="2"/>
        <v>0.84260113636363643</v>
      </c>
      <c r="R9" s="7">
        <f t="shared" si="5"/>
        <v>2.0426842176453616E-2</v>
      </c>
      <c r="S9" s="75">
        <f t="shared" si="6"/>
        <v>0.81960383000954629</v>
      </c>
    </row>
    <row r="10" spans="1:23" x14ac:dyDescent="0.25">
      <c r="A10">
        <v>71157</v>
      </c>
      <c r="B10">
        <v>23432</v>
      </c>
      <c r="C10" t="s">
        <v>72</v>
      </c>
      <c r="D10" t="s">
        <v>73</v>
      </c>
      <c r="F10">
        <v>130</v>
      </c>
      <c r="G10" s="6">
        <v>12763.2</v>
      </c>
      <c r="H10" s="6">
        <v>12763.2</v>
      </c>
      <c r="I10" s="6">
        <f t="shared" si="3"/>
        <v>23399.200000000001</v>
      </c>
      <c r="J10" t="s">
        <v>2123</v>
      </c>
      <c r="K10" s="8">
        <v>1589</v>
      </c>
      <c r="L10" s="34">
        <f t="shared" si="0"/>
        <v>0.30094696969696971</v>
      </c>
      <c r="M10">
        <v>102</v>
      </c>
      <c r="N10">
        <f t="shared" si="1"/>
        <v>30.696590909090911</v>
      </c>
      <c r="O10" s="72">
        <v>2.8000000000000001E-2</v>
      </c>
      <c r="P10" s="72">
        <f t="shared" si="4"/>
        <v>3.2814204299523884E-2</v>
      </c>
      <c r="Q10">
        <f t="shared" si="2"/>
        <v>0.85950454545454558</v>
      </c>
      <c r="R10" s="7">
        <f t="shared" si="5"/>
        <v>2.7235789568604823E-2</v>
      </c>
      <c r="S10" s="75">
        <f t="shared" si="6"/>
        <v>0.83604589047354783</v>
      </c>
    </row>
    <row r="11" spans="1:23" x14ac:dyDescent="0.25">
      <c r="A11">
        <v>71152</v>
      </c>
      <c r="B11">
        <v>24198</v>
      </c>
      <c r="C11" t="s">
        <v>36</v>
      </c>
      <c r="D11" t="s">
        <v>74</v>
      </c>
      <c r="E11" t="s">
        <v>27</v>
      </c>
      <c r="F11">
        <v>130</v>
      </c>
      <c r="G11" s="6">
        <v>12763.36</v>
      </c>
      <c r="H11" s="6">
        <v>12763.36</v>
      </c>
      <c r="I11" s="6">
        <f t="shared" si="3"/>
        <v>23399.493333333332</v>
      </c>
      <c r="J11" t="s">
        <v>2123</v>
      </c>
      <c r="K11" s="8">
        <v>1546</v>
      </c>
      <c r="L11" s="34">
        <f t="shared" si="0"/>
        <v>0.29280303030303029</v>
      </c>
      <c r="M11">
        <v>102</v>
      </c>
      <c r="N11">
        <f t="shared" si="1"/>
        <v>29.865909090909089</v>
      </c>
      <c r="O11" s="72">
        <v>2.8000000000000001E-2</v>
      </c>
      <c r="P11" s="72">
        <f t="shared" si="4"/>
        <v>3.2814204299523884E-2</v>
      </c>
      <c r="Q11">
        <f t="shared" si="2"/>
        <v>0.83624545454545451</v>
      </c>
      <c r="R11" s="7">
        <f t="shared" si="5"/>
        <v>2.7235789568604823E-2</v>
      </c>
      <c r="S11" s="75">
        <f t="shared" si="6"/>
        <v>0.81342161527508172</v>
      </c>
    </row>
    <row r="12" spans="1:23" x14ac:dyDescent="0.25">
      <c r="A12">
        <v>71188</v>
      </c>
      <c r="B12">
        <v>28873</v>
      </c>
      <c r="C12" t="s">
        <v>73</v>
      </c>
      <c r="D12" t="s">
        <v>80</v>
      </c>
      <c r="F12">
        <v>130</v>
      </c>
      <c r="G12" s="6">
        <v>12763.12</v>
      </c>
      <c r="H12" s="6">
        <v>12763.12</v>
      </c>
      <c r="I12" s="6">
        <f t="shared" si="3"/>
        <v>23399.053333333333</v>
      </c>
      <c r="J12" t="s">
        <v>2123</v>
      </c>
      <c r="K12" s="8">
        <v>1752</v>
      </c>
      <c r="L12" s="34">
        <f t="shared" si="0"/>
        <v>0.33181818181818185</v>
      </c>
      <c r="M12">
        <v>102</v>
      </c>
      <c r="N12">
        <f t="shared" si="1"/>
        <v>33.845454545454551</v>
      </c>
      <c r="O12" s="72">
        <v>2.8000000000000001E-2</v>
      </c>
      <c r="P12" s="72">
        <f t="shared" si="4"/>
        <v>3.2814204299523884E-2</v>
      </c>
      <c r="Q12">
        <f t="shared" si="2"/>
        <v>0.94767272727272744</v>
      </c>
      <c r="R12" s="7">
        <f t="shared" si="5"/>
        <v>2.7235789568604823E-2</v>
      </c>
      <c r="S12" s="75">
        <f t="shared" si="6"/>
        <v>0.92180767785377971</v>
      </c>
    </row>
    <row r="13" spans="1:23" x14ac:dyDescent="0.25">
      <c r="A13">
        <v>71206</v>
      </c>
      <c r="B13">
        <v>32753</v>
      </c>
      <c r="C13" t="s">
        <v>82</v>
      </c>
      <c r="D13" t="s">
        <v>83</v>
      </c>
      <c r="F13">
        <v>100</v>
      </c>
      <c r="G13" s="6">
        <v>12762.87</v>
      </c>
      <c r="H13" s="6">
        <v>12762.87</v>
      </c>
      <c r="I13" s="6">
        <f t="shared" si="3"/>
        <v>23398.595000000001</v>
      </c>
      <c r="J13" t="s">
        <v>2123</v>
      </c>
      <c r="K13" s="8">
        <v>2063</v>
      </c>
      <c r="L13" s="34">
        <f t="shared" si="0"/>
        <v>0.39071969696969699</v>
      </c>
      <c r="M13">
        <v>102</v>
      </c>
      <c r="N13">
        <f t="shared" si="1"/>
        <v>39.853409090909096</v>
      </c>
      <c r="O13" s="72">
        <v>2.8000000000000001E-2</v>
      </c>
      <c r="P13" s="72">
        <f t="shared" si="4"/>
        <v>3.2814204299523884E-2</v>
      </c>
      <c r="Q13">
        <f t="shared" si="2"/>
        <v>1.1158954545454547</v>
      </c>
      <c r="R13" s="7">
        <f t="shared" si="5"/>
        <v>2.7235789568604823E-2</v>
      </c>
      <c r="S13" s="75">
        <f t="shared" si="6"/>
        <v>1.0854390635915225</v>
      </c>
    </row>
    <row r="14" spans="1:23" x14ac:dyDescent="0.25">
      <c r="A14">
        <v>71190</v>
      </c>
      <c r="B14">
        <v>35193</v>
      </c>
      <c r="C14" t="s">
        <v>66</v>
      </c>
      <c r="D14" t="s">
        <v>84</v>
      </c>
      <c r="E14" t="s">
        <v>27</v>
      </c>
      <c r="F14">
        <v>130</v>
      </c>
      <c r="G14" s="6">
        <v>12764.16</v>
      </c>
      <c r="H14" s="6">
        <v>12764.16</v>
      </c>
      <c r="I14" s="6">
        <f t="shared" si="3"/>
        <v>23400.959999999999</v>
      </c>
      <c r="J14" t="s">
        <v>2123</v>
      </c>
      <c r="K14" s="8">
        <v>1755</v>
      </c>
      <c r="L14" s="34">
        <f t="shared" si="0"/>
        <v>0.33238636363636365</v>
      </c>
      <c r="M14">
        <v>102</v>
      </c>
      <c r="N14">
        <f t="shared" si="1"/>
        <v>33.903409090909093</v>
      </c>
      <c r="O14" s="72">
        <v>2.8000000000000001E-2</v>
      </c>
      <c r="P14" s="72">
        <f t="shared" si="4"/>
        <v>3.2814204299523884E-2</v>
      </c>
      <c r="Q14">
        <f t="shared" si="2"/>
        <v>0.94929545454545461</v>
      </c>
      <c r="R14" s="7">
        <f t="shared" si="5"/>
        <v>2.7235789568604823E-2</v>
      </c>
      <c r="S14" s="75">
        <f t="shared" si="6"/>
        <v>0.92338611565832385</v>
      </c>
    </row>
    <row r="15" spans="1:23" x14ac:dyDescent="0.25">
      <c r="A15">
        <v>71201</v>
      </c>
      <c r="B15">
        <v>36584</v>
      </c>
      <c r="C15" t="s">
        <v>83</v>
      </c>
      <c r="D15" t="s">
        <v>56</v>
      </c>
      <c r="F15">
        <v>130</v>
      </c>
      <c r="G15" s="6">
        <v>12762.79</v>
      </c>
      <c r="H15" s="6">
        <v>12762.79</v>
      </c>
      <c r="I15" s="6">
        <f t="shared" si="3"/>
        <v>23398.448333333334</v>
      </c>
      <c r="J15" t="s">
        <v>2123</v>
      </c>
      <c r="K15" s="8">
        <v>2006</v>
      </c>
      <c r="L15" s="34">
        <f t="shared" si="0"/>
        <v>0.37992424242424244</v>
      </c>
      <c r="M15">
        <v>102</v>
      </c>
      <c r="N15">
        <f t="shared" si="1"/>
        <v>38.752272727272732</v>
      </c>
      <c r="O15" s="72">
        <v>2.8000000000000001E-2</v>
      </c>
      <c r="P15" s="72">
        <f t="shared" si="4"/>
        <v>3.2814204299523884E-2</v>
      </c>
      <c r="Q15">
        <f t="shared" si="2"/>
        <v>1.0850636363636366</v>
      </c>
      <c r="R15" s="7">
        <f t="shared" si="5"/>
        <v>2.7235789568604823E-2</v>
      </c>
      <c r="S15" s="75">
        <f t="shared" si="6"/>
        <v>1.055448745305184</v>
      </c>
    </row>
    <row r="16" spans="1:23" x14ac:dyDescent="0.25">
      <c r="A16">
        <v>71187</v>
      </c>
      <c r="B16">
        <v>38310</v>
      </c>
      <c r="C16" t="s">
        <v>74</v>
      </c>
      <c r="D16" t="s">
        <v>72</v>
      </c>
      <c r="F16">
        <v>130</v>
      </c>
      <c r="G16" s="6">
        <v>12763.28</v>
      </c>
      <c r="H16" s="6">
        <v>12763.28</v>
      </c>
      <c r="I16" s="6">
        <f t="shared" si="3"/>
        <v>23399.346666666668</v>
      </c>
      <c r="J16" t="s">
        <v>2123</v>
      </c>
      <c r="K16" s="8">
        <v>1706</v>
      </c>
      <c r="L16" s="34">
        <f t="shared" si="0"/>
        <v>0.32310606060606062</v>
      </c>
      <c r="M16">
        <v>102</v>
      </c>
      <c r="N16">
        <f t="shared" si="1"/>
        <v>32.956818181818186</v>
      </c>
      <c r="O16" s="72">
        <v>2.8000000000000001E-2</v>
      </c>
      <c r="P16" s="72">
        <f t="shared" si="4"/>
        <v>3.2814204299523884E-2</v>
      </c>
      <c r="Q16">
        <f t="shared" si="2"/>
        <v>0.92279090909090922</v>
      </c>
      <c r="R16" s="7">
        <f t="shared" si="5"/>
        <v>2.7235789568604823E-2</v>
      </c>
      <c r="S16" s="75">
        <f t="shared" si="6"/>
        <v>0.89760496485076946</v>
      </c>
    </row>
    <row r="17" spans="1:22" x14ac:dyDescent="0.25">
      <c r="A17">
        <v>71148</v>
      </c>
      <c r="B17">
        <v>38311</v>
      </c>
      <c r="C17" t="s">
        <v>80</v>
      </c>
      <c r="D17" t="s">
        <v>82</v>
      </c>
      <c r="F17">
        <v>140</v>
      </c>
      <c r="G17" s="6">
        <v>12762.95</v>
      </c>
      <c r="H17" s="6">
        <v>12762.95</v>
      </c>
      <c r="I17" s="6">
        <f t="shared" si="3"/>
        <v>23398.741666666669</v>
      </c>
      <c r="J17" t="s">
        <v>2123</v>
      </c>
      <c r="K17" s="8">
        <v>1508</v>
      </c>
      <c r="L17" s="34">
        <f t="shared" si="0"/>
        <v>0.28560606060606059</v>
      </c>
      <c r="M17">
        <v>102</v>
      </c>
      <c r="N17">
        <f t="shared" si="1"/>
        <v>29.131818181818179</v>
      </c>
      <c r="O17" s="72">
        <v>2.8000000000000001E-2</v>
      </c>
      <c r="P17" s="72">
        <f t="shared" si="4"/>
        <v>3.2814204299523884E-2</v>
      </c>
      <c r="Q17">
        <f t="shared" si="2"/>
        <v>0.81569090909090902</v>
      </c>
      <c r="R17" s="7">
        <f t="shared" si="5"/>
        <v>2.7235789568604823E-2</v>
      </c>
      <c r="S17" s="75">
        <f t="shared" si="6"/>
        <v>0.79342806975085589</v>
      </c>
    </row>
    <row r="18" spans="1:22" x14ac:dyDescent="0.25">
      <c r="A18">
        <v>71183</v>
      </c>
      <c r="B18">
        <v>40735</v>
      </c>
      <c r="C18" t="s">
        <v>84</v>
      </c>
      <c r="D18" t="s">
        <v>33</v>
      </c>
      <c r="E18" t="s">
        <v>27</v>
      </c>
      <c r="F18">
        <v>130</v>
      </c>
      <c r="G18" s="6">
        <v>12764.08</v>
      </c>
      <c r="H18" s="6">
        <v>12764.08</v>
      </c>
      <c r="I18" s="6">
        <f t="shared" si="3"/>
        <v>23400.813333333332</v>
      </c>
      <c r="J18" t="s">
        <v>2123</v>
      </c>
      <c r="K18" s="8">
        <v>1656</v>
      </c>
      <c r="L18" s="34">
        <f t="shared" si="0"/>
        <v>0.31363636363636366</v>
      </c>
      <c r="M18">
        <v>102</v>
      </c>
      <c r="N18">
        <f t="shared" si="1"/>
        <v>31.990909090909092</v>
      </c>
      <c r="O18" s="72">
        <v>2.8000000000000001E-2</v>
      </c>
      <c r="P18" s="72">
        <f t="shared" si="4"/>
        <v>3.2814204299523884E-2</v>
      </c>
      <c r="Q18">
        <f t="shared" si="2"/>
        <v>0.89574545454545462</v>
      </c>
      <c r="R18" s="7">
        <f t="shared" si="5"/>
        <v>2.7235789568604823E-2</v>
      </c>
      <c r="S18" s="75">
        <f t="shared" si="6"/>
        <v>0.87129766810836706</v>
      </c>
    </row>
    <row r="19" spans="1:22" x14ac:dyDescent="0.25">
      <c r="A19">
        <v>1596</v>
      </c>
      <c r="B19">
        <v>346291</v>
      </c>
      <c r="C19" t="s">
        <v>69</v>
      </c>
      <c r="D19" t="s">
        <v>95</v>
      </c>
      <c r="E19" t="s">
        <v>70</v>
      </c>
      <c r="F19">
        <v>130</v>
      </c>
      <c r="G19" s="6">
        <v>13488.26</v>
      </c>
      <c r="H19" s="6">
        <v>13488.26</v>
      </c>
      <c r="I19" s="6">
        <f t="shared" si="3"/>
        <v>24728.476666666666</v>
      </c>
      <c r="J19" t="s">
        <v>2138</v>
      </c>
      <c r="K19">
        <v>2</v>
      </c>
      <c r="L19" s="34">
        <v>3.7878787878787879E-4</v>
      </c>
      <c r="M19">
        <v>102</v>
      </c>
      <c r="N19">
        <v>3.8636363636363635E-2</v>
      </c>
      <c r="O19" s="72">
        <v>2.7E-2</v>
      </c>
      <c r="P19" s="72">
        <f t="shared" si="4"/>
        <v>3.1642268431683739E-2</v>
      </c>
      <c r="Q19">
        <f t="shared" si="2"/>
        <v>1.0431818181818181E-3</v>
      </c>
      <c r="R19" s="7">
        <f t="shared" si="5"/>
        <v>2.6263082798297501E-2</v>
      </c>
      <c r="S19" s="75">
        <f t="shared" si="6"/>
        <v>1.0147100172069488E-3</v>
      </c>
    </row>
    <row r="20" spans="1:22" x14ac:dyDescent="0.25">
      <c r="A20">
        <v>36847</v>
      </c>
      <c r="B20">
        <v>346523</v>
      </c>
      <c r="C20" t="s">
        <v>26</v>
      </c>
      <c r="D20" t="s">
        <v>79</v>
      </c>
      <c r="E20" t="s">
        <v>27</v>
      </c>
      <c r="F20">
        <v>100</v>
      </c>
      <c r="G20" s="6">
        <v>12863.26</v>
      </c>
      <c r="H20" s="6">
        <v>12863.26</v>
      </c>
      <c r="I20" s="6">
        <f t="shared" si="3"/>
        <v>23582.643333333333</v>
      </c>
      <c r="J20" t="s">
        <v>2123</v>
      </c>
      <c r="K20">
        <v>35</v>
      </c>
      <c r="L20" s="34">
        <f t="shared" ref="L20:L41" si="7">K20/5280</f>
        <v>6.628787878787879E-3</v>
      </c>
      <c r="M20">
        <v>102</v>
      </c>
      <c r="N20">
        <f t="shared" ref="N20:N41" si="8">L20*M20</f>
        <v>0.67613636363636365</v>
      </c>
      <c r="O20" s="72">
        <v>2.8000000000000001E-2</v>
      </c>
      <c r="P20" s="72">
        <f t="shared" si="4"/>
        <v>3.2814204299523884E-2</v>
      </c>
      <c r="Q20">
        <f t="shared" si="2"/>
        <v>1.8931818181818182E-2</v>
      </c>
      <c r="R20" s="7">
        <f t="shared" si="5"/>
        <v>2.7235789568604823E-2</v>
      </c>
      <c r="S20" s="75">
        <f t="shared" si="6"/>
        <v>1.8415107719681672E-2</v>
      </c>
    </row>
    <row r="21" spans="1:22" x14ac:dyDescent="0.25">
      <c r="A21">
        <v>37516</v>
      </c>
      <c r="B21">
        <v>346524</v>
      </c>
      <c r="C21" t="s">
        <v>79</v>
      </c>
      <c r="D21" t="s">
        <v>59</v>
      </c>
      <c r="E21" t="s">
        <v>27</v>
      </c>
      <c r="F21">
        <v>100</v>
      </c>
      <c r="G21" s="6">
        <v>13971.29</v>
      </c>
      <c r="H21" s="6">
        <v>13971.29</v>
      </c>
      <c r="I21" s="6">
        <f t="shared" si="3"/>
        <v>25614.031666666666</v>
      </c>
      <c r="J21" t="s">
        <v>2123</v>
      </c>
      <c r="K21">
        <v>36</v>
      </c>
      <c r="L21" s="34">
        <f t="shared" si="7"/>
        <v>6.8181818181818179E-3</v>
      </c>
      <c r="M21">
        <v>102</v>
      </c>
      <c r="N21">
        <f t="shared" si="8"/>
        <v>0.69545454545454544</v>
      </c>
      <c r="O21" s="71">
        <v>0.03</v>
      </c>
      <c r="P21" s="72">
        <f t="shared" si="4"/>
        <v>3.5158076035204155E-2</v>
      </c>
      <c r="Q21">
        <f t="shared" si="2"/>
        <v>2.0863636363636362E-2</v>
      </c>
      <c r="R21" s="7">
        <f t="shared" si="5"/>
        <v>2.9181203109219449E-2</v>
      </c>
      <c r="S21" s="75">
        <f t="shared" si="6"/>
        <v>2.029420034413898E-2</v>
      </c>
    </row>
    <row r="22" spans="1:22" x14ac:dyDescent="0.25">
      <c r="A22">
        <v>58198</v>
      </c>
      <c r="B22">
        <v>347057</v>
      </c>
      <c r="C22" t="s">
        <v>95</v>
      </c>
      <c r="D22" t="s">
        <v>96</v>
      </c>
      <c r="E22" t="s">
        <v>27</v>
      </c>
      <c r="F22">
        <v>130</v>
      </c>
      <c r="G22" s="6">
        <v>13488.18</v>
      </c>
      <c r="H22" s="6">
        <v>13488.18</v>
      </c>
      <c r="I22" s="6">
        <f t="shared" si="3"/>
        <v>24728.329999999998</v>
      </c>
      <c r="J22" t="s">
        <v>2130</v>
      </c>
      <c r="K22">
        <v>199</v>
      </c>
      <c r="L22" s="34">
        <f t="shared" si="7"/>
        <v>3.7689393939393939E-2</v>
      </c>
      <c r="M22">
        <v>102</v>
      </c>
      <c r="N22">
        <f t="shared" si="8"/>
        <v>3.8443181818181817</v>
      </c>
      <c r="O22" s="72">
        <v>2.7E-2</v>
      </c>
      <c r="P22" s="72">
        <f t="shared" si="4"/>
        <v>3.1642268431683739E-2</v>
      </c>
      <c r="Q22">
        <f t="shared" si="2"/>
        <v>0.10379659090909091</v>
      </c>
      <c r="R22" s="7">
        <f t="shared" si="5"/>
        <v>2.6263082798297501E-2</v>
      </c>
      <c r="S22" s="75">
        <f t="shared" si="6"/>
        <v>0.10096364671209142</v>
      </c>
    </row>
    <row r="23" spans="1:22" x14ac:dyDescent="0.25">
      <c r="A23">
        <v>70985</v>
      </c>
      <c r="B23">
        <v>347060</v>
      </c>
      <c r="C23" t="s">
        <v>96</v>
      </c>
      <c r="D23" t="s">
        <v>65</v>
      </c>
      <c r="F23">
        <v>130</v>
      </c>
      <c r="G23" s="6">
        <v>12764.32</v>
      </c>
      <c r="H23" s="6">
        <v>12764.32</v>
      </c>
      <c r="I23" s="6">
        <f t="shared" si="3"/>
        <v>23401.25333333333</v>
      </c>
      <c r="J23" t="s">
        <v>2123</v>
      </c>
      <c r="K23" s="8">
        <v>1049</v>
      </c>
      <c r="L23" s="34">
        <f t="shared" si="7"/>
        <v>0.19867424242424242</v>
      </c>
      <c r="M23">
        <v>102</v>
      </c>
      <c r="N23">
        <f t="shared" si="8"/>
        <v>20.264772727272728</v>
      </c>
      <c r="O23" s="72">
        <v>2.8000000000000001E-2</v>
      </c>
      <c r="P23" s="72">
        <f t="shared" si="4"/>
        <v>3.2814204299523884E-2</v>
      </c>
      <c r="Q23">
        <f t="shared" si="2"/>
        <v>0.5674136363636364</v>
      </c>
      <c r="R23" s="7">
        <f t="shared" si="5"/>
        <v>2.7235789568604823E-2</v>
      </c>
      <c r="S23" s="75">
        <f t="shared" si="6"/>
        <v>0.55192708565560211</v>
      </c>
    </row>
    <row r="24" spans="1:22" x14ac:dyDescent="0.25">
      <c r="A24">
        <v>71237</v>
      </c>
      <c r="B24">
        <v>12953</v>
      </c>
      <c r="C24" t="s">
        <v>57</v>
      </c>
      <c r="D24" t="s">
        <v>58</v>
      </c>
      <c r="F24">
        <v>130</v>
      </c>
      <c r="G24" s="6">
        <v>17376.07</v>
      </c>
      <c r="H24" s="6">
        <v>17376.07</v>
      </c>
      <c r="I24" s="6">
        <f t="shared" si="3"/>
        <v>31856.12833333333</v>
      </c>
      <c r="J24" t="s">
        <v>2131</v>
      </c>
      <c r="K24" s="8">
        <v>18817</v>
      </c>
      <c r="L24" s="34">
        <f t="shared" si="7"/>
        <v>3.5638257575757577</v>
      </c>
      <c r="M24">
        <v>90</v>
      </c>
      <c r="N24">
        <f t="shared" si="8"/>
        <v>320.74431818181819</v>
      </c>
      <c r="O24" s="73">
        <v>3.0599999999999999E-2</v>
      </c>
      <c r="P24" s="72">
        <f t="shared" si="4"/>
        <v>3.586123755590824E-2</v>
      </c>
      <c r="Q24">
        <f t="shared" si="2"/>
        <v>9.814776136363637</v>
      </c>
      <c r="R24" s="7">
        <f t="shared" si="5"/>
        <v>2.976482717140384E-2</v>
      </c>
      <c r="S24" s="75">
        <f t="shared" si="6"/>
        <v>9.5468991968915802</v>
      </c>
      <c r="T24" s="75">
        <f>SUM(S24:S27)</f>
        <v>12.069547884767445</v>
      </c>
      <c r="U24" s="75">
        <f>COUNT(S24:S27)</f>
        <v>4</v>
      </c>
      <c r="V24">
        <v>90</v>
      </c>
    </row>
    <row r="25" spans="1:22" x14ac:dyDescent="0.25">
      <c r="A25">
        <v>71234</v>
      </c>
      <c r="B25">
        <v>346920</v>
      </c>
      <c r="C25" t="s">
        <v>58</v>
      </c>
      <c r="D25" t="s">
        <v>81</v>
      </c>
      <c r="F25">
        <v>110</v>
      </c>
      <c r="G25" s="6">
        <v>17375.990000000002</v>
      </c>
      <c r="H25" s="6">
        <v>17375.990000000002</v>
      </c>
      <c r="I25" s="6">
        <f t="shared" si="3"/>
        <v>31855.981666666667</v>
      </c>
      <c r="J25" t="s">
        <v>2131</v>
      </c>
      <c r="K25" s="8">
        <v>4882</v>
      </c>
      <c r="L25" s="34">
        <f t="shared" si="7"/>
        <v>0.92462121212121207</v>
      </c>
      <c r="M25">
        <v>90</v>
      </c>
      <c r="N25">
        <f t="shared" si="8"/>
        <v>83.215909090909079</v>
      </c>
      <c r="O25" s="73">
        <v>3.0599999999999999E-2</v>
      </c>
      <c r="P25" s="72">
        <f t="shared" si="4"/>
        <v>3.586123755590824E-2</v>
      </c>
      <c r="Q25">
        <f t="shared" si="2"/>
        <v>2.5464068181818176</v>
      </c>
      <c r="R25" s="7">
        <f t="shared" si="5"/>
        <v>2.976482717140384E-2</v>
      </c>
      <c r="S25" s="75">
        <f t="shared" si="6"/>
        <v>2.4769071520021622</v>
      </c>
    </row>
    <row r="26" spans="1:22" x14ac:dyDescent="0.25">
      <c r="A26">
        <v>71525</v>
      </c>
      <c r="B26" t="s">
        <v>99</v>
      </c>
      <c r="C26" t="s">
        <v>100</v>
      </c>
      <c r="D26" t="s">
        <v>101</v>
      </c>
      <c r="F26">
        <v>110</v>
      </c>
      <c r="G26" s="6">
        <v>39000</v>
      </c>
      <c r="H26" s="6">
        <v>39000</v>
      </c>
      <c r="I26" s="6">
        <f t="shared" si="3"/>
        <v>71500</v>
      </c>
      <c r="J26" t="s">
        <v>2132</v>
      </c>
      <c r="K26">
        <v>54</v>
      </c>
      <c r="L26" s="34">
        <f t="shared" si="7"/>
        <v>1.0227272727272727E-2</v>
      </c>
      <c r="M26">
        <v>90</v>
      </c>
      <c r="N26">
        <f t="shared" si="8"/>
        <v>0.92045454545454541</v>
      </c>
      <c r="O26" s="73">
        <v>2.2800000000000001E-2</v>
      </c>
      <c r="P26" s="72">
        <f t="shared" si="4"/>
        <v>2.6720137786755162E-2</v>
      </c>
      <c r="Q26">
        <f t="shared" si="2"/>
        <v>2.0986363636363636E-2</v>
      </c>
      <c r="R26" s="7">
        <f t="shared" si="5"/>
        <v>2.2177714363006786E-2</v>
      </c>
      <c r="S26" s="75">
        <f t="shared" si="6"/>
        <v>2.0413577993222153E-2</v>
      </c>
    </row>
    <row r="27" spans="1:22" x14ac:dyDescent="0.25">
      <c r="A27">
        <v>71526</v>
      </c>
      <c r="B27" t="s">
        <v>102</v>
      </c>
      <c r="C27" t="s">
        <v>101</v>
      </c>
      <c r="D27" t="s">
        <v>57</v>
      </c>
      <c r="F27">
        <v>110</v>
      </c>
      <c r="G27" s="6">
        <v>39000</v>
      </c>
      <c r="H27" s="6">
        <v>39000</v>
      </c>
      <c r="I27" s="6">
        <f t="shared" si="3"/>
        <v>71500</v>
      </c>
      <c r="J27" t="s">
        <v>2132</v>
      </c>
      <c r="K27">
        <v>67</v>
      </c>
      <c r="L27" s="34">
        <f t="shared" si="7"/>
        <v>1.268939393939394E-2</v>
      </c>
      <c r="M27">
        <v>90</v>
      </c>
      <c r="N27">
        <f t="shared" si="8"/>
        <v>1.1420454545454546</v>
      </c>
      <c r="O27" s="73">
        <v>2.2800000000000001E-2</v>
      </c>
      <c r="P27" s="72">
        <f t="shared" si="4"/>
        <v>2.6720137786755162E-2</v>
      </c>
      <c r="Q27">
        <f t="shared" si="2"/>
        <v>2.6038636363636364E-2</v>
      </c>
      <c r="R27" s="7">
        <f t="shared" si="5"/>
        <v>2.2177714363006786E-2</v>
      </c>
      <c r="S27" s="75">
        <f t="shared" si="6"/>
        <v>2.532795788047934E-2</v>
      </c>
    </row>
    <row r="28" spans="1:22" x14ac:dyDescent="0.25">
      <c r="A28">
        <v>71212</v>
      </c>
      <c r="B28">
        <v>1283</v>
      </c>
      <c r="C28" t="s">
        <v>29</v>
      </c>
      <c r="D28" t="s">
        <v>30</v>
      </c>
      <c r="F28">
        <v>130</v>
      </c>
      <c r="G28" s="6">
        <v>21623.53</v>
      </c>
      <c r="H28" s="6">
        <v>21623.53</v>
      </c>
      <c r="I28" s="6">
        <f t="shared" si="3"/>
        <v>39643.138333333329</v>
      </c>
      <c r="J28" t="s">
        <v>2128</v>
      </c>
      <c r="K28" s="8">
        <v>2284</v>
      </c>
      <c r="L28" s="34">
        <f t="shared" si="7"/>
        <v>0.43257575757575756</v>
      </c>
      <c r="M28">
        <v>78</v>
      </c>
      <c r="N28">
        <f t="shared" si="8"/>
        <v>33.740909090909092</v>
      </c>
      <c r="O28" s="72">
        <v>1.7000000000000001E-2</v>
      </c>
      <c r="P28" s="72">
        <f t="shared" si="4"/>
        <v>1.9922909753282359E-2</v>
      </c>
      <c r="Q28">
        <f t="shared" si="2"/>
        <v>0.57359545454545457</v>
      </c>
      <c r="R28" s="7">
        <f t="shared" si="5"/>
        <v>1.6536015095224357E-2</v>
      </c>
      <c r="S28" s="75">
        <f t="shared" si="6"/>
        <v>0.55794018205386553</v>
      </c>
      <c r="T28" s="75">
        <f>SUM(S28:S46)</f>
        <v>6.4802565102811318</v>
      </c>
      <c r="U28" s="75">
        <f>COUNT(S28:S46)</f>
        <v>19</v>
      </c>
      <c r="V28">
        <v>78</v>
      </c>
    </row>
    <row r="29" spans="1:22" x14ac:dyDescent="0.25">
      <c r="A29">
        <v>71174</v>
      </c>
      <c r="B29">
        <v>1284</v>
      </c>
      <c r="C29" t="s">
        <v>31</v>
      </c>
      <c r="D29" t="s">
        <v>32</v>
      </c>
      <c r="F29">
        <v>130</v>
      </c>
      <c r="G29" s="6">
        <v>21623.69</v>
      </c>
      <c r="H29" s="6">
        <v>21623.69</v>
      </c>
      <c r="I29" s="6">
        <f t="shared" si="3"/>
        <v>39643.431666666664</v>
      </c>
      <c r="J29" t="s">
        <v>2128</v>
      </c>
      <c r="K29" s="8">
        <v>1650</v>
      </c>
      <c r="L29" s="34">
        <f t="shared" si="7"/>
        <v>0.3125</v>
      </c>
      <c r="M29">
        <v>78</v>
      </c>
      <c r="N29">
        <f t="shared" si="8"/>
        <v>24.375</v>
      </c>
      <c r="O29" s="72">
        <v>1.7000000000000001E-2</v>
      </c>
      <c r="P29" s="72">
        <f t="shared" si="4"/>
        <v>1.9922909753282359E-2</v>
      </c>
      <c r="Q29">
        <f t="shared" si="2"/>
        <v>0.41437500000000005</v>
      </c>
      <c r="R29" s="7">
        <f t="shared" si="5"/>
        <v>1.6536015095224357E-2</v>
      </c>
      <c r="S29" s="75">
        <f t="shared" si="6"/>
        <v>0.40306536794609371</v>
      </c>
    </row>
    <row r="30" spans="1:22" x14ac:dyDescent="0.25">
      <c r="A30">
        <v>71027</v>
      </c>
      <c r="B30">
        <v>6737</v>
      </c>
      <c r="C30" t="s">
        <v>42</v>
      </c>
      <c r="D30" t="s">
        <v>43</v>
      </c>
      <c r="F30">
        <v>130</v>
      </c>
      <c r="G30" s="6">
        <v>16899.22</v>
      </c>
      <c r="H30" s="6">
        <v>16899.22</v>
      </c>
      <c r="I30" s="6">
        <f t="shared" si="3"/>
        <v>30981.903333333335</v>
      </c>
      <c r="J30" t="s">
        <v>2130</v>
      </c>
      <c r="K30" s="8">
        <v>1123</v>
      </c>
      <c r="L30" s="34">
        <f t="shared" si="7"/>
        <v>0.21268939393939393</v>
      </c>
      <c r="M30">
        <v>78</v>
      </c>
      <c r="N30">
        <f t="shared" si="8"/>
        <v>16.589772727272727</v>
      </c>
      <c r="O30" s="72">
        <v>2.1000000000000001E-2</v>
      </c>
      <c r="P30" s="72">
        <f t="shared" si="4"/>
        <v>2.4610653224642912E-2</v>
      </c>
      <c r="Q30">
        <f t="shared" si="2"/>
        <v>0.3483852272727273</v>
      </c>
      <c r="R30" s="7">
        <f t="shared" si="5"/>
        <v>2.0426842176453616E-2</v>
      </c>
      <c r="S30" s="75">
        <f t="shared" si="6"/>
        <v>0.33887666924323451</v>
      </c>
    </row>
    <row r="31" spans="1:22" x14ac:dyDescent="0.25">
      <c r="A31">
        <v>70804</v>
      </c>
      <c r="B31">
        <v>6738</v>
      </c>
      <c r="C31" t="s">
        <v>44</v>
      </c>
      <c r="D31" t="s">
        <v>45</v>
      </c>
      <c r="F31">
        <v>130</v>
      </c>
      <c r="G31" s="6">
        <v>16899.63</v>
      </c>
      <c r="H31" s="6">
        <v>16899.63</v>
      </c>
      <c r="I31" s="6">
        <f t="shared" si="3"/>
        <v>30982.654999999999</v>
      </c>
      <c r="J31" t="s">
        <v>2130</v>
      </c>
      <c r="K31">
        <v>912</v>
      </c>
      <c r="L31" s="34">
        <f t="shared" si="7"/>
        <v>0.17272727272727273</v>
      </c>
      <c r="M31">
        <v>78</v>
      </c>
      <c r="N31">
        <f t="shared" si="8"/>
        <v>13.472727272727273</v>
      </c>
      <c r="O31" s="72">
        <v>2.1000000000000001E-2</v>
      </c>
      <c r="P31" s="72">
        <f t="shared" si="4"/>
        <v>2.4610653224642912E-2</v>
      </c>
      <c r="Q31">
        <f t="shared" si="2"/>
        <v>0.28292727272727275</v>
      </c>
      <c r="R31" s="7">
        <f t="shared" si="5"/>
        <v>2.0426842176453616E-2</v>
      </c>
      <c r="S31" s="75">
        <f t="shared" si="6"/>
        <v>0.27520527368640235</v>
      </c>
    </row>
    <row r="32" spans="1:22" x14ac:dyDescent="0.25">
      <c r="A32">
        <v>71096</v>
      </c>
      <c r="B32">
        <v>9205</v>
      </c>
      <c r="C32" t="s">
        <v>48</v>
      </c>
      <c r="D32" t="s">
        <v>31</v>
      </c>
      <c r="F32">
        <v>130</v>
      </c>
      <c r="G32" s="6">
        <v>21623.77</v>
      </c>
      <c r="H32" s="6">
        <v>21623.77</v>
      </c>
      <c r="I32" s="6">
        <f t="shared" si="3"/>
        <v>39643.578333333331</v>
      </c>
      <c r="J32" t="s">
        <v>2128</v>
      </c>
      <c r="K32" s="8">
        <v>1477</v>
      </c>
      <c r="L32" s="34">
        <f t="shared" si="7"/>
        <v>0.27973484848484848</v>
      </c>
      <c r="M32">
        <v>78</v>
      </c>
      <c r="N32">
        <f t="shared" si="8"/>
        <v>21.819318181818183</v>
      </c>
      <c r="O32" s="72">
        <v>1.7000000000000001E-2</v>
      </c>
      <c r="P32" s="72">
        <f t="shared" si="4"/>
        <v>1.9922909753282359E-2</v>
      </c>
      <c r="Q32">
        <f t="shared" si="2"/>
        <v>0.37092840909090913</v>
      </c>
      <c r="R32" s="7">
        <f t="shared" si="5"/>
        <v>1.6536015095224357E-2</v>
      </c>
      <c r="S32" s="75">
        <f t="shared" si="6"/>
        <v>0.36080457482204875</v>
      </c>
    </row>
    <row r="33" spans="1:22" x14ac:dyDescent="0.25">
      <c r="A33">
        <v>71066</v>
      </c>
      <c r="B33">
        <v>10862</v>
      </c>
      <c r="C33" t="s">
        <v>51</v>
      </c>
      <c r="D33" t="s">
        <v>42</v>
      </c>
      <c r="F33">
        <v>130</v>
      </c>
      <c r="G33" s="6">
        <v>16899.3</v>
      </c>
      <c r="H33" s="6">
        <v>16899.3</v>
      </c>
      <c r="I33" s="6">
        <f t="shared" si="3"/>
        <v>30982.049999999996</v>
      </c>
      <c r="J33" t="s">
        <v>2130</v>
      </c>
      <c r="K33" s="8">
        <v>1185</v>
      </c>
      <c r="L33" s="34">
        <f t="shared" si="7"/>
        <v>0.22443181818181818</v>
      </c>
      <c r="M33">
        <v>78</v>
      </c>
      <c r="N33">
        <f t="shared" si="8"/>
        <v>17.505681818181817</v>
      </c>
      <c r="O33" s="72">
        <v>2.1000000000000001E-2</v>
      </c>
      <c r="P33" s="72">
        <f t="shared" si="4"/>
        <v>2.4610653224642912E-2</v>
      </c>
      <c r="Q33">
        <f t="shared" si="2"/>
        <v>0.36761931818181814</v>
      </c>
      <c r="R33" s="7">
        <f t="shared" si="5"/>
        <v>2.0426842176453616E-2</v>
      </c>
      <c r="S33" s="75">
        <f t="shared" si="6"/>
        <v>0.35758579969121357</v>
      </c>
    </row>
    <row r="34" spans="1:22" x14ac:dyDescent="0.25">
      <c r="A34">
        <v>71111</v>
      </c>
      <c r="B34">
        <v>12232</v>
      </c>
      <c r="C34" t="s">
        <v>54</v>
      </c>
      <c r="D34" t="s">
        <v>55</v>
      </c>
      <c r="F34">
        <v>130</v>
      </c>
      <c r="G34" s="6">
        <v>16899.79</v>
      </c>
      <c r="H34" s="6">
        <v>16899.79</v>
      </c>
      <c r="I34" s="6">
        <f t="shared" si="3"/>
        <v>30982.948333333334</v>
      </c>
      <c r="J34" t="s">
        <v>2130</v>
      </c>
      <c r="K34" s="8">
        <v>1353</v>
      </c>
      <c r="L34" s="34">
        <f t="shared" si="7"/>
        <v>0.25624999999999998</v>
      </c>
      <c r="M34">
        <v>78</v>
      </c>
      <c r="N34">
        <f t="shared" si="8"/>
        <v>19.987499999999997</v>
      </c>
      <c r="O34" s="72">
        <v>2.1000000000000001E-2</v>
      </c>
      <c r="P34" s="72">
        <f t="shared" si="4"/>
        <v>2.4610653224642912E-2</v>
      </c>
      <c r="Q34">
        <f t="shared" si="2"/>
        <v>0.41973749999999999</v>
      </c>
      <c r="R34" s="7">
        <f t="shared" si="5"/>
        <v>2.0426842176453616E-2</v>
      </c>
      <c r="S34" s="75">
        <f t="shared" si="6"/>
        <v>0.40828150800186658</v>
      </c>
    </row>
    <row r="35" spans="1:22" x14ac:dyDescent="0.25">
      <c r="A35">
        <v>71223</v>
      </c>
      <c r="B35">
        <v>27275</v>
      </c>
      <c r="C35" t="s">
        <v>32</v>
      </c>
      <c r="D35" t="s">
        <v>29</v>
      </c>
      <c r="F35">
        <v>130</v>
      </c>
      <c r="G35" s="6">
        <v>21623.61</v>
      </c>
      <c r="H35" s="6">
        <v>21623.61</v>
      </c>
      <c r="I35" s="6">
        <f t="shared" si="3"/>
        <v>39643.284999999996</v>
      </c>
      <c r="J35" t="s">
        <v>2128</v>
      </c>
      <c r="K35" s="8">
        <v>2726</v>
      </c>
      <c r="L35" s="34">
        <f t="shared" si="7"/>
        <v>0.51628787878787874</v>
      </c>
      <c r="M35">
        <v>78</v>
      </c>
      <c r="N35">
        <f t="shared" si="8"/>
        <v>40.270454545454541</v>
      </c>
      <c r="O35" s="72">
        <v>1.7000000000000001E-2</v>
      </c>
      <c r="P35" s="72">
        <f t="shared" si="4"/>
        <v>1.9922909753282359E-2</v>
      </c>
      <c r="Q35">
        <f t="shared" si="2"/>
        <v>0.68459772727272727</v>
      </c>
      <c r="R35" s="7">
        <f t="shared" si="5"/>
        <v>1.6536015095224357E-2</v>
      </c>
      <c r="S35" s="75">
        <f t="shared" si="6"/>
        <v>0.6659128442551826</v>
      </c>
    </row>
    <row r="36" spans="1:22" x14ac:dyDescent="0.25">
      <c r="A36">
        <v>70724</v>
      </c>
      <c r="B36">
        <v>33296</v>
      </c>
      <c r="C36" t="s">
        <v>57</v>
      </c>
      <c r="D36" t="s">
        <v>48</v>
      </c>
      <c r="F36">
        <v>130</v>
      </c>
      <c r="G36" s="6">
        <v>21623.85</v>
      </c>
      <c r="H36" s="6">
        <v>21623.85</v>
      </c>
      <c r="I36" s="6">
        <f t="shared" si="3"/>
        <v>39643.724999999999</v>
      </c>
      <c r="J36" t="s">
        <v>2128</v>
      </c>
      <c r="K36">
        <v>806</v>
      </c>
      <c r="L36" s="34">
        <f t="shared" si="7"/>
        <v>0.15265151515151515</v>
      </c>
      <c r="M36">
        <v>78</v>
      </c>
      <c r="N36">
        <f t="shared" si="8"/>
        <v>11.906818181818181</v>
      </c>
      <c r="O36" s="72">
        <v>1.7000000000000001E-2</v>
      </c>
      <c r="P36" s="72">
        <f t="shared" si="4"/>
        <v>1.9922909753282359E-2</v>
      </c>
      <c r="Q36">
        <f t="shared" si="2"/>
        <v>0.20241590909090909</v>
      </c>
      <c r="R36" s="7">
        <f t="shared" si="5"/>
        <v>1.6536015095224357E-2</v>
      </c>
      <c r="S36" s="75">
        <f t="shared" si="6"/>
        <v>0.19689132519063729</v>
      </c>
    </row>
    <row r="37" spans="1:22" x14ac:dyDescent="0.25">
      <c r="A37">
        <v>69850</v>
      </c>
      <c r="B37">
        <v>38626</v>
      </c>
      <c r="C37" t="s">
        <v>88</v>
      </c>
      <c r="D37" t="s">
        <v>51</v>
      </c>
      <c r="F37">
        <v>130</v>
      </c>
      <c r="G37" s="6">
        <v>16899.38</v>
      </c>
      <c r="H37" s="6">
        <v>16899.38</v>
      </c>
      <c r="I37" s="6">
        <f t="shared" si="3"/>
        <v>30982.196666666667</v>
      </c>
      <c r="J37" t="s">
        <v>2130</v>
      </c>
      <c r="K37">
        <v>635</v>
      </c>
      <c r="L37" s="34">
        <f t="shared" si="7"/>
        <v>0.12026515151515152</v>
      </c>
      <c r="M37">
        <v>78</v>
      </c>
      <c r="N37">
        <f t="shared" si="8"/>
        <v>9.3806818181818183</v>
      </c>
      <c r="O37" s="72">
        <v>2.1000000000000001E-2</v>
      </c>
      <c r="P37" s="72">
        <f t="shared" si="4"/>
        <v>2.4610653224642912E-2</v>
      </c>
      <c r="Q37">
        <f t="shared" si="2"/>
        <v>0.1969943181818182</v>
      </c>
      <c r="R37" s="7">
        <f t="shared" si="5"/>
        <v>2.0426842176453616E-2</v>
      </c>
      <c r="S37" s="75">
        <f t="shared" si="6"/>
        <v>0.19161770700752795</v>
      </c>
    </row>
    <row r="38" spans="1:22" x14ac:dyDescent="0.25">
      <c r="A38">
        <v>71166</v>
      </c>
      <c r="B38">
        <v>43158</v>
      </c>
      <c r="C38" t="s">
        <v>89</v>
      </c>
      <c r="D38" t="s">
        <v>90</v>
      </c>
      <c r="F38">
        <v>130</v>
      </c>
      <c r="G38" s="6">
        <v>16900.11</v>
      </c>
      <c r="H38" s="6">
        <v>16900.11</v>
      </c>
      <c r="I38" s="6">
        <f t="shared" si="3"/>
        <v>30983.535</v>
      </c>
      <c r="J38" t="s">
        <v>2130</v>
      </c>
      <c r="K38" s="8">
        <v>1694</v>
      </c>
      <c r="L38" s="34">
        <f t="shared" si="7"/>
        <v>0.32083333333333336</v>
      </c>
      <c r="M38">
        <v>78</v>
      </c>
      <c r="N38">
        <f t="shared" si="8"/>
        <v>25.025000000000002</v>
      </c>
      <c r="O38" s="72">
        <v>2.1000000000000001E-2</v>
      </c>
      <c r="P38" s="72">
        <f t="shared" si="4"/>
        <v>2.4610653224642912E-2</v>
      </c>
      <c r="Q38">
        <f t="shared" si="2"/>
        <v>0.52552500000000013</v>
      </c>
      <c r="R38" s="7">
        <f t="shared" si="5"/>
        <v>2.0426842176453616E-2</v>
      </c>
      <c r="S38" s="75">
        <f t="shared" si="6"/>
        <v>0.5111817254657518</v>
      </c>
    </row>
    <row r="39" spans="1:22" x14ac:dyDescent="0.25">
      <c r="A39">
        <v>71207</v>
      </c>
      <c r="B39">
        <v>43209</v>
      </c>
      <c r="C39" t="s">
        <v>90</v>
      </c>
      <c r="D39" t="s">
        <v>91</v>
      </c>
      <c r="F39">
        <v>130</v>
      </c>
      <c r="G39" s="6">
        <v>16900.03</v>
      </c>
      <c r="H39" s="6">
        <v>16900.03</v>
      </c>
      <c r="I39" s="6">
        <f t="shared" si="3"/>
        <v>30983.388333333329</v>
      </c>
      <c r="J39" t="s">
        <v>2130</v>
      </c>
      <c r="K39" s="8">
        <v>2082</v>
      </c>
      <c r="L39" s="34">
        <f t="shared" si="7"/>
        <v>0.39431818181818185</v>
      </c>
      <c r="M39">
        <v>78</v>
      </c>
      <c r="N39">
        <f t="shared" si="8"/>
        <v>30.756818181818183</v>
      </c>
      <c r="O39" s="72">
        <v>2.1000000000000001E-2</v>
      </c>
      <c r="P39" s="72">
        <f t="shared" si="4"/>
        <v>2.4610653224642912E-2</v>
      </c>
      <c r="Q39">
        <f t="shared" si="2"/>
        <v>0.64589318181818189</v>
      </c>
      <c r="R39" s="7">
        <f t="shared" si="5"/>
        <v>2.0426842176453616E-2</v>
      </c>
      <c r="S39" s="75">
        <f t="shared" si="6"/>
        <v>0.62826467084987914</v>
      </c>
    </row>
    <row r="40" spans="1:22" x14ac:dyDescent="0.25">
      <c r="A40">
        <v>71215</v>
      </c>
      <c r="B40">
        <v>43827</v>
      </c>
      <c r="C40" t="s">
        <v>91</v>
      </c>
      <c r="D40" t="s">
        <v>92</v>
      </c>
      <c r="F40">
        <v>130</v>
      </c>
      <c r="G40" s="6">
        <v>16899.95</v>
      </c>
      <c r="H40" s="6">
        <v>16899.95</v>
      </c>
      <c r="I40" s="6">
        <f t="shared" si="3"/>
        <v>30983.241666666665</v>
      </c>
      <c r="J40" t="s">
        <v>2130</v>
      </c>
      <c r="K40" s="8">
        <v>2139</v>
      </c>
      <c r="L40" s="34">
        <f t="shared" si="7"/>
        <v>0.40511363636363634</v>
      </c>
      <c r="M40">
        <v>78</v>
      </c>
      <c r="N40">
        <f t="shared" si="8"/>
        <v>31.598863636363635</v>
      </c>
      <c r="O40" s="72">
        <v>2.1000000000000001E-2</v>
      </c>
      <c r="P40" s="72">
        <f t="shared" si="4"/>
        <v>2.4610653224642912E-2</v>
      </c>
      <c r="Q40">
        <f t="shared" si="2"/>
        <v>0.66357613636363633</v>
      </c>
      <c r="R40" s="7">
        <f t="shared" si="5"/>
        <v>2.0426842176453616E-2</v>
      </c>
      <c r="S40" s="75">
        <f t="shared" si="6"/>
        <v>0.64546500045527921</v>
      </c>
    </row>
    <row r="41" spans="1:22" x14ac:dyDescent="0.25">
      <c r="A41">
        <v>68352</v>
      </c>
      <c r="B41">
        <v>346307</v>
      </c>
      <c r="C41" t="s">
        <v>55</v>
      </c>
      <c r="D41" t="s">
        <v>44</v>
      </c>
      <c r="E41" t="s">
        <v>94</v>
      </c>
      <c r="F41">
        <v>130</v>
      </c>
      <c r="G41" s="6">
        <v>16899.71</v>
      </c>
      <c r="H41" s="6">
        <v>16899.71</v>
      </c>
      <c r="I41" s="6">
        <f t="shared" si="3"/>
        <v>30982.801666666663</v>
      </c>
      <c r="J41" t="s">
        <v>2130</v>
      </c>
      <c r="K41">
        <v>450</v>
      </c>
      <c r="L41" s="34">
        <f t="shared" si="7"/>
        <v>8.5227272727272721E-2</v>
      </c>
      <c r="M41">
        <v>78</v>
      </c>
      <c r="N41">
        <f t="shared" si="8"/>
        <v>6.6477272727272725</v>
      </c>
      <c r="O41" s="72">
        <v>2.1000000000000001E-2</v>
      </c>
      <c r="P41" s="72">
        <f t="shared" si="4"/>
        <v>2.4610653224642912E-2</v>
      </c>
      <c r="Q41">
        <f t="shared" si="2"/>
        <v>0.13960227272727274</v>
      </c>
      <c r="R41" s="7">
        <f t="shared" si="5"/>
        <v>2.0426842176453616E-2</v>
      </c>
      <c r="S41" s="75">
        <f t="shared" si="6"/>
        <v>0.13579207583210642</v>
      </c>
    </row>
    <row r="42" spans="1:22" x14ac:dyDescent="0.25">
      <c r="A42">
        <v>1543</v>
      </c>
      <c r="B42">
        <v>346311</v>
      </c>
      <c r="C42" t="s">
        <v>98</v>
      </c>
      <c r="D42" t="s">
        <v>97</v>
      </c>
      <c r="E42" t="s">
        <v>94</v>
      </c>
      <c r="F42">
        <v>130</v>
      </c>
      <c r="G42" s="6">
        <v>16901.150000000001</v>
      </c>
      <c r="H42" s="6">
        <v>16901.150000000001</v>
      </c>
      <c r="I42" s="6">
        <f t="shared" si="3"/>
        <v>30985.441666666669</v>
      </c>
      <c r="J42" t="s">
        <v>2144</v>
      </c>
      <c r="K42">
        <v>2</v>
      </c>
      <c r="L42" s="34">
        <v>3.7878787878787879E-4</v>
      </c>
      <c r="M42">
        <v>78</v>
      </c>
      <c r="N42">
        <v>2.9545454545454545E-2</v>
      </c>
      <c r="O42" s="72">
        <v>2.1000000000000001E-2</v>
      </c>
      <c r="P42" s="72">
        <f t="shared" si="4"/>
        <v>2.4610653224642912E-2</v>
      </c>
      <c r="Q42">
        <f t="shared" si="2"/>
        <v>6.2045454545454546E-4</v>
      </c>
      <c r="R42" s="7">
        <f t="shared" si="5"/>
        <v>2.0426842176453616E-2</v>
      </c>
      <c r="S42" s="75">
        <f t="shared" si="6"/>
        <v>6.0352033703158414E-4</v>
      </c>
    </row>
    <row r="43" spans="1:22" x14ac:dyDescent="0.25">
      <c r="A43">
        <v>70739</v>
      </c>
      <c r="B43">
        <v>346711</v>
      </c>
      <c r="C43" t="s">
        <v>45</v>
      </c>
      <c r="D43" t="s">
        <v>88</v>
      </c>
      <c r="E43" t="s">
        <v>94</v>
      </c>
      <c r="F43">
        <v>130</v>
      </c>
      <c r="G43" s="6">
        <v>16899.46</v>
      </c>
      <c r="H43" s="6">
        <v>16899.46</v>
      </c>
      <c r="I43" s="6">
        <f t="shared" si="3"/>
        <v>30982.343333333331</v>
      </c>
      <c r="J43" t="s">
        <v>2130</v>
      </c>
      <c r="K43">
        <v>805</v>
      </c>
      <c r="L43" s="34">
        <f t="shared" ref="L43:L106" si="9">K43/5280</f>
        <v>0.15246212121212122</v>
      </c>
      <c r="M43">
        <v>78</v>
      </c>
      <c r="N43">
        <f t="shared" ref="N43:N106" si="10">L43*M43</f>
        <v>11.892045454545455</v>
      </c>
      <c r="O43" s="72">
        <v>2.1000000000000001E-2</v>
      </c>
      <c r="P43" s="72">
        <f t="shared" si="4"/>
        <v>2.4610653224642912E-2</v>
      </c>
      <c r="Q43">
        <f t="shared" si="2"/>
        <v>0.24973295454545458</v>
      </c>
      <c r="R43" s="7">
        <f t="shared" si="5"/>
        <v>2.0426842176453616E-2</v>
      </c>
      <c r="S43" s="75">
        <f t="shared" si="6"/>
        <v>0.24291693565521261</v>
      </c>
    </row>
    <row r="44" spans="1:22" x14ac:dyDescent="0.25">
      <c r="A44">
        <v>71005</v>
      </c>
      <c r="B44">
        <v>346886</v>
      </c>
      <c r="C44" t="s">
        <v>92</v>
      </c>
      <c r="D44" t="s">
        <v>54</v>
      </c>
      <c r="F44">
        <v>130</v>
      </c>
      <c r="G44" s="6">
        <v>16899.87</v>
      </c>
      <c r="H44" s="6">
        <v>16899.87</v>
      </c>
      <c r="I44" s="6">
        <f t="shared" si="3"/>
        <v>30983.094999999998</v>
      </c>
      <c r="J44" t="s">
        <v>2130</v>
      </c>
      <c r="K44" s="8">
        <v>1057</v>
      </c>
      <c r="L44" s="34">
        <f t="shared" si="9"/>
        <v>0.20018939393939394</v>
      </c>
      <c r="M44">
        <v>78</v>
      </c>
      <c r="N44">
        <f t="shared" si="10"/>
        <v>15.614772727272728</v>
      </c>
      <c r="O44" s="72">
        <v>2.1000000000000001E-2</v>
      </c>
      <c r="P44" s="72">
        <f t="shared" si="4"/>
        <v>2.4610653224642912E-2</v>
      </c>
      <c r="Q44">
        <f t="shared" si="2"/>
        <v>0.32791022727272728</v>
      </c>
      <c r="R44" s="7">
        <f t="shared" si="5"/>
        <v>2.0426842176453616E-2</v>
      </c>
      <c r="S44" s="75">
        <f t="shared" si="6"/>
        <v>0.3189604981211922</v>
      </c>
    </row>
    <row r="45" spans="1:22" x14ac:dyDescent="0.25">
      <c r="A45">
        <v>47767</v>
      </c>
      <c r="B45">
        <v>348445</v>
      </c>
      <c r="C45" t="s">
        <v>97</v>
      </c>
      <c r="D45" t="s">
        <v>89</v>
      </c>
      <c r="F45">
        <v>130</v>
      </c>
      <c r="G45" s="6">
        <v>16322</v>
      </c>
      <c r="H45" s="6">
        <v>16322</v>
      </c>
      <c r="I45" s="6">
        <f t="shared" si="3"/>
        <v>29923.666666666664</v>
      </c>
      <c r="J45" t="s">
        <v>2130</v>
      </c>
      <c r="K45">
        <v>90</v>
      </c>
      <c r="L45" s="34">
        <f t="shared" si="9"/>
        <v>1.7045454545454544E-2</v>
      </c>
      <c r="M45">
        <v>78</v>
      </c>
      <c r="N45">
        <f t="shared" si="10"/>
        <v>1.3295454545454544</v>
      </c>
      <c r="O45" s="72">
        <v>2.1999999999999999E-2</v>
      </c>
      <c r="P45" s="72">
        <f t="shared" si="4"/>
        <v>2.5782589092483047E-2</v>
      </c>
      <c r="Q45">
        <f t="shared" si="2"/>
        <v>2.9249999999999995E-2</v>
      </c>
      <c r="R45" s="7">
        <f t="shared" si="5"/>
        <v>2.1399548946760927E-2</v>
      </c>
      <c r="S45" s="75">
        <f t="shared" si="6"/>
        <v>2.8451673031488958E-2</v>
      </c>
    </row>
    <row r="46" spans="1:22" x14ac:dyDescent="0.25">
      <c r="A46">
        <v>70406</v>
      </c>
      <c r="B46">
        <v>348446</v>
      </c>
      <c r="C46" t="s">
        <v>30</v>
      </c>
      <c r="D46" t="s">
        <v>98</v>
      </c>
      <c r="F46">
        <v>130</v>
      </c>
      <c r="G46" s="6">
        <v>16901.23</v>
      </c>
      <c r="H46" s="6">
        <v>16901.23</v>
      </c>
      <c r="I46" s="6">
        <f t="shared" si="3"/>
        <v>30985.58833333333</v>
      </c>
      <c r="J46" t="s">
        <v>2130</v>
      </c>
      <c r="K46">
        <v>704</v>
      </c>
      <c r="L46" s="34">
        <f t="shared" si="9"/>
        <v>0.13333333333333333</v>
      </c>
      <c r="M46">
        <v>78</v>
      </c>
      <c r="N46">
        <f t="shared" si="10"/>
        <v>10.4</v>
      </c>
      <c r="O46" s="72">
        <v>2.1000000000000001E-2</v>
      </c>
      <c r="P46" s="72">
        <f t="shared" si="4"/>
        <v>2.4610653224642912E-2</v>
      </c>
      <c r="Q46">
        <f t="shared" si="2"/>
        <v>0.21840000000000001</v>
      </c>
      <c r="R46" s="7">
        <f t="shared" si="5"/>
        <v>2.0426842176453616E-2</v>
      </c>
      <c r="S46" s="75">
        <f t="shared" si="6"/>
        <v>0.21243915863511761</v>
      </c>
    </row>
    <row r="47" spans="1:22" x14ac:dyDescent="0.25">
      <c r="A47">
        <v>44723</v>
      </c>
      <c r="B47">
        <v>790</v>
      </c>
      <c r="C47" t="s">
        <v>104</v>
      </c>
      <c r="D47" t="s">
        <v>40</v>
      </c>
      <c r="E47" t="s">
        <v>39</v>
      </c>
      <c r="F47" s="6">
        <v>100</v>
      </c>
      <c r="G47" s="6">
        <v>-12871.37</v>
      </c>
      <c r="H47" s="6">
        <v>12871.37</v>
      </c>
      <c r="I47" s="6">
        <f t="shared" si="3"/>
        <v>23597.511666666665</v>
      </c>
      <c r="J47" t="s">
        <v>2124</v>
      </c>
      <c r="K47">
        <v>69</v>
      </c>
      <c r="L47" s="34">
        <f t="shared" si="9"/>
        <v>1.3068181818181817E-2</v>
      </c>
      <c r="M47">
        <v>66</v>
      </c>
      <c r="N47">
        <f t="shared" si="10"/>
        <v>0.86249999999999993</v>
      </c>
      <c r="O47" s="71">
        <v>0.04</v>
      </c>
      <c r="P47" s="72">
        <f t="shared" si="4"/>
        <v>4.6877434713605545E-2</v>
      </c>
      <c r="Q47">
        <f t="shared" si="2"/>
        <v>3.4499999999999996E-2</v>
      </c>
      <c r="R47" s="7">
        <f t="shared" si="5"/>
        <v>3.8908270812292603E-2</v>
      </c>
      <c r="S47" s="75">
        <f t="shared" si="6"/>
        <v>3.3558383575602369E-2</v>
      </c>
      <c r="T47" s="75">
        <f>SUM(S47:S56)</f>
        <v>4.0871922604850495</v>
      </c>
      <c r="U47" s="75">
        <f>COUNT(S47:S56)</f>
        <v>10</v>
      </c>
      <c r="V47">
        <v>66</v>
      </c>
    </row>
    <row r="48" spans="1:22" x14ac:dyDescent="0.25">
      <c r="A48">
        <v>71186</v>
      </c>
      <c r="B48">
        <v>2848</v>
      </c>
      <c r="C48" t="s">
        <v>37</v>
      </c>
      <c r="D48" t="s">
        <v>38</v>
      </c>
      <c r="E48" t="s">
        <v>39</v>
      </c>
      <c r="F48">
        <v>100</v>
      </c>
      <c r="G48" s="6">
        <v>-14282.88</v>
      </c>
      <c r="H48" s="6">
        <v>14282.88</v>
      </c>
      <c r="I48" s="6">
        <f t="shared" si="3"/>
        <v>26185.279999999999</v>
      </c>
      <c r="J48" t="s">
        <v>2130</v>
      </c>
      <c r="K48" s="8">
        <v>1686</v>
      </c>
      <c r="L48" s="34">
        <f t="shared" si="9"/>
        <v>0.31931818181818183</v>
      </c>
      <c r="M48">
        <v>66</v>
      </c>
      <c r="N48">
        <f t="shared" si="10"/>
        <v>21.075000000000003</v>
      </c>
      <c r="O48" s="71">
        <v>0.04</v>
      </c>
      <c r="P48" s="72">
        <f t="shared" si="4"/>
        <v>4.6877434713605545E-2</v>
      </c>
      <c r="Q48">
        <f t="shared" si="2"/>
        <v>0.84300000000000008</v>
      </c>
      <c r="R48" s="7">
        <f t="shared" si="5"/>
        <v>3.8908270812292603E-2</v>
      </c>
      <c r="S48" s="75">
        <f t="shared" si="6"/>
        <v>0.81999180736906674</v>
      </c>
    </row>
    <row r="49" spans="1:22" x14ac:dyDescent="0.25">
      <c r="A49">
        <v>27930</v>
      </c>
      <c r="B49">
        <v>13617</v>
      </c>
      <c r="C49" t="s">
        <v>105</v>
      </c>
      <c r="D49" t="s">
        <v>104</v>
      </c>
      <c r="E49" t="s">
        <v>70</v>
      </c>
      <c r="F49" s="6">
        <v>78</v>
      </c>
      <c r="G49" s="6">
        <v>-10015.700000000001</v>
      </c>
      <c r="H49" s="6">
        <v>10015.700000000001</v>
      </c>
      <c r="I49" s="6">
        <f t="shared" si="3"/>
        <v>18362.116666666669</v>
      </c>
      <c r="J49" t="s">
        <v>2124</v>
      </c>
      <c r="K49">
        <v>21</v>
      </c>
      <c r="L49" s="34">
        <f t="shared" si="9"/>
        <v>3.9772727272727269E-3</v>
      </c>
      <c r="M49">
        <v>66</v>
      </c>
      <c r="N49">
        <f t="shared" si="10"/>
        <v>0.26249999999999996</v>
      </c>
      <c r="O49" s="71">
        <v>0.05</v>
      </c>
      <c r="P49" s="72">
        <f t="shared" si="4"/>
        <v>5.8596793392006935E-2</v>
      </c>
      <c r="Q49">
        <f t="shared" si="2"/>
        <v>1.3124999999999998E-2</v>
      </c>
      <c r="R49" s="7">
        <f t="shared" si="5"/>
        <v>4.8635338515365757E-2</v>
      </c>
      <c r="S49" s="75">
        <f t="shared" si="6"/>
        <v>1.2766776360283508E-2</v>
      </c>
    </row>
    <row r="50" spans="1:22" x14ac:dyDescent="0.25">
      <c r="A50">
        <v>70728</v>
      </c>
      <c r="B50">
        <v>21711</v>
      </c>
      <c r="C50" t="s">
        <v>71</v>
      </c>
      <c r="D50" t="s">
        <v>37</v>
      </c>
      <c r="E50" t="s">
        <v>39</v>
      </c>
      <c r="F50">
        <v>130</v>
      </c>
      <c r="G50" s="6">
        <v>-14282.72</v>
      </c>
      <c r="H50" s="6">
        <v>14282.72</v>
      </c>
      <c r="I50" s="6">
        <f t="shared" si="3"/>
        <v>26184.986666666664</v>
      </c>
      <c r="J50" t="s">
        <v>2130</v>
      </c>
      <c r="K50">
        <v>795</v>
      </c>
      <c r="L50" s="34">
        <f t="shared" si="9"/>
        <v>0.15056818181818182</v>
      </c>
      <c r="M50">
        <v>66</v>
      </c>
      <c r="N50">
        <f t="shared" si="10"/>
        <v>9.9375</v>
      </c>
      <c r="O50" s="71">
        <v>0.04</v>
      </c>
      <c r="P50" s="72">
        <f t="shared" si="4"/>
        <v>4.6877434713605545E-2</v>
      </c>
      <c r="Q50">
        <f t="shared" si="2"/>
        <v>0.39750000000000002</v>
      </c>
      <c r="R50" s="7">
        <f t="shared" si="5"/>
        <v>3.8908270812292603E-2</v>
      </c>
      <c r="S50" s="75">
        <f t="shared" si="6"/>
        <v>0.38665094119715776</v>
      </c>
    </row>
    <row r="51" spans="1:22" x14ac:dyDescent="0.25">
      <c r="A51">
        <v>70988</v>
      </c>
      <c r="B51">
        <v>25058</v>
      </c>
      <c r="C51" t="s">
        <v>75</v>
      </c>
      <c r="D51" t="s">
        <v>46</v>
      </c>
      <c r="E51" t="s">
        <v>39</v>
      </c>
      <c r="F51">
        <v>100</v>
      </c>
      <c r="G51" s="6">
        <v>-14453.74</v>
      </c>
      <c r="H51" s="6">
        <v>14453.74</v>
      </c>
      <c r="I51" s="6">
        <f t="shared" si="3"/>
        <v>26498.523333333331</v>
      </c>
      <c r="J51" t="s">
        <v>2130</v>
      </c>
      <c r="K51" s="8">
        <v>1040</v>
      </c>
      <c r="L51" s="34">
        <f t="shared" si="9"/>
        <v>0.19696969696969696</v>
      </c>
      <c r="M51">
        <v>66</v>
      </c>
      <c r="N51">
        <f t="shared" si="10"/>
        <v>13</v>
      </c>
      <c r="O51" s="71">
        <v>0.04</v>
      </c>
      <c r="P51" s="72">
        <f t="shared" si="4"/>
        <v>4.6877434713605545E-2</v>
      </c>
      <c r="Q51">
        <f t="shared" si="2"/>
        <v>0.52</v>
      </c>
      <c r="R51" s="7">
        <f t="shared" si="5"/>
        <v>3.8908270812292603E-2</v>
      </c>
      <c r="S51" s="75">
        <f t="shared" si="6"/>
        <v>0.50580752055980382</v>
      </c>
    </row>
    <row r="52" spans="1:22" x14ac:dyDescent="0.25">
      <c r="A52">
        <v>71229</v>
      </c>
      <c r="B52">
        <v>25552</v>
      </c>
      <c r="C52" t="s">
        <v>77</v>
      </c>
      <c r="D52" t="s">
        <v>78</v>
      </c>
      <c r="E52" t="s">
        <v>39</v>
      </c>
      <c r="F52">
        <v>100</v>
      </c>
      <c r="G52" s="6">
        <v>14081.22</v>
      </c>
      <c r="H52" s="6">
        <v>14081.22</v>
      </c>
      <c r="I52" s="6">
        <f t="shared" si="3"/>
        <v>25815.569999999996</v>
      </c>
      <c r="J52" t="s">
        <v>2130</v>
      </c>
      <c r="K52" s="8">
        <v>2946</v>
      </c>
      <c r="L52" s="34">
        <f t="shared" si="9"/>
        <v>0.55795454545454548</v>
      </c>
      <c r="M52">
        <v>66</v>
      </c>
      <c r="N52">
        <f t="shared" si="10"/>
        <v>36.825000000000003</v>
      </c>
      <c r="O52" s="71">
        <v>0.04</v>
      </c>
      <c r="P52" s="72">
        <f t="shared" si="4"/>
        <v>4.6877434713605545E-2</v>
      </c>
      <c r="Q52">
        <f t="shared" si="2"/>
        <v>1.4730000000000001</v>
      </c>
      <c r="R52" s="7">
        <f t="shared" si="5"/>
        <v>3.8908270812292603E-2</v>
      </c>
      <c r="S52" s="75">
        <f t="shared" si="6"/>
        <v>1.4327970726626753</v>
      </c>
    </row>
    <row r="53" spans="1:22" x14ac:dyDescent="0.25">
      <c r="A53">
        <v>70817</v>
      </c>
      <c r="B53">
        <v>29106</v>
      </c>
      <c r="C53" t="s">
        <v>46</v>
      </c>
      <c r="D53" t="s">
        <v>81</v>
      </c>
      <c r="E53" t="s">
        <v>39</v>
      </c>
      <c r="F53">
        <v>100</v>
      </c>
      <c r="G53" s="6">
        <v>-7937.86</v>
      </c>
      <c r="H53" s="6">
        <v>7937.86</v>
      </c>
      <c r="I53" s="6">
        <f t="shared" si="3"/>
        <v>14552.743333333332</v>
      </c>
      <c r="J53" t="s">
        <v>2130</v>
      </c>
      <c r="K53">
        <v>850</v>
      </c>
      <c r="L53" s="34">
        <f t="shared" si="9"/>
        <v>0.16098484848484848</v>
      </c>
      <c r="M53">
        <v>66</v>
      </c>
      <c r="N53">
        <f t="shared" si="10"/>
        <v>10.625</v>
      </c>
      <c r="O53" s="73">
        <v>3.9600000000000003E-2</v>
      </c>
      <c r="P53" s="72">
        <f t="shared" si="4"/>
        <v>4.6408660366469491E-2</v>
      </c>
      <c r="Q53">
        <f t="shared" si="2"/>
        <v>0.42075000000000001</v>
      </c>
      <c r="R53" s="7">
        <f t="shared" si="5"/>
        <v>3.8519188104169676E-2</v>
      </c>
      <c r="S53" s="75">
        <f t="shared" si="6"/>
        <v>0.40926637360680279</v>
      </c>
    </row>
    <row r="54" spans="1:22" x14ac:dyDescent="0.25">
      <c r="A54">
        <v>70835</v>
      </c>
      <c r="B54">
        <v>33991</v>
      </c>
      <c r="C54" t="s">
        <v>77</v>
      </c>
      <c r="D54" t="s">
        <v>71</v>
      </c>
      <c r="E54" t="s">
        <v>39</v>
      </c>
      <c r="F54">
        <v>99</v>
      </c>
      <c r="G54" s="6">
        <v>-14282.51</v>
      </c>
      <c r="H54" s="6">
        <v>14282.51</v>
      </c>
      <c r="I54" s="6">
        <f t="shared" si="3"/>
        <v>26184.601666666666</v>
      </c>
      <c r="J54" t="s">
        <v>2130</v>
      </c>
      <c r="K54">
        <v>851</v>
      </c>
      <c r="L54" s="34">
        <f t="shared" si="9"/>
        <v>0.16117424242424241</v>
      </c>
      <c r="M54">
        <v>66</v>
      </c>
      <c r="N54">
        <f t="shared" si="10"/>
        <v>10.637499999999999</v>
      </c>
      <c r="O54" s="71">
        <v>0.04</v>
      </c>
      <c r="P54" s="72">
        <f t="shared" si="4"/>
        <v>4.6877434713605545E-2</v>
      </c>
      <c r="Q54">
        <f t="shared" si="2"/>
        <v>0.42549999999999999</v>
      </c>
      <c r="R54" s="7">
        <f t="shared" si="5"/>
        <v>3.8908270812292603E-2</v>
      </c>
      <c r="S54" s="75">
        <f t="shared" si="6"/>
        <v>0.41388673076576254</v>
      </c>
    </row>
    <row r="55" spans="1:22" x14ac:dyDescent="0.25">
      <c r="A55">
        <v>52642</v>
      </c>
      <c r="B55">
        <v>35921</v>
      </c>
      <c r="C55" t="s">
        <v>38</v>
      </c>
      <c r="D55" t="s">
        <v>75</v>
      </c>
      <c r="E55" t="s">
        <v>39</v>
      </c>
      <c r="F55">
        <v>100</v>
      </c>
      <c r="G55" s="6">
        <v>-14453.66</v>
      </c>
      <c r="H55" s="6">
        <v>14453.66</v>
      </c>
      <c r="I55" s="6">
        <f t="shared" si="3"/>
        <v>26498.376666666667</v>
      </c>
      <c r="J55" t="s">
        <v>2130</v>
      </c>
      <c r="K55">
        <v>134</v>
      </c>
      <c r="L55" s="34">
        <f t="shared" si="9"/>
        <v>2.5378787878787879E-2</v>
      </c>
      <c r="M55">
        <v>66</v>
      </c>
      <c r="N55">
        <f t="shared" si="10"/>
        <v>1.675</v>
      </c>
      <c r="O55" s="71">
        <v>0.04</v>
      </c>
      <c r="P55" s="72">
        <f t="shared" si="4"/>
        <v>4.6877434713605545E-2</v>
      </c>
      <c r="Q55">
        <f t="shared" si="2"/>
        <v>6.7000000000000004E-2</v>
      </c>
      <c r="R55" s="7">
        <f t="shared" si="5"/>
        <v>3.8908270812292603E-2</v>
      </c>
      <c r="S55" s="75">
        <f t="shared" si="6"/>
        <v>6.5171353610590108E-2</v>
      </c>
    </row>
    <row r="56" spans="1:22" x14ac:dyDescent="0.25">
      <c r="A56">
        <v>21426</v>
      </c>
      <c r="B56">
        <v>347311</v>
      </c>
      <c r="C56" t="s">
        <v>78</v>
      </c>
      <c r="D56" t="s">
        <v>40</v>
      </c>
      <c r="E56" t="s">
        <v>39</v>
      </c>
      <c r="F56">
        <v>100</v>
      </c>
      <c r="G56" s="6">
        <v>13979.64</v>
      </c>
      <c r="H56" s="6">
        <v>13979.64</v>
      </c>
      <c r="I56" s="6">
        <f t="shared" si="3"/>
        <v>25629.339999999997</v>
      </c>
      <c r="J56" t="s">
        <v>2130</v>
      </c>
      <c r="K56">
        <v>15</v>
      </c>
      <c r="L56" s="34">
        <f t="shared" si="9"/>
        <v>2.840909090909091E-3</v>
      </c>
      <c r="M56">
        <v>66</v>
      </c>
      <c r="N56">
        <f t="shared" si="10"/>
        <v>0.1875</v>
      </c>
      <c r="O56" s="71">
        <v>0.04</v>
      </c>
      <c r="P56" s="72">
        <f t="shared" si="4"/>
        <v>4.6877434713605545E-2</v>
      </c>
      <c r="Q56">
        <f t="shared" si="2"/>
        <v>7.4999999999999997E-3</v>
      </c>
      <c r="R56" s="7">
        <f t="shared" si="5"/>
        <v>3.8908270812292603E-2</v>
      </c>
      <c r="S56" s="75">
        <f t="shared" si="6"/>
        <v>7.2953007773048631E-3</v>
      </c>
    </row>
    <row r="57" spans="1:22" x14ac:dyDescent="0.25">
      <c r="A57">
        <v>71165</v>
      </c>
      <c r="B57">
        <v>799</v>
      </c>
      <c r="C57" t="s">
        <v>128</v>
      </c>
      <c r="D57" t="s">
        <v>129</v>
      </c>
      <c r="E57" t="s">
        <v>64</v>
      </c>
      <c r="F57">
        <v>120</v>
      </c>
      <c r="G57" s="6">
        <v>-24391.84</v>
      </c>
      <c r="H57" s="6">
        <v>24391.84</v>
      </c>
      <c r="I57" s="6">
        <f t="shared" si="3"/>
        <v>44718.373333333329</v>
      </c>
      <c r="J57" t="s">
        <v>2125</v>
      </c>
      <c r="K57" s="8">
        <v>1572</v>
      </c>
      <c r="L57" s="34">
        <f t="shared" si="9"/>
        <v>0.29772727272727273</v>
      </c>
      <c r="M57">
        <v>60</v>
      </c>
      <c r="N57">
        <f t="shared" si="10"/>
        <v>17.863636363636363</v>
      </c>
      <c r="O57" s="71">
        <v>0.02</v>
      </c>
      <c r="P57" s="72">
        <f t="shared" si="4"/>
        <v>2.3438717356802773E-2</v>
      </c>
      <c r="Q57">
        <f t="shared" si="2"/>
        <v>0.3572727272727273</v>
      </c>
      <c r="R57" s="7">
        <f t="shared" si="5"/>
        <v>1.9454135406146301E-2</v>
      </c>
      <c r="S57" s="75">
        <f t="shared" si="6"/>
        <v>0.34752160066434074</v>
      </c>
      <c r="T57" s="75">
        <f>SUM(S57:S103)</f>
        <v>12.744876088419762</v>
      </c>
      <c r="U57" s="75">
        <f>COUNT(S57:S103)</f>
        <v>47</v>
      </c>
      <c r="V57">
        <v>60</v>
      </c>
    </row>
    <row r="58" spans="1:22" x14ac:dyDescent="0.25">
      <c r="A58">
        <v>70996</v>
      </c>
      <c r="B58">
        <v>905</v>
      </c>
      <c r="C58" t="s">
        <v>1553</v>
      </c>
      <c r="D58" t="s">
        <v>1042</v>
      </c>
      <c r="E58" t="s">
        <v>64</v>
      </c>
      <c r="F58">
        <v>120</v>
      </c>
      <c r="G58" s="6">
        <v>-3634.64</v>
      </c>
      <c r="H58" s="6">
        <v>3634.64</v>
      </c>
      <c r="I58" s="6">
        <f t="shared" si="3"/>
        <v>6663.5066666666662</v>
      </c>
      <c r="J58" t="s">
        <v>2126</v>
      </c>
      <c r="K58" s="8">
        <v>1134</v>
      </c>
      <c r="L58" s="34">
        <f t="shared" si="9"/>
        <v>0.21477272727272728</v>
      </c>
      <c r="M58">
        <v>60</v>
      </c>
      <c r="N58">
        <f t="shared" si="10"/>
        <v>12.886363636363637</v>
      </c>
      <c r="O58" s="71">
        <v>0.16</v>
      </c>
      <c r="P58" s="72">
        <f t="shared" si="4"/>
        <v>0.18750973885442218</v>
      </c>
      <c r="Q58">
        <f t="shared" si="2"/>
        <v>2.061818181818182</v>
      </c>
      <c r="R58" s="7">
        <f t="shared" si="5"/>
        <v>0.15563308324917041</v>
      </c>
      <c r="S58" s="75">
        <f t="shared" si="6"/>
        <v>2.0055445045972644</v>
      </c>
    </row>
    <row r="59" spans="1:22" x14ac:dyDescent="0.25">
      <c r="A59">
        <v>8541</v>
      </c>
      <c r="B59">
        <v>1306</v>
      </c>
      <c r="C59" t="s">
        <v>1055</v>
      </c>
      <c r="D59" t="s">
        <v>1056</v>
      </c>
      <c r="E59" t="s">
        <v>64</v>
      </c>
      <c r="F59">
        <v>120</v>
      </c>
      <c r="G59" s="6">
        <v>-3463.52</v>
      </c>
      <c r="H59" s="6">
        <v>3463.52</v>
      </c>
      <c r="I59" s="6">
        <f t="shared" si="3"/>
        <v>6349.786666666666</v>
      </c>
      <c r="J59" t="s">
        <v>2126</v>
      </c>
      <c r="K59">
        <v>5</v>
      </c>
      <c r="L59" s="34">
        <f t="shared" si="9"/>
        <v>9.46969696969697E-4</v>
      </c>
      <c r="M59">
        <v>60</v>
      </c>
      <c r="N59">
        <f t="shared" si="10"/>
        <v>5.6818181818181823E-2</v>
      </c>
      <c r="O59" s="71">
        <v>0.16</v>
      </c>
      <c r="P59" s="72">
        <f t="shared" si="4"/>
        <v>0.18750973885442218</v>
      </c>
      <c r="Q59">
        <f t="shared" si="2"/>
        <v>9.0909090909090922E-3</v>
      </c>
      <c r="R59" s="7">
        <f t="shared" si="5"/>
        <v>0.15563308324917041</v>
      </c>
      <c r="S59" s="75">
        <f t="shared" si="6"/>
        <v>8.8427888209755921E-3</v>
      </c>
    </row>
    <row r="60" spans="1:22" x14ac:dyDescent="0.25">
      <c r="A60">
        <v>71136</v>
      </c>
      <c r="B60">
        <v>1485</v>
      </c>
      <c r="C60" t="s">
        <v>135</v>
      </c>
      <c r="D60" t="s">
        <v>136</v>
      </c>
      <c r="E60" t="s">
        <v>64</v>
      </c>
      <c r="F60">
        <v>120</v>
      </c>
      <c r="G60" s="6">
        <v>-24506.87</v>
      </c>
      <c r="H60" s="6">
        <v>24506.87</v>
      </c>
      <c r="I60" s="6">
        <f t="shared" si="3"/>
        <v>44929.261666666665</v>
      </c>
      <c r="J60" t="s">
        <v>2125</v>
      </c>
      <c r="K60" s="8">
        <v>1502</v>
      </c>
      <c r="L60" s="34">
        <f t="shared" si="9"/>
        <v>0.28446969696969698</v>
      </c>
      <c r="M60">
        <v>60</v>
      </c>
      <c r="N60">
        <f t="shared" si="10"/>
        <v>17.06818181818182</v>
      </c>
      <c r="O60" s="71">
        <v>0.02</v>
      </c>
      <c r="P60" s="72">
        <f t="shared" si="4"/>
        <v>2.3438717356802773E-2</v>
      </c>
      <c r="Q60">
        <f t="shared" si="2"/>
        <v>0.34136363636363642</v>
      </c>
      <c r="R60" s="7">
        <f t="shared" si="5"/>
        <v>1.9454135406146301E-2</v>
      </c>
      <c r="S60" s="75">
        <f t="shared" si="6"/>
        <v>0.33204672022763349</v>
      </c>
    </row>
    <row r="61" spans="1:22" x14ac:dyDescent="0.25">
      <c r="A61">
        <v>66760</v>
      </c>
      <c r="B61">
        <v>2911</v>
      </c>
      <c r="C61" t="s">
        <v>813</v>
      </c>
      <c r="D61" t="s">
        <v>1201</v>
      </c>
      <c r="E61" t="s">
        <v>64</v>
      </c>
      <c r="F61">
        <v>120</v>
      </c>
      <c r="G61" s="6">
        <v>-3696.99</v>
      </c>
      <c r="H61" s="6">
        <v>3696.99</v>
      </c>
      <c r="I61" s="6">
        <f t="shared" si="3"/>
        <v>6777.8149999999996</v>
      </c>
      <c r="J61" t="s">
        <v>2126</v>
      </c>
      <c r="K61">
        <v>374</v>
      </c>
      <c r="L61" s="34">
        <f t="shared" si="9"/>
        <v>7.0833333333333331E-2</v>
      </c>
      <c r="M61">
        <v>60</v>
      </c>
      <c r="N61">
        <f t="shared" si="10"/>
        <v>4.25</v>
      </c>
      <c r="O61" s="71">
        <v>0.15</v>
      </c>
      <c r="P61" s="72">
        <f t="shared" si="4"/>
        <v>0.17579038017602078</v>
      </c>
      <c r="Q61">
        <f t="shared" si="2"/>
        <v>0.63749999999999996</v>
      </c>
      <c r="R61" s="7">
        <f t="shared" si="5"/>
        <v>0.14590601554609725</v>
      </c>
      <c r="S61" s="75">
        <f t="shared" si="6"/>
        <v>0.62010056607091335</v>
      </c>
    </row>
    <row r="62" spans="1:22" x14ac:dyDescent="0.25">
      <c r="A62">
        <v>30509</v>
      </c>
      <c r="B62">
        <v>4113</v>
      </c>
      <c r="C62" t="s">
        <v>1056</v>
      </c>
      <c r="D62" t="s">
        <v>1622</v>
      </c>
      <c r="E62" t="s">
        <v>64</v>
      </c>
      <c r="F62">
        <v>120</v>
      </c>
      <c r="G62" s="6">
        <v>-3464.03</v>
      </c>
      <c r="H62" s="6">
        <v>3464.03</v>
      </c>
      <c r="I62" s="6">
        <f t="shared" si="3"/>
        <v>6350.7216666666664</v>
      </c>
      <c r="J62" t="s">
        <v>2126</v>
      </c>
      <c r="K62">
        <v>25</v>
      </c>
      <c r="L62" s="34">
        <f t="shared" si="9"/>
        <v>4.734848484848485E-3</v>
      </c>
      <c r="M62">
        <v>60</v>
      </c>
      <c r="N62">
        <f t="shared" si="10"/>
        <v>0.28409090909090912</v>
      </c>
      <c r="O62" s="71">
        <v>0.16</v>
      </c>
      <c r="P62" s="72">
        <f t="shared" si="4"/>
        <v>0.18750973885442218</v>
      </c>
      <c r="Q62">
        <f t="shared" si="2"/>
        <v>4.5454545454545463E-2</v>
      </c>
      <c r="R62" s="7">
        <f t="shared" si="5"/>
        <v>0.15563308324917041</v>
      </c>
      <c r="S62" s="75">
        <f t="shared" si="6"/>
        <v>4.4213944104877959E-2</v>
      </c>
    </row>
    <row r="63" spans="1:22" x14ac:dyDescent="0.25">
      <c r="A63">
        <v>12602</v>
      </c>
      <c r="B63">
        <v>4420</v>
      </c>
      <c r="C63" t="s">
        <v>1201</v>
      </c>
      <c r="D63" t="s">
        <v>133</v>
      </c>
      <c r="E63" t="s">
        <v>64</v>
      </c>
      <c r="F63" s="6">
        <v>120</v>
      </c>
      <c r="G63" s="6">
        <v>-3697.07</v>
      </c>
      <c r="H63" s="6">
        <v>3697.07</v>
      </c>
      <c r="I63" s="6">
        <f t="shared" si="3"/>
        <v>6777.961666666667</v>
      </c>
      <c r="J63" t="s">
        <v>2126</v>
      </c>
      <c r="K63">
        <v>8</v>
      </c>
      <c r="L63" s="34">
        <f t="shared" si="9"/>
        <v>1.5151515151515152E-3</v>
      </c>
      <c r="M63">
        <v>60</v>
      </c>
      <c r="N63">
        <f t="shared" si="10"/>
        <v>9.0909090909090912E-2</v>
      </c>
      <c r="O63" s="71">
        <v>0.15</v>
      </c>
      <c r="P63" s="72">
        <f t="shared" si="4"/>
        <v>0.17579038017602078</v>
      </c>
      <c r="Q63">
        <f t="shared" si="2"/>
        <v>1.3636363636363636E-2</v>
      </c>
      <c r="R63" s="7">
        <f t="shared" si="5"/>
        <v>0.14590601554609725</v>
      </c>
      <c r="S63" s="75">
        <f t="shared" si="6"/>
        <v>1.3264183231463387E-2</v>
      </c>
    </row>
    <row r="64" spans="1:22" x14ac:dyDescent="0.25">
      <c r="A64">
        <v>69968</v>
      </c>
      <c r="B64">
        <v>4564</v>
      </c>
      <c r="C64" t="s">
        <v>154</v>
      </c>
      <c r="D64" t="s">
        <v>155</v>
      </c>
      <c r="E64" t="s">
        <v>64</v>
      </c>
      <c r="F64">
        <v>120</v>
      </c>
      <c r="G64" s="6">
        <v>24310.55</v>
      </c>
      <c r="H64" s="6">
        <v>24310.55</v>
      </c>
      <c r="I64" s="6">
        <f t="shared" si="3"/>
        <v>44569.341666666667</v>
      </c>
      <c r="J64" t="s">
        <v>2125</v>
      </c>
      <c r="K64">
        <v>623</v>
      </c>
      <c r="L64" s="34">
        <f t="shared" si="9"/>
        <v>0.11799242424242425</v>
      </c>
      <c r="M64">
        <v>60</v>
      </c>
      <c r="N64">
        <f t="shared" si="10"/>
        <v>7.079545454545455</v>
      </c>
      <c r="O64" s="71">
        <v>0.02</v>
      </c>
      <c r="P64" s="72">
        <f t="shared" si="4"/>
        <v>2.3438717356802773E-2</v>
      </c>
      <c r="Q64">
        <f t="shared" si="2"/>
        <v>0.1415909090909091</v>
      </c>
      <c r="R64" s="7">
        <f t="shared" si="5"/>
        <v>1.9454135406146301E-2</v>
      </c>
      <c r="S64" s="75">
        <f t="shared" si="6"/>
        <v>0.13772643588669484</v>
      </c>
    </row>
    <row r="65" spans="1:19" x14ac:dyDescent="0.25">
      <c r="A65">
        <v>15419</v>
      </c>
      <c r="B65">
        <v>5733</v>
      </c>
      <c r="C65" t="s">
        <v>107</v>
      </c>
      <c r="D65" t="s">
        <v>106</v>
      </c>
      <c r="E65" t="s">
        <v>39</v>
      </c>
      <c r="F65" s="6">
        <v>100</v>
      </c>
      <c r="G65" s="6">
        <v>-5714.48</v>
      </c>
      <c r="H65" s="6">
        <v>5714.48</v>
      </c>
      <c r="I65" s="6">
        <f t="shared" si="3"/>
        <v>10476.546666666665</v>
      </c>
      <c r="J65" t="s">
        <v>2124</v>
      </c>
      <c r="K65">
        <v>10</v>
      </c>
      <c r="L65" s="34">
        <f t="shared" si="9"/>
        <v>1.893939393939394E-3</v>
      </c>
      <c r="M65">
        <v>60</v>
      </c>
      <c r="N65">
        <f t="shared" si="10"/>
        <v>0.11363636363636365</v>
      </c>
      <c r="O65" s="71">
        <v>0.09</v>
      </c>
      <c r="P65" s="72">
        <f t="shared" si="4"/>
        <v>0.10547422810561247</v>
      </c>
      <c r="Q65">
        <f t="shared" si="2"/>
        <v>1.0227272727272727E-2</v>
      </c>
      <c r="R65" s="7">
        <f t="shared" si="5"/>
        <v>8.7543609327658339E-2</v>
      </c>
      <c r="S65" s="75">
        <f t="shared" si="6"/>
        <v>9.94813742359754E-3</v>
      </c>
    </row>
    <row r="66" spans="1:19" x14ac:dyDescent="0.25">
      <c r="A66">
        <v>5719</v>
      </c>
      <c r="B66">
        <v>6292</v>
      </c>
      <c r="C66" t="s">
        <v>40</v>
      </c>
      <c r="D66" t="s">
        <v>41</v>
      </c>
      <c r="F66">
        <v>100</v>
      </c>
      <c r="G66" s="6">
        <v>1108.19</v>
      </c>
      <c r="H66" s="6">
        <v>1108.19</v>
      </c>
      <c r="I66" s="6">
        <f t="shared" si="3"/>
        <v>2031.6816666666666</v>
      </c>
      <c r="J66" t="s">
        <v>2123</v>
      </c>
      <c r="K66">
        <v>4</v>
      </c>
      <c r="L66" s="34">
        <f t="shared" si="9"/>
        <v>7.5757575757575758E-4</v>
      </c>
      <c r="M66">
        <v>60</v>
      </c>
      <c r="N66">
        <f t="shared" si="10"/>
        <v>4.5454545454545456E-2</v>
      </c>
      <c r="O66" s="71">
        <v>0.03</v>
      </c>
      <c r="P66" s="72">
        <f t="shared" si="4"/>
        <v>3.5158076035204155E-2</v>
      </c>
      <c r="Q66">
        <f t="shared" ref="Q66:Q129" si="11">N66*O66</f>
        <v>1.3636363636363635E-3</v>
      </c>
      <c r="R66" s="7">
        <f t="shared" si="5"/>
        <v>2.9181203109219449E-2</v>
      </c>
      <c r="S66" s="75">
        <f t="shared" si="6"/>
        <v>1.3264183231463387E-3</v>
      </c>
    </row>
    <row r="67" spans="1:19" x14ac:dyDescent="0.25">
      <c r="A67">
        <v>70242</v>
      </c>
      <c r="B67">
        <v>6950</v>
      </c>
      <c r="C67" t="s">
        <v>164</v>
      </c>
      <c r="D67" t="s">
        <v>165</v>
      </c>
      <c r="E67" t="s">
        <v>64</v>
      </c>
      <c r="F67">
        <v>120</v>
      </c>
      <c r="G67" s="6">
        <v>24310.79</v>
      </c>
      <c r="H67" s="6">
        <v>24310.79</v>
      </c>
      <c r="I67" s="6">
        <f t="shared" ref="I67:I130" si="12">H67*(110/60)</f>
        <v>44569.781666666669</v>
      </c>
      <c r="J67" t="s">
        <v>2125</v>
      </c>
      <c r="K67">
        <v>612</v>
      </c>
      <c r="L67" s="34">
        <f t="shared" si="9"/>
        <v>0.11590909090909091</v>
      </c>
      <c r="M67">
        <v>60</v>
      </c>
      <c r="N67">
        <f t="shared" si="10"/>
        <v>6.9545454545454541</v>
      </c>
      <c r="O67" s="71">
        <v>0.02</v>
      </c>
      <c r="P67" s="72">
        <f t="shared" ref="P67:P130" si="13">O67*(1299.63/1108.96)</f>
        <v>2.3438717356802773E-2</v>
      </c>
      <c r="Q67">
        <f t="shared" si="11"/>
        <v>0.1390909090909091</v>
      </c>
      <c r="R67" s="7">
        <f t="shared" ref="R67:R130" si="14">P67*0.83</f>
        <v>1.9454135406146301E-2</v>
      </c>
      <c r="S67" s="75">
        <f t="shared" ref="S67:S130" si="15">N67*R67</f>
        <v>0.13529466896092654</v>
      </c>
    </row>
    <row r="68" spans="1:19" x14ac:dyDescent="0.25">
      <c r="A68">
        <v>70231</v>
      </c>
      <c r="B68">
        <v>7330</v>
      </c>
      <c r="C68" t="s">
        <v>2052</v>
      </c>
      <c r="D68" t="s">
        <v>1264</v>
      </c>
      <c r="E68" t="s">
        <v>64</v>
      </c>
      <c r="F68" s="6">
        <v>120</v>
      </c>
      <c r="G68" s="6">
        <v>3565.71</v>
      </c>
      <c r="H68" s="6">
        <v>3565.71</v>
      </c>
      <c r="I68" s="6">
        <f t="shared" si="12"/>
        <v>6537.1350000000002</v>
      </c>
      <c r="J68" t="s">
        <v>2126</v>
      </c>
      <c r="K68">
        <v>671</v>
      </c>
      <c r="L68" s="34">
        <f t="shared" si="9"/>
        <v>0.12708333333333333</v>
      </c>
      <c r="M68">
        <v>60</v>
      </c>
      <c r="N68">
        <f t="shared" si="10"/>
        <v>7.625</v>
      </c>
      <c r="O68" s="71">
        <v>0.16</v>
      </c>
      <c r="P68" s="72">
        <f t="shared" si="13"/>
        <v>0.18750973885442218</v>
      </c>
      <c r="Q68">
        <f t="shared" si="11"/>
        <v>1.22</v>
      </c>
      <c r="R68" s="7">
        <f t="shared" si="14"/>
        <v>0.15563308324917041</v>
      </c>
      <c r="S68" s="75">
        <f t="shared" si="15"/>
        <v>1.1867022597749244</v>
      </c>
    </row>
    <row r="69" spans="1:19" x14ac:dyDescent="0.25">
      <c r="A69">
        <v>16485</v>
      </c>
      <c r="B69">
        <v>7848</v>
      </c>
      <c r="C69" t="s">
        <v>133</v>
      </c>
      <c r="D69" t="s">
        <v>167</v>
      </c>
      <c r="E69" t="s">
        <v>27</v>
      </c>
      <c r="F69">
        <v>120</v>
      </c>
      <c r="G69" s="6">
        <v>-24310.31</v>
      </c>
      <c r="H69" s="6">
        <v>24310.31</v>
      </c>
      <c r="I69" s="6">
        <f t="shared" si="12"/>
        <v>44568.901666666665</v>
      </c>
      <c r="J69" t="s">
        <v>2125</v>
      </c>
      <c r="K69">
        <v>11</v>
      </c>
      <c r="L69" s="34">
        <f t="shared" si="9"/>
        <v>2.0833333333333333E-3</v>
      </c>
      <c r="M69">
        <v>60</v>
      </c>
      <c r="N69">
        <f t="shared" si="10"/>
        <v>0.125</v>
      </c>
      <c r="O69" s="71">
        <v>0.02</v>
      </c>
      <c r="P69" s="72">
        <f t="shared" si="13"/>
        <v>2.3438717356802773E-2</v>
      </c>
      <c r="Q69">
        <f t="shared" si="11"/>
        <v>2.5000000000000001E-3</v>
      </c>
      <c r="R69" s="7">
        <f t="shared" si="14"/>
        <v>1.9454135406146301E-2</v>
      </c>
      <c r="S69" s="75">
        <f t="shared" si="15"/>
        <v>2.4317669257682877E-3</v>
      </c>
    </row>
    <row r="70" spans="1:19" x14ac:dyDescent="0.25">
      <c r="A70">
        <v>71036</v>
      </c>
      <c r="B70">
        <v>8268</v>
      </c>
      <c r="C70" t="s">
        <v>1264</v>
      </c>
      <c r="D70" t="s">
        <v>1088</v>
      </c>
      <c r="E70" t="s">
        <v>64</v>
      </c>
      <c r="F70">
        <v>65</v>
      </c>
      <c r="G70" s="6">
        <v>3497.09</v>
      </c>
      <c r="H70" s="6">
        <v>3497.09</v>
      </c>
      <c r="I70" s="6">
        <f t="shared" si="12"/>
        <v>6411.3316666666669</v>
      </c>
      <c r="J70" t="s">
        <v>2126</v>
      </c>
      <c r="K70" s="8">
        <v>1265</v>
      </c>
      <c r="L70" s="34">
        <f t="shared" si="9"/>
        <v>0.23958333333333334</v>
      </c>
      <c r="M70">
        <v>60</v>
      </c>
      <c r="N70">
        <f t="shared" si="10"/>
        <v>14.375</v>
      </c>
      <c r="O70" s="71">
        <v>0.16</v>
      </c>
      <c r="P70" s="72">
        <f t="shared" si="13"/>
        <v>0.18750973885442218</v>
      </c>
      <c r="Q70">
        <f t="shared" si="11"/>
        <v>2.3000000000000003</v>
      </c>
      <c r="R70" s="7">
        <f t="shared" si="14"/>
        <v>0.15563308324917041</v>
      </c>
      <c r="S70" s="75">
        <f t="shared" si="15"/>
        <v>2.2372255717068246</v>
      </c>
    </row>
    <row r="71" spans="1:19" x14ac:dyDescent="0.25">
      <c r="A71">
        <v>71094</v>
      </c>
      <c r="B71">
        <v>13022</v>
      </c>
      <c r="C71" t="s">
        <v>165</v>
      </c>
      <c r="D71" t="s">
        <v>196</v>
      </c>
      <c r="E71" t="s">
        <v>64</v>
      </c>
      <c r="F71">
        <v>120</v>
      </c>
      <c r="G71" s="6">
        <v>24310.71</v>
      </c>
      <c r="H71" s="6">
        <v>24310.71</v>
      </c>
      <c r="I71" s="6">
        <f t="shared" si="12"/>
        <v>44569.634999999995</v>
      </c>
      <c r="J71" t="s">
        <v>2125</v>
      </c>
      <c r="K71" s="8">
        <v>1281</v>
      </c>
      <c r="L71" s="34">
        <f t="shared" si="9"/>
        <v>0.24261363636363636</v>
      </c>
      <c r="M71">
        <v>60</v>
      </c>
      <c r="N71">
        <f t="shared" si="10"/>
        <v>14.556818181818182</v>
      </c>
      <c r="O71" s="71">
        <v>0.02</v>
      </c>
      <c r="P71" s="72">
        <f t="shared" si="13"/>
        <v>2.3438717356802773E-2</v>
      </c>
      <c r="Q71">
        <f t="shared" si="11"/>
        <v>0.29113636363636364</v>
      </c>
      <c r="R71" s="7">
        <f t="shared" si="14"/>
        <v>1.9454135406146301E-2</v>
      </c>
      <c r="S71" s="75">
        <f t="shared" si="15"/>
        <v>0.28319031199174333</v>
      </c>
    </row>
    <row r="72" spans="1:19" x14ac:dyDescent="0.25">
      <c r="A72">
        <v>13216</v>
      </c>
      <c r="B72">
        <v>13716</v>
      </c>
      <c r="C72" t="s">
        <v>59</v>
      </c>
      <c r="D72" t="s">
        <v>60</v>
      </c>
      <c r="E72" t="s">
        <v>61</v>
      </c>
      <c r="F72">
        <v>100.5</v>
      </c>
      <c r="G72" s="6">
        <v>13971.21</v>
      </c>
      <c r="H72" s="6">
        <v>13971.21</v>
      </c>
      <c r="I72" s="6">
        <f t="shared" si="12"/>
        <v>25613.884999999998</v>
      </c>
      <c r="J72" t="s">
        <v>2123</v>
      </c>
      <c r="K72">
        <v>8</v>
      </c>
      <c r="L72" s="34">
        <f t="shared" si="9"/>
        <v>1.5151515151515152E-3</v>
      </c>
      <c r="M72">
        <v>60</v>
      </c>
      <c r="N72">
        <f t="shared" si="10"/>
        <v>9.0909090909090912E-2</v>
      </c>
      <c r="O72" s="71">
        <v>0.03</v>
      </c>
      <c r="P72" s="72">
        <f t="shared" si="13"/>
        <v>3.5158076035204155E-2</v>
      </c>
      <c r="Q72">
        <f t="shared" si="11"/>
        <v>2.7272727272727271E-3</v>
      </c>
      <c r="R72" s="7">
        <f t="shared" si="14"/>
        <v>2.9181203109219449E-2</v>
      </c>
      <c r="S72" s="75">
        <f t="shared" si="15"/>
        <v>2.6528366462926774E-3</v>
      </c>
    </row>
    <row r="73" spans="1:19" x14ac:dyDescent="0.25">
      <c r="A73">
        <v>8137</v>
      </c>
      <c r="B73">
        <v>15303</v>
      </c>
      <c r="C73" t="s">
        <v>1042</v>
      </c>
      <c r="D73" t="s">
        <v>813</v>
      </c>
      <c r="E73" t="s">
        <v>27</v>
      </c>
      <c r="F73">
        <v>34.5</v>
      </c>
      <c r="G73" s="6">
        <v>-3634.89</v>
      </c>
      <c r="H73" s="6">
        <v>3634.89</v>
      </c>
      <c r="I73" s="6">
        <f t="shared" si="12"/>
        <v>6663.9649999999992</v>
      </c>
      <c r="J73" t="s">
        <v>2126</v>
      </c>
      <c r="K73">
        <v>5</v>
      </c>
      <c r="L73" s="34">
        <f t="shared" si="9"/>
        <v>9.46969696969697E-4</v>
      </c>
      <c r="M73">
        <v>60</v>
      </c>
      <c r="N73">
        <f t="shared" si="10"/>
        <v>5.6818181818181823E-2</v>
      </c>
      <c r="O73" s="71">
        <v>0.16</v>
      </c>
      <c r="P73" s="72">
        <f t="shared" si="13"/>
        <v>0.18750973885442218</v>
      </c>
      <c r="Q73">
        <f t="shared" si="11"/>
        <v>9.0909090909090922E-3</v>
      </c>
      <c r="R73" s="7">
        <f t="shared" si="14"/>
        <v>0.15563308324917041</v>
      </c>
      <c r="S73" s="75">
        <f t="shared" si="15"/>
        <v>8.8427888209755921E-3</v>
      </c>
    </row>
    <row r="74" spans="1:19" x14ac:dyDescent="0.25">
      <c r="A74">
        <v>62430</v>
      </c>
      <c r="B74">
        <v>15304</v>
      </c>
      <c r="C74" t="s">
        <v>62</v>
      </c>
      <c r="D74" t="s">
        <v>63</v>
      </c>
      <c r="E74" t="s">
        <v>64</v>
      </c>
      <c r="F74">
        <v>110</v>
      </c>
      <c r="G74" s="6">
        <v>6516.27</v>
      </c>
      <c r="H74" s="6">
        <v>6516.27</v>
      </c>
      <c r="I74" s="6">
        <f t="shared" si="12"/>
        <v>11946.495000000001</v>
      </c>
      <c r="J74" t="s">
        <v>2130</v>
      </c>
      <c r="K74">
        <v>243</v>
      </c>
      <c r="L74" s="34">
        <f t="shared" si="9"/>
        <v>4.6022727272727271E-2</v>
      </c>
      <c r="M74">
        <v>60</v>
      </c>
      <c r="N74">
        <f t="shared" si="10"/>
        <v>2.7613636363636362</v>
      </c>
      <c r="O74" s="71">
        <v>0.04</v>
      </c>
      <c r="P74" s="72">
        <f t="shared" si="13"/>
        <v>4.6877434713605545E-2</v>
      </c>
      <c r="Q74">
        <f t="shared" si="11"/>
        <v>0.11045454545454546</v>
      </c>
      <c r="R74" s="7">
        <f t="shared" si="14"/>
        <v>3.8908270812292603E-2</v>
      </c>
      <c r="S74" s="75">
        <f t="shared" si="15"/>
        <v>0.10743988417485344</v>
      </c>
    </row>
    <row r="75" spans="1:19" x14ac:dyDescent="0.25">
      <c r="A75">
        <v>70868</v>
      </c>
      <c r="B75">
        <v>15421</v>
      </c>
      <c r="C75" t="s">
        <v>207</v>
      </c>
      <c r="D75" t="s">
        <v>208</v>
      </c>
      <c r="E75" t="s">
        <v>64</v>
      </c>
      <c r="F75">
        <v>120</v>
      </c>
      <c r="G75" s="6">
        <v>-24363.89</v>
      </c>
      <c r="H75" s="6">
        <v>24363.89</v>
      </c>
      <c r="I75" s="6">
        <f t="shared" si="12"/>
        <v>44667.131666666661</v>
      </c>
      <c r="J75" t="s">
        <v>2125</v>
      </c>
      <c r="K75">
        <v>879</v>
      </c>
      <c r="L75" s="34">
        <f t="shared" si="9"/>
        <v>0.16647727272727272</v>
      </c>
      <c r="M75">
        <v>60</v>
      </c>
      <c r="N75">
        <f t="shared" si="10"/>
        <v>9.9886363636363633</v>
      </c>
      <c r="O75" s="71">
        <v>0.02</v>
      </c>
      <c r="P75" s="72">
        <f t="shared" si="13"/>
        <v>2.3438717356802773E-2</v>
      </c>
      <c r="Q75">
        <f t="shared" si="11"/>
        <v>0.19977272727272727</v>
      </c>
      <c r="R75" s="7">
        <f t="shared" si="14"/>
        <v>1.9454135406146301E-2</v>
      </c>
      <c r="S75" s="75">
        <f t="shared" si="15"/>
        <v>0.19432028434093862</v>
      </c>
    </row>
    <row r="76" spans="1:19" x14ac:dyDescent="0.25">
      <c r="A76">
        <v>57991</v>
      </c>
      <c r="B76">
        <v>15561</v>
      </c>
      <c r="C76" t="s">
        <v>155</v>
      </c>
      <c r="D76" t="s">
        <v>209</v>
      </c>
      <c r="E76" t="s">
        <v>27</v>
      </c>
      <c r="F76">
        <v>120</v>
      </c>
      <c r="G76" s="6">
        <v>24310.47</v>
      </c>
      <c r="H76" s="6">
        <v>24310.47</v>
      </c>
      <c r="I76" s="6">
        <f t="shared" si="12"/>
        <v>44569.195</v>
      </c>
      <c r="J76" t="s">
        <v>2125</v>
      </c>
      <c r="K76">
        <v>205</v>
      </c>
      <c r="L76" s="34">
        <f t="shared" si="9"/>
        <v>3.8825757575757576E-2</v>
      </c>
      <c r="M76">
        <v>60</v>
      </c>
      <c r="N76">
        <f t="shared" si="10"/>
        <v>2.3295454545454546</v>
      </c>
      <c r="O76" s="71">
        <v>0.02</v>
      </c>
      <c r="P76" s="72">
        <f t="shared" si="13"/>
        <v>2.3438717356802773E-2</v>
      </c>
      <c r="Q76">
        <f t="shared" si="11"/>
        <v>4.6590909090909093E-2</v>
      </c>
      <c r="R76" s="7">
        <f t="shared" si="14"/>
        <v>1.9454135406146301E-2</v>
      </c>
      <c r="S76" s="75">
        <f t="shared" si="15"/>
        <v>4.531929270749991E-2</v>
      </c>
    </row>
    <row r="77" spans="1:19" x14ac:dyDescent="0.25">
      <c r="A77">
        <v>68100</v>
      </c>
      <c r="B77">
        <v>18990</v>
      </c>
      <c r="C77" t="s">
        <v>167</v>
      </c>
      <c r="D77" t="s">
        <v>209</v>
      </c>
      <c r="E77" t="s">
        <v>27</v>
      </c>
      <c r="F77">
        <v>120</v>
      </c>
      <c r="G77" s="6">
        <v>-24310.39</v>
      </c>
      <c r="H77" s="6">
        <v>24310.39</v>
      </c>
      <c r="I77" s="6">
        <f t="shared" si="12"/>
        <v>44569.048333333332</v>
      </c>
      <c r="J77" t="s">
        <v>2125</v>
      </c>
      <c r="K77">
        <v>415</v>
      </c>
      <c r="L77" s="34">
        <f t="shared" si="9"/>
        <v>7.8598484848484848E-2</v>
      </c>
      <c r="M77">
        <v>60</v>
      </c>
      <c r="N77">
        <f t="shared" si="10"/>
        <v>4.7159090909090908</v>
      </c>
      <c r="O77" s="71">
        <v>0.02</v>
      </c>
      <c r="P77" s="72">
        <f t="shared" si="13"/>
        <v>2.3438717356802773E-2</v>
      </c>
      <c r="Q77">
        <f t="shared" si="11"/>
        <v>9.4318181818181815E-2</v>
      </c>
      <c r="R77" s="7">
        <f t="shared" si="14"/>
        <v>1.9454135406146301E-2</v>
      </c>
      <c r="S77" s="75">
        <f t="shared" si="15"/>
        <v>9.1743934017621764E-2</v>
      </c>
    </row>
    <row r="78" spans="1:19" x14ac:dyDescent="0.25">
      <c r="A78">
        <v>30736</v>
      </c>
      <c r="B78">
        <v>19792</v>
      </c>
      <c r="C78" t="s">
        <v>106</v>
      </c>
      <c r="D78" t="s">
        <v>105</v>
      </c>
      <c r="E78" t="s">
        <v>39</v>
      </c>
      <c r="F78" s="6">
        <v>78</v>
      </c>
      <c r="G78" s="6">
        <v>-5714.56</v>
      </c>
      <c r="H78" s="6">
        <v>5714.56</v>
      </c>
      <c r="I78" s="6">
        <f t="shared" si="12"/>
        <v>10476.693333333335</v>
      </c>
      <c r="J78" t="s">
        <v>2124</v>
      </c>
      <c r="K78">
        <v>26</v>
      </c>
      <c r="L78" s="34">
        <f t="shared" si="9"/>
        <v>4.9242424242424239E-3</v>
      </c>
      <c r="M78">
        <v>60</v>
      </c>
      <c r="N78">
        <f t="shared" si="10"/>
        <v>0.29545454545454541</v>
      </c>
      <c r="O78" s="71">
        <v>0.09</v>
      </c>
      <c r="P78" s="72">
        <f t="shared" si="13"/>
        <v>0.10547422810561247</v>
      </c>
      <c r="Q78">
        <f t="shared" si="11"/>
        <v>2.6590909090909085E-2</v>
      </c>
      <c r="R78" s="7">
        <f t="shared" si="14"/>
        <v>8.7543609327658339E-2</v>
      </c>
      <c r="S78" s="75">
        <f t="shared" si="15"/>
        <v>2.5865157301353598E-2</v>
      </c>
    </row>
    <row r="79" spans="1:19" x14ac:dyDescent="0.25">
      <c r="A79">
        <v>52679</v>
      </c>
      <c r="B79">
        <v>20981</v>
      </c>
      <c r="C79" t="s">
        <v>207</v>
      </c>
      <c r="D79" t="s">
        <v>164</v>
      </c>
      <c r="E79" t="s">
        <v>64</v>
      </c>
      <c r="F79">
        <v>97</v>
      </c>
      <c r="G79" s="6">
        <v>24363.73</v>
      </c>
      <c r="H79" s="6">
        <v>24363.73</v>
      </c>
      <c r="I79" s="6">
        <f t="shared" si="12"/>
        <v>44666.838333333333</v>
      </c>
      <c r="J79" t="s">
        <v>2125</v>
      </c>
      <c r="K79">
        <v>134</v>
      </c>
      <c r="L79" s="34">
        <f t="shared" si="9"/>
        <v>2.5378787878787879E-2</v>
      </c>
      <c r="M79">
        <v>60</v>
      </c>
      <c r="N79">
        <f t="shared" si="10"/>
        <v>1.5227272727272727</v>
      </c>
      <c r="O79" s="71">
        <v>0.02</v>
      </c>
      <c r="P79" s="72">
        <f t="shared" si="13"/>
        <v>2.3438717356802773E-2</v>
      </c>
      <c r="Q79">
        <f t="shared" si="11"/>
        <v>3.0454545454545456E-2</v>
      </c>
      <c r="R79" s="7">
        <f t="shared" si="14"/>
        <v>1.9454135406146301E-2</v>
      </c>
      <c r="S79" s="75">
        <f t="shared" si="15"/>
        <v>2.9623342550268231E-2</v>
      </c>
    </row>
    <row r="80" spans="1:19" x14ac:dyDescent="0.25">
      <c r="A80">
        <v>35402</v>
      </c>
      <c r="B80">
        <v>22964</v>
      </c>
      <c r="C80" t="s">
        <v>230</v>
      </c>
      <c r="D80" t="s">
        <v>128</v>
      </c>
      <c r="E80" t="s">
        <v>64</v>
      </c>
      <c r="F80">
        <v>120</v>
      </c>
      <c r="G80" s="6">
        <v>-24391.759999999998</v>
      </c>
      <c r="H80" s="6">
        <v>24391.759999999998</v>
      </c>
      <c r="I80" s="6">
        <f t="shared" si="12"/>
        <v>44718.226666666662</v>
      </c>
      <c r="J80" t="s">
        <v>2125</v>
      </c>
      <c r="K80">
        <v>33</v>
      </c>
      <c r="L80" s="34">
        <f t="shared" si="9"/>
        <v>6.2500000000000003E-3</v>
      </c>
      <c r="M80">
        <v>60</v>
      </c>
      <c r="N80">
        <f t="shared" si="10"/>
        <v>0.375</v>
      </c>
      <c r="O80" s="71">
        <v>0.02</v>
      </c>
      <c r="P80" s="72">
        <f t="shared" si="13"/>
        <v>2.3438717356802773E-2</v>
      </c>
      <c r="Q80">
        <f t="shared" si="11"/>
        <v>7.4999999999999997E-3</v>
      </c>
      <c r="R80" s="7">
        <f t="shared" si="14"/>
        <v>1.9454135406146301E-2</v>
      </c>
      <c r="S80" s="75">
        <f t="shared" si="15"/>
        <v>7.2953007773048631E-3</v>
      </c>
    </row>
    <row r="81" spans="1:19" x14ac:dyDescent="0.25">
      <c r="A81">
        <v>71129</v>
      </c>
      <c r="B81">
        <v>24190</v>
      </c>
      <c r="C81" t="s">
        <v>196</v>
      </c>
      <c r="D81" t="s">
        <v>154</v>
      </c>
      <c r="E81" t="s">
        <v>64</v>
      </c>
      <c r="F81">
        <v>120</v>
      </c>
      <c r="G81" s="6">
        <v>24310.63</v>
      </c>
      <c r="H81" s="6">
        <v>24310.63</v>
      </c>
      <c r="I81" s="6">
        <f t="shared" si="12"/>
        <v>44569.488333333335</v>
      </c>
      <c r="J81" t="s">
        <v>2125</v>
      </c>
      <c r="K81" s="8">
        <v>1448</v>
      </c>
      <c r="L81" s="34">
        <f t="shared" si="9"/>
        <v>0.27424242424242423</v>
      </c>
      <c r="M81">
        <v>60</v>
      </c>
      <c r="N81">
        <f t="shared" si="10"/>
        <v>16.454545454545453</v>
      </c>
      <c r="O81" s="71">
        <v>0.02</v>
      </c>
      <c r="P81" s="72">
        <f t="shared" si="13"/>
        <v>2.3438717356802773E-2</v>
      </c>
      <c r="Q81">
        <f t="shared" si="11"/>
        <v>0.32909090909090905</v>
      </c>
      <c r="R81" s="7">
        <f t="shared" si="14"/>
        <v>1.9454135406146301E-2</v>
      </c>
      <c r="S81" s="75">
        <f t="shared" si="15"/>
        <v>0.32010895531931638</v>
      </c>
    </row>
    <row r="82" spans="1:19" x14ac:dyDescent="0.25">
      <c r="A82">
        <v>71102</v>
      </c>
      <c r="B82">
        <v>25049</v>
      </c>
      <c r="C82" t="s">
        <v>237</v>
      </c>
      <c r="D82" t="s">
        <v>238</v>
      </c>
      <c r="E82" t="s">
        <v>64</v>
      </c>
      <c r="F82">
        <v>120</v>
      </c>
      <c r="G82" s="6">
        <v>-24503.05</v>
      </c>
      <c r="H82" s="6">
        <v>24503.05</v>
      </c>
      <c r="I82" s="6">
        <f t="shared" si="12"/>
        <v>44922.258333333331</v>
      </c>
      <c r="J82" t="s">
        <v>2125</v>
      </c>
      <c r="K82" s="8">
        <v>1325</v>
      </c>
      <c r="L82" s="34">
        <f t="shared" si="9"/>
        <v>0.25094696969696972</v>
      </c>
      <c r="M82">
        <v>60</v>
      </c>
      <c r="N82">
        <f t="shared" si="10"/>
        <v>15.056818181818183</v>
      </c>
      <c r="O82" s="71">
        <v>0.02</v>
      </c>
      <c r="P82" s="72">
        <f t="shared" si="13"/>
        <v>2.3438717356802773E-2</v>
      </c>
      <c r="Q82">
        <f t="shared" si="11"/>
        <v>0.3011363636363637</v>
      </c>
      <c r="R82" s="7">
        <f t="shared" si="14"/>
        <v>1.9454135406146301E-2</v>
      </c>
      <c r="S82" s="75">
        <f t="shared" si="15"/>
        <v>0.29291737969481652</v>
      </c>
    </row>
    <row r="83" spans="1:19" x14ac:dyDescent="0.25">
      <c r="A83">
        <v>52568</v>
      </c>
      <c r="B83">
        <v>25529</v>
      </c>
      <c r="C83" t="s">
        <v>76</v>
      </c>
      <c r="D83" t="s">
        <v>53</v>
      </c>
      <c r="E83" t="s">
        <v>64</v>
      </c>
      <c r="F83">
        <v>130</v>
      </c>
      <c r="G83" s="6">
        <v>-20757.169999999998</v>
      </c>
      <c r="H83" s="6">
        <v>20757.169999999998</v>
      </c>
      <c r="I83" s="6">
        <f t="shared" si="12"/>
        <v>38054.811666666661</v>
      </c>
      <c r="J83" t="s">
        <v>2131</v>
      </c>
      <c r="K83">
        <v>138</v>
      </c>
      <c r="L83" s="34">
        <f t="shared" si="9"/>
        <v>2.6136363636363635E-2</v>
      </c>
      <c r="M83">
        <v>60</v>
      </c>
      <c r="N83">
        <f t="shared" si="10"/>
        <v>1.5681818181818181</v>
      </c>
      <c r="O83" s="73">
        <v>2.0899999999999998E-2</v>
      </c>
      <c r="P83" s="72">
        <f t="shared" si="13"/>
        <v>2.4493459637858896E-2</v>
      </c>
      <c r="Q83">
        <f t="shared" si="11"/>
        <v>3.2774999999999999E-2</v>
      </c>
      <c r="R83" s="7">
        <f t="shared" si="14"/>
        <v>2.0329571499422883E-2</v>
      </c>
      <c r="S83" s="75">
        <f t="shared" si="15"/>
        <v>3.1880464396822246E-2</v>
      </c>
    </row>
    <row r="84" spans="1:19" x14ac:dyDescent="0.25">
      <c r="A84">
        <v>25806</v>
      </c>
      <c r="B84">
        <v>26498</v>
      </c>
      <c r="C84" t="s">
        <v>41</v>
      </c>
      <c r="D84" t="s">
        <v>79</v>
      </c>
      <c r="F84">
        <v>130</v>
      </c>
      <c r="G84" s="6">
        <v>1108.1099999999999</v>
      </c>
      <c r="H84" s="6">
        <v>1108.1099999999999</v>
      </c>
      <c r="I84" s="6">
        <f t="shared" si="12"/>
        <v>2031.5349999999996</v>
      </c>
      <c r="J84" t="s">
        <v>2123</v>
      </c>
      <c r="K84">
        <v>18</v>
      </c>
      <c r="L84" s="34">
        <f t="shared" si="9"/>
        <v>3.4090909090909089E-3</v>
      </c>
      <c r="M84">
        <v>60</v>
      </c>
      <c r="N84">
        <f t="shared" si="10"/>
        <v>0.20454545454545453</v>
      </c>
      <c r="O84" s="71">
        <v>0.03</v>
      </c>
      <c r="P84" s="72">
        <f t="shared" si="13"/>
        <v>3.5158076035204155E-2</v>
      </c>
      <c r="Q84">
        <f t="shared" si="11"/>
        <v>6.136363636363636E-3</v>
      </c>
      <c r="R84" s="7">
        <f t="shared" si="14"/>
        <v>2.9181203109219449E-2</v>
      </c>
      <c r="S84" s="75">
        <f t="shared" si="15"/>
        <v>5.9688824541585233E-3</v>
      </c>
    </row>
    <row r="85" spans="1:19" x14ac:dyDescent="0.25">
      <c r="A85">
        <v>38627</v>
      </c>
      <c r="B85">
        <v>29457</v>
      </c>
      <c r="C85" t="s">
        <v>60</v>
      </c>
      <c r="D85" t="s">
        <v>49</v>
      </c>
      <c r="E85" t="s">
        <v>27</v>
      </c>
      <c r="F85">
        <v>100.5</v>
      </c>
      <c r="G85" s="6">
        <v>13971.13</v>
      </c>
      <c r="H85" s="6">
        <v>13971.13</v>
      </c>
      <c r="I85" s="6">
        <f t="shared" si="12"/>
        <v>25613.738333333331</v>
      </c>
      <c r="J85" t="s">
        <v>2123</v>
      </c>
      <c r="K85">
        <v>39</v>
      </c>
      <c r="L85" s="34">
        <f t="shared" si="9"/>
        <v>7.3863636363636362E-3</v>
      </c>
      <c r="M85">
        <v>60</v>
      </c>
      <c r="N85">
        <f t="shared" si="10"/>
        <v>0.44318181818181818</v>
      </c>
      <c r="O85" s="71">
        <v>0.03</v>
      </c>
      <c r="P85" s="72">
        <f t="shared" si="13"/>
        <v>3.5158076035204155E-2</v>
      </c>
      <c r="Q85">
        <f t="shared" si="11"/>
        <v>1.3295454545454544E-2</v>
      </c>
      <c r="R85" s="7">
        <f t="shared" si="14"/>
        <v>2.9181203109219449E-2</v>
      </c>
      <c r="S85" s="75">
        <f t="shared" si="15"/>
        <v>1.2932578650676801E-2</v>
      </c>
    </row>
    <row r="86" spans="1:19" x14ac:dyDescent="0.25">
      <c r="A86">
        <v>70280</v>
      </c>
      <c r="B86">
        <v>29614</v>
      </c>
      <c r="C86" t="s">
        <v>240</v>
      </c>
      <c r="D86" t="s">
        <v>81</v>
      </c>
      <c r="E86" t="s">
        <v>64</v>
      </c>
      <c r="F86">
        <v>100</v>
      </c>
      <c r="G86" s="6">
        <v>-9438.0499999999993</v>
      </c>
      <c r="H86" s="6">
        <v>9438.0499999999993</v>
      </c>
      <c r="I86" s="6">
        <f t="shared" si="12"/>
        <v>17303.091666666664</v>
      </c>
      <c r="J86" t="s">
        <v>2125</v>
      </c>
      <c r="K86">
        <v>623</v>
      </c>
      <c r="L86" s="34">
        <f t="shared" si="9"/>
        <v>0.11799242424242425</v>
      </c>
      <c r="M86">
        <v>60</v>
      </c>
      <c r="N86">
        <f t="shared" si="10"/>
        <v>7.079545454545455</v>
      </c>
      <c r="O86" s="72">
        <v>2.3E-2</v>
      </c>
      <c r="P86" s="72">
        <f t="shared" si="13"/>
        <v>2.6954524960323186E-2</v>
      </c>
      <c r="Q86">
        <f t="shared" si="11"/>
        <v>0.16282954545454548</v>
      </c>
      <c r="R86" s="7">
        <f t="shared" si="14"/>
        <v>2.2372255717068242E-2</v>
      </c>
      <c r="S86" s="75">
        <f t="shared" si="15"/>
        <v>0.15838540126969905</v>
      </c>
    </row>
    <row r="87" spans="1:19" x14ac:dyDescent="0.25">
      <c r="A87">
        <v>71191</v>
      </c>
      <c r="B87">
        <v>32021</v>
      </c>
      <c r="C87" t="s">
        <v>68</v>
      </c>
      <c r="D87" t="s">
        <v>62</v>
      </c>
      <c r="E87" t="s">
        <v>64</v>
      </c>
      <c r="F87">
        <v>110</v>
      </c>
      <c r="G87" s="6">
        <v>21791.94</v>
      </c>
      <c r="H87" s="6">
        <v>21791.94</v>
      </c>
      <c r="I87" s="6">
        <f t="shared" si="12"/>
        <v>39951.89</v>
      </c>
      <c r="J87" t="s">
        <v>2131</v>
      </c>
      <c r="K87" s="8">
        <v>1836</v>
      </c>
      <c r="L87" s="34">
        <f t="shared" si="9"/>
        <v>0.34772727272727272</v>
      </c>
      <c r="M87">
        <v>60</v>
      </c>
      <c r="N87">
        <f t="shared" si="10"/>
        <v>20.863636363636363</v>
      </c>
      <c r="O87" s="71">
        <v>0.01</v>
      </c>
      <c r="P87" s="72">
        <f t="shared" si="13"/>
        <v>1.1719358678401386E-2</v>
      </c>
      <c r="Q87">
        <f t="shared" si="11"/>
        <v>0.20863636363636365</v>
      </c>
      <c r="R87" s="7">
        <f t="shared" si="14"/>
        <v>9.7270677030731507E-3</v>
      </c>
      <c r="S87" s="75">
        <f t="shared" si="15"/>
        <v>0.20294200344138982</v>
      </c>
    </row>
    <row r="88" spans="1:19" x14ac:dyDescent="0.25">
      <c r="A88">
        <v>66892</v>
      </c>
      <c r="B88">
        <v>34052</v>
      </c>
      <c r="C88" t="s">
        <v>1553</v>
      </c>
      <c r="D88" t="s">
        <v>2052</v>
      </c>
      <c r="E88" t="s">
        <v>64</v>
      </c>
      <c r="F88" s="6">
        <v>120</v>
      </c>
      <c r="G88" s="6">
        <v>3566.09</v>
      </c>
      <c r="H88" s="6">
        <v>3566.09</v>
      </c>
      <c r="I88" s="6">
        <f t="shared" si="12"/>
        <v>6537.8316666666669</v>
      </c>
      <c r="J88" t="s">
        <v>2126</v>
      </c>
      <c r="K88">
        <v>355</v>
      </c>
      <c r="L88" s="34">
        <f t="shared" si="9"/>
        <v>6.7234848484848481E-2</v>
      </c>
      <c r="M88">
        <v>60</v>
      </c>
      <c r="N88">
        <f t="shared" si="10"/>
        <v>4.0340909090909092</v>
      </c>
      <c r="O88" s="71">
        <v>0.16</v>
      </c>
      <c r="P88" s="72">
        <f t="shared" si="13"/>
        <v>0.18750973885442218</v>
      </c>
      <c r="Q88">
        <f t="shared" si="11"/>
        <v>0.6454545454545455</v>
      </c>
      <c r="R88" s="7">
        <f t="shared" si="14"/>
        <v>0.15563308324917041</v>
      </c>
      <c r="S88" s="75">
        <f t="shared" si="15"/>
        <v>0.627838006289267</v>
      </c>
    </row>
    <row r="89" spans="1:19" x14ac:dyDescent="0.25">
      <c r="A89">
        <v>31141</v>
      </c>
      <c r="B89">
        <v>34605</v>
      </c>
      <c r="C89" t="s">
        <v>208</v>
      </c>
      <c r="D89" t="s">
        <v>257</v>
      </c>
      <c r="E89" t="s">
        <v>64</v>
      </c>
      <c r="F89">
        <v>120</v>
      </c>
      <c r="G89" s="6">
        <v>-24470.49</v>
      </c>
      <c r="H89" s="6">
        <v>24470.49</v>
      </c>
      <c r="I89" s="6">
        <f t="shared" si="12"/>
        <v>44862.565000000002</v>
      </c>
      <c r="J89" t="s">
        <v>2125</v>
      </c>
      <c r="K89">
        <v>26</v>
      </c>
      <c r="L89" s="34">
        <f t="shared" si="9"/>
        <v>4.9242424242424239E-3</v>
      </c>
      <c r="M89">
        <v>60</v>
      </c>
      <c r="N89">
        <f t="shared" si="10"/>
        <v>0.29545454545454541</v>
      </c>
      <c r="O89" s="71">
        <v>0.02</v>
      </c>
      <c r="P89" s="72">
        <f t="shared" si="13"/>
        <v>2.3438717356802773E-2</v>
      </c>
      <c r="Q89">
        <f t="shared" si="11"/>
        <v>5.9090909090909081E-3</v>
      </c>
      <c r="R89" s="7">
        <f t="shared" si="14"/>
        <v>1.9454135406146301E-2</v>
      </c>
      <c r="S89" s="75">
        <f t="shared" si="15"/>
        <v>5.7478127336341341E-3</v>
      </c>
    </row>
    <row r="90" spans="1:19" x14ac:dyDescent="0.25">
      <c r="A90">
        <v>41404</v>
      </c>
      <c r="B90">
        <v>36528</v>
      </c>
      <c r="C90" t="s">
        <v>85</v>
      </c>
      <c r="D90" t="s">
        <v>68</v>
      </c>
      <c r="E90" t="s">
        <v>64</v>
      </c>
      <c r="F90">
        <v>120</v>
      </c>
      <c r="G90" s="6">
        <v>15406.59</v>
      </c>
      <c r="H90" s="6">
        <v>15406.59</v>
      </c>
      <c r="I90" s="6">
        <f t="shared" si="12"/>
        <v>28245.415000000001</v>
      </c>
      <c r="J90" t="s">
        <v>2131</v>
      </c>
      <c r="K90">
        <v>50</v>
      </c>
      <c r="L90" s="34">
        <f t="shared" si="9"/>
        <v>9.46969696969697E-3</v>
      </c>
      <c r="M90">
        <v>60</v>
      </c>
      <c r="N90">
        <f t="shared" si="10"/>
        <v>0.56818181818181823</v>
      </c>
      <c r="O90" s="73">
        <v>2.8199999999999999E-2</v>
      </c>
      <c r="P90" s="72">
        <f t="shared" si="13"/>
        <v>3.3048591473091908E-2</v>
      </c>
      <c r="Q90">
        <f t="shared" si="11"/>
        <v>1.6022727272727275E-2</v>
      </c>
      <c r="R90" s="7">
        <f t="shared" si="14"/>
        <v>2.7430330922666283E-2</v>
      </c>
      <c r="S90" s="75">
        <f t="shared" si="15"/>
        <v>1.558541529696948E-2</v>
      </c>
    </row>
    <row r="91" spans="1:19" x14ac:dyDescent="0.25">
      <c r="A91">
        <v>15531</v>
      </c>
      <c r="B91">
        <v>36981</v>
      </c>
      <c r="C91" t="s">
        <v>86</v>
      </c>
      <c r="D91" t="s">
        <v>85</v>
      </c>
      <c r="E91" t="s">
        <v>64</v>
      </c>
      <c r="F91">
        <v>120</v>
      </c>
      <c r="G91" s="6">
        <v>15406.67</v>
      </c>
      <c r="H91" s="6">
        <v>15406.67</v>
      </c>
      <c r="I91" s="6">
        <f t="shared" si="12"/>
        <v>28245.561666666665</v>
      </c>
      <c r="J91" t="s">
        <v>2131</v>
      </c>
      <c r="K91">
        <v>10</v>
      </c>
      <c r="L91" s="34">
        <f t="shared" si="9"/>
        <v>1.893939393939394E-3</v>
      </c>
      <c r="M91">
        <v>60</v>
      </c>
      <c r="N91">
        <f t="shared" si="10"/>
        <v>0.11363636363636365</v>
      </c>
      <c r="O91" s="73">
        <v>2.8199999999999999E-2</v>
      </c>
      <c r="P91" s="72">
        <f t="shared" si="13"/>
        <v>3.3048591473091908E-2</v>
      </c>
      <c r="Q91">
        <f t="shared" si="11"/>
        <v>3.2045454545454547E-3</v>
      </c>
      <c r="R91" s="7">
        <f t="shared" si="14"/>
        <v>2.7430330922666283E-2</v>
      </c>
      <c r="S91" s="75">
        <f t="shared" si="15"/>
        <v>3.1170830593938961E-3</v>
      </c>
    </row>
    <row r="92" spans="1:19" x14ac:dyDescent="0.25">
      <c r="A92">
        <v>21506</v>
      </c>
      <c r="B92">
        <v>37777</v>
      </c>
      <c r="C92" t="s">
        <v>136</v>
      </c>
      <c r="D92" t="s">
        <v>260</v>
      </c>
      <c r="E92" t="s">
        <v>64</v>
      </c>
      <c r="F92">
        <v>120</v>
      </c>
      <c r="G92" s="6">
        <v>-24507.06</v>
      </c>
      <c r="H92" s="6">
        <v>24507.06</v>
      </c>
      <c r="I92" s="6">
        <f t="shared" si="12"/>
        <v>44929.61</v>
      </c>
      <c r="J92" t="s">
        <v>2125</v>
      </c>
      <c r="K92">
        <v>15</v>
      </c>
      <c r="L92" s="34">
        <f t="shared" si="9"/>
        <v>2.840909090909091E-3</v>
      </c>
      <c r="M92">
        <v>60</v>
      </c>
      <c r="N92">
        <f t="shared" si="10"/>
        <v>0.17045454545454547</v>
      </c>
      <c r="O92" s="71">
        <v>0.02</v>
      </c>
      <c r="P92" s="72">
        <f t="shared" si="13"/>
        <v>2.3438717356802773E-2</v>
      </c>
      <c r="Q92">
        <f t="shared" si="11"/>
        <v>3.4090909090909094E-3</v>
      </c>
      <c r="R92" s="7">
        <f t="shared" si="14"/>
        <v>1.9454135406146301E-2</v>
      </c>
      <c r="S92" s="75">
        <f t="shared" si="15"/>
        <v>3.3160458078658472E-3</v>
      </c>
    </row>
    <row r="93" spans="1:19" x14ac:dyDescent="0.25">
      <c r="A93">
        <v>71163</v>
      </c>
      <c r="B93">
        <v>40441</v>
      </c>
      <c r="C93" t="s">
        <v>238</v>
      </c>
      <c r="D93" t="s">
        <v>264</v>
      </c>
      <c r="E93" t="s">
        <v>70</v>
      </c>
      <c r="F93">
        <v>120</v>
      </c>
      <c r="G93" s="6">
        <v>-24713.23</v>
      </c>
      <c r="H93" s="6">
        <v>24713.23</v>
      </c>
      <c r="I93" s="6">
        <f t="shared" si="12"/>
        <v>45307.588333333333</v>
      </c>
      <c r="J93" t="s">
        <v>2125</v>
      </c>
      <c r="K93" s="8">
        <v>1615</v>
      </c>
      <c r="L93" s="34">
        <f t="shared" si="9"/>
        <v>0.3058712121212121</v>
      </c>
      <c r="M93">
        <v>60</v>
      </c>
      <c r="N93">
        <f t="shared" si="10"/>
        <v>18.352272727272727</v>
      </c>
      <c r="O93" s="71">
        <v>0.02</v>
      </c>
      <c r="P93" s="72">
        <f t="shared" si="13"/>
        <v>2.3438717356802773E-2</v>
      </c>
      <c r="Q93">
        <f t="shared" si="11"/>
        <v>0.36704545454545456</v>
      </c>
      <c r="R93" s="7">
        <f t="shared" si="14"/>
        <v>1.9454135406146301E-2</v>
      </c>
      <c r="S93" s="75">
        <f t="shared" si="15"/>
        <v>0.35702759864688949</v>
      </c>
    </row>
    <row r="94" spans="1:19" x14ac:dyDescent="0.25">
      <c r="A94">
        <v>71031</v>
      </c>
      <c r="B94">
        <v>41095</v>
      </c>
      <c r="C94" t="s">
        <v>1088</v>
      </c>
      <c r="D94" t="s">
        <v>1622</v>
      </c>
      <c r="E94" t="s">
        <v>64</v>
      </c>
      <c r="F94">
        <v>30</v>
      </c>
      <c r="G94" s="6">
        <v>3464.46</v>
      </c>
      <c r="H94" s="6">
        <v>3464.46</v>
      </c>
      <c r="I94" s="6">
        <f t="shared" si="12"/>
        <v>6351.51</v>
      </c>
      <c r="J94" t="s">
        <v>2126</v>
      </c>
      <c r="K94" s="8">
        <v>1175</v>
      </c>
      <c r="L94" s="34">
        <f t="shared" si="9"/>
        <v>0.22253787878787878</v>
      </c>
      <c r="M94">
        <v>60</v>
      </c>
      <c r="N94">
        <f t="shared" si="10"/>
        <v>13.352272727272727</v>
      </c>
      <c r="O94" s="71">
        <v>0.16</v>
      </c>
      <c r="P94" s="72">
        <f t="shared" si="13"/>
        <v>0.18750973885442218</v>
      </c>
      <c r="Q94">
        <f t="shared" si="11"/>
        <v>2.1363636363636362</v>
      </c>
      <c r="R94" s="7">
        <f t="shared" si="14"/>
        <v>0.15563308324917041</v>
      </c>
      <c r="S94" s="75">
        <f t="shared" si="15"/>
        <v>2.0780553729292639</v>
      </c>
    </row>
    <row r="95" spans="1:19" x14ac:dyDescent="0.25">
      <c r="A95">
        <v>70944</v>
      </c>
      <c r="B95">
        <v>41526</v>
      </c>
      <c r="C95" t="s">
        <v>260</v>
      </c>
      <c r="D95" t="s">
        <v>230</v>
      </c>
      <c r="E95" t="s">
        <v>64</v>
      </c>
      <c r="F95">
        <v>120</v>
      </c>
      <c r="G95" s="6">
        <v>-24391.19</v>
      </c>
      <c r="H95" s="6">
        <v>24391.19</v>
      </c>
      <c r="I95" s="6">
        <f t="shared" si="12"/>
        <v>44717.181666666664</v>
      </c>
      <c r="J95" t="s">
        <v>2125</v>
      </c>
      <c r="K95">
        <v>964</v>
      </c>
      <c r="L95" s="34">
        <f t="shared" si="9"/>
        <v>0.18257575757575759</v>
      </c>
      <c r="M95">
        <v>60</v>
      </c>
      <c r="N95">
        <f t="shared" si="10"/>
        <v>10.954545454545455</v>
      </c>
      <c r="O95" s="71">
        <v>0.02</v>
      </c>
      <c r="P95" s="72">
        <f t="shared" si="13"/>
        <v>2.3438717356802773E-2</v>
      </c>
      <c r="Q95">
        <f t="shared" si="11"/>
        <v>0.21909090909090911</v>
      </c>
      <c r="R95" s="7">
        <f t="shared" si="14"/>
        <v>1.9454135406146301E-2</v>
      </c>
      <c r="S95" s="75">
        <f t="shared" si="15"/>
        <v>0.21311121058551177</v>
      </c>
    </row>
    <row r="96" spans="1:19" x14ac:dyDescent="0.25">
      <c r="A96">
        <v>50703</v>
      </c>
      <c r="B96">
        <v>42065</v>
      </c>
      <c r="C96" t="s">
        <v>86</v>
      </c>
      <c r="D96" t="s">
        <v>76</v>
      </c>
      <c r="E96" t="s">
        <v>64</v>
      </c>
      <c r="F96">
        <v>120</v>
      </c>
      <c r="G96" s="6">
        <v>-20757.09</v>
      </c>
      <c r="H96" s="6">
        <v>20757.09</v>
      </c>
      <c r="I96" s="6">
        <f t="shared" si="12"/>
        <v>38054.665000000001</v>
      </c>
      <c r="J96" t="s">
        <v>2131</v>
      </c>
      <c r="K96">
        <v>115</v>
      </c>
      <c r="L96" s="34">
        <f t="shared" si="9"/>
        <v>2.1780303030303032E-2</v>
      </c>
      <c r="M96">
        <v>60</v>
      </c>
      <c r="N96">
        <f t="shared" si="10"/>
        <v>1.3068181818181819</v>
      </c>
      <c r="O96" s="73">
        <v>2.0899999999999998E-2</v>
      </c>
      <c r="P96" s="72">
        <f t="shared" si="13"/>
        <v>2.4493459637858896E-2</v>
      </c>
      <c r="Q96">
        <f t="shared" si="11"/>
        <v>2.73125E-2</v>
      </c>
      <c r="R96" s="7">
        <f t="shared" si="14"/>
        <v>2.0329571499422883E-2</v>
      </c>
      <c r="S96" s="75">
        <f t="shared" si="15"/>
        <v>2.6567053664018542E-2</v>
      </c>
    </row>
    <row r="97" spans="1:22" x14ac:dyDescent="0.25">
      <c r="A97">
        <v>43212</v>
      </c>
      <c r="B97">
        <v>42811</v>
      </c>
      <c r="C97" t="s">
        <v>129</v>
      </c>
      <c r="D97" t="s">
        <v>237</v>
      </c>
      <c r="E97" t="s">
        <v>64</v>
      </c>
      <c r="F97">
        <v>120</v>
      </c>
      <c r="G97" s="6">
        <v>-24502.97</v>
      </c>
      <c r="H97" s="6">
        <v>24502.97</v>
      </c>
      <c r="I97" s="6">
        <f t="shared" si="12"/>
        <v>44922.111666666664</v>
      </c>
      <c r="J97" t="s">
        <v>2125</v>
      </c>
      <c r="K97">
        <v>59</v>
      </c>
      <c r="L97" s="34">
        <f t="shared" si="9"/>
        <v>1.1174242424242425E-2</v>
      </c>
      <c r="M97">
        <v>60</v>
      </c>
      <c r="N97">
        <f t="shared" si="10"/>
        <v>0.67045454545454553</v>
      </c>
      <c r="O97" s="71">
        <v>0.02</v>
      </c>
      <c r="P97" s="72">
        <f t="shared" si="13"/>
        <v>2.3438717356802773E-2</v>
      </c>
      <c r="Q97">
        <f t="shared" si="11"/>
        <v>1.340909090909091E-2</v>
      </c>
      <c r="R97" s="7">
        <f t="shared" si="14"/>
        <v>1.9454135406146301E-2</v>
      </c>
      <c r="S97" s="75">
        <f t="shared" si="15"/>
        <v>1.3043113510939E-2</v>
      </c>
    </row>
    <row r="98" spans="1:22" x14ac:dyDescent="0.25">
      <c r="A98">
        <v>70658</v>
      </c>
      <c r="B98">
        <v>43086</v>
      </c>
      <c r="C98" t="s">
        <v>265</v>
      </c>
      <c r="D98" t="s">
        <v>266</v>
      </c>
      <c r="E98" t="s">
        <v>64</v>
      </c>
      <c r="F98">
        <v>120</v>
      </c>
      <c r="G98" s="6">
        <v>-24470.720000000001</v>
      </c>
      <c r="H98" s="6">
        <v>24470.720000000001</v>
      </c>
      <c r="I98" s="6">
        <f t="shared" si="12"/>
        <v>44862.986666666664</v>
      </c>
      <c r="J98" t="s">
        <v>2125</v>
      </c>
      <c r="K98">
        <v>750</v>
      </c>
      <c r="L98" s="34">
        <f t="shared" si="9"/>
        <v>0.14204545454545456</v>
      </c>
      <c r="M98">
        <v>60</v>
      </c>
      <c r="N98">
        <f t="shared" si="10"/>
        <v>8.5227272727272734</v>
      </c>
      <c r="O98" s="71">
        <v>0.02</v>
      </c>
      <c r="P98" s="72">
        <f t="shared" si="13"/>
        <v>2.3438717356802773E-2</v>
      </c>
      <c r="Q98">
        <f t="shared" si="11"/>
        <v>0.17045454545454547</v>
      </c>
      <c r="R98" s="7">
        <f t="shared" si="14"/>
        <v>1.9454135406146301E-2</v>
      </c>
      <c r="S98" s="75">
        <f t="shared" si="15"/>
        <v>0.16580229039329236</v>
      </c>
    </row>
    <row r="99" spans="1:22" x14ac:dyDescent="0.25">
      <c r="A99">
        <v>26860</v>
      </c>
      <c r="B99">
        <v>43093</v>
      </c>
      <c r="C99" t="s">
        <v>267</v>
      </c>
      <c r="D99" t="s">
        <v>265</v>
      </c>
      <c r="E99" t="s">
        <v>64</v>
      </c>
      <c r="F99">
        <v>120</v>
      </c>
      <c r="G99" s="6">
        <v>-24470.639999999999</v>
      </c>
      <c r="H99" s="6">
        <v>24470.639999999999</v>
      </c>
      <c r="I99" s="6">
        <f t="shared" si="12"/>
        <v>44862.84</v>
      </c>
      <c r="J99" t="s">
        <v>2125</v>
      </c>
      <c r="K99">
        <v>20</v>
      </c>
      <c r="L99" s="34">
        <f t="shared" si="9"/>
        <v>3.787878787878788E-3</v>
      </c>
      <c r="M99">
        <v>60</v>
      </c>
      <c r="N99">
        <f t="shared" si="10"/>
        <v>0.22727272727272729</v>
      </c>
      <c r="O99" s="71">
        <v>0.02</v>
      </c>
      <c r="P99" s="72">
        <f t="shared" si="13"/>
        <v>2.3438717356802773E-2</v>
      </c>
      <c r="Q99">
        <f t="shared" si="11"/>
        <v>4.5454545454545461E-3</v>
      </c>
      <c r="R99" s="7">
        <f t="shared" si="14"/>
        <v>1.9454135406146301E-2</v>
      </c>
      <c r="S99" s="75">
        <f t="shared" si="15"/>
        <v>4.421394410487796E-3</v>
      </c>
    </row>
    <row r="100" spans="1:22" x14ac:dyDescent="0.25">
      <c r="A100">
        <v>37513</v>
      </c>
      <c r="B100">
        <v>43202</v>
      </c>
      <c r="C100" t="s">
        <v>257</v>
      </c>
      <c r="D100" t="s">
        <v>267</v>
      </c>
      <c r="E100" t="s">
        <v>64</v>
      </c>
      <c r="F100">
        <v>120</v>
      </c>
      <c r="G100" s="6">
        <v>-24470.57</v>
      </c>
      <c r="H100" s="6">
        <v>24470.57</v>
      </c>
      <c r="I100" s="6">
        <f t="shared" si="12"/>
        <v>44862.711666666662</v>
      </c>
      <c r="J100" t="s">
        <v>2125</v>
      </c>
      <c r="K100">
        <v>37</v>
      </c>
      <c r="L100" s="34">
        <f t="shared" si="9"/>
        <v>7.0075757575757576E-3</v>
      </c>
      <c r="M100">
        <v>60</v>
      </c>
      <c r="N100">
        <f t="shared" si="10"/>
        <v>0.42045454545454547</v>
      </c>
      <c r="O100" s="71">
        <v>0.02</v>
      </c>
      <c r="P100" s="72">
        <f t="shared" si="13"/>
        <v>2.3438717356802773E-2</v>
      </c>
      <c r="Q100">
        <f t="shared" si="11"/>
        <v>8.4090909090909095E-3</v>
      </c>
      <c r="R100" s="7">
        <f t="shared" si="14"/>
        <v>1.9454135406146301E-2</v>
      </c>
      <c r="S100" s="75">
        <f t="shared" si="15"/>
        <v>8.1795796594024226E-3</v>
      </c>
    </row>
    <row r="101" spans="1:22" x14ac:dyDescent="0.25">
      <c r="A101">
        <v>22284</v>
      </c>
      <c r="B101">
        <v>43210</v>
      </c>
      <c r="C101" t="s">
        <v>266</v>
      </c>
      <c r="D101" t="s">
        <v>135</v>
      </c>
      <c r="E101" t="s">
        <v>64</v>
      </c>
      <c r="F101">
        <v>120</v>
      </c>
      <c r="G101" s="6">
        <v>-24471.06</v>
      </c>
      <c r="H101" s="6">
        <v>24471.06</v>
      </c>
      <c r="I101" s="6">
        <f t="shared" si="12"/>
        <v>44863.61</v>
      </c>
      <c r="J101" t="s">
        <v>2125</v>
      </c>
      <c r="K101">
        <v>15</v>
      </c>
      <c r="L101" s="34">
        <f t="shared" si="9"/>
        <v>2.840909090909091E-3</v>
      </c>
      <c r="M101">
        <v>60</v>
      </c>
      <c r="N101">
        <f t="shared" si="10"/>
        <v>0.17045454545454547</v>
      </c>
      <c r="O101" s="71">
        <v>0.02</v>
      </c>
      <c r="P101" s="72">
        <f t="shared" si="13"/>
        <v>2.3438717356802773E-2</v>
      </c>
      <c r="Q101">
        <f t="shared" si="11"/>
        <v>3.4090909090909094E-3</v>
      </c>
      <c r="R101" s="7">
        <f t="shared" si="14"/>
        <v>1.9454135406146301E-2</v>
      </c>
      <c r="S101" s="75">
        <f t="shared" si="15"/>
        <v>3.3160458078658472E-3</v>
      </c>
    </row>
    <row r="102" spans="1:22" x14ac:dyDescent="0.25">
      <c r="A102">
        <v>71113</v>
      </c>
      <c r="B102">
        <v>348420</v>
      </c>
      <c r="C102" t="s">
        <v>272</v>
      </c>
      <c r="D102" t="s">
        <v>240</v>
      </c>
      <c r="E102" t="s">
        <v>70</v>
      </c>
      <c r="F102">
        <v>110</v>
      </c>
      <c r="G102" s="6">
        <v>-24713.47</v>
      </c>
      <c r="H102" s="6">
        <v>24713.47</v>
      </c>
      <c r="I102" s="6">
        <f t="shared" si="12"/>
        <v>45308.028333333335</v>
      </c>
      <c r="J102" t="s">
        <v>2125</v>
      </c>
      <c r="K102" s="8">
        <v>1333</v>
      </c>
      <c r="L102" s="34">
        <f t="shared" si="9"/>
        <v>0.25246212121212119</v>
      </c>
      <c r="M102">
        <v>60</v>
      </c>
      <c r="N102">
        <f t="shared" si="10"/>
        <v>15.147727272727272</v>
      </c>
      <c r="O102" s="71">
        <v>0.02</v>
      </c>
      <c r="P102" s="72">
        <f t="shared" si="13"/>
        <v>2.3438717356802773E-2</v>
      </c>
      <c r="Q102">
        <f t="shared" si="11"/>
        <v>0.30295454545454542</v>
      </c>
      <c r="R102" s="7">
        <f t="shared" si="14"/>
        <v>1.9454135406146301E-2</v>
      </c>
      <c r="S102" s="75">
        <f t="shared" si="15"/>
        <v>0.29468593745901156</v>
      </c>
    </row>
    <row r="103" spans="1:22" x14ac:dyDescent="0.25">
      <c r="A103">
        <v>48599</v>
      </c>
      <c r="B103">
        <v>348421</v>
      </c>
      <c r="C103" t="s">
        <v>264</v>
      </c>
      <c r="D103" t="s">
        <v>272</v>
      </c>
      <c r="E103" t="s">
        <v>70</v>
      </c>
      <c r="F103">
        <v>120</v>
      </c>
      <c r="G103" s="6">
        <v>-24713.31</v>
      </c>
      <c r="H103" s="6">
        <v>24713.31</v>
      </c>
      <c r="I103" s="6">
        <f t="shared" si="12"/>
        <v>45307.735000000001</v>
      </c>
      <c r="J103" t="s">
        <v>2125</v>
      </c>
      <c r="K103">
        <v>97</v>
      </c>
      <c r="L103" s="34">
        <f t="shared" si="9"/>
        <v>1.8371212121212122E-2</v>
      </c>
      <c r="M103">
        <v>60</v>
      </c>
      <c r="N103">
        <f t="shared" si="10"/>
        <v>1.1022727272727273</v>
      </c>
      <c r="O103" s="71">
        <v>0.02</v>
      </c>
      <c r="P103" s="72">
        <f t="shared" si="13"/>
        <v>2.3438717356802773E-2</v>
      </c>
      <c r="Q103">
        <f t="shared" si="11"/>
        <v>2.2045454545454545E-2</v>
      </c>
      <c r="R103" s="7">
        <f t="shared" si="14"/>
        <v>1.9454135406146301E-2</v>
      </c>
      <c r="S103" s="75">
        <f t="shared" si="15"/>
        <v>2.144376289086581E-2</v>
      </c>
    </row>
    <row r="104" spans="1:22" x14ac:dyDescent="0.25">
      <c r="A104">
        <v>67765</v>
      </c>
      <c r="B104">
        <v>4108</v>
      </c>
      <c r="C104" t="s">
        <v>1047</v>
      </c>
      <c r="D104" t="s">
        <v>2055</v>
      </c>
      <c r="E104" t="s">
        <v>64</v>
      </c>
      <c r="F104" s="6">
        <v>120</v>
      </c>
      <c r="G104" s="6">
        <v>-6292.2</v>
      </c>
      <c r="H104" s="6">
        <v>6292.2</v>
      </c>
      <c r="I104" s="6">
        <f t="shared" si="12"/>
        <v>11535.699999999999</v>
      </c>
      <c r="J104" t="s">
        <v>2126</v>
      </c>
      <c r="K104">
        <v>393</v>
      </c>
      <c r="L104" s="34">
        <f t="shared" si="9"/>
        <v>7.4431818181818182E-2</v>
      </c>
      <c r="M104">
        <v>48</v>
      </c>
      <c r="N104">
        <f t="shared" si="10"/>
        <v>3.5727272727272728</v>
      </c>
      <c r="O104" s="71">
        <v>0.24</v>
      </c>
      <c r="P104" s="72">
        <f t="shared" si="13"/>
        <v>0.28126460828163324</v>
      </c>
      <c r="Q104">
        <f t="shared" si="11"/>
        <v>0.85745454545454547</v>
      </c>
      <c r="R104" s="7">
        <f t="shared" si="14"/>
        <v>0.23344962487375559</v>
      </c>
      <c r="S104" s="75">
        <f t="shared" si="15"/>
        <v>0.8340518415944177</v>
      </c>
      <c r="T104" s="75">
        <f>SUM(S104:S142)</f>
        <v>26.899321453966692</v>
      </c>
      <c r="U104" s="75">
        <f>COUNT(S104:S142)</f>
        <v>39</v>
      </c>
      <c r="V104">
        <v>48</v>
      </c>
    </row>
    <row r="105" spans="1:22" x14ac:dyDescent="0.25">
      <c r="A105">
        <v>63670</v>
      </c>
      <c r="B105">
        <v>6150</v>
      </c>
      <c r="C105" t="s">
        <v>864</v>
      </c>
      <c r="D105" t="s">
        <v>2028</v>
      </c>
      <c r="E105" t="s">
        <v>64</v>
      </c>
      <c r="F105" s="6">
        <v>76</v>
      </c>
      <c r="G105" s="6">
        <v>-6667.55</v>
      </c>
      <c r="H105" s="6">
        <v>6667.55</v>
      </c>
      <c r="I105" s="6">
        <f t="shared" si="12"/>
        <v>12223.841666666667</v>
      </c>
      <c r="J105" t="s">
        <v>2126</v>
      </c>
      <c r="K105">
        <v>261</v>
      </c>
      <c r="L105" s="34">
        <f t="shared" si="9"/>
        <v>4.9431818181818181E-2</v>
      </c>
      <c r="M105">
        <v>48</v>
      </c>
      <c r="N105">
        <f t="shared" si="10"/>
        <v>2.3727272727272726</v>
      </c>
      <c r="O105" s="71">
        <v>0.23</v>
      </c>
      <c r="P105" s="72">
        <f t="shared" si="13"/>
        <v>0.2695452496032319</v>
      </c>
      <c r="Q105">
        <f t="shared" si="11"/>
        <v>0.54572727272727273</v>
      </c>
      <c r="R105" s="7">
        <f t="shared" si="14"/>
        <v>0.22372255717068246</v>
      </c>
      <c r="S105" s="75">
        <f t="shared" si="15"/>
        <v>0.53083261292316475</v>
      </c>
    </row>
    <row r="106" spans="1:22" x14ac:dyDescent="0.25">
      <c r="A106">
        <v>15255</v>
      </c>
      <c r="B106">
        <v>6778</v>
      </c>
      <c r="C106" t="s">
        <v>46</v>
      </c>
      <c r="D106" t="s">
        <v>47</v>
      </c>
      <c r="E106" t="s">
        <v>27</v>
      </c>
      <c r="F106">
        <v>100</v>
      </c>
      <c r="G106" s="6">
        <v>-6515.95</v>
      </c>
      <c r="H106" s="6">
        <v>6515.95</v>
      </c>
      <c r="I106" s="6">
        <f t="shared" si="12"/>
        <v>11945.908333333333</v>
      </c>
      <c r="J106" t="s">
        <v>2130</v>
      </c>
      <c r="K106">
        <v>10</v>
      </c>
      <c r="L106" s="34">
        <f t="shared" si="9"/>
        <v>1.893939393939394E-3</v>
      </c>
      <c r="M106">
        <v>48</v>
      </c>
      <c r="N106">
        <f t="shared" si="10"/>
        <v>9.0909090909090912E-2</v>
      </c>
      <c r="O106" s="71">
        <v>0.04</v>
      </c>
      <c r="P106" s="72">
        <f t="shared" si="13"/>
        <v>4.6877434713605545E-2</v>
      </c>
      <c r="Q106">
        <f t="shared" si="11"/>
        <v>3.6363636363636364E-3</v>
      </c>
      <c r="R106" s="7">
        <f t="shared" si="14"/>
        <v>3.8908270812292603E-2</v>
      </c>
      <c r="S106" s="75">
        <f t="shared" si="15"/>
        <v>3.5371155283902369E-3</v>
      </c>
    </row>
    <row r="107" spans="1:22" x14ac:dyDescent="0.25">
      <c r="A107">
        <v>38470</v>
      </c>
      <c r="B107">
        <v>7025</v>
      </c>
      <c r="C107" t="s">
        <v>1754</v>
      </c>
      <c r="D107" t="s">
        <v>1469</v>
      </c>
      <c r="E107" t="s">
        <v>64</v>
      </c>
      <c r="F107">
        <v>49</v>
      </c>
      <c r="G107" s="6">
        <v>-6294.69</v>
      </c>
      <c r="H107" s="6">
        <v>6294.69</v>
      </c>
      <c r="I107" s="6">
        <f t="shared" si="12"/>
        <v>11540.264999999999</v>
      </c>
      <c r="J107" t="s">
        <v>2126</v>
      </c>
      <c r="K107">
        <v>39</v>
      </c>
      <c r="L107" s="34">
        <f t="shared" ref="L107:L170" si="16">K107/5280</f>
        <v>7.3863636363636362E-3</v>
      </c>
      <c r="M107">
        <v>48</v>
      </c>
      <c r="N107">
        <f t="shared" ref="N107:N170" si="17">L107*M107</f>
        <v>0.35454545454545455</v>
      </c>
      <c r="O107" s="71">
        <v>0.24</v>
      </c>
      <c r="P107" s="72">
        <f t="shared" si="13"/>
        <v>0.28126460828163324</v>
      </c>
      <c r="Q107">
        <f t="shared" si="11"/>
        <v>8.5090909090909092E-2</v>
      </c>
      <c r="R107" s="7">
        <f t="shared" si="14"/>
        <v>0.23344962487375559</v>
      </c>
      <c r="S107" s="75">
        <f t="shared" si="15"/>
        <v>8.276850336433153E-2</v>
      </c>
    </row>
    <row r="108" spans="1:22" x14ac:dyDescent="0.25">
      <c r="A108">
        <v>69142</v>
      </c>
      <c r="B108">
        <v>8573</v>
      </c>
      <c r="C108" t="s">
        <v>2063</v>
      </c>
      <c r="D108" t="s">
        <v>2015</v>
      </c>
      <c r="E108" t="s">
        <v>64</v>
      </c>
      <c r="F108">
        <v>120</v>
      </c>
      <c r="G108" s="6">
        <v>-6292</v>
      </c>
      <c r="H108" s="6">
        <v>6292</v>
      </c>
      <c r="I108" s="6">
        <f t="shared" si="12"/>
        <v>11535.333333333332</v>
      </c>
      <c r="J108" t="s">
        <v>2126</v>
      </c>
      <c r="K108">
        <v>662</v>
      </c>
      <c r="L108" s="34">
        <f t="shared" si="16"/>
        <v>0.12537878787878787</v>
      </c>
      <c r="M108">
        <v>48</v>
      </c>
      <c r="N108">
        <f t="shared" si="17"/>
        <v>6.0181818181818176</v>
      </c>
      <c r="O108" s="71">
        <v>0.24</v>
      </c>
      <c r="P108" s="72">
        <f t="shared" si="13"/>
        <v>0.28126460828163324</v>
      </c>
      <c r="Q108">
        <f t="shared" si="11"/>
        <v>1.4443636363636361</v>
      </c>
      <c r="R108" s="7">
        <f t="shared" si="14"/>
        <v>0.23344962487375559</v>
      </c>
      <c r="S108" s="75">
        <f t="shared" si="15"/>
        <v>1.4049422878766018</v>
      </c>
    </row>
    <row r="109" spans="1:22" x14ac:dyDescent="0.25">
      <c r="A109">
        <v>70682</v>
      </c>
      <c r="B109">
        <v>8758</v>
      </c>
      <c r="C109" t="s">
        <v>1924</v>
      </c>
      <c r="D109" t="s">
        <v>2070</v>
      </c>
      <c r="E109" t="s">
        <v>94</v>
      </c>
      <c r="F109">
        <v>120</v>
      </c>
      <c r="G109" s="6">
        <v>7165.27</v>
      </c>
      <c r="H109" s="6">
        <v>7165.27</v>
      </c>
      <c r="I109" s="6">
        <f t="shared" si="12"/>
        <v>13136.328333333333</v>
      </c>
      <c r="J109" t="s">
        <v>2126</v>
      </c>
      <c r="K109">
        <v>783</v>
      </c>
      <c r="L109" s="34">
        <f t="shared" si="16"/>
        <v>0.14829545454545454</v>
      </c>
      <c r="M109">
        <v>48</v>
      </c>
      <c r="N109">
        <f t="shared" si="17"/>
        <v>7.1181818181818173</v>
      </c>
      <c r="O109" s="71">
        <v>0.21</v>
      </c>
      <c r="P109" s="72">
        <f t="shared" si="13"/>
        <v>0.24610653224642909</v>
      </c>
      <c r="Q109">
        <f t="shared" si="11"/>
        <v>1.4948181818181816</v>
      </c>
      <c r="R109" s="7">
        <f t="shared" si="14"/>
        <v>0.20426842176453613</v>
      </c>
      <c r="S109" s="75">
        <f t="shared" si="15"/>
        <v>1.4540197658330161</v>
      </c>
    </row>
    <row r="110" spans="1:22" x14ac:dyDescent="0.25">
      <c r="A110">
        <v>71091</v>
      </c>
      <c r="B110">
        <v>10328</v>
      </c>
      <c r="C110" t="s">
        <v>1663</v>
      </c>
      <c r="D110" t="s">
        <v>1349</v>
      </c>
      <c r="E110" t="s">
        <v>64</v>
      </c>
      <c r="F110">
        <v>120</v>
      </c>
      <c r="G110" s="6">
        <v>-7165.67</v>
      </c>
      <c r="H110" s="6">
        <v>7165.67</v>
      </c>
      <c r="I110" s="6">
        <f t="shared" si="12"/>
        <v>13137.061666666666</v>
      </c>
      <c r="J110" t="s">
        <v>2126</v>
      </c>
      <c r="K110" s="8">
        <v>1279</v>
      </c>
      <c r="L110" s="34">
        <f t="shared" si="16"/>
        <v>0.2422348484848485</v>
      </c>
      <c r="M110">
        <v>48</v>
      </c>
      <c r="N110">
        <f t="shared" si="17"/>
        <v>11.627272727272729</v>
      </c>
      <c r="O110" s="71">
        <v>0.21</v>
      </c>
      <c r="P110" s="72">
        <f t="shared" si="13"/>
        <v>0.24610653224642909</v>
      </c>
      <c r="Q110">
        <f t="shared" si="11"/>
        <v>2.441727272727273</v>
      </c>
      <c r="R110" s="7">
        <f t="shared" si="14"/>
        <v>0.20426842176453613</v>
      </c>
      <c r="S110" s="75">
        <f t="shared" si="15"/>
        <v>2.3750846494258342</v>
      </c>
    </row>
    <row r="111" spans="1:22" x14ac:dyDescent="0.25">
      <c r="A111">
        <v>5281</v>
      </c>
      <c r="B111">
        <v>10566</v>
      </c>
      <c r="C111" t="s">
        <v>954</v>
      </c>
      <c r="D111" t="s">
        <v>955</v>
      </c>
      <c r="E111" t="s">
        <v>64</v>
      </c>
      <c r="F111">
        <v>76</v>
      </c>
      <c r="G111" s="6">
        <v>6073.14</v>
      </c>
      <c r="H111" s="6">
        <v>6073.14</v>
      </c>
      <c r="I111" s="6">
        <f t="shared" si="12"/>
        <v>11134.09</v>
      </c>
      <c r="J111" t="s">
        <v>2126</v>
      </c>
      <c r="K111">
        <v>3</v>
      </c>
      <c r="L111" s="34">
        <f t="shared" si="16"/>
        <v>5.6818181818181815E-4</v>
      </c>
      <c r="M111">
        <v>48</v>
      </c>
      <c r="N111">
        <f t="shared" si="17"/>
        <v>2.7272727272727271E-2</v>
      </c>
      <c r="O111" s="71">
        <v>0.25</v>
      </c>
      <c r="P111" s="72">
        <f t="shared" si="13"/>
        <v>0.29298396696003465</v>
      </c>
      <c r="Q111">
        <f t="shared" si="11"/>
        <v>6.8181818181818179E-3</v>
      </c>
      <c r="R111" s="7">
        <f t="shared" si="14"/>
        <v>0.24317669257682875</v>
      </c>
      <c r="S111" s="75">
        <f t="shared" si="15"/>
        <v>6.6320916157316927E-3</v>
      </c>
    </row>
    <row r="112" spans="1:22" x14ac:dyDescent="0.25">
      <c r="A112">
        <v>43035</v>
      </c>
      <c r="B112">
        <v>11625</v>
      </c>
      <c r="C112" t="s">
        <v>1728</v>
      </c>
      <c r="D112" t="s">
        <v>955</v>
      </c>
      <c r="E112" t="s">
        <v>64</v>
      </c>
      <c r="F112" s="6">
        <v>76</v>
      </c>
      <c r="G112" s="6">
        <v>-6072.76</v>
      </c>
      <c r="H112" s="6">
        <v>6072.76</v>
      </c>
      <c r="I112" s="6">
        <f t="shared" si="12"/>
        <v>11133.393333333333</v>
      </c>
      <c r="J112" t="s">
        <v>2126</v>
      </c>
      <c r="K112">
        <v>58</v>
      </c>
      <c r="L112" s="34">
        <f t="shared" si="16"/>
        <v>1.0984848484848484E-2</v>
      </c>
      <c r="M112">
        <v>48</v>
      </c>
      <c r="N112">
        <f t="shared" si="17"/>
        <v>0.52727272727272723</v>
      </c>
      <c r="O112" s="71">
        <v>0.25</v>
      </c>
      <c r="P112" s="72">
        <f t="shared" si="13"/>
        <v>0.29298396696003465</v>
      </c>
      <c r="Q112">
        <f t="shared" si="11"/>
        <v>0.13181818181818181</v>
      </c>
      <c r="R112" s="7">
        <f t="shared" si="14"/>
        <v>0.24317669257682875</v>
      </c>
      <c r="S112" s="75">
        <f t="shared" si="15"/>
        <v>0.12822043790414606</v>
      </c>
    </row>
    <row r="113" spans="1:19" x14ac:dyDescent="0.25">
      <c r="A113">
        <v>19341</v>
      </c>
      <c r="B113">
        <v>12584</v>
      </c>
      <c r="C113" t="s">
        <v>1387</v>
      </c>
      <c r="D113" t="s">
        <v>1388</v>
      </c>
      <c r="E113" t="s">
        <v>64</v>
      </c>
      <c r="F113">
        <v>76</v>
      </c>
      <c r="G113" s="6">
        <v>6668.01</v>
      </c>
      <c r="H113" s="6">
        <v>6668.01</v>
      </c>
      <c r="I113" s="6">
        <f t="shared" si="12"/>
        <v>12224.684999999999</v>
      </c>
      <c r="J113" t="s">
        <v>2126</v>
      </c>
      <c r="K113">
        <v>14</v>
      </c>
      <c r="L113" s="34">
        <f t="shared" si="16"/>
        <v>2.6515151515151517E-3</v>
      </c>
      <c r="M113">
        <v>48</v>
      </c>
      <c r="N113">
        <f t="shared" si="17"/>
        <v>0.12727272727272729</v>
      </c>
      <c r="O113" s="71">
        <v>0.23</v>
      </c>
      <c r="P113" s="72">
        <f t="shared" si="13"/>
        <v>0.2695452496032319</v>
      </c>
      <c r="Q113">
        <f t="shared" si="11"/>
        <v>2.9272727272727277E-2</v>
      </c>
      <c r="R113" s="7">
        <f t="shared" si="14"/>
        <v>0.22372255717068246</v>
      </c>
      <c r="S113" s="75">
        <f t="shared" si="15"/>
        <v>2.8473780003541407E-2</v>
      </c>
    </row>
    <row r="114" spans="1:19" x14ac:dyDescent="0.25">
      <c r="A114">
        <v>70712</v>
      </c>
      <c r="B114">
        <v>18703</v>
      </c>
      <c r="C114" t="s">
        <v>1670</v>
      </c>
      <c r="D114" t="s">
        <v>1103</v>
      </c>
      <c r="E114" t="s">
        <v>64</v>
      </c>
      <c r="F114">
        <v>76</v>
      </c>
      <c r="G114" s="6">
        <v>-7080.59</v>
      </c>
      <c r="H114" s="6">
        <v>7080.59</v>
      </c>
      <c r="I114" s="6">
        <f t="shared" si="12"/>
        <v>12981.081666666667</v>
      </c>
      <c r="J114" t="s">
        <v>2126</v>
      </c>
      <c r="K114">
        <v>777</v>
      </c>
      <c r="L114" s="34">
        <f t="shared" si="16"/>
        <v>0.14715909090909091</v>
      </c>
      <c r="M114">
        <v>48</v>
      </c>
      <c r="N114">
        <f t="shared" si="17"/>
        <v>7.0636363636363635</v>
      </c>
      <c r="O114" s="71">
        <v>0.21</v>
      </c>
      <c r="P114" s="72">
        <f t="shared" si="13"/>
        <v>0.24610653224642909</v>
      </c>
      <c r="Q114">
        <f t="shared" si="11"/>
        <v>1.4833636363636362</v>
      </c>
      <c r="R114" s="7">
        <f t="shared" si="14"/>
        <v>0.20426842176453613</v>
      </c>
      <c r="S114" s="75">
        <f t="shared" si="15"/>
        <v>1.442877851918587</v>
      </c>
    </row>
    <row r="115" spans="1:19" x14ac:dyDescent="0.25">
      <c r="A115">
        <v>70531</v>
      </c>
      <c r="B115">
        <v>18778</v>
      </c>
      <c r="C115" t="s">
        <v>2070</v>
      </c>
      <c r="D115" t="s">
        <v>1480</v>
      </c>
      <c r="E115" t="s">
        <v>94</v>
      </c>
      <c r="F115">
        <v>120</v>
      </c>
      <c r="G115" s="6">
        <v>7165.19</v>
      </c>
      <c r="H115" s="6">
        <v>7165.19</v>
      </c>
      <c r="I115" s="6">
        <f t="shared" si="12"/>
        <v>13136.181666666665</v>
      </c>
      <c r="J115" t="s">
        <v>2126</v>
      </c>
      <c r="K115">
        <v>703</v>
      </c>
      <c r="L115" s="34">
        <f t="shared" si="16"/>
        <v>0.1331439393939394</v>
      </c>
      <c r="M115">
        <v>48</v>
      </c>
      <c r="N115">
        <f t="shared" si="17"/>
        <v>6.3909090909090907</v>
      </c>
      <c r="O115" s="71">
        <v>0.21</v>
      </c>
      <c r="P115" s="72">
        <f t="shared" si="13"/>
        <v>0.24610653224642909</v>
      </c>
      <c r="Q115">
        <f t="shared" si="11"/>
        <v>1.342090909090909</v>
      </c>
      <c r="R115" s="7">
        <f t="shared" si="14"/>
        <v>0.20426842176453613</v>
      </c>
      <c r="S115" s="75">
        <f t="shared" si="15"/>
        <v>1.3054609136406263</v>
      </c>
    </row>
    <row r="116" spans="1:19" x14ac:dyDescent="0.25">
      <c r="A116">
        <v>27799</v>
      </c>
      <c r="B116">
        <v>19314</v>
      </c>
      <c r="C116" t="s">
        <v>923</v>
      </c>
      <c r="D116" t="s">
        <v>1578</v>
      </c>
      <c r="E116" t="s">
        <v>64</v>
      </c>
      <c r="F116" s="6">
        <v>76</v>
      </c>
      <c r="G116" s="6">
        <v>-6072.52</v>
      </c>
      <c r="H116" s="6">
        <v>6072.52</v>
      </c>
      <c r="I116" s="6">
        <f t="shared" si="12"/>
        <v>11132.953333333333</v>
      </c>
      <c r="J116" t="s">
        <v>2126</v>
      </c>
      <c r="K116">
        <v>21</v>
      </c>
      <c r="L116" s="34">
        <f t="shared" si="16"/>
        <v>3.9772727272727269E-3</v>
      </c>
      <c r="M116">
        <v>48</v>
      </c>
      <c r="N116">
        <f t="shared" si="17"/>
        <v>0.19090909090909089</v>
      </c>
      <c r="O116" s="71">
        <v>0.25</v>
      </c>
      <c r="P116" s="72">
        <f t="shared" si="13"/>
        <v>0.29298396696003465</v>
      </c>
      <c r="Q116">
        <f t="shared" si="11"/>
        <v>4.7727272727272722E-2</v>
      </c>
      <c r="R116" s="7">
        <f t="shared" si="14"/>
        <v>0.24317669257682875</v>
      </c>
      <c r="S116" s="75">
        <f t="shared" si="15"/>
        <v>4.6424641310121847E-2</v>
      </c>
    </row>
    <row r="117" spans="1:19" x14ac:dyDescent="0.25">
      <c r="A117">
        <v>17546</v>
      </c>
      <c r="B117">
        <v>21576</v>
      </c>
      <c r="C117" t="s">
        <v>1349</v>
      </c>
      <c r="D117" t="s">
        <v>964</v>
      </c>
      <c r="E117" t="s">
        <v>64</v>
      </c>
      <c r="F117">
        <v>120</v>
      </c>
      <c r="G117" s="6">
        <v>-7165.75</v>
      </c>
      <c r="H117" s="6">
        <v>7165.75</v>
      </c>
      <c r="I117" s="6">
        <f t="shared" si="12"/>
        <v>13137.208333333332</v>
      </c>
      <c r="J117" t="s">
        <v>2126</v>
      </c>
      <c r="K117">
        <v>12</v>
      </c>
      <c r="L117" s="34">
        <f t="shared" si="16"/>
        <v>2.2727272727272726E-3</v>
      </c>
      <c r="M117">
        <v>48</v>
      </c>
      <c r="N117">
        <f t="shared" si="17"/>
        <v>0.10909090909090909</v>
      </c>
      <c r="O117" s="71">
        <v>0.21</v>
      </c>
      <c r="P117" s="72">
        <f t="shared" si="13"/>
        <v>0.24610653224642909</v>
      </c>
      <c r="Q117">
        <f t="shared" si="11"/>
        <v>2.2909090909090907E-2</v>
      </c>
      <c r="R117" s="7">
        <f t="shared" si="14"/>
        <v>0.20426842176453613</v>
      </c>
      <c r="S117" s="75">
        <f t="shared" si="15"/>
        <v>2.2283827828858488E-2</v>
      </c>
    </row>
    <row r="118" spans="1:19" x14ac:dyDescent="0.25">
      <c r="A118">
        <v>33389</v>
      </c>
      <c r="B118">
        <v>21687</v>
      </c>
      <c r="C118" t="s">
        <v>964</v>
      </c>
      <c r="D118" t="s">
        <v>1670</v>
      </c>
      <c r="E118" t="s">
        <v>64</v>
      </c>
      <c r="F118">
        <v>120</v>
      </c>
      <c r="G118" s="6">
        <v>-7080.51</v>
      </c>
      <c r="H118" s="6">
        <v>7080.51</v>
      </c>
      <c r="I118" s="6">
        <f t="shared" si="12"/>
        <v>12980.934999999999</v>
      </c>
      <c r="J118" t="s">
        <v>2126</v>
      </c>
      <c r="K118">
        <v>29</v>
      </c>
      <c r="L118" s="34">
        <f t="shared" si="16"/>
        <v>5.4924242424242422E-3</v>
      </c>
      <c r="M118">
        <v>48</v>
      </c>
      <c r="N118">
        <f t="shared" si="17"/>
        <v>0.26363636363636361</v>
      </c>
      <c r="O118" s="71">
        <v>0.21</v>
      </c>
      <c r="P118" s="72">
        <f t="shared" si="13"/>
        <v>0.24610653224642909</v>
      </c>
      <c r="Q118">
        <f t="shared" si="11"/>
        <v>5.5363636363636358E-2</v>
      </c>
      <c r="R118" s="7">
        <f t="shared" si="14"/>
        <v>0.20426842176453613</v>
      </c>
      <c r="S118" s="75">
        <f t="shared" si="15"/>
        <v>5.3852583919741341E-2</v>
      </c>
    </row>
    <row r="119" spans="1:19" x14ac:dyDescent="0.25">
      <c r="A119">
        <v>21621</v>
      </c>
      <c r="B119">
        <v>22387</v>
      </c>
      <c r="C119" t="s">
        <v>1282</v>
      </c>
      <c r="D119" t="s">
        <v>1055</v>
      </c>
      <c r="E119" t="s">
        <v>64</v>
      </c>
      <c r="F119" s="6">
        <v>120</v>
      </c>
      <c r="G119" s="6">
        <v>-3463.44</v>
      </c>
      <c r="H119" s="6">
        <v>3463.44</v>
      </c>
      <c r="I119" s="6">
        <f t="shared" si="12"/>
        <v>6349.6399999999994</v>
      </c>
      <c r="J119" t="s">
        <v>2126</v>
      </c>
      <c r="K119">
        <v>15</v>
      </c>
      <c r="L119" s="34">
        <f t="shared" si="16"/>
        <v>2.840909090909091E-3</v>
      </c>
      <c r="M119">
        <v>48</v>
      </c>
      <c r="N119">
        <f t="shared" si="17"/>
        <v>0.13636363636363635</v>
      </c>
      <c r="O119" s="71">
        <v>0.16</v>
      </c>
      <c r="P119" s="72">
        <f t="shared" si="13"/>
        <v>0.18750973885442218</v>
      </c>
      <c r="Q119">
        <f t="shared" si="11"/>
        <v>2.1818181818181816E-2</v>
      </c>
      <c r="R119" s="7">
        <f t="shared" si="14"/>
        <v>0.15563308324917041</v>
      </c>
      <c r="S119" s="75">
        <f t="shared" si="15"/>
        <v>2.1222693170341419E-2</v>
      </c>
    </row>
    <row r="120" spans="1:19" x14ac:dyDescent="0.25">
      <c r="A120">
        <v>27755</v>
      </c>
      <c r="B120">
        <v>22819</v>
      </c>
      <c r="C120" t="s">
        <v>1103</v>
      </c>
      <c r="D120" t="s">
        <v>1102</v>
      </c>
      <c r="E120" t="s">
        <v>64</v>
      </c>
      <c r="F120" s="6">
        <v>76</v>
      </c>
      <c r="G120" s="6">
        <v>-7080.03</v>
      </c>
      <c r="H120" s="6">
        <v>7080.03</v>
      </c>
      <c r="I120" s="6">
        <f t="shared" si="12"/>
        <v>12980.054999999998</v>
      </c>
      <c r="J120" t="s">
        <v>2126</v>
      </c>
      <c r="K120">
        <v>21</v>
      </c>
      <c r="L120" s="34">
        <f t="shared" si="16"/>
        <v>3.9772727272727269E-3</v>
      </c>
      <c r="M120">
        <v>48</v>
      </c>
      <c r="N120">
        <f t="shared" si="17"/>
        <v>0.19090909090909089</v>
      </c>
      <c r="O120" s="71">
        <v>0.21</v>
      </c>
      <c r="P120" s="72">
        <f t="shared" si="13"/>
        <v>0.24610653224642909</v>
      </c>
      <c r="Q120">
        <f t="shared" si="11"/>
        <v>4.0090909090909087E-2</v>
      </c>
      <c r="R120" s="7">
        <f t="shared" si="14"/>
        <v>0.20426842176453613</v>
      </c>
      <c r="S120" s="75">
        <f t="shared" si="15"/>
        <v>3.8996698700502347E-2</v>
      </c>
    </row>
    <row r="121" spans="1:19" x14ac:dyDescent="0.25">
      <c r="A121">
        <v>71137</v>
      </c>
      <c r="B121">
        <v>22820</v>
      </c>
      <c r="C121" t="s">
        <v>1108</v>
      </c>
      <c r="D121" t="s">
        <v>954</v>
      </c>
      <c r="E121" t="s">
        <v>64</v>
      </c>
      <c r="F121">
        <v>76</v>
      </c>
      <c r="G121" s="6">
        <v>6073.3</v>
      </c>
      <c r="H121" s="6">
        <v>6073.3</v>
      </c>
      <c r="I121" s="6">
        <f t="shared" si="12"/>
        <v>11134.383333333333</v>
      </c>
      <c r="J121" t="s">
        <v>2126</v>
      </c>
      <c r="K121" s="8">
        <v>1433</v>
      </c>
      <c r="L121" s="34">
        <f t="shared" si="16"/>
        <v>0.27140151515151517</v>
      </c>
      <c r="M121">
        <v>48</v>
      </c>
      <c r="N121">
        <f t="shared" si="17"/>
        <v>13.027272727272727</v>
      </c>
      <c r="O121" s="71">
        <v>0.25</v>
      </c>
      <c r="P121" s="72">
        <f t="shared" si="13"/>
        <v>0.29298396696003465</v>
      </c>
      <c r="Q121">
        <f t="shared" si="11"/>
        <v>3.2568181818181818</v>
      </c>
      <c r="R121" s="7">
        <f t="shared" si="14"/>
        <v>0.24317669257682875</v>
      </c>
      <c r="S121" s="75">
        <f t="shared" si="15"/>
        <v>3.1679290951145056</v>
      </c>
    </row>
    <row r="122" spans="1:19" x14ac:dyDescent="0.25">
      <c r="A122">
        <v>67799</v>
      </c>
      <c r="B122">
        <v>23597</v>
      </c>
      <c r="C122" t="s">
        <v>1048</v>
      </c>
      <c r="D122" t="s">
        <v>1259</v>
      </c>
      <c r="E122" t="s">
        <v>64</v>
      </c>
      <c r="F122" s="6">
        <v>70</v>
      </c>
      <c r="G122" s="6">
        <v>-6329.43</v>
      </c>
      <c r="H122" s="6">
        <v>6329.43</v>
      </c>
      <c r="I122" s="6">
        <f t="shared" si="12"/>
        <v>11603.955</v>
      </c>
      <c r="J122" t="s">
        <v>2126</v>
      </c>
      <c r="K122">
        <v>410</v>
      </c>
      <c r="L122" s="34">
        <f t="shared" si="16"/>
        <v>7.7651515151515152E-2</v>
      </c>
      <c r="M122">
        <v>48</v>
      </c>
      <c r="N122">
        <f t="shared" si="17"/>
        <v>3.7272727272727275</v>
      </c>
      <c r="O122" s="71">
        <v>0.24</v>
      </c>
      <c r="P122" s="72">
        <f t="shared" si="13"/>
        <v>0.28126460828163324</v>
      </c>
      <c r="Q122">
        <f t="shared" si="11"/>
        <v>0.89454545454545453</v>
      </c>
      <c r="R122" s="7">
        <f t="shared" si="14"/>
        <v>0.23344962487375559</v>
      </c>
      <c r="S122" s="75">
        <f t="shared" si="15"/>
        <v>0.8701304199839982</v>
      </c>
    </row>
    <row r="123" spans="1:19" x14ac:dyDescent="0.25">
      <c r="A123">
        <v>38818</v>
      </c>
      <c r="B123">
        <v>23746</v>
      </c>
      <c r="C123" t="s">
        <v>1758</v>
      </c>
      <c r="D123" t="s">
        <v>1754</v>
      </c>
      <c r="E123" t="s">
        <v>64</v>
      </c>
      <c r="F123">
        <v>120</v>
      </c>
      <c r="G123" s="6">
        <v>-6294.61</v>
      </c>
      <c r="H123" s="6">
        <v>6294.61</v>
      </c>
      <c r="I123" s="6">
        <f t="shared" si="12"/>
        <v>11540.118333333332</v>
      </c>
      <c r="J123" t="s">
        <v>2126</v>
      </c>
      <c r="K123">
        <v>40</v>
      </c>
      <c r="L123" s="34">
        <f t="shared" si="16"/>
        <v>7.575757575757576E-3</v>
      </c>
      <c r="M123">
        <v>48</v>
      </c>
      <c r="N123">
        <f t="shared" si="17"/>
        <v>0.36363636363636365</v>
      </c>
      <c r="O123" s="71">
        <v>0.24</v>
      </c>
      <c r="P123" s="72">
        <f t="shared" si="13"/>
        <v>0.28126460828163324</v>
      </c>
      <c r="Q123">
        <f t="shared" si="11"/>
        <v>8.7272727272727266E-2</v>
      </c>
      <c r="R123" s="7">
        <f t="shared" si="14"/>
        <v>0.23344962487375559</v>
      </c>
      <c r="S123" s="75">
        <f t="shared" si="15"/>
        <v>8.4890772681365675E-2</v>
      </c>
    </row>
    <row r="124" spans="1:19" x14ac:dyDescent="0.25">
      <c r="A124">
        <v>14695</v>
      </c>
      <c r="B124">
        <v>26319</v>
      </c>
      <c r="C124" t="s">
        <v>1265</v>
      </c>
      <c r="D124" t="s">
        <v>1266</v>
      </c>
      <c r="E124" t="s">
        <v>94</v>
      </c>
      <c r="F124">
        <v>120</v>
      </c>
      <c r="G124" s="6">
        <v>7165.51</v>
      </c>
      <c r="H124" s="6">
        <v>7165.51</v>
      </c>
      <c r="I124" s="6">
        <f t="shared" si="12"/>
        <v>13136.768333333333</v>
      </c>
      <c r="J124" t="s">
        <v>2126</v>
      </c>
      <c r="K124">
        <v>10</v>
      </c>
      <c r="L124" s="34">
        <f t="shared" si="16"/>
        <v>1.893939393939394E-3</v>
      </c>
      <c r="M124">
        <v>48</v>
      </c>
      <c r="N124">
        <f t="shared" si="17"/>
        <v>9.0909090909090912E-2</v>
      </c>
      <c r="O124" s="71">
        <v>0.21</v>
      </c>
      <c r="P124" s="72">
        <f t="shared" si="13"/>
        <v>0.24610653224642909</v>
      </c>
      <c r="Q124">
        <f t="shared" si="11"/>
        <v>1.9090909090909092E-2</v>
      </c>
      <c r="R124" s="7">
        <f t="shared" si="14"/>
        <v>0.20426842176453613</v>
      </c>
      <c r="S124" s="75">
        <f t="shared" si="15"/>
        <v>1.8569856524048741E-2</v>
      </c>
    </row>
    <row r="125" spans="1:19" x14ac:dyDescent="0.25">
      <c r="A125">
        <v>71134</v>
      </c>
      <c r="B125">
        <v>27274</v>
      </c>
      <c r="C125" t="s">
        <v>1108</v>
      </c>
      <c r="D125" t="s">
        <v>1048</v>
      </c>
      <c r="E125" t="s">
        <v>64</v>
      </c>
      <c r="F125">
        <v>120</v>
      </c>
      <c r="G125" s="6">
        <v>-6223.57</v>
      </c>
      <c r="H125" s="6">
        <v>6223.57</v>
      </c>
      <c r="I125" s="6">
        <f t="shared" si="12"/>
        <v>11409.878333333332</v>
      </c>
      <c r="J125" t="s">
        <v>2126</v>
      </c>
      <c r="K125" s="8">
        <v>1411</v>
      </c>
      <c r="L125" s="34">
        <f t="shared" si="16"/>
        <v>0.26723484848484846</v>
      </c>
      <c r="M125">
        <v>48</v>
      </c>
      <c r="N125">
        <f t="shared" si="17"/>
        <v>12.827272727272726</v>
      </c>
      <c r="O125" s="71">
        <v>0.24</v>
      </c>
      <c r="P125" s="72">
        <f t="shared" si="13"/>
        <v>0.28126460828163324</v>
      </c>
      <c r="Q125">
        <f t="shared" si="11"/>
        <v>3.0785454545454543</v>
      </c>
      <c r="R125" s="7">
        <f t="shared" si="14"/>
        <v>0.23344962487375559</v>
      </c>
      <c r="S125" s="75">
        <f t="shared" si="15"/>
        <v>2.9945220063351736</v>
      </c>
    </row>
    <row r="126" spans="1:19" x14ac:dyDescent="0.25">
      <c r="A126">
        <v>15291</v>
      </c>
      <c r="B126">
        <v>27801</v>
      </c>
      <c r="C126" t="s">
        <v>1281</v>
      </c>
      <c r="D126" t="s">
        <v>1282</v>
      </c>
      <c r="E126" t="s">
        <v>64</v>
      </c>
      <c r="F126">
        <v>120</v>
      </c>
      <c r="G126" s="6">
        <v>-3463.36</v>
      </c>
      <c r="H126" s="6">
        <v>3463.36</v>
      </c>
      <c r="I126" s="6">
        <f t="shared" si="12"/>
        <v>6349.4933333333329</v>
      </c>
      <c r="J126" t="s">
        <v>2126</v>
      </c>
      <c r="K126">
        <v>10</v>
      </c>
      <c r="L126" s="34">
        <f t="shared" si="16"/>
        <v>1.893939393939394E-3</v>
      </c>
      <c r="M126">
        <v>48</v>
      </c>
      <c r="N126">
        <f t="shared" si="17"/>
        <v>9.0909090909090912E-2</v>
      </c>
      <c r="O126" s="71">
        <v>0.16</v>
      </c>
      <c r="P126" s="72">
        <f t="shared" si="13"/>
        <v>0.18750973885442218</v>
      </c>
      <c r="Q126">
        <f t="shared" si="11"/>
        <v>1.4545454545454545E-2</v>
      </c>
      <c r="R126" s="7">
        <f t="shared" si="14"/>
        <v>0.15563308324917041</v>
      </c>
      <c r="S126" s="75">
        <f t="shared" si="15"/>
        <v>1.4148462113560948E-2</v>
      </c>
    </row>
    <row r="127" spans="1:19" x14ac:dyDescent="0.25">
      <c r="A127">
        <v>71106</v>
      </c>
      <c r="B127">
        <v>28269</v>
      </c>
      <c r="C127" t="s">
        <v>1102</v>
      </c>
      <c r="D127" t="s">
        <v>864</v>
      </c>
      <c r="E127" t="s">
        <v>64</v>
      </c>
      <c r="F127">
        <v>76</v>
      </c>
      <c r="G127" s="6">
        <v>-7080.27</v>
      </c>
      <c r="H127" s="6">
        <v>7080.27</v>
      </c>
      <c r="I127" s="6">
        <f t="shared" si="12"/>
        <v>12980.495000000001</v>
      </c>
      <c r="J127" t="s">
        <v>2126</v>
      </c>
      <c r="K127" s="8">
        <v>1282</v>
      </c>
      <c r="L127" s="34">
        <f t="shared" si="16"/>
        <v>0.2428030303030303</v>
      </c>
      <c r="M127">
        <v>48</v>
      </c>
      <c r="N127">
        <f t="shared" si="17"/>
        <v>11.654545454545454</v>
      </c>
      <c r="O127" s="71">
        <v>0.21</v>
      </c>
      <c r="P127" s="72">
        <f t="shared" si="13"/>
        <v>0.24610653224642909</v>
      </c>
      <c r="Q127">
        <f t="shared" si="11"/>
        <v>2.4474545454545451</v>
      </c>
      <c r="R127" s="7">
        <f t="shared" si="14"/>
        <v>0.20426842176453613</v>
      </c>
      <c r="S127" s="75">
        <f t="shared" si="15"/>
        <v>2.3806556063830482</v>
      </c>
    </row>
    <row r="128" spans="1:19" x14ac:dyDescent="0.25">
      <c r="A128">
        <v>68540</v>
      </c>
      <c r="B128">
        <v>29196</v>
      </c>
      <c r="C128" t="s">
        <v>2055</v>
      </c>
      <c r="D128" t="s">
        <v>1758</v>
      </c>
      <c r="E128" t="s">
        <v>64</v>
      </c>
      <c r="F128">
        <v>120</v>
      </c>
      <c r="G128" s="6">
        <v>-6292.55</v>
      </c>
      <c r="H128" s="6">
        <v>6292.55</v>
      </c>
      <c r="I128" s="6">
        <f t="shared" si="12"/>
        <v>11536.341666666667</v>
      </c>
      <c r="J128" t="s">
        <v>2126</v>
      </c>
      <c r="K128">
        <v>434</v>
      </c>
      <c r="L128" s="34">
        <f t="shared" si="16"/>
        <v>8.2196969696969699E-2</v>
      </c>
      <c r="M128">
        <v>48</v>
      </c>
      <c r="N128">
        <f t="shared" si="17"/>
        <v>3.9454545454545453</v>
      </c>
      <c r="O128" s="71">
        <v>0.24</v>
      </c>
      <c r="P128" s="72">
        <f t="shared" si="13"/>
        <v>0.28126460828163324</v>
      </c>
      <c r="Q128">
        <f t="shared" si="11"/>
        <v>0.94690909090909081</v>
      </c>
      <c r="R128" s="7">
        <f t="shared" si="14"/>
        <v>0.23344962487375559</v>
      </c>
      <c r="S128" s="75">
        <f t="shared" si="15"/>
        <v>0.92106488359281746</v>
      </c>
    </row>
    <row r="129" spans="1:22" x14ac:dyDescent="0.25">
      <c r="A129">
        <v>22419</v>
      </c>
      <c r="B129">
        <v>31445</v>
      </c>
      <c r="C129" t="s">
        <v>1469</v>
      </c>
      <c r="D129" t="s">
        <v>1281</v>
      </c>
      <c r="E129" t="s">
        <v>64</v>
      </c>
      <c r="F129">
        <v>98</v>
      </c>
      <c r="G129" s="6">
        <v>-3463.28</v>
      </c>
      <c r="H129" s="6">
        <v>3463.28</v>
      </c>
      <c r="I129" s="6">
        <f t="shared" si="12"/>
        <v>6349.3466666666664</v>
      </c>
      <c r="J129" t="s">
        <v>2126</v>
      </c>
      <c r="K129">
        <v>16</v>
      </c>
      <c r="L129" s="34">
        <f t="shared" si="16"/>
        <v>3.0303030303030303E-3</v>
      </c>
      <c r="M129">
        <v>48</v>
      </c>
      <c r="N129">
        <f t="shared" si="17"/>
        <v>0.14545454545454545</v>
      </c>
      <c r="O129" s="71">
        <v>0.16</v>
      </c>
      <c r="P129" s="72">
        <f t="shared" si="13"/>
        <v>0.18750973885442218</v>
      </c>
      <c r="Q129">
        <f t="shared" si="11"/>
        <v>2.3272727272727271E-2</v>
      </c>
      <c r="R129" s="7">
        <f t="shared" si="14"/>
        <v>0.15563308324917041</v>
      </c>
      <c r="S129" s="75">
        <f t="shared" si="15"/>
        <v>2.2637539381697512E-2</v>
      </c>
    </row>
    <row r="130" spans="1:22" x14ac:dyDescent="0.25">
      <c r="A130">
        <v>45276</v>
      </c>
      <c r="B130">
        <v>33803</v>
      </c>
      <c r="C130" t="s">
        <v>1387</v>
      </c>
      <c r="D130" t="s">
        <v>923</v>
      </c>
      <c r="E130" t="s">
        <v>64</v>
      </c>
      <c r="F130" s="6">
        <v>76</v>
      </c>
      <c r="G130" s="6">
        <v>-6668.27</v>
      </c>
      <c r="H130" s="6">
        <v>6668.27</v>
      </c>
      <c r="I130" s="6">
        <f t="shared" si="12"/>
        <v>12225.161666666667</v>
      </c>
      <c r="J130" t="s">
        <v>2126</v>
      </c>
      <c r="K130">
        <v>73</v>
      </c>
      <c r="L130" s="34">
        <f t="shared" si="16"/>
        <v>1.3825757575757576E-2</v>
      </c>
      <c r="M130">
        <v>48</v>
      </c>
      <c r="N130">
        <f t="shared" si="17"/>
        <v>0.66363636363636369</v>
      </c>
      <c r="O130" s="71">
        <v>0.23</v>
      </c>
      <c r="P130" s="72">
        <f t="shared" si="13"/>
        <v>0.2695452496032319</v>
      </c>
      <c r="Q130">
        <f t="shared" ref="Q130:Q193" si="18">N130*O130</f>
        <v>0.15263636363636365</v>
      </c>
      <c r="R130" s="7">
        <f t="shared" si="14"/>
        <v>0.22372255717068246</v>
      </c>
      <c r="S130" s="75">
        <f t="shared" si="15"/>
        <v>0.1484704243041802</v>
      </c>
    </row>
    <row r="131" spans="1:22" x14ac:dyDescent="0.25">
      <c r="A131">
        <v>62193</v>
      </c>
      <c r="B131">
        <v>34493</v>
      </c>
      <c r="C131" t="s">
        <v>2015</v>
      </c>
      <c r="D131" t="s">
        <v>2016</v>
      </c>
      <c r="E131" t="s">
        <v>64</v>
      </c>
      <c r="F131">
        <v>120</v>
      </c>
      <c r="G131" s="6">
        <v>-6292.08</v>
      </c>
      <c r="H131" s="6">
        <v>6292.08</v>
      </c>
      <c r="I131" s="6">
        <f t="shared" ref="I131:I194" si="19">H131*(110/60)</f>
        <v>11535.48</v>
      </c>
      <c r="J131" t="s">
        <v>2126</v>
      </c>
      <c r="K131">
        <v>244</v>
      </c>
      <c r="L131" s="34">
        <f t="shared" si="16"/>
        <v>4.6212121212121211E-2</v>
      </c>
      <c r="M131">
        <v>48</v>
      </c>
      <c r="N131">
        <f t="shared" si="17"/>
        <v>2.2181818181818183</v>
      </c>
      <c r="O131" s="71">
        <v>0.24</v>
      </c>
      <c r="P131" s="72">
        <f t="shared" ref="P131:P194" si="20">O131*(1299.63/1108.96)</f>
        <v>0.28126460828163324</v>
      </c>
      <c r="Q131">
        <f t="shared" si="18"/>
        <v>0.53236363636363637</v>
      </c>
      <c r="R131" s="7">
        <f t="shared" ref="R131:R194" si="21">P131*0.83</f>
        <v>0.23344962487375559</v>
      </c>
      <c r="S131" s="75">
        <f t="shared" ref="S131:S194" si="22">N131*R131</f>
        <v>0.51783371335633055</v>
      </c>
    </row>
    <row r="132" spans="1:22" x14ac:dyDescent="0.25">
      <c r="A132">
        <v>69101</v>
      </c>
      <c r="B132">
        <v>35345</v>
      </c>
      <c r="C132" t="s">
        <v>1077</v>
      </c>
      <c r="D132" t="s">
        <v>2063</v>
      </c>
      <c r="E132" t="s">
        <v>64</v>
      </c>
      <c r="F132" s="6">
        <v>116</v>
      </c>
      <c r="G132" s="6">
        <v>-6291.9</v>
      </c>
      <c r="H132" s="6">
        <v>6291.9</v>
      </c>
      <c r="I132" s="6">
        <f t="shared" si="19"/>
        <v>11535.15</v>
      </c>
      <c r="J132" t="s">
        <v>2126</v>
      </c>
      <c r="K132">
        <v>474</v>
      </c>
      <c r="L132" s="34">
        <f t="shared" si="16"/>
        <v>8.9772727272727268E-2</v>
      </c>
      <c r="M132">
        <v>48</v>
      </c>
      <c r="N132">
        <f t="shared" si="17"/>
        <v>4.3090909090909086</v>
      </c>
      <c r="O132" s="71">
        <v>0.24</v>
      </c>
      <c r="P132" s="72">
        <f t="shared" si="20"/>
        <v>0.28126460828163324</v>
      </c>
      <c r="Q132">
        <f t="shared" si="18"/>
        <v>1.0341818181818181</v>
      </c>
      <c r="R132" s="7">
        <f t="shared" si="21"/>
        <v>0.23344962487375559</v>
      </c>
      <c r="S132" s="75">
        <f t="shared" si="22"/>
        <v>1.0059556562741832</v>
      </c>
    </row>
    <row r="133" spans="1:22" x14ac:dyDescent="0.25">
      <c r="A133">
        <v>45851</v>
      </c>
      <c r="B133">
        <v>35903</v>
      </c>
      <c r="C133" t="s">
        <v>1578</v>
      </c>
      <c r="D133" t="s">
        <v>1728</v>
      </c>
      <c r="E133" t="s">
        <v>64</v>
      </c>
      <c r="F133" s="6">
        <v>76</v>
      </c>
      <c r="G133" s="6">
        <v>-6072.6</v>
      </c>
      <c r="H133" s="6">
        <v>6072.6</v>
      </c>
      <c r="I133" s="6">
        <f t="shared" si="19"/>
        <v>11133.1</v>
      </c>
      <c r="J133" t="s">
        <v>2126</v>
      </c>
      <c r="K133">
        <v>80</v>
      </c>
      <c r="L133" s="34">
        <f t="shared" si="16"/>
        <v>1.5151515151515152E-2</v>
      </c>
      <c r="M133">
        <v>48</v>
      </c>
      <c r="N133">
        <f t="shared" si="17"/>
        <v>0.72727272727272729</v>
      </c>
      <c r="O133" s="71">
        <v>0.25</v>
      </c>
      <c r="P133" s="72">
        <f t="shared" si="20"/>
        <v>0.29298396696003465</v>
      </c>
      <c r="Q133">
        <f t="shared" si="18"/>
        <v>0.18181818181818182</v>
      </c>
      <c r="R133" s="7">
        <f t="shared" si="21"/>
        <v>0.24317669257682875</v>
      </c>
      <c r="S133" s="75">
        <f t="shared" si="22"/>
        <v>0.17685577641951183</v>
      </c>
    </row>
    <row r="134" spans="1:22" x14ac:dyDescent="0.25">
      <c r="A134">
        <v>14524</v>
      </c>
      <c r="B134">
        <v>36263</v>
      </c>
      <c r="C134" t="s">
        <v>1259</v>
      </c>
      <c r="D134" t="s">
        <v>1077</v>
      </c>
      <c r="E134" t="s">
        <v>64</v>
      </c>
      <c r="F134">
        <v>70</v>
      </c>
      <c r="G134" s="6">
        <v>-6329.51</v>
      </c>
      <c r="H134" s="6">
        <v>6329.51</v>
      </c>
      <c r="I134" s="6">
        <f t="shared" si="19"/>
        <v>11604.101666666667</v>
      </c>
      <c r="J134" t="s">
        <v>2126</v>
      </c>
      <c r="K134">
        <v>10</v>
      </c>
      <c r="L134" s="34">
        <f t="shared" si="16"/>
        <v>1.893939393939394E-3</v>
      </c>
      <c r="M134">
        <v>48</v>
      </c>
      <c r="N134">
        <f t="shared" si="17"/>
        <v>9.0909090909090912E-2</v>
      </c>
      <c r="O134" s="71">
        <v>0.24</v>
      </c>
      <c r="P134" s="72">
        <f t="shared" si="20"/>
        <v>0.28126460828163324</v>
      </c>
      <c r="Q134">
        <f t="shared" si="18"/>
        <v>2.1818181818181816E-2</v>
      </c>
      <c r="R134" s="7">
        <f t="shared" si="21"/>
        <v>0.23344962487375559</v>
      </c>
      <c r="S134" s="75">
        <f t="shared" si="22"/>
        <v>2.1222693170341419E-2</v>
      </c>
    </row>
    <row r="135" spans="1:22" x14ac:dyDescent="0.25">
      <c r="A135">
        <v>14282</v>
      </c>
      <c r="B135">
        <v>38351</v>
      </c>
      <c r="C135" t="s">
        <v>87</v>
      </c>
      <c r="D135" t="s">
        <v>63</v>
      </c>
      <c r="E135" t="s">
        <v>27</v>
      </c>
      <c r="F135">
        <v>120</v>
      </c>
      <c r="G135" s="6">
        <v>-6516.19</v>
      </c>
      <c r="H135" s="6">
        <v>6516.19</v>
      </c>
      <c r="I135" s="6">
        <f t="shared" si="19"/>
        <v>11946.348333333332</v>
      </c>
      <c r="J135" t="s">
        <v>2130</v>
      </c>
      <c r="K135">
        <v>9</v>
      </c>
      <c r="L135" s="34">
        <f t="shared" si="16"/>
        <v>1.7045454545454545E-3</v>
      </c>
      <c r="M135">
        <v>48</v>
      </c>
      <c r="N135">
        <f t="shared" si="17"/>
        <v>8.1818181818181818E-2</v>
      </c>
      <c r="O135" s="71">
        <v>0.04</v>
      </c>
      <c r="P135" s="72">
        <f t="shared" si="20"/>
        <v>4.6877434713605545E-2</v>
      </c>
      <c r="Q135">
        <f t="shared" si="18"/>
        <v>3.2727272727272726E-3</v>
      </c>
      <c r="R135" s="7">
        <f t="shared" si="21"/>
        <v>3.8908270812292603E-2</v>
      </c>
      <c r="S135" s="75">
        <f t="shared" si="22"/>
        <v>3.1834039755512127E-3</v>
      </c>
    </row>
    <row r="136" spans="1:22" x14ac:dyDescent="0.25">
      <c r="A136">
        <v>22918</v>
      </c>
      <c r="B136">
        <v>38538</v>
      </c>
      <c r="C136" t="s">
        <v>1330</v>
      </c>
      <c r="D136" t="s">
        <v>1480</v>
      </c>
      <c r="E136" t="s">
        <v>64</v>
      </c>
      <c r="F136">
        <v>84</v>
      </c>
      <c r="G136" s="6">
        <v>-7165.11</v>
      </c>
      <c r="H136" s="6">
        <v>7165.11</v>
      </c>
      <c r="I136" s="6">
        <f t="shared" si="19"/>
        <v>13136.034999999998</v>
      </c>
      <c r="J136" t="s">
        <v>2126</v>
      </c>
      <c r="K136">
        <v>16</v>
      </c>
      <c r="L136" s="34">
        <f t="shared" si="16"/>
        <v>3.0303030303030303E-3</v>
      </c>
      <c r="M136">
        <v>48</v>
      </c>
      <c r="N136">
        <f t="shared" si="17"/>
        <v>0.14545454545454545</v>
      </c>
      <c r="O136" s="71">
        <v>0.21</v>
      </c>
      <c r="P136" s="72">
        <f t="shared" si="20"/>
        <v>0.24610653224642909</v>
      </c>
      <c r="Q136">
        <f t="shared" si="18"/>
        <v>3.0545454545454542E-2</v>
      </c>
      <c r="R136" s="7">
        <f t="shared" si="21"/>
        <v>0.20426842176453613</v>
      </c>
      <c r="S136" s="75">
        <f t="shared" si="22"/>
        <v>2.9711770438477982E-2</v>
      </c>
    </row>
    <row r="137" spans="1:22" x14ac:dyDescent="0.25">
      <c r="A137">
        <v>47124</v>
      </c>
      <c r="B137">
        <v>38969</v>
      </c>
      <c r="C137" t="s">
        <v>1266</v>
      </c>
      <c r="D137" t="s">
        <v>1892</v>
      </c>
      <c r="E137" t="s">
        <v>70</v>
      </c>
      <c r="F137" s="6">
        <v>120</v>
      </c>
      <c r="G137" s="6">
        <v>7165.43</v>
      </c>
      <c r="H137" s="6">
        <v>7165.43</v>
      </c>
      <c r="I137" s="6">
        <f t="shared" si="19"/>
        <v>13136.621666666666</v>
      </c>
      <c r="J137" t="s">
        <v>2126</v>
      </c>
      <c r="K137">
        <v>86</v>
      </c>
      <c r="L137" s="34">
        <f t="shared" si="16"/>
        <v>1.6287878787878789E-2</v>
      </c>
      <c r="M137">
        <v>48</v>
      </c>
      <c r="N137">
        <f t="shared" si="17"/>
        <v>0.78181818181818186</v>
      </c>
      <c r="O137" s="71">
        <v>0.21</v>
      </c>
      <c r="P137" s="72">
        <f t="shared" si="20"/>
        <v>0.24610653224642909</v>
      </c>
      <c r="Q137">
        <f t="shared" si="18"/>
        <v>0.16418181818181818</v>
      </c>
      <c r="R137" s="7">
        <f t="shared" si="21"/>
        <v>0.20426842176453613</v>
      </c>
      <c r="S137" s="75">
        <f t="shared" si="22"/>
        <v>0.15970076610681916</v>
      </c>
    </row>
    <row r="138" spans="1:22" x14ac:dyDescent="0.25">
      <c r="A138">
        <v>32987</v>
      </c>
      <c r="B138">
        <v>39143</v>
      </c>
      <c r="C138" t="s">
        <v>1265</v>
      </c>
      <c r="D138" t="s">
        <v>1663</v>
      </c>
      <c r="E138" t="s">
        <v>64</v>
      </c>
      <c r="F138">
        <v>120</v>
      </c>
      <c r="G138" s="6">
        <v>-7165.59</v>
      </c>
      <c r="H138" s="6">
        <v>7165.59</v>
      </c>
      <c r="I138" s="6">
        <f t="shared" si="19"/>
        <v>13136.914999999999</v>
      </c>
      <c r="J138" t="s">
        <v>2126</v>
      </c>
      <c r="K138">
        <v>40</v>
      </c>
      <c r="L138" s="34">
        <f t="shared" si="16"/>
        <v>7.575757575757576E-3</v>
      </c>
      <c r="M138">
        <v>48</v>
      </c>
      <c r="N138">
        <f t="shared" si="17"/>
        <v>0.36363636363636365</v>
      </c>
      <c r="O138" s="71">
        <v>0.21</v>
      </c>
      <c r="P138" s="72">
        <f t="shared" si="20"/>
        <v>0.24610653224642909</v>
      </c>
      <c r="Q138">
        <f t="shared" si="18"/>
        <v>7.636363636363637E-2</v>
      </c>
      <c r="R138" s="7">
        <f t="shared" si="21"/>
        <v>0.20426842176453613</v>
      </c>
      <c r="S138" s="75">
        <f t="shared" si="22"/>
        <v>7.4279426096194964E-2</v>
      </c>
    </row>
    <row r="139" spans="1:22" x14ac:dyDescent="0.25">
      <c r="A139">
        <v>69607</v>
      </c>
      <c r="B139">
        <v>39346</v>
      </c>
      <c r="C139" t="s">
        <v>1388</v>
      </c>
      <c r="D139" t="s">
        <v>2028</v>
      </c>
      <c r="E139" t="s">
        <v>64</v>
      </c>
      <c r="F139" s="6">
        <v>76</v>
      </c>
      <c r="G139" s="6">
        <v>6667.63</v>
      </c>
      <c r="H139" s="6">
        <v>6667.63</v>
      </c>
      <c r="I139" s="6">
        <f t="shared" si="19"/>
        <v>12223.988333333333</v>
      </c>
      <c r="J139" t="s">
        <v>2126</v>
      </c>
      <c r="K139">
        <v>519</v>
      </c>
      <c r="L139" s="34">
        <f t="shared" si="16"/>
        <v>9.8295454545454547E-2</v>
      </c>
      <c r="M139">
        <v>48</v>
      </c>
      <c r="N139">
        <f t="shared" si="17"/>
        <v>4.7181818181818187</v>
      </c>
      <c r="O139" s="71">
        <v>0.23</v>
      </c>
      <c r="P139" s="72">
        <f t="shared" si="20"/>
        <v>0.2695452496032319</v>
      </c>
      <c r="Q139">
        <f t="shared" si="18"/>
        <v>1.0851818181818182</v>
      </c>
      <c r="R139" s="7">
        <f t="shared" si="21"/>
        <v>0.22372255717068246</v>
      </c>
      <c r="S139" s="75">
        <f t="shared" si="22"/>
        <v>1.0555637015598565</v>
      </c>
    </row>
    <row r="140" spans="1:22" x14ac:dyDescent="0.25">
      <c r="A140">
        <v>71093</v>
      </c>
      <c r="B140">
        <v>42057</v>
      </c>
      <c r="C140" t="s">
        <v>2016</v>
      </c>
      <c r="D140" t="s">
        <v>1047</v>
      </c>
      <c r="E140" t="s">
        <v>64</v>
      </c>
      <c r="F140">
        <v>120</v>
      </c>
      <c r="G140" s="6">
        <v>-6292.16</v>
      </c>
      <c r="H140" s="6">
        <v>6292.16</v>
      </c>
      <c r="I140" s="6">
        <f t="shared" si="19"/>
        <v>11535.626666666665</v>
      </c>
      <c r="J140" t="s">
        <v>2126</v>
      </c>
      <c r="K140" s="8">
        <v>1518</v>
      </c>
      <c r="L140" s="34">
        <f t="shared" si="16"/>
        <v>0.28749999999999998</v>
      </c>
      <c r="M140">
        <v>48</v>
      </c>
      <c r="N140">
        <f t="shared" si="17"/>
        <v>13.799999999999999</v>
      </c>
      <c r="O140" s="71">
        <v>0.24</v>
      </c>
      <c r="P140" s="72">
        <f t="shared" si="20"/>
        <v>0.28126460828163324</v>
      </c>
      <c r="Q140">
        <f t="shared" si="18"/>
        <v>3.3119999999999998</v>
      </c>
      <c r="R140" s="7">
        <f t="shared" si="21"/>
        <v>0.23344962487375559</v>
      </c>
      <c r="S140" s="75">
        <f t="shared" si="22"/>
        <v>3.2216048232578269</v>
      </c>
    </row>
    <row r="141" spans="1:22" x14ac:dyDescent="0.25">
      <c r="A141">
        <v>46333</v>
      </c>
      <c r="B141">
        <v>42542</v>
      </c>
      <c r="C141" t="s">
        <v>47</v>
      </c>
      <c r="D141" t="s">
        <v>87</v>
      </c>
      <c r="E141" t="s">
        <v>27</v>
      </c>
      <c r="F141">
        <v>110</v>
      </c>
      <c r="G141" s="6">
        <v>-6516.03</v>
      </c>
      <c r="H141" s="6">
        <v>6516.03</v>
      </c>
      <c r="I141" s="6">
        <f t="shared" si="19"/>
        <v>11946.054999999998</v>
      </c>
      <c r="J141" t="s">
        <v>2130</v>
      </c>
      <c r="K141">
        <v>80</v>
      </c>
      <c r="L141" s="34">
        <f t="shared" si="16"/>
        <v>1.5151515151515152E-2</v>
      </c>
      <c r="M141">
        <v>48</v>
      </c>
      <c r="N141">
        <f t="shared" si="17"/>
        <v>0.72727272727272729</v>
      </c>
      <c r="O141" s="71">
        <v>0.04</v>
      </c>
      <c r="P141" s="72">
        <f t="shared" si="20"/>
        <v>4.6877434713605545E-2</v>
      </c>
      <c r="Q141">
        <f t="shared" si="18"/>
        <v>2.9090909090909091E-2</v>
      </c>
      <c r="R141" s="7">
        <f t="shared" si="21"/>
        <v>3.8908270812292603E-2</v>
      </c>
      <c r="S141" s="75">
        <f t="shared" si="22"/>
        <v>2.8296924227121895E-2</v>
      </c>
    </row>
    <row r="142" spans="1:22" x14ac:dyDescent="0.25">
      <c r="A142">
        <v>49925</v>
      </c>
      <c r="B142">
        <v>346353</v>
      </c>
      <c r="C142" t="s">
        <v>1892</v>
      </c>
      <c r="D142" t="s">
        <v>1924</v>
      </c>
      <c r="E142" t="s">
        <v>70</v>
      </c>
      <c r="F142">
        <v>120</v>
      </c>
      <c r="G142" s="6">
        <v>7165.35</v>
      </c>
      <c r="H142" s="6">
        <v>7165.35</v>
      </c>
      <c r="I142" s="6">
        <f t="shared" si="19"/>
        <v>13136.475</v>
      </c>
      <c r="J142" t="s">
        <v>2126</v>
      </c>
      <c r="K142">
        <v>109</v>
      </c>
      <c r="L142" s="34">
        <f t="shared" si="16"/>
        <v>2.0643939393939395E-2</v>
      </c>
      <c r="M142">
        <v>48</v>
      </c>
      <c r="N142">
        <f t="shared" si="17"/>
        <v>0.99090909090909096</v>
      </c>
      <c r="O142" s="71">
        <v>0.21</v>
      </c>
      <c r="P142" s="72">
        <f t="shared" si="20"/>
        <v>0.24610653224642909</v>
      </c>
      <c r="Q142">
        <f t="shared" si="18"/>
        <v>0.2080909090909091</v>
      </c>
      <c r="R142" s="7">
        <f t="shared" si="21"/>
        <v>0.20426842176453613</v>
      </c>
      <c r="S142" s="75">
        <f t="shared" si="22"/>
        <v>0.20241143611213128</v>
      </c>
    </row>
    <row r="143" spans="1:22" x14ac:dyDescent="0.25">
      <c r="A143">
        <v>3273</v>
      </c>
      <c r="B143">
        <v>1379</v>
      </c>
      <c r="C143" t="s">
        <v>380</v>
      </c>
      <c r="D143" t="s">
        <v>381</v>
      </c>
      <c r="E143" t="s">
        <v>94</v>
      </c>
      <c r="F143">
        <v>100</v>
      </c>
      <c r="G143" s="6">
        <v>-7442.3</v>
      </c>
      <c r="H143" s="6">
        <v>7442.3</v>
      </c>
      <c r="I143" s="6">
        <f t="shared" si="19"/>
        <v>13644.216666666667</v>
      </c>
      <c r="J143" t="s">
        <v>2129</v>
      </c>
      <c r="K143">
        <v>2</v>
      </c>
      <c r="L143" s="34">
        <f t="shared" si="16"/>
        <v>3.7878787878787879E-4</v>
      </c>
      <c r="M143">
        <v>42</v>
      </c>
      <c r="N143">
        <f t="shared" si="17"/>
        <v>1.5909090909090907E-2</v>
      </c>
      <c r="O143" s="71">
        <v>0.13</v>
      </c>
      <c r="P143" s="72">
        <f t="shared" si="20"/>
        <v>0.15235166281921803</v>
      </c>
      <c r="Q143">
        <f t="shared" si="18"/>
        <v>2.068181818181818E-3</v>
      </c>
      <c r="R143" s="7">
        <f t="shared" si="21"/>
        <v>0.12645188013995096</v>
      </c>
      <c r="S143" s="75">
        <f t="shared" si="22"/>
        <v>2.0117344567719469E-3</v>
      </c>
      <c r="T143" s="75">
        <f>SUM(S143:S186)</f>
        <v>15.496854766927408</v>
      </c>
      <c r="U143" s="75">
        <f>COUNT(S143:S186)</f>
        <v>44</v>
      </c>
      <c r="V143">
        <v>42</v>
      </c>
    </row>
    <row r="144" spans="1:22" x14ac:dyDescent="0.25">
      <c r="A144">
        <v>67847</v>
      </c>
      <c r="B144">
        <v>2328</v>
      </c>
      <c r="C144" t="s">
        <v>394</v>
      </c>
      <c r="D144" t="s">
        <v>395</v>
      </c>
      <c r="E144" t="s">
        <v>94</v>
      </c>
      <c r="F144">
        <v>100</v>
      </c>
      <c r="G144" s="6">
        <v>-7698.39</v>
      </c>
      <c r="H144" s="6">
        <v>7698.39</v>
      </c>
      <c r="I144" s="6">
        <f t="shared" si="19"/>
        <v>14113.715</v>
      </c>
      <c r="J144" t="s">
        <v>2129</v>
      </c>
      <c r="K144">
        <v>397</v>
      </c>
      <c r="L144" s="34">
        <f t="shared" si="16"/>
        <v>7.5189393939393945E-2</v>
      </c>
      <c r="M144">
        <v>42</v>
      </c>
      <c r="N144">
        <f t="shared" si="17"/>
        <v>3.1579545454545457</v>
      </c>
      <c r="O144" s="71">
        <v>0.12</v>
      </c>
      <c r="P144" s="72">
        <f t="shared" si="20"/>
        <v>0.14063230414081662</v>
      </c>
      <c r="Q144">
        <f t="shared" si="18"/>
        <v>0.37895454545454549</v>
      </c>
      <c r="R144" s="7">
        <f t="shared" si="21"/>
        <v>0.1167248124368778</v>
      </c>
      <c r="S144" s="75">
        <f t="shared" si="22"/>
        <v>0.36861165200236751</v>
      </c>
    </row>
    <row r="145" spans="1:19" x14ac:dyDescent="0.25">
      <c r="A145">
        <v>70760</v>
      </c>
      <c r="B145">
        <v>3050</v>
      </c>
      <c r="C145" t="s">
        <v>404</v>
      </c>
      <c r="D145" t="s">
        <v>405</v>
      </c>
      <c r="E145" t="s">
        <v>94</v>
      </c>
      <c r="F145">
        <v>100</v>
      </c>
      <c r="G145" s="6">
        <v>-7863.37</v>
      </c>
      <c r="H145" s="6">
        <v>7863.37</v>
      </c>
      <c r="I145" s="6">
        <f t="shared" si="19"/>
        <v>14416.178333333333</v>
      </c>
      <c r="J145" t="s">
        <v>2129</v>
      </c>
      <c r="K145">
        <v>802</v>
      </c>
      <c r="L145" s="34">
        <f t="shared" si="16"/>
        <v>0.15189393939393939</v>
      </c>
      <c r="M145">
        <v>42</v>
      </c>
      <c r="N145">
        <f t="shared" si="17"/>
        <v>6.379545454545454</v>
      </c>
      <c r="O145" s="71">
        <v>0.12</v>
      </c>
      <c r="P145" s="72">
        <f t="shared" si="20"/>
        <v>0.14063230414081662</v>
      </c>
      <c r="Q145">
        <f t="shared" si="18"/>
        <v>0.76554545454545442</v>
      </c>
      <c r="R145" s="7">
        <f t="shared" si="21"/>
        <v>0.1167248124368778</v>
      </c>
      <c r="S145" s="75">
        <f t="shared" si="22"/>
        <v>0.74465124661435445</v>
      </c>
    </row>
    <row r="146" spans="1:19" x14ac:dyDescent="0.25">
      <c r="A146">
        <v>70324</v>
      </c>
      <c r="B146">
        <v>3515</v>
      </c>
      <c r="C146" t="s">
        <v>410</v>
      </c>
      <c r="D146" t="s">
        <v>411</v>
      </c>
      <c r="E146" t="s">
        <v>94</v>
      </c>
      <c r="F146">
        <v>100</v>
      </c>
      <c r="G146" s="6">
        <v>-7556.06</v>
      </c>
      <c r="H146" s="6">
        <v>7556.06</v>
      </c>
      <c r="I146" s="6">
        <f t="shared" si="19"/>
        <v>13852.776666666667</v>
      </c>
      <c r="J146" t="s">
        <v>2129</v>
      </c>
      <c r="K146">
        <v>636</v>
      </c>
      <c r="L146" s="34">
        <f t="shared" si="16"/>
        <v>0.12045454545454545</v>
      </c>
      <c r="M146">
        <v>42</v>
      </c>
      <c r="N146">
        <f t="shared" si="17"/>
        <v>5.0590909090909086</v>
      </c>
      <c r="O146" s="71">
        <v>0.12</v>
      </c>
      <c r="P146" s="72">
        <f t="shared" si="20"/>
        <v>0.14063230414081662</v>
      </c>
      <c r="Q146">
        <f t="shared" si="18"/>
        <v>0.60709090909090901</v>
      </c>
      <c r="R146" s="7">
        <f t="shared" si="21"/>
        <v>0.1167248124368778</v>
      </c>
      <c r="S146" s="75">
        <f t="shared" si="22"/>
        <v>0.59052143746474983</v>
      </c>
    </row>
    <row r="147" spans="1:19" x14ac:dyDescent="0.25">
      <c r="A147">
        <v>58507</v>
      </c>
      <c r="B147">
        <v>3811</v>
      </c>
      <c r="C147" t="s">
        <v>422</v>
      </c>
      <c r="D147" t="s">
        <v>423</v>
      </c>
      <c r="E147" t="s">
        <v>94</v>
      </c>
      <c r="F147">
        <v>100</v>
      </c>
      <c r="G147" s="6">
        <v>-7119.65</v>
      </c>
      <c r="H147" s="6">
        <v>7119.65</v>
      </c>
      <c r="I147" s="6">
        <f t="shared" si="19"/>
        <v>13052.691666666666</v>
      </c>
      <c r="J147" t="s">
        <v>2129</v>
      </c>
      <c r="K147">
        <v>198</v>
      </c>
      <c r="L147" s="34">
        <f t="shared" si="16"/>
        <v>3.7499999999999999E-2</v>
      </c>
      <c r="M147">
        <v>42</v>
      </c>
      <c r="N147">
        <f t="shared" si="17"/>
        <v>1.575</v>
      </c>
      <c r="O147" s="71">
        <v>0.13</v>
      </c>
      <c r="P147" s="72">
        <f t="shared" si="20"/>
        <v>0.15235166281921803</v>
      </c>
      <c r="Q147">
        <f t="shared" si="18"/>
        <v>0.20474999999999999</v>
      </c>
      <c r="R147" s="7">
        <f t="shared" si="21"/>
        <v>0.12645188013995096</v>
      </c>
      <c r="S147" s="75">
        <f t="shared" si="22"/>
        <v>0.19916171122042275</v>
      </c>
    </row>
    <row r="148" spans="1:19" x14ac:dyDescent="0.25">
      <c r="A148">
        <v>70902</v>
      </c>
      <c r="B148">
        <v>5737</v>
      </c>
      <c r="C148" t="s">
        <v>1969</v>
      </c>
      <c r="D148" t="s">
        <v>962</v>
      </c>
      <c r="E148" t="s">
        <v>94</v>
      </c>
      <c r="F148">
        <v>98</v>
      </c>
      <c r="G148" s="6">
        <v>-5693.04</v>
      </c>
      <c r="H148" s="6">
        <v>5693.04</v>
      </c>
      <c r="I148" s="6">
        <f t="shared" si="19"/>
        <v>10437.24</v>
      </c>
      <c r="J148" t="s">
        <v>2126</v>
      </c>
      <c r="K148">
        <v>913</v>
      </c>
      <c r="L148" s="34">
        <f t="shared" si="16"/>
        <v>0.17291666666666666</v>
      </c>
      <c r="M148">
        <v>42</v>
      </c>
      <c r="N148">
        <f t="shared" si="17"/>
        <v>7.2625000000000002</v>
      </c>
      <c r="O148" s="71">
        <v>0.16</v>
      </c>
      <c r="P148" s="72">
        <f t="shared" si="20"/>
        <v>0.18750973885442218</v>
      </c>
      <c r="Q148">
        <f t="shared" si="18"/>
        <v>1.1620000000000001</v>
      </c>
      <c r="R148" s="7">
        <f t="shared" si="21"/>
        <v>0.15563308324917041</v>
      </c>
      <c r="S148" s="75">
        <f t="shared" si="22"/>
        <v>1.1302852670971002</v>
      </c>
    </row>
    <row r="149" spans="1:19" x14ac:dyDescent="0.25">
      <c r="A149">
        <v>68811</v>
      </c>
      <c r="B149">
        <v>7400</v>
      </c>
      <c r="C149" t="s">
        <v>1119</v>
      </c>
      <c r="D149" t="s">
        <v>1651</v>
      </c>
      <c r="E149" t="s">
        <v>94</v>
      </c>
      <c r="F149">
        <v>98</v>
      </c>
      <c r="G149" s="6">
        <v>5524.66</v>
      </c>
      <c r="H149" s="6">
        <v>5524.66</v>
      </c>
      <c r="I149" s="6">
        <f t="shared" si="19"/>
        <v>10128.543333333333</v>
      </c>
      <c r="J149" t="s">
        <v>2126</v>
      </c>
      <c r="K149">
        <v>451</v>
      </c>
      <c r="L149" s="34">
        <f t="shared" si="16"/>
        <v>8.5416666666666669E-2</v>
      </c>
      <c r="M149">
        <v>42</v>
      </c>
      <c r="N149">
        <f t="shared" si="17"/>
        <v>3.5874999999999999</v>
      </c>
      <c r="O149" s="71">
        <v>0.17</v>
      </c>
      <c r="P149" s="72">
        <f t="shared" si="20"/>
        <v>0.19922909753282358</v>
      </c>
      <c r="Q149">
        <f t="shared" si="18"/>
        <v>0.60987500000000006</v>
      </c>
      <c r="R149" s="7">
        <f t="shared" si="21"/>
        <v>0.16536015095224357</v>
      </c>
      <c r="S149" s="75">
        <f t="shared" si="22"/>
        <v>0.5932295415411738</v>
      </c>
    </row>
    <row r="150" spans="1:19" x14ac:dyDescent="0.25">
      <c r="A150">
        <v>33125</v>
      </c>
      <c r="B150">
        <v>7883</v>
      </c>
      <c r="C150" t="s">
        <v>1280</v>
      </c>
      <c r="D150" t="s">
        <v>1057</v>
      </c>
      <c r="E150" t="s">
        <v>94</v>
      </c>
      <c r="F150">
        <v>64</v>
      </c>
      <c r="G150" s="6">
        <v>-5758.86</v>
      </c>
      <c r="H150" s="6">
        <v>5758.86</v>
      </c>
      <c r="I150" s="6">
        <f t="shared" si="19"/>
        <v>10557.91</v>
      </c>
      <c r="J150" t="s">
        <v>2126</v>
      </c>
      <c r="K150">
        <v>30</v>
      </c>
      <c r="L150" s="34">
        <f t="shared" si="16"/>
        <v>5.681818181818182E-3</v>
      </c>
      <c r="M150">
        <v>42</v>
      </c>
      <c r="N150">
        <f t="shared" si="17"/>
        <v>0.23863636363636365</v>
      </c>
      <c r="O150" s="71">
        <v>0.16</v>
      </c>
      <c r="P150" s="72">
        <f t="shared" si="20"/>
        <v>0.18750973885442218</v>
      </c>
      <c r="Q150">
        <f t="shared" si="18"/>
        <v>3.8181818181818185E-2</v>
      </c>
      <c r="R150" s="7">
        <f t="shared" si="21"/>
        <v>0.15563308324917041</v>
      </c>
      <c r="S150" s="75">
        <f t="shared" si="22"/>
        <v>3.7139713048097489E-2</v>
      </c>
    </row>
    <row r="151" spans="1:19" x14ac:dyDescent="0.25">
      <c r="A151">
        <v>70676</v>
      </c>
      <c r="B151">
        <v>8424</v>
      </c>
      <c r="C151" t="s">
        <v>484</v>
      </c>
      <c r="D151" t="s">
        <v>404</v>
      </c>
      <c r="E151" t="s">
        <v>70</v>
      </c>
      <c r="F151">
        <v>100</v>
      </c>
      <c r="G151" s="6">
        <v>-7765.67</v>
      </c>
      <c r="H151" s="6">
        <v>7765.67</v>
      </c>
      <c r="I151" s="6">
        <f t="shared" si="19"/>
        <v>14237.061666666666</v>
      </c>
      <c r="J151" t="s">
        <v>2129</v>
      </c>
      <c r="K151">
        <v>757</v>
      </c>
      <c r="L151" s="34">
        <f t="shared" si="16"/>
        <v>0.14337121212121212</v>
      </c>
      <c r="M151">
        <v>42</v>
      </c>
      <c r="N151">
        <f t="shared" si="17"/>
        <v>6.021590909090909</v>
      </c>
      <c r="O151" s="71">
        <v>0.12</v>
      </c>
      <c r="P151" s="72">
        <f t="shared" si="20"/>
        <v>0.14063230414081662</v>
      </c>
      <c r="Q151">
        <f t="shared" si="18"/>
        <v>0.72259090909090906</v>
      </c>
      <c r="R151" s="7">
        <f t="shared" si="21"/>
        <v>0.1167248124368778</v>
      </c>
      <c r="S151" s="75">
        <f t="shared" si="22"/>
        <v>0.70286906943524485</v>
      </c>
    </row>
    <row r="152" spans="1:19" x14ac:dyDescent="0.25">
      <c r="A152">
        <v>6777</v>
      </c>
      <c r="B152">
        <v>11769</v>
      </c>
      <c r="C152" t="s">
        <v>511</v>
      </c>
      <c r="D152" t="s">
        <v>512</v>
      </c>
      <c r="E152" t="s">
        <v>94</v>
      </c>
      <c r="F152">
        <v>100</v>
      </c>
      <c r="G152" s="6">
        <v>-3399.38</v>
      </c>
      <c r="H152" s="6">
        <v>3399.38</v>
      </c>
      <c r="I152" s="6">
        <f t="shared" si="19"/>
        <v>6232.1966666666667</v>
      </c>
      <c r="J152" t="s">
        <v>2129</v>
      </c>
      <c r="K152">
        <v>4</v>
      </c>
      <c r="L152" s="34">
        <f t="shared" si="16"/>
        <v>7.5757575757575758E-4</v>
      </c>
      <c r="M152">
        <v>42</v>
      </c>
      <c r="N152">
        <f t="shared" si="17"/>
        <v>3.1818181818181815E-2</v>
      </c>
      <c r="O152" s="71">
        <v>0.12</v>
      </c>
      <c r="P152" s="72">
        <f t="shared" si="20"/>
        <v>0.14063230414081662</v>
      </c>
      <c r="Q152">
        <f t="shared" si="18"/>
        <v>3.8181818181818178E-3</v>
      </c>
      <c r="R152" s="7">
        <f t="shared" si="21"/>
        <v>0.1167248124368778</v>
      </c>
      <c r="S152" s="75">
        <f t="shared" si="22"/>
        <v>3.7139713048097477E-3</v>
      </c>
    </row>
    <row r="153" spans="1:19" x14ac:dyDescent="0.25">
      <c r="A153">
        <v>70953</v>
      </c>
      <c r="B153">
        <v>13421</v>
      </c>
      <c r="C153" t="s">
        <v>1119</v>
      </c>
      <c r="D153" t="s">
        <v>1158</v>
      </c>
      <c r="E153" t="s">
        <v>94</v>
      </c>
      <c r="F153">
        <v>98</v>
      </c>
      <c r="G153" s="6">
        <v>-5588.83</v>
      </c>
      <c r="H153" s="6">
        <v>5588.83</v>
      </c>
      <c r="I153" s="6">
        <f t="shared" si="19"/>
        <v>10246.188333333334</v>
      </c>
      <c r="J153" t="s">
        <v>2126</v>
      </c>
      <c r="K153">
        <v>976</v>
      </c>
      <c r="L153" s="34">
        <f t="shared" si="16"/>
        <v>0.18484848484848485</v>
      </c>
      <c r="M153">
        <v>42</v>
      </c>
      <c r="N153">
        <f t="shared" si="17"/>
        <v>7.7636363636363637</v>
      </c>
      <c r="O153" s="71">
        <v>0.17</v>
      </c>
      <c r="P153" s="72">
        <f t="shared" si="20"/>
        <v>0.19922909753282358</v>
      </c>
      <c r="Q153">
        <f t="shared" si="18"/>
        <v>1.319818181818182</v>
      </c>
      <c r="R153" s="7">
        <f t="shared" si="21"/>
        <v>0.16536015095224357</v>
      </c>
      <c r="S153" s="75">
        <f t="shared" si="22"/>
        <v>1.2837960810292364</v>
      </c>
    </row>
    <row r="154" spans="1:19" x14ac:dyDescent="0.25">
      <c r="A154">
        <v>24227</v>
      </c>
      <c r="B154">
        <v>13987</v>
      </c>
      <c r="C154" t="s">
        <v>529</v>
      </c>
      <c r="D154" t="s">
        <v>530</v>
      </c>
      <c r="E154" t="s">
        <v>94</v>
      </c>
      <c r="F154">
        <v>100</v>
      </c>
      <c r="G154" s="6">
        <v>-7442.14</v>
      </c>
      <c r="H154" s="6">
        <v>7442.14</v>
      </c>
      <c r="I154" s="6">
        <f t="shared" si="19"/>
        <v>13643.923333333334</v>
      </c>
      <c r="J154" t="s">
        <v>2129</v>
      </c>
      <c r="K154">
        <v>17</v>
      </c>
      <c r="L154" s="34">
        <f t="shared" si="16"/>
        <v>3.2196969696969696E-3</v>
      </c>
      <c r="M154">
        <v>42</v>
      </c>
      <c r="N154">
        <f t="shared" si="17"/>
        <v>0.13522727272727272</v>
      </c>
      <c r="O154" s="71">
        <v>0.13</v>
      </c>
      <c r="P154" s="72">
        <f t="shared" si="20"/>
        <v>0.15235166281921803</v>
      </c>
      <c r="Q154">
        <f t="shared" si="18"/>
        <v>1.7579545454545455E-2</v>
      </c>
      <c r="R154" s="7">
        <f t="shared" si="21"/>
        <v>0.12645188013995096</v>
      </c>
      <c r="S154" s="75">
        <f t="shared" si="22"/>
        <v>1.7099742882561549E-2</v>
      </c>
    </row>
    <row r="155" spans="1:19" x14ac:dyDescent="0.25">
      <c r="A155">
        <v>68871</v>
      </c>
      <c r="B155">
        <v>14541</v>
      </c>
      <c r="C155" t="s">
        <v>395</v>
      </c>
      <c r="D155" t="s">
        <v>540</v>
      </c>
      <c r="E155" t="s">
        <v>94</v>
      </c>
      <c r="F155">
        <v>100</v>
      </c>
      <c r="G155" s="6">
        <v>-7765.77</v>
      </c>
      <c r="H155" s="6">
        <v>7765.77</v>
      </c>
      <c r="I155" s="6">
        <f t="shared" si="19"/>
        <v>14237.245000000001</v>
      </c>
      <c r="J155" t="s">
        <v>2129</v>
      </c>
      <c r="K155">
        <v>460</v>
      </c>
      <c r="L155" s="34">
        <f t="shared" si="16"/>
        <v>8.7121212121212127E-2</v>
      </c>
      <c r="M155">
        <v>42</v>
      </c>
      <c r="N155">
        <f t="shared" si="17"/>
        <v>3.6590909090909092</v>
      </c>
      <c r="O155" s="71">
        <v>0.12</v>
      </c>
      <c r="P155" s="72">
        <f t="shared" si="20"/>
        <v>0.14063230414081662</v>
      </c>
      <c r="Q155">
        <f t="shared" si="18"/>
        <v>0.43909090909090909</v>
      </c>
      <c r="R155" s="7">
        <f t="shared" si="21"/>
        <v>0.1167248124368778</v>
      </c>
      <c r="S155" s="75">
        <f t="shared" si="22"/>
        <v>0.42710670005312101</v>
      </c>
    </row>
    <row r="156" spans="1:19" x14ac:dyDescent="0.25">
      <c r="A156">
        <v>27459</v>
      </c>
      <c r="B156">
        <v>16226</v>
      </c>
      <c r="C156" t="s">
        <v>411</v>
      </c>
      <c r="D156" t="s">
        <v>554</v>
      </c>
      <c r="E156" t="s">
        <v>94</v>
      </c>
      <c r="F156">
        <v>100</v>
      </c>
      <c r="G156" s="6">
        <v>-7557</v>
      </c>
      <c r="H156" s="6">
        <v>7557</v>
      </c>
      <c r="I156" s="6">
        <f t="shared" si="19"/>
        <v>13854.5</v>
      </c>
      <c r="J156" t="s">
        <v>2129</v>
      </c>
      <c r="K156">
        <v>20</v>
      </c>
      <c r="L156" s="34">
        <f t="shared" si="16"/>
        <v>3.787878787878788E-3</v>
      </c>
      <c r="M156">
        <v>42</v>
      </c>
      <c r="N156">
        <f t="shared" si="17"/>
        <v>0.15909090909090909</v>
      </c>
      <c r="O156" s="71">
        <v>0.12</v>
      </c>
      <c r="P156" s="72">
        <f t="shared" si="20"/>
        <v>0.14063230414081662</v>
      </c>
      <c r="Q156">
        <f t="shared" si="18"/>
        <v>1.9090909090909089E-2</v>
      </c>
      <c r="R156" s="7">
        <f t="shared" si="21"/>
        <v>0.1167248124368778</v>
      </c>
      <c r="S156" s="75">
        <f t="shared" si="22"/>
        <v>1.8569856524048741E-2</v>
      </c>
    </row>
    <row r="157" spans="1:19" x14ac:dyDescent="0.25">
      <c r="A157">
        <v>70864</v>
      </c>
      <c r="B157">
        <v>17406</v>
      </c>
      <c r="C157" t="s">
        <v>568</v>
      </c>
      <c r="D157" t="s">
        <v>569</v>
      </c>
      <c r="E157" t="s">
        <v>94</v>
      </c>
      <c r="F157">
        <v>100</v>
      </c>
      <c r="G157" s="6">
        <v>-7759.58</v>
      </c>
      <c r="H157" s="6">
        <v>7759.58</v>
      </c>
      <c r="I157" s="6">
        <f t="shared" si="19"/>
        <v>14225.896666666666</v>
      </c>
      <c r="J157" t="s">
        <v>2129</v>
      </c>
      <c r="K157">
        <v>904</v>
      </c>
      <c r="L157" s="34">
        <f t="shared" si="16"/>
        <v>0.1712121212121212</v>
      </c>
      <c r="M157">
        <v>42</v>
      </c>
      <c r="N157">
        <f t="shared" si="17"/>
        <v>7.1909090909090905</v>
      </c>
      <c r="O157" s="71">
        <v>0.12</v>
      </c>
      <c r="P157" s="72">
        <f t="shared" si="20"/>
        <v>0.14063230414081662</v>
      </c>
      <c r="Q157">
        <f t="shared" si="18"/>
        <v>0.86290909090909085</v>
      </c>
      <c r="R157" s="7">
        <f t="shared" si="21"/>
        <v>0.1167248124368778</v>
      </c>
      <c r="S157" s="75">
        <f t="shared" si="22"/>
        <v>0.83935751488700305</v>
      </c>
    </row>
    <row r="158" spans="1:19" x14ac:dyDescent="0.25">
      <c r="A158">
        <v>16295</v>
      </c>
      <c r="B158">
        <v>17637</v>
      </c>
      <c r="C158" t="s">
        <v>405</v>
      </c>
      <c r="D158" t="s">
        <v>570</v>
      </c>
      <c r="E158" t="s">
        <v>94</v>
      </c>
      <c r="F158">
        <v>100</v>
      </c>
      <c r="G158" s="6">
        <v>-8166.38</v>
      </c>
      <c r="H158" s="6">
        <v>8166.38</v>
      </c>
      <c r="I158" s="6">
        <f t="shared" si="19"/>
        <v>14971.696666666667</v>
      </c>
      <c r="J158" t="s">
        <v>2129</v>
      </c>
      <c r="K158">
        <v>11</v>
      </c>
      <c r="L158" s="34">
        <f t="shared" si="16"/>
        <v>2.0833333333333333E-3</v>
      </c>
      <c r="M158">
        <v>42</v>
      </c>
      <c r="N158">
        <f t="shared" si="17"/>
        <v>8.7499999999999994E-2</v>
      </c>
      <c r="O158" s="71">
        <v>0.11</v>
      </c>
      <c r="P158" s="72">
        <f t="shared" si="20"/>
        <v>0.12891294546241525</v>
      </c>
      <c r="Q158">
        <f t="shared" si="18"/>
        <v>9.6249999999999999E-3</v>
      </c>
      <c r="R158" s="7">
        <f t="shared" si="21"/>
        <v>0.10699774473380465</v>
      </c>
      <c r="S158" s="75">
        <f t="shared" si="22"/>
        <v>9.3623026642079069E-3</v>
      </c>
    </row>
    <row r="159" spans="1:19" x14ac:dyDescent="0.25">
      <c r="A159">
        <v>33030</v>
      </c>
      <c r="B159">
        <v>17991</v>
      </c>
      <c r="C159" t="s">
        <v>1664</v>
      </c>
      <c r="D159" t="s">
        <v>1158</v>
      </c>
      <c r="E159" t="s">
        <v>94</v>
      </c>
      <c r="F159" s="6">
        <v>98</v>
      </c>
      <c r="G159" s="6">
        <v>5692.09</v>
      </c>
      <c r="H159" s="6">
        <v>5692.09</v>
      </c>
      <c r="I159" s="6">
        <f t="shared" si="19"/>
        <v>10435.498333333333</v>
      </c>
      <c r="J159" t="s">
        <v>2126</v>
      </c>
      <c r="K159">
        <v>28</v>
      </c>
      <c r="L159" s="34">
        <f t="shared" si="16"/>
        <v>5.3030303030303034E-3</v>
      </c>
      <c r="M159">
        <v>42</v>
      </c>
      <c r="N159">
        <f t="shared" si="17"/>
        <v>0.22272727272727275</v>
      </c>
      <c r="O159" s="71">
        <v>0.16</v>
      </c>
      <c r="P159" s="72">
        <f t="shared" si="20"/>
        <v>0.18750973885442218</v>
      </c>
      <c r="Q159">
        <f t="shared" si="18"/>
        <v>3.563636363636364E-2</v>
      </c>
      <c r="R159" s="7">
        <f t="shared" si="21"/>
        <v>0.15563308324917041</v>
      </c>
      <c r="S159" s="75">
        <f t="shared" si="22"/>
        <v>3.466373217822432E-2</v>
      </c>
    </row>
    <row r="160" spans="1:19" x14ac:dyDescent="0.25">
      <c r="A160">
        <v>70757</v>
      </c>
      <c r="B160">
        <v>19551</v>
      </c>
      <c r="C160" t="s">
        <v>587</v>
      </c>
      <c r="D160" t="s">
        <v>588</v>
      </c>
      <c r="E160" t="s">
        <v>94</v>
      </c>
      <c r="F160">
        <v>100</v>
      </c>
      <c r="G160" s="6">
        <v>-7669.37</v>
      </c>
      <c r="H160" s="6">
        <v>7669.37</v>
      </c>
      <c r="I160" s="6">
        <f t="shared" si="19"/>
        <v>14060.511666666665</v>
      </c>
      <c r="J160" t="s">
        <v>2129</v>
      </c>
      <c r="K160">
        <v>801</v>
      </c>
      <c r="L160" s="34">
        <f t="shared" si="16"/>
        <v>0.15170454545454545</v>
      </c>
      <c r="M160">
        <v>42</v>
      </c>
      <c r="N160">
        <f t="shared" si="17"/>
        <v>6.3715909090909086</v>
      </c>
      <c r="O160" s="71">
        <v>0.12</v>
      </c>
      <c r="P160" s="72">
        <f t="shared" si="20"/>
        <v>0.14063230414081662</v>
      </c>
      <c r="Q160">
        <f t="shared" si="18"/>
        <v>0.76459090909090899</v>
      </c>
      <c r="R160" s="7">
        <f t="shared" si="21"/>
        <v>0.1167248124368778</v>
      </c>
      <c r="S160" s="75">
        <f t="shared" si="22"/>
        <v>0.743722753788152</v>
      </c>
    </row>
    <row r="161" spans="1:19" x14ac:dyDescent="0.25">
      <c r="A161">
        <v>55265</v>
      </c>
      <c r="B161">
        <v>19658</v>
      </c>
      <c r="C161" t="s">
        <v>1664</v>
      </c>
      <c r="D161" t="s">
        <v>1969</v>
      </c>
      <c r="E161" t="s">
        <v>94</v>
      </c>
      <c r="F161">
        <v>98</v>
      </c>
      <c r="G161" s="6">
        <v>-5692.17</v>
      </c>
      <c r="H161" s="6">
        <v>5692.17</v>
      </c>
      <c r="I161" s="6">
        <f t="shared" si="19"/>
        <v>10435.645</v>
      </c>
      <c r="J161" t="s">
        <v>2126</v>
      </c>
      <c r="K161">
        <v>162</v>
      </c>
      <c r="L161" s="34">
        <f t="shared" si="16"/>
        <v>3.0681818181818182E-2</v>
      </c>
      <c r="M161">
        <v>42</v>
      </c>
      <c r="N161">
        <f t="shared" si="17"/>
        <v>1.2886363636363636</v>
      </c>
      <c r="O161" s="71">
        <v>0.16</v>
      </c>
      <c r="P161" s="72">
        <f t="shared" si="20"/>
        <v>0.18750973885442218</v>
      </c>
      <c r="Q161">
        <f t="shared" si="18"/>
        <v>0.20618181818181819</v>
      </c>
      <c r="R161" s="7">
        <f t="shared" si="21"/>
        <v>0.15563308324917041</v>
      </c>
      <c r="S161" s="75">
        <f t="shared" si="22"/>
        <v>0.20055445045972642</v>
      </c>
    </row>
    <row r="162" spans="1:19" x14ac:dyDescent="0.25">
      <c r="A162">
        <v>69602</v>
      </c>
      <c r="B162">
        <v>19841</v>
      </c>
      <c r="C162" t="s">
        <v>589</v>
      </c>
      <c r="D162" t="s">
        <v>410</v>
      </c>
      <c r="E162" t="s">
        <v>94</v>
      </c>
      <c r="F162">
        <v>100</v>
      </c>
      <c r="G162" s="6">
        <v>-7580.23</v>
      </c>
      <c r="H162" s="6">
        <v>7580.23</v>
      </c>
      <c r="I162" s="6">
        <f t="shared" si="19"/>
        <v>13897.088333333331</v>
      </c>
      <c r="J162" t="s">
        <v>2129</v>
      </c>
      <c r="K162">
        <v>519</v>
      </c>
      <c r="L162" s="34">
        <f t="shared" si="16"/>
        <v>9.8295454545454547E-2</v>
      </c>
      <c r="M162">
        <v>42</v>
      </c>
      <c r="N162">
        <f t="shared" si="17"/>
        <v>4.1284090909090914</v>
      </c>
      <c r="O162" s="71">
        <v>0.12</v>
      </c>
      <c r="P162" s="72">
        <f t="shared" si="20"/>
        <v>0.14063230414081662</v>
      </c>
      <c r="Q162">
        <f t="shared" si="18"/>
        <v>0.49540909090909097</v>
      </c>
      <c r="R162" s="7">
        <f t="shared" si="21"/>
        <v>0.1167248124368778</v>
      </c>
      <c r="S162" s="75">
        <f t="shared" si="22"/>
        <v>0.48188777679906486</v>
      </c>
    </row>
    <row r="163" spans="1:19" x14ac:dyDescent="0.25">
      <c r="A163">
        <v>24246</v>
      </c>
      <c r="B163">
        <v>20794</v>
      </c>
      <c r="C163" t="s">
        <v>569</v>
      </c>
      <c r="D163" t="s">
        <v>598</v>
      </c>
      <c r="E163" t="s">
        <v>94</v>
      </c>
      <c r="F163">
        <v>30</v>
      </c>
      <c r="G163" s="6">
        <v>-7759.66</v>
      </c>
      <c r="H163" s="6">
        <v>7759.66</v>
      </c>
      <c r="I163" s="6">
        <f t="shared" si="19"/>
        <v>14226.043333333333</v>
      </c>
      <c r="J163" t="s">
        <v>2129</v>
      </c>
      <c r="K163">
        <v>17</v>
      </c>
      <c r="L163" s="34">
        <f t="shared" si="16"/>
        <v>3.2196969696969696E-3</v>
      </c>
      <c r="M163">
        <v>42</v>
      </c>
      <c r="N163">
        <f t="shared" si="17"/>
        <v>0.13522727272727272</v>
      </c>
      <c r="O163" s="71">
        <v>0.12</v>
      </c>
      <c r="P163" s="72">
        <f t="shared" si="20"/>
        <v>0.14063230414081662</v>
      </c>
      <c r="Q163">
        <f t="shared" si="18"/>
        <v>1.6227272727272726E-2</v>
      </c>
      <c r="R163" s="7">
        <f t="shared" si="21"/>
        <v>0.1167248124368778</v>
      </c>
      <c r="S163" s="75">
        <f t="shared" si="22"/>
        <v>1.578437804544143E-2</v>
      </c>
    </row>
    <row r="164" spans="1:19" x14ac:dyDescent="0.25">
      <c r="A164">
        <v>28711</v>
      </c>
      <c r="B164">
        <v>21692</v>
      </c>
      <c r="C164" t="s">
        <v>598</v>
      </c>
      <c r="D164" t="s">
        <v>600</v>
      </c>
      <c r="E164" t="s">
        <v>94</v>
      </c>
      <c r="F164">
        <v>30</v>
      </c>
      <c r="G164" s="6">
        <v>-7866</v>
      </c>
      <c r="H164" s="6">
        <v>7866</v>
      </c>
      <c r="I164" s="6">
        <f t="shared" si="19"/>
        <v>14421</v>
      </c>
      <c r="J164" t="s">
        <v>2129</v>
      </c>
      <c r="K164">
        <v>22</v>
      </c>
      <c r="L164" s="34">
        <f t="shared" si="16"/>
        <v>4.1666666666666666E-3</v>
      </c>
      <c r="M164">
        <v>42</v>
      </c>
      <c r="N164">
        <f t="shared" si="17"/>
        <v>0.17499999999999999</v>
      </c>
      <c r="O164" s="71">
        <v>0.12</v>
      </c>
      <c r="P164" s="72">
        <f t="shared" si="20"/>
        <v>0.14063230414081662</v>
      </c>
      <c r="Q164">
        <f t="shared" si="18"/>
        <v>2.0999999999999998E-2</v>
      </c>
      <c r="R164" s="7">
        <f t="shared" si="21"/>
        <v>0.1167248124368778</v>
      </c>
      <c r="S164" s="75">
        <f t="shared" si="22"/>
        <v>2.0426842176453613E-2</v>
      </c>
    </row>
    <row r="165" spans="1:19" x14ac:dyDescent="0.25">
      <c r="A165">
        <v>67935</v>
      </c>
      <c r="B165">
        <v>22105</v>
      </c>
      <c r="C165" t="s">
        <v>570</v>
      </c>
      <c r="D165" t="s">
        <v>511</v>
      </c>
      <c r="E165" t="s">
        <v>94</v>
      </c>
      <c r="F165">
        <v>100</v>
      </c>
      <c r="G165" s="6">
        <v>-8166.93</v>
      </c>
      <c r="H165" s="6">
        <v>8166.93</v>
      </c>
      <c r="I165" s="6">
        <f t="shared" si="19"/>
        <v>14972.705</v>
      </c>
      <c r="J165" t="s">
        <v>2129</v>
      </c>
      <c r="K165">
        <v>401</v>
      </c>
      <c r="L165" s="34">
        <f t="shared" si="16"/>
        <v>7.5946969696969693E-2</v>
      </c>
      <c r="M165">
        <v>42</v>
      </c>
      <c r="N165">
        <f t="shared" si="17"/>
        <v>3.189772727272727</v>
      </c>
      <c r="O165" s="71">
        <v>0.11</v>
      </c>
      <c r="P165" s="72">
        <f t="shared" si="20"/>
        <v>0.12891294546241525</v>
      </c>
      <c r="Q165">
        <f t="shared" si="18"/>
        <v>0.35087499999999999</v>
      </c>
      <c r="R165" s="7">
        <f t="shared" si="21"/>
        <v>0.10699774473380465</v>
      </c>
      <c r="S165" s="75">
        <f t="shared" si="22"/>
        <v>0.34129848803157914</v>
      </c>
    </row>
    <row r="166" spans="1:19" x14ac:dyDescent="0.25">
      <c r="A166">
        <v>71063</v>
      </c>
      <c r="B166">
        <v>22603</v>
      </c>
      <c r="C166" t="s">
        <v>603</v>
      </c>
      <c r="D166" t="s">
        <v>394</v>
      </c>
      <c r="E166" t="s">
        <v>94</v>
      </c>
      <c r="F166">
        <v>100</v>
      </c>
      <c r="G166" s="6">
        <v>-7616.5</v>
      </c>
      <c r="H166" s="6">
        <v>7616.5</v>
      </c>
      <c r="I166" s="6">
        <f t="shared" si="19"/>
        <v>13963.583333333332</v>
      </c>
      <c r="J166" t="s">
        <v>2129</v>
      </c>
      <c r="K166" s="8">
        <v>1212</v>
      </c>
      <c r="L166" s="34">
        <f t="shared" si="16"/>
        <v>0.22954545454545455</v>
      </c>
      <c r="M166">
        <v>42</v>
      </c>
      <c r="N166">
        <f t="shared" si="17"/>
        <v>9.6409090909090907</v>
      </c>
      <c r="O166" s="71">
        <v>0.12</v>
      </c>
      <c r="P166" s="72">
        <f t="shared" si="20"/>
        <v>0.14063230414081662</v>
      </c>
      <c r="Q166">
        <f t="shared" si="18"/>
        <v>1.1569090909090909</v>
      </c>
      <c r="R166" s="7">
        <f t="shared" si="21"/>
        <v>0.1167248124368778</v>
      </c>
      <c r="S166" s="75">
        <f t="shared" si="22"/>
        <v>1.1253333053573535</v>
      </c>
    </row>
    <row r="167" spans="1:19" x14ac:dyDescent="0.25">
      <c r="A167">
        <v>39632</v>
      </c>
      <c r="B167">
        <v>22955</v>
      </c>
      <c r="C167" t="s">
        <v>512</v>
      </c>
      <c r="D167" t="s">
        <v>49</v>
      </c>
      <c r="E167" t="s">
        <v>94</v>
      </c>
      <c r="F167">
        <v>100</v>
      </c>
      <c r="G167" s="6">
        <v>-3399.46</v>
      </c>
      <c r="H167" s="6">
        <v>3399.46</v>
      </c>
      <c r="I167" s="6">
        <f t="shared" si="19"/>
        <v>6232.3433333333332</v>
      </c>
      <c r="J167" t="s">
        <v>2129</v>
      </c>
      <c r="K167">
        <v>59</v>
      </c>
      <c r="L167" s="34">
        <f t="shared" si="16"/>
        <v>1.1174242424242425E-2</v>
      </c>
      <c r="M167">
        <v>42</v>
      </c>
      <c r="N167">
        <f t="shared" si="17"/>
        <v>0.46931818181818186</v>
      </c>
      <c r="O167" s="71">
        <v>0.12</v>
      </c>
      <c r="P167" s="72">
        <f t="shared" si="20"/>
        <v>0.14063230414081662</v>
      </c>
      <c r="Q167">
        <f t="shared" si="18"/>
        <v>5.6318181818181823E-2</v>
      </c>
      <c r="R167" s="7">
        <f t="shared" si="21"/>
        <v>0.1167248124368778</v>
      </c>
      <c r="S167" s="75">
        <f t="shared" si="22"/>
        <v>5.4781076745943791E-2</v>
      </c>
    </row>
    <row r="168" spans="1:19" x14ac:dyDescent="0.25">
      <c r="A168">
        <v>37002</v>
      </c>
      <c r="B168">
        <v>23430</v>
      </c>
      <c r="C168" t="s">
        <v>231</v>
      </c>
      <c r="D168" t="s">
        <v>62</v>
      </c>
      <c r="E168" t="s">
        <v>64</v>
      </c>
      <c r="F168">
        <v>110</v>
      </c>
      <c r="G168" s="6">
        <v>-15275.58</v>
      </c>
      <c r="H168" s="6">
        <v>15275.58</v>
      </c>
      <c r="I168" s="6">
        <f t="shared" si="19"/>
        <v>28005.23</v>
      </c>
      <c r="J168" t="s">
        <v>2125</v>
      </c>
      <c r="K168">
        <v>35</v>
      </c>
      <c r="L168" s="34">
        <f t="shared" si="16"/>
        <v>6.628787878787879E-3</v>
      </c>
      <c r="M168">
        <v>42</v>
      </c>
      <c r="N168">
        <f t="shared" si="17"/>
        <v>0.27840909090909094</v>
      </c>
      <c r="O168" s="72">
        <v>2.3E-2</v>
      </c>
      <c r="P168" s="72">
        <f t="shared" si="20"/>
        <v>2.6954524960323186E-2</v>
      </c>
      <c r="Q168">
        <f t="shared" si="18"/>
        <v>6.4034090909090915E-3</v>
      </c>
      <c r="R168" s="7">
        <f t="shared" si="21"/>
        <v>2.2372255717068242E-2</v>
      </c>
      <c r="S168" s="75">
        <f t="shared" si="22"/>
        <v>6.2286393757746816E-3</v>
      </c>
    </row>
    <row r="169" spans="1:19" x14ac:dyDescent="0.25">
      <c r="A169">
        <v>70185</v>
      </c>
      <c r="B169">
        <v>23638</v>
      </c>
      <c r="C169" t="s">
        <v>605</v>
      </c>
      <c r="D169" t="s">
        <v>422</v>
      </c>
      <c r="E169" t="s">
        <v>94</v>
      </c>
      <c r="F169">
        <v>121</v>
      </c>
      <c r="G169" s="6">
        <v>-7074.53</v>
      </c>
      <c r="H169" s="6">
        <v>7074.53</v>
      </c>
      <c r="I169" s="6">
        <f t="shared" si="19"/>
        <v>12969.971666666666</v>
      </c>
      <c r="J169" t="s">
        <v>2129</v>
      </c>
      <c r="K169">
        <v>605</v>
      </c>
      <c r="L169" s="34">
        <f t="shared" si="16"/>
        <v>0.11458333333333333</v>
      </c>
      <c r="M169">
        <v>42</v>
      </c>
      <c r="N169">
        <f t="shared" si="17"/>
        <v>4.8125</v>
      </c>
      <c r="O169" s="71">
        <v>0.13</v>
      </c>
      <c r="P169" s="72">
        <f t="shared" si="20"/>
        <v>0.15235166281921803</v>
      </c>
      <c r="Q169">
        <f t="shared" si="18"/>
        <v>0.62562499999999999</v>
      </c>
      <c r="R169" s="7">
        <f t="shared" si="21"/>
        <v>0.12645188013995096</v>
      </c>
      <c r="S169" s="75">
        <f t="shared" si="22"/>
        <v>0.60854967317351394</v>
      </c>
    </row>
    <row r="170" spans="1:19" x14ac:dyDescent="0.25">
      <c r="A170">
        <v>70607</v>
      </c>
      <c r="B170">
        <v>24593</v>
      </c>
      <c r="C170" t="s">
        <v>609</v>
      </c>
      <c r="D170" t="s">
        <v>529</v>
      </c>
      <c r="E170" t="s">
        <v>94</v>
      </c>
      <c r="F170">
        <v>100</v>
      </c>
      <c r="G170" s="6">
        <v>-7442.06</v>
      </c>
      <c r="H170" s="6">
        <v>7442.06</v>
      </c>
      <c r="I170" s="6">
        <f t="shared" si="19"/>
        <v>13643.776666666667</v>
      </c>
      <c r="J170" t="s">
        <v>2129</v>
      </c>
      <c r="K170">
        <v>730</v>
      </c>
      <c r="L170" s="34">
        <f t="shared" si="16"/>
        <v>0.13825757575757575</v>
      </c>
      <c r="M170">
        <v>42</v>
      </c>
      <c r="N170">
        <f t="shared" si="17"/>
        <v>5.8068181818181817</v>
      </c>
      <c r="O170" s="71">
        <v>0.13</v>
      </c>
      <c r="P170" s="72">
        <f t="shared" si="20"/>
        <v>0.15235166281921803</v>
      </c>
      <c r="Q170">
        <f t="shared" si="18"/>
        <v>0.75488636363636363</v>
      </c>
      <c r="R170" s="7">
        <f t="shared" si="21"/>
        <v>0.12645188013995096</v>
      </c>
      <c r="S170" s="75">
        <f t="shared" si="22"/>
        <v>0.73428307672176063</v>
      </c>
    </row>
    <row r="171" spans="1:19" x14ac:dyDescent="0.25">
      <c r="A171">
        <v>13106</v>
      </c>
      <c r="B171">
        <v>24611</v>
      </c>
      <c r="C171" t="s">
        <v>1220</v>
      </c>
      <c r="D171" t="s">
        <v>1057</v>
      </c>
      <c r="E171" t="s">
        <v>94</v>
      </c>
      <c r="F171">
        <v>121</v>
      </c>
      <c r="G171" s="6">
        <v>5786.44</v>
      </c>
      <c r="H171" s="6">
        <v>5786.44</v>
      </c>
      <c r="I171" s="6">
        <f t="shared" si="19"/>
        <v>10608.473333333332</v>
      </c>
      <c r="J171" t="s">
        <v>2126</v>
      </c>
      <c r="K171">
        <v>8</v>
      </c>
      <c r="L171" s="34">
        <f t="shared" ref="L171:L234" si="23">K171/5280</f>
        <v>1.5151515151515152E-3</v>
      </c>
      <c r="M171">
        <v>42</v>
      </c>
      <c r="N171">
        <f t="shared" ref="N171:N234" si="24">L171*M171</f>
        <v>6.363636363636363E-2</v>
      </c>
      <c r="O171" s="71">
        <v>0.16</v>
      </c>
      <c r="P171" s="72">
        <f t="shared" si="20"/>
        <v>0.18750973885442218</v>
      </c>
      <c r="Q171">
        <f t="shared" si="18"/>
        <v>1.0181818181818181E-2</v>
      </c>
      <c r="R171" s="7">
        <f t="shared" si="21"/>
        <v>0.15563308324917041</v>
      </c>
      <c r="S171" s="75">
        <f t="shared" si="22"/>
        <v>9.9039234794926611E-3</v>
      </c>
    </row>
    <row r="172" spans="1:19" x14ac:dyDescent="0.25">
      <c r="A172">
        <v>32056</v>
      </c>
      <c r="B172">
        <v>26230</v>
      </c>
      <c r="C172" t="s">
        <v>1651</v>
      </c>
      <c r="D172" t="s">
        <v>1469</v>
      </c>
      <c r="E172" t="s">
        <v>94</v>
      </c>
      <c r="F172">
        <v>98</v>
      </c>
      <c r="G172" s="6">
        <v>5524.33</v>
      </c>
      <c r="H172" s="6">
        <v>5524.33</v>
      </c>
      <c r="I172" s="6">
        <f t="shared" si="19"/>
        <v>10127.938333333334</v>
      </c>
      <c r="J172" t="s">
        <v>2126</v>
      </c>
      <c r="K172">
        <v>27</v>
      </c>
      <c r="L172" s="34">
        <f t="shared" si="23"/>
        <v>5.1136363636363636E-3</v>
      </c>
      <c r="M172">
        <v>42</v>
      </c>
      <c r="N172">
        <f t="shared" si="24"/>
        <v>0.21477272727272728</v>
      </c>
      <c r="O172" s="71">
        <v>0.17</v>
      </c>
      <c r="P172" s="72">
        <f t="shared" si="20"/>
        <v>0.19922909753282358</v>
      </c>
      <c r="Q172">
        <f t="shared" si="18"/>
        <v>3.651136363636364E-2</v>
      </c>
      <c r="R172" s="7">
        <f t="shared" si="21"/>
        <v>0.16536015095224357</v>
      </c>
      <c r="S172" s="75">
        <f t="shared" si="22"/>
        <v>3.5514850602243221E-2</v>
      </c>
    </row>
    <row r="173" spans="1:19" x14ac:dyDescent="0.25">
      <c r="A173">
        <v>9297</v>
      </c>
      <c r="B173">
        <v>26529</v>
      </c>
      <c r="C173" t="s">
        <v>240</v>
      </c>
      <c r="D173" t="s">
        <v>231</v>
      </c>
      <c r="E173" t="s">
        <v>64</v>
      </c>
      <c r="F173">
        <v>120</v>
      </c>
      <c r="G173" s="6">
        <v>-15275.5</v>
      </c>
      <c r="H173" s="6">
        <v>15275.5</v>
      </c>
      <c r="I173" s="6">
        <f t="shared" si="19"/>
        <v>28005.083333333332</v>
      </c>
      <c r="J173" t="s">
        <v>2125</v>
      </c>
      <c r="K173">
        <v>5</v>
      </c>
      <c r="L173" s="34">
        <f t="shared" si="23"/>
        <v>9.46969696969697E-4</v>
      </c>
      <c r="M173">
        <v>42</v>
      </c>
      <c r="N173">
        <f t="shared" si="24"/>
        <v>3.9772727272727272E-2</v>
      </c>
      <c r="O173" s="72">
        <v>2.3E-2</v>
      </c>
      <c r="P173" s="72">
        <f t="shared" si="20"/>
        <v>2.6954524960323186E-2</v>
      </c>
      <c r="Q173">
        <f t="shared" si="18"/>
        <v>9.1477272727272729E-4</v>
      </c>
      <c r="R173" s="7">
        <f t="shared" si="21"/>
        <v>2.2372255717068242E-2</v>
      </c>
      <c r="S173" s="75">
        <f t="shared" si="22"/>
        <v>8.8980562511066876E-4</v>
      </c>
    </row>
    <row r="174" spans="1:19" x14ac:dyDescent="0.25">
      <c r="A174">
        <v>10511</v>
      </c>
      <c r="B174">
        <v>27565</v>
      </c>
      <c r="C174" t="s">
        <v>554</v>
      </c>
      <c r="D174" t="s">
        <v>603</v>
      </c>
      <c r="E174" t="s">
        <v>94</v>
      </c>
      <c r="F174">
        <v>100</v>
      </c>
      <c r="G174" s="6">
        <v>-7577.87</v>
      </c>
      <c r="H174" s="6">
        <v>7577.87</v>
      </c>
      <c r="I174" s="6">
        <f t="shared" si="19"/>
        <v>13892.761666666665</v>
      </c>
      <c r="J174" t="s">
        <v>2129</v>
      </c>
      <c r="K174">
        <v>6</v>
      </c>
      <c r="L174" s="34">
        <f t="shared" si="23"/>
        <v>1.1363636363636363E-3</v>
      </c>
      <c r="M174">
        <v>42</v>
      </c>
      <c r="N174">
        <f t="shared" si="24"/>
        <v>4.7727272727272722E-2</v>
      </c>
      <c r="O174" s="71">
        <v>0.12</v>
      </c>
      <c r="P174" s="72">
        <f t="shared" si="20"/>
        <v>0.14063230414081662</v>
      </c>
      <c r="Q174">
        <f t="shared" si="18"/>
        <v>5.7272727272727267E-3</v>
      </c>
      <c r="R174" s="7">
        <f t="shared" si="21"/>
        <v>0.1167248124368778</v>
      </c>
      <c r="S174" s="75">
        <f t="shared" si="22"/>
        <v>5.5709569572146211E-3</v>
      </c>
    </row>
    <row r="175" spans="1:19" x14ac:dyDescent="0.25">
      <c r="A175">
        <v>14821</v>
      </c>
      <c r="B175">
        <v>28151</v>
      </c>
      <c r="C175" t="s">
        <v>381</v>
      </c>
      <c r="D175" t="s">
        <v>589</v>
      </c>
      <c r="E175" t="s">
        <v>94</v>
      </c>
      <c r="F175">
        <v>100</v>
      </c>
      <c r="G175" s="6">
        <v>-7539.06</v>
      </c>
      <c r="H175" s="6">
        <v>7539.06</v>
      </c>
      <c r="I175" s="6">
        <f t="shared" si="19"/>
        <v>13821.61</v>
      </c>
      <c r="J175" t="s">
        <v>2129</v>
      </c>
      <c r="K175">
        <v>10</v>
      </c>
      <c r="L175" s="34">
        <f t="shared" si="23"/>
        <v>1.893939393939394E-3</v>
      </c>
      <c r="M175">
        <v>42</v>
      </c>
      <c r="N175">
        <f t="shared" si="24"/>
        <v>7.9545454545454544E-2</v>
      </c>
      <c r="O175" s="71">
        <v>0.12</v>
      </c>
      <c r="P175" s="72">
        <f t="shared" si="20"/>
        <v>0.14063230414081662</v>
      </c>
      <c r="Q175">
        <f t="shared" si="18"/>
        <v>9.5454545454545445E-3</v>
      </c>
      <c r="R175" s="7">
        <f t="shared" si="21"/>
        <v>0.1167248124368778</v>
      </c>
      <c r="S175" s="75">
        <f t="shared" si="22"/>
        <v>9.2849282620243705E-3</v>
      </c>
    </row>
    <row r="176" spans="1:19" x14ac:dyDescent="0.25">
      <c r="A176">
        <v>70918</v>
      </c>
      <c r="B176">
        <v>28388</v>
      </c>
      <c r="C176" t="s">
        <v>628</v>
      </c>
      <c r="D176" t="s">
        <v>629</v>
      </c>
      <c r="E176" t="s">
        <v>94</v>
      </c>
      <c r="F176">
        <v>100</v>
      </c>
      <c r="G176" s="6">
        <v>-7153.16</v>
      </c>
      <c r="H176" s="6">
        <v>7153.16</v>
      </c>
      <c r="I176" s="6">
        <f t="shared" si="19"/>
        <v>13114.126666666665</v>
      </c>
      <c r="J176" t="s">
        <v>2129</v>
      </c>
      <c r="K176">
        <v>933</v>
      </c>
      <c r="L176" s="34">
        <f t="shared" si="23"/>
        <v>0.17670454545454545</v>
      </c>
      <c r="M176">
        <v>42</v>
      </c>
      <c r="N176">
        <f t="shared" si="24"/>
        <v>7.4215909090909085</v>
      </c>
      <c r="O176" s="71">
        <v>0.13</v>
      </c>
      <c r="P176" s="72">
        <f t="shared" si="20"/>
        <v>0.15235166281921803</v>
      </c>
      <c r="Q176">
        <f t="shared" si="18"/>
        <v>0.96480681818181813</v>
      </c>
      <c r="R176" s="7">
        <f t="shared" si="21"/>
        <v>0.12645188013995096</v>
      </c>
      <c r="S176" s="75">
        <f t="shared" si="22"/>
        <v>0.93847412408411324</v>
      </c>
    </row>
    <row r="177" spans="1:22" x14ac:dyDescent="0.25">
      <c r="A177">
        <v>42067</v>
      </c>
      <c r="B177">
        <v>30434</v>
      </c>
      <c r="C177" t="s">
        <v>540</v>
      </c>
      <c r="D177" t="s">
        <v>568</v>
      </c>
      <c r="E177" t="s">
        <v>94</v>
      </c>
      <c r="F177">
        <v>49</v>
      </c>
      <c r="G177" s="6">
        <v>-7759.04</v>
      </c>
      <c r="H177" s="6">
        <v>7759.04</v>
      </c>
      <c r="I177" s="6">
        <f t="shared" si="19"/>
        <v>14224.906666666666</v>
      </c>
      <c r="J177" t="s">
        <v>2129</v>
      </c>
      <c r="K177">
        <v>53</v>
      </c>
      <c r="L177" s="34">
        <f t="shared" si="23"/>
        <v>1.0037878787878788E-2</v>
      </c>
      <c r="M177">
        <v>42</v>
      </c>
      <c r="N177">
        <f t="shared" si="24"/>
        <v>0.42159090909090913</v>
      </c>
      <c r="O177" s="71">
        <v>0.12</v>
      </c>
      <c r="P177" s="72">
        <f t="shared" si="20"/>
        <v>0.14063230414081662</v>
      </c>
      <c r="Q177">
        <f t="shared" si="18"/>
        <v>5.0590909090909096E-2</v>
      </c>
      <c r="R177" s="7">
        <f t="shared" si="21"/>
        <v>0.1167248124368778</v>
      </c>
      <c r="S177" s="75">
        <f t="shared" si="22"/>
        <v>4.9210119788729169E-2</v>
      </c>
    </row>
    <row r="178" spans="1:22" x14ac:dyDescent="0.25">
      <c r="A178">
        <v>56972</v>
      </c>
      <c r="B178">
        <v>30526</v>
      </c>
      <c r="C178" t="s">
        <v>636</v>
      </c>
      <c r="D178" t="s">
        <v>609</v>
      </c>
      <c r="E178" t="s">
        <v>94</v>
      </c>
      <c r="F178">
        <v>100</v>
      </c>
      <c r="G178" s="6">
        <v>-7448.65</v>
      </c>
      <c r="H178" s="6">
        <v>7448.65</v>
      </c>
      <c r="I178" s="6">
        <f t="shared" si="19"/>
        <v>13655.858333333332</v>
      </c>
      <c r="J178" t="s">
        <v>2129</v>
      </c>
      <c r="K178">
        <v>181</v>
      </c>
      <c r="L178" s="34">
        <f t="shared" si="23"/>
        <v>3.4280303030303029E-2</v>
      </c>
      <c r="M178">
        <v>42</v>
      </c>
      <c r="N178">
        <f t="shared" si="24"/>
        <v>1.4397727272727272</v>
      </c>
      <c r="O178" s="71">
        <v>0.12</v>
      </c>
      <c r="P178" s="72">
        <f t="shared" si="20"/>
        <v>0.14063230414081662</v>
      </c>
      <c r="Q178">
        <f t="shared" si="18"/>
        <v>0.17277272727272724</v>
      </c>
      <c r="R178" s="7">
        <f t="shared" si="21"/>
        <v>0.1167248124368778</v>
      </c>
      <c r="S178" s="75">
        <f t="shared" si="22"/>
        <v>0.16805720154264109</v>
      </c>
    </row>
    <row r="179" spans="1:22" x14ac:dyDescent="0.25">
      <c r="A179">
        <v>45500</v>
      </c>
      <c r="B179">
        <v>31792</v>
      </c>
      <c r="C179" t="s">
        <v>629</v>
      </c>
      <c r="D179" t="s">
        <v>636</v>
      </c>
      <c r="E179" t="s">
        <v>94</v>
      </c>
      <c r="F179">
        <v>100</v>
      </c>
      <c r="G179" s="6">
        <v>-7432.11</v>
      </c>
      <c r="H179" s="6">
        <v>7432.11</v>
      </c>
      <c r="I179" s="6">
        <f t="shared" si="19"/>
        <v>13625.534999999998</v>
      </c>
      <c r="J179" t="s">
        <v>2129</v>
      </c>
      <c r="K179">
        <v>74</v>
      </c>
      <c r="L179" s="34">
        <f t="shared" si="23"/>
        <v>1.4015151515151515E-2</v>
      </c>
      <c r="M179">
        <v>42</v>
      </c>
      <c r="N179">
        <f t="shared" si="24"/>
        <v>0.58863636363636362</v>
      </c>
      <c r="O179" s="71">
        <v>0.13</v>
      </c>
      <c r="P179" s="72">
        <f t="shared" si="20"/>
        <v>0.15235166281921803</v>
      </c>
      <c r="Q179">
        <f t="shared" si="18"/>
        <v>7.652272727272727E-2</v>
      </c>
      <c r="R179" s="7">
        <f t="shared" si="21"/>
        <v>0.12645188013995096</v>
      </c>
      <c r="S179" s="75">
        <f t="shared" si="22"/>
        <v>7.4434174900562033E-2</v>
      </c>
    </row>
    <row r="180" spans="1:22" x14ac:dyDescent="0.25">
      <c r="A180">
        <v>43937</v>
      </c>
      <c r="B180">
        <v>31959</v>
      </c>
      <c r="C180" t="s">
        <v>605</v>
      </c>
      <c r="D180" t="s">
        <v>1220</v>
      </c>
      <c r="E180" t="s">
        <v>94</v>
      </c>
      <c r="F180">
        <v>121</v>
      </c>
      <c r="G180" s="6">
        <v>5786.52</v>
      </c>
      <c r="H180" s="6">
        <v>5786.52</v>
      </c>
      <c r="I180" s="6">
        <f t="shared" si="19"/>
        <v>10608.62</v>
      </c>
      <c r="J180" t="s">
        <v>2126</v>
      </c>
      <c r="K180">
        <v>63</v>
      </c>
      <c r="L180" s="34">
        <f t="shared" si="23"/>
        <v>1.1931818181818182E-2</v>
      </c>
      <c r="M180">
        <v>42</v>
      </c>
      <c r="N180">
        <f t="shared" si="24"/>
        <v>0.50113636363636371</v>
      </c>
      <c r="O180" s="71">
        <v>0.16</v>
      </c>
      <c r="P180" s="72">
        <f t="shared" si="20"/>
        <v>0.18750973885442218</v>
      </c>
      <c r="Q180">
        <f t="shared" si="18"/>
        <v>8.0181818181818201E-2</v>
      </c>
      <c r="R180" s="7">
        <f t="shared" si="21"/>
        <v>0.15563308324917041</v>
      </c>
      <c r="S180" s="75">
        <f t="shared" si="22"/>
        <v>7.7993397401004735E-2</v>
      </c>
    </row>
    <row r="181" spans="1:22" x14ac:dyDescent="0.25">
      <c r="A181">
        <v>68585</v>
      </c>
      <c r="B181">
        <v>32594</v>
      </c>
      <c r="C181" t="s">
        <v>423</v>
      </c>
      <c r="D181" t="s">
        <v>628</v>
      </c>
      <c r="E181" t="s">
        <v>94</v>
      </c>
      <c r="F181">
        <v>100</v>
      </c>
      <c r="G181" s="6">
        <v>-7153.08</v>
      </c>
      <c r="H181" s="6">
        <v>7153.08</v>
      </c>
      <c r="I181" s="6">
        <f t="shared" si="19"/>
        <v>13113.98</v>
      </c>
      <c r="J181" t="s">
        <v>2129</v>
      </c>
      <c r="K181">
        <v>438</v>
      </c>
      <c r="L181" s="34">
        <f t="shared" si="23"/>
        <v>8.2954545454545461E-2</v>
      </c>
      <c r="M181">
        <v>42</v>
      </c>
      <c r="N181">
        <f t="shared" si="24"/>
        <v>3.4840909090909093</v>
      </c>
      <c r="O181" s="71">
        <v>0.13</v>
      </c>
      <c r="P181" s="72">
        <f t="shared" si="20"/>
        <v>0.15235166281921803</v>
      </c>
      <c r="Q181">
        <f t="shared" si="18"/>
        <v>0.45293181818181821</v>
      </c>
      <c r="R181" s="7">
        <f t="shared" si="21"/>
        <v>0.12645188013995096</v>
      </c>
      <c r="S181" s="75">
        <f t="shared" si="22"/>
        <v>0.44056984603305643</v>
      </c>
    </row>
    <row r="182" spans="1:22" x14ac:dyDescent="0.25">
      <c r="A182">
        <v>28915</v>
      </c>
      <c r="B182">
        <v>33091</v>
      </c>
      <c r="C182" t="s">
        <v>511</v>
      </c>
      <c r="D182" t="s">
        <v>107</v>
      </c>
      <c r="E182" t="s">
        <v>94</v>
      </c>
      <c r="F182">
        <v>100</v>
      </c>
      <c r="G182" s="6">
        <v>-4767.62</v>
      </c>
      <c r="H182" s="6">
        <v>4767.62</v>
      </c>
      <c r="I182" s="6">
        <f t="shared" si="19"/>
        <v>8740.6366666666654</v>
      </c>
      <c r="J182" t="s">
        <v>2129</v>
      </c>
      <c r="K182">
        <v>23</v>
      </c>
      <c r="L182" s="34">
        <f t="shared" si="23"/>
        <v>4.3560606060606064E-3</v>
      </c>
      <c r="M182">
        <v>42</v>
      </c>
      <c r="N182">
        <f t="shared" si="24"/>
        <v>0.18295454545454548</v>
      </c>
      <c r="O182" s="71">
        <v>0.11</v>
      </c>
      <c r="P182" s="72">
        <f t="shared" si="20"/>
        <v>0.12891294546241525</v>
      </c>
      <c r="Q182">
        <f t="shared" si="18"/>
        <v>2.0125000000000004E-2</v>
      </c>
      <c r="R182" s="7">
        <f t="shared" si="21"/>
        <v>0.10699774473380465</v>
      </c>
      <c r="S182" s="75">
        <f t="shared" si="22"/>
        <v>1.9575723752434718E-2</v>
      </c>
    </row>
    <row r="183" spans="1:22" x14ac:dyDescent="0.25">
      <c r="A183">
        <v>70961</v>
      </c>
      <c r="B183">
        <v>40035</v>
      </c>
      <c r="C183" t="s">
        <v>1280</v>
      </c>
      <c r="D183" t="s">
        <v>962</v>
      </c>
      <c r="E183" t="s">
        <v>94</v>
      </c>
      <c r="F183">
        <v>64</v>
      </c>
      <c r="G183" s="6">
        <v>5702.47</v>
      </c>
      <c r="H183" s="6">
        <v>5702.47</v>
      </c>
      <c r="I183" s="6">
        <f t="shared" si="19"/>
        <v>10454.528333333334</v>
      </c>
      <c r="J183" t="s">
        <v>2126</v>
      </c>
      <c r="K183">
        <v>985</v>
      </c>
      <c r="L183" s="34">
        <f t="shared" si="23"/>
        <v>0.1865530303030303</v>
      </c>
      <c r="M183">
        <v>42</v>
      </c>
      <c r="N183">
        <f t="shared" si="24"/>
        <v>7.8352272727272725</v>
      </c>
      <c r="O183" s="71">
        <v>0.16</v>
      </c>
      <c r="P183" s="72">
        <f t="shared" si="20"/>
        <v>0.18750973885442218</v>
      </c>
      <c r="Q183">
        <f t="shared" si="18"/>
        <v>1.2536363636363637</v>
      </c>
      <c r="R183" s="7">
        <f t="shared" si="21"/>
        <v>0.15563308324917041</v>
      </c>
      <c r="S183" s="75">
        <f t="shared" si="22"/>
        <v>1.219420578412534</v>
      </c>
    </row>
    <row r="184" spans="1:22" x14ac:dyDescent="0.25">
      <c r="A184">
        <v>12687</v>
      </c>
      <c r="B184">
        <v>40424</v>
      </c>
      <c r="C184" t="s">
        <v>530</v>
      </c>
      <c r="D184" t="s">
        <v>380</v>
      </c>
      <c r="E184" t="s">
        <v>94</v>
      </c>
      <c r="F184">
        <v>100</v>
      </c>
      <c r="G184" s="6">
        <v>-7442.22</v>
      </c>
      <c r="H184" s="6">
        <v>7442.22</v>
      </c>
      <c r="I184" s="6">
        <f t="shared" si="19"/>
        <v>13644.07</v>
      </c>
      <c r="J184" t="s">
        <v>2129</v>
      </c>
      <c r="K184">
        <v>8</v>
      </c>
      <c r="L184" s="34">
        <f t="shared" si="23"/>
        <v>1.5151515151515152E-3</v>
      </c>
      <c r="M184">
        <v>42</v>
      </c>
      <c r="N184">
        <f t="shared" si="24"/>
        <v>6.363636363636363E-2</v>
      </c>
      <c r="O184" s="71">
        <v>0.13</v>
      </c>
      <c r="P184" s="72">
        <f t="shared" si="20"/>
        <v>0.15235166281921803</v>
      </c>
      <c r="Q184">
        <f t="shared" si="18"/>
        <v>8.2727272727272719E-3</v>
      </c>
      <c r="R184" s="7">
        <f t="shared" si="21"/>
        <v>0.12645188013995096</v>
      </c>
      <c r="S184" s="75">
        <f t="shared" si="22"/>
        <v>8.0469378270877877E-3</v>
      </c>
    </row>
    <row r="185" spans="1:22" x14ac:dyDescent="0.25">
      <c r="A185">
        <v>69772</v>
      </c>
      <c r="B185">
        <v>43170</v>
      </c>
      <c r="C185" t="s">
        <v>600</v>
      </c>
      <c r="D185" t="s">
        <v>587</v>
      </c>
      <c r="E185" t="s">
        <v>94</v>
      </c>
      <c r="F185">
        <v>84</v>
      </c>
      <c r="G185" s="6">
        <v>-7695.58</v>
      </c>
      <c r="H185" s="6">
        <v>7695.58</v>
      </c>
      <c r="I185" s="6">
        <f t="shared" si="19"/>
        <v>14108.563333333334</v>
      </c>
      <c r="J185" t="s">
        <v>2129</v>
      </c>
      <c r="K185">
        <v>544</v>
      </c>
      <c r="L185" s="34">
        <f t="shared" si="23"/>
        <v>0.10303030303030303</v>
      </c>
      <c r="M185">
        <v>42</v>
      </c>
      <c r="N185">
        <f t="shared" si="24"/>
        <v>4.3272727272727272</v>
      </c>
      <c r="O185" s="71">
        <v>0.12</v>
      </c>
      <c r="P185" s="72">
        <f t="shared" si="20"/>
        <v>0.14063230414081662</v>
      </c>
      <c r="Q185">
        <f t="shared" si="18"/>
        <v>0.51927272727272722</v>
      </c>
      <c r="R185" s="7">
        <f t="shared" si="21"/>
        <v>0.1167248124368778</v>
      </c>
      <c r="S185" s="75">
        <f t="shared" si="22"/>
        <v>0.50510009745412576</v>
      </c>
    </row>
    <row r="186" spans="1:22" x14ac:dyDescent="0.25">
      <c r="A186">
        <v>70360</v>
      </c>
      <c r="B186">
        <v>346262</v>
      </c>
      <c r="C186" t="s">
        <v>588</v>
      </c>
      <c r="D186" t="s">
        <v>484</v>
      </c>
      <c r="E186" t="s">
        <v>70</v>
      </c>
      <c r="F186">
        <v>100</v>
      </c>
      <c r="G186" s="6">
        <v>-7795.89</v>
      </c>
      <c r="H186" s="6">
        <v>7795.89</v>
      </c>
      <c r="I186" s="6">
        <f t="shared" si="19"/>
        <v>14292.465</v>
      </c>
      <c r="J186" t="s">
        <v>2129</v>
      </c>
      <c r="K186">
        <v>646</v>
      </c>
      <c r="L186" s="34">
        <f t="shared" si="23"/>
        <v>0.12234848484848485</v>
      </c>
      <c r="M186">
        <v>42</v>
      </c>
      <c r="N186">
        <f t="shared" si="24"/>
        <v>5.1386363636363637</v>
      </c>
      <c r="O186" s="71">
        <v>0.12</v>
      </c>
      <c r="P186" s="72">
        <f t="shared" si="20"/>
        <v>0.14063230414081662</v>
      </c>
      <c r="Q186">
        <f t="shared" si="18"/>
        <v>0.61663636363636365</v>
      </c>
      <c r="R186" s="7">
        <f t="shared" si="21"/>
        <v>0.1167248124368778</v>
      </c>
      <c r="S186" s="75">
        <f t="shared" si="22"/>
        <v>0.59980636572677426</v>
      </c>
    </row>
    <row r="187" spans="1:22" x14ac:dyDescent="0.25">
      <c r="A187">
        <v>36377</v>
      </c>
      <c r="B187">
        <v>976</v>
      </c>
      <c r="C187" t="s">
        <v>1719</v>
      </c>
      <c r="D187" t="s">
        <v>1131</v>
      </c>
      <c r="E187" t="s">
        <v>94</v>
      </c>
      <c r="F187">
        <v>75</v>
      </c>
      <c r="G187" s="6">
        <v>1758.28</v>
      </c>
      <c r="H187" s="6">
        <v>1758.28</v>
      </c>
      <c r="I187" s="6">
        <f t="shared" si="19"/>
        <v>3223.5133333333333</v>
      </c>
      <c r="J187" t="s">
        <v>2196</v>
      </c>
      <c r="K187">
        <v>34</v>
      </c>
      <c r="L187" s="34">
        <f t="shared" si="23"/>
        <v>6.4393939393939392E-3</v>
      </c>
      <c r="M187">
        <v>36</v>
      </c>
      <c r="N187">
        <f t="shared" si="24"/>
        <v>0.23181818181818181</v>
      </c>
      <c r="O187" s="71">
        <v>1</v>
      </c>
      <c r="P187" s="72">
        <f t="shared" si="20"/>
        <v>1.1719358678401386</v>
      </c>
      <c r="Q187">
        <f t="shared" si="18"/>
        <v>0.23181818181818181</v>
      </c>
      <c r="R187" s="7">
        <f t="shared" si="21"/>
        <v>0.97270677030731501</v>
      </c>
      <c r="S187" s="75">
        <f t="shared" si="22"/>
        <v>0.22549111493487756</v>
      </c>
      <c r="T187" s="75">
        <f>SUM(S187:S200)</f>
        <v>1.9926185580382028</v>
      </c>
      <c r="U187" s="75">
        <f>COUNT(S187:S200)</f>
        <v>14</v>
      </c>
      <c r="V187">
        <v>36</v>
      </c>
    </row>
    <row r="188" spans="1:22" x14ac:dyDescent="0.25">
      <c r="A188">
        <v>50647</v>
      </c>
      <c r="B188">
        <v>11974</v>
      </c>
      <c r="C188" t="s">
        <v>52</v>
      </c>
      <c r="D188" t="s">
        <v>53</v>
      </c>
      <c r="F188">
        <v>130</v>
      </c>
      <c r="G188" s="6">
        <v>-6385.51</v>
      </c>
      <c r="H188" s="6">
        <v>6385.51</v>
      </c>
      <c r="I188" s="6">
        <f t="shared" si="19"/>
        <v>11706.768333333333</v>
      </c>
      <c r="J188" t="s">
        <v>2131</v>
      </c>
      <c r="K188">
        <v>115</v>
      </c>
      <c r="L188" s="34">
        <f t="shared" si="23"/>
        <v>2.1780303030303032E-2</v>
      </c>
      <c r="M188">
        <v>36</v>
      </c>
      <c r="N188">
        <f t="shared" si="24"/>
        <v>0.78409090909090917</v>
      </c>
      <c r="O188" s="73">
        <v>2.7699999999999999E-2</v>
      </c>
      <c r="P188" s="72">
        <f t="shared" si="20"/>
        <v>3.2462623539171835E-2</v>
      </c>
      <c r="Q188">
        <f t="shared" si="18"/>
        <v>2.1719318181818183E-2</v>
      </c>
      <c r="R188" s="7">
        <f t="shared" si="21"/>
        <v>2.6943977537512622E-2</v>
      </c>
      <c r="S188" s="75">
        <f t="shared" si="22"/>
        <v>2.1126527841913309E-2</v>
      </c>
    </row>
    <row r="189" spans="1:22" x14ac:dyDescent="0.25">
      <c r="A189">
        <v>61602</v>
      </c>
      <c r="B189">
        <v>13852</v>
      </c>
      <c r="C189" t="s">
        <v>1707</v>
      </c>
      <c r="D189" t="s">
        <v>1520</v>
      </c>
      <c r="E189" t="s">
        <v>64</v>
      </c>
      <c r="F189">
        <v>120</v>
      </c>
      <c r="G189" s="6">
        <v>6833.46</v>
      </c>
      <c r="H189" s="6">
        <v>6833.46</v>
      </c>
      <c r="I189" s="6">
        <f t="shared" si="19"/>
        <v>12528.01</v>
      </c>
      <c r="J189" t="s">
        <v>2126</v>
      </c>
      <c r="K189">
        <v>233</v>
      </c>
      <c r="L189" s="34">
        <f t="shared" si="23"/>
        <v>4.4128787878787878E-2</v>
      </c>
      <c r="M189">
        <v>36</v>
      </c>
      <c r="N189">
        <f t="shared" si="24"/>
        <v>1.5886363636363636</v>
      </c>
      <c r="O189" s="71">
        <v>0.22</v>
      </c>
      <c r="P189" s="72">
        <f t="shared" si="20"/>
        <v>0.25782589092483049</v>
      </c>
      <c r="Q189">
        <f t="shared" si="18"/>
        <v>0.34949999999999998</v>
      </c>
      <c r="R189" s="7">
        <f t="shared" si="21"/>
        <v>0.2139954894676093</v>
      </c>
      <c r="S189" s="75">
        <f t="shared" si="22"/>
        <v>0.3399610162224066</v>
      </c>
    </row>
    <row r="190" spans="1:22" x14ac:dyDescent="0.25">
      <c r="A190">
        <v>40588</v>
      </c>
      <c r="B190">
        <v>15872</v>
      </c>
      <c r="C190" t="s">
        <v>311</v>
      </c>
      <c r="D190" t="s">
        <v>312</v>
      </c>
      <c r="E190" t="s">
        <v>64</v>
      </c>
      <c r="F190">
        <v>75</v>
      </c>
      <c r="G190" s="6">
        <v>7865.33</v>
      </c>
      <c r="H190" s="6">
        <v>7865.33</v>
      </c>
      <c r="I190" s="6">
        <f t="shared" si="19"/>
        <v>14419.771666666666</v>
      </c>
      <c r="J190" t="s">
        <v>2197</v>
      </c>
      <c r="K190">
        <v>46</v>
      </c>
      <c r="L190" s="34">
        <f t="shared" si="23"/>
        <v>8.7121212121212127E-3</v>
      </c>
      <c r="M190">
        <v>36</v>
      </c>
      <c r="N190">
        <f t="shared" si="24"/>
        <v>0.31363636363636366</v>
      </c>
      <c r="O190" s="71">
        <v>0.19</v>
      </c>
      <c r="P190" s="72">
        <f t="shared" si="20"/>
        <v>0.22266781488962634</v>
      </c>
      <c r="Q190">
        <f t="shared" si="18"/>
        <v>5.9590909090909097E-2</v>
      </c>
      <c r="R190" s="7">
        <f t="shared" si="21"/>
        <v>0.18481428635838984</v>
      </c>
      <c r="S190" s="75">
        <f t="shared" si="22"/>
        <v>5.7964480721495001E-2</v>
      </c>
    </row>
    <row r="191" spans="1:22" x14ac:dyDescent="0.25">
      <c r="A191">
        <v>44092</v>
      </c>
      <c r="B191">
        <v>17521</v>
      </c>
      <c r="C191" t="s">
        <v>316</v>
      </c>
      <c r="D191" t="s">
        <v>317</v>
      </c>
      <c r="E191" t="s">
        <v>94</v>
      </c>
      <c r="F191">
        <v>75</v>
      </c>
      <c r="G191" s="6">
        <v>2141.23</v>
      </c>
      <c r="H191" s="6">
        <v>2141.23</v>
      </c>
      <c r="I191" s="6">
        <f t="shared" si="19"/>
        <v>3925.5883333333331</v>
      </c>
      <c r="J191" t="s">
        <v>2198</v>
      </c>
      <c r="K191">
        <v>65</v>
      </c>
      <c r="L191" s="34">
        <f t="shared" si="23"/>
        <v>1.231060606060606E-2</v>
      </c>
      <c r="M191">
        <v>36</v>
      </c>
      <c r="N191">
        <f t="shared" si="24"/>
        <v>0.44318181818181818</v>
      </c>
      <c r="O191" s="71">
        <v>1</v>
      </c>
      <c r="P191" s="72">
        <f t="shared" si="20"/>
        <v>1.1719358678401386</v>
      </c>
      <c r="Q191">
        <f t="shared" si="18"/>
        <v>0.44318181818181818</v>
      </c>
      <c r="R191" s="7">
        <f t="shared" si="21"/>
        <v>0.97270677030731501</v>
      </c>
      <c r="S191" s="75">
        <f t="shared" si="22"/>
        <v>0.43108595502256003</v>
      </c>
    </row>
    <row r="192" spans="1:22" x14ac:dyDescent="0.25">
      <c r="A192">
        <v>25322</v>
      </c>
      <c r="B192">
        <v>17878</v>
      </c>
      <c r="C192" t="s">
        <v>1520</v>
      </c>
      <c r="D192" t="s">
        <v>840</v>
      </c>
      <c r="E192" t="s">
        <v>70</v>
      </c>
      <c r="F192">
        <v>130</v>
      </c>
      <c r="G192" s="6">
        <v>4333.03</v>
      </c>
      <c r="H192" s="6">
        <v>4333.03</v>
      </c>
      <c r="I192" s="6">
        <f t="shared" si="19"/>
        <v>7943.8883333333324</v>
      </c>
      <c r="J192" t="s">
        <v>2126</v>
      </c>
      <c r="K192">
        <v>18</v>
      </c>
      <c r="L192" s="34">
        <f t="shared" si="23"/>
        <v>3.4090909090909089E-3</v>
      </c>
      <c r="M192">
        <v>36</v>
      </c>
      <c r="N192">
        <f t="shared" si="24"/>
        <v>0.12272727272727273</v>
      </c>
      <c r="O192" s="71">
        <v>0.22</v>
      </c>
      <c r="P192" s="72">
        <f t="shared" si="20"/>
        <v>0.25782589092483049</v>
      </c>
      <c r="Q192">
        <f t="shared" si="18"/>
        <v>2.7E-2</v>
      </c>
      <c r="R192" s="7">
        <f t="shared" si="21"/>
        <v>0.2139954894676093</v>
      </c>
      <c r="S192" s="75">
        <f t="shared" si="22"/>
        <v>2.6263082798297505E-2</v>
      </c>
    </row>
    <row r="193" spans="1:22" x14ac:dyDescent="0.25">
      <c r="A193">
        <v>67877</v>
      </c>
      <c r="B193">
        <v>19091</v>
      </c>
      <c r="C193" t="s">
        <v>319</v>
      </c>
      <c r="D193" t="s">
        <v>311</v>
      </c>
      <c r="E193" t="s">
        <v>64</v>
      </c>
      <c r="F193">
        <v>120</v>
      </c>
      <c r="G193" s="6">
        <v>7865.41</v>
      </c>
      <c r="H193" s="6">
        <v>7865.41</v>
      </c>
      <c r="I193" s="6">
        <f t="shared" si="19"/>
        <v>14419.918333333333</v>
      </c>
      <c r="J193" t="s">
        <v>2197</v>
      </c>
      <c r="K193">
        <v>398</v>
      </c>
      <c r="L193" s="34">
        <f t="shared" si="23"/>
        <v>7.5378787878787878E-2</v>
      </c>
      <c r="M193">
        <v>36</v>
      </c>
      <c r="N193">
        <f t="shared" si="24"/>
        <v>2.7136363636363638</v>
      </c>
      <c r="O193" s="71">
        <v>0.19</v>
      </c>
      <c r="P193" s="72">
        <f t="shared" si="20"/>
        <v>0.22266781488962634</v>
      </c>
      <c r="Q193">
        <f t="shared" si="18"/>
        <v>0.5155909090909091</v>
      </c>
      <c r="R193" s="7">
        <f t="shared" si="21"/>
        <v>0.18481428635838984</v>
      </c>
      <c r="S193" s="75">
        <f t="shared" si="22"/>
        <v>0.50151876798163064</v>
      </c>
    </row>
    <row r="194" spans="1:22" x14ac:dyDescent="0.25">
      <c r="A194">
        <v>20251</v>
      </c>
      <c r="B194">
        <v>19148</v>
      </c>
      <c r="C194" t="s">
        <v>1415</v>
      </c>
      <c r="D194" t="s">
        <v>319</v>
      </c>
      <c r="E194" t="s">
        <v>64</v>
      </c>
      <c r="F194">
        <v>120</v>
      </c>
      <c r="G194" s="6">
        <v>1886.47</v>
      </c>
      <c r="H194" s="6">
        <v>1886.47</v>
      </c>
      <c r="I194" s="6">
        <f t="shared" si="19"/>
        <v>3458.5283333333332</v>
      </c>
      <c r="J194" t="s">
        <v>2126</v>
      </c>
      <c r="K194">
        <v>15</v>
      </c>
      <c r="L194" s="34">
        <f t="shared" si="23"/>
        <v>2.840909090909091E-3</v>
      </c>
      <c r="M194">
        <v>36</v>
      </c>
      <c r="N194">
        <f t="shared" si="24"/>
        <v>0.10227272727272728</v>
      </c>
      <c r="O194" s="71">
        <v>0.22</v>
      </c>
      <c r="P194" s="72">
        <f t="shared" si="20"/>
        <v>0.25782589092483049</v>
      </c>
      <c r="Q194">
        <f t="shared" ref="Q194:Q257" si="25">N194*O194</f>
        <v>2.2500000000000003E-2</v>
      </c>
      <c r="R194" s="7">
        <f t="shared" si="21"/>
        <v>0.2139954894676093</v>
      </c>
      <c r="S194" s="75">
        <f t="shared" si="22"/>
        <v>2.1885902331914588E-2</v>
      </c>
    </row>
    <row r="195" spans="1:22" x14ac:dyDescent="0.25">
      <c r="A195">
        <v>50705</v>
      </c>
      <c r="B195">
        <v>20396</v>
      </c>
      <c r="C195" t="s">
        <v>68</v>
      </c>
      <c r="D195" t="s">
        <v>52</v>
      </c>
      <c r="E195" t="s">
        <v>27</v>
      </c>
      <c r="F195">
        <v>130</v>
      </c>
      <c r="G195" s="6">
        <v>-6385.43</v>
      </c>
      <c r="H195" s="6">
        <v>6385.43</v>
      </c>
      <c r="I195" s="6">
        <f t="shared" ref="I195:I258" si="26">H195*(110/60)</f>
        <v>11706.621666666666</v>
      </c>
      <c r="J195" t="s">
        <v>2131</v>
      </c>
      <c r="K195">
        <v>115</v>
      </c>
      <c r="L195" s="34">
        <f t="shared" si="23"/>
        <v>2.1780303030303032E-2</v>
      </c>
      <c r="M195">
        <v>36</v>
      </c>
      <c r="N195">
        <f t="shared" si="24"/>
        <v>0.78409090909090917</v>
      </c>
      <c r="O195" s="73">
        <v>2.7699999999999999E-2</v>
      </c>
      <c r="P195" s="72">
        <f t="shared" ref="P195:P258" si="27">O195*(1299.63/1108.96)</f>
        <v>3.2462623539171835E-2</v>
      </c>
      <c r="Q195">
        <f t="shared" si="25"/>
        <v>2.1719318181818183E-2</v>
      </c>
      <c r="R195" s="7">
        <f t="shared" ref="R195:R258" si="28">P195*0.83</f>
        <v>2.6943977537512622E-2</v>
      </c>
      <c r="S195" s="75">
        <f t="shared" ref="S195:S258" si="29">N195*R195</f>
        <v>2.1126527841913309E-2</v>
      </c>
    </row>
    <row r="196" spans="1:22" x14ac:dyDescent="0.25">
      <c r="A196">
        <v>47349</v>
      </c>
      <c r="B196">
        <v>23543</v>
      </c>
      <c r="C196" t="s">
        <v>841</v>
      </c>
      <c r="D196" t="s">
        <v>1621</v>
      </c>
      <c r="E196" t="s">
        <v>70</v>
      </c>
      <c r="F196">
        <v>130</v>
      </c>
      <c r="G196" s="6">
        <v>4332.87</v>
      </c>
      <c r="H196" s="6">
        <v>4332.87</v>
      </c>
      <c r="I196" s="6">
        <f t="shared" si="26"/>
        <v>7943.5949999999993</v>
      </c>
      <c r="J196" t="s">
        <v>2126</v>
      </c>
      <c r="K196">
        <v>138</v>
      </c>
      <c r="L196" s="34">
        <f t="shared" si="23"/>
        <v>2.6136363636363635E-2</v>
      </c>
      <c r="M196">
        <v>36</v>
      </c>
      <c r="N196">
        <f t="shared" si="24"/>
        <v>0.94090909090909081</v>
      </c>
      <c r="O196" s="71">
        <v>0.22</v>
      </c>
      <c r="P196" s="72">
        <f t="shared" si="27"/>
        <v>0.25782589092483049</v>
      </c>
      <c r="Q196">
        <f t="shared" si="25"/>
        <v>0.20699999999999999</v>
      </c>
      <c r="R196" s="7">
        <f t="shared" si="28"/>
        <v>0.2139954894676093</v>
      </c>
      <c r="S196" s="75">
        <f t="shared" si="29"/>
        <v>0.20135030145361418</v>
      </c>
    </row>
    <row r="197" spans="1:22" x14ac:dyDescent="0.25">
      <c r="A197">
        <v>37641</v>
      </c>
      <c r="B197">
        <v>23823</v>
      </c>
      <c r="C197" t="s">
        <v>1520</v>
      </c>
      <c r="D197" t="s">
        <v>1380</v>
      </c>
      <c r="E197" t="s">
        <v>64</v>
      </c>
      <c r="F197">
        <v>120</v>
      </c>
      <c r="G197" s="6">
        <v>2500.13</v>
      </c>
      <c r="H197" s="6">
        <v>2500.13</v>
      </c>
      <c r="I197" s="6">
        <f t="shared" si="26"/>
        <v>4583.5716666666667</v>
      </c>
      <c r="J197" t="s">
        <v>2126</v>
      </c>
      <c r="K197">
        <v>37</v>
      </c>
      <c r="L197" s="34">
        <f t="shared" si="23"/>
        <v>7.0075757575757576E-3</v>
      </c>
      <c r="M197">
        <v>36</v>
      </c>
      <c r="N197">
        <f t="shared" si="24"/>
        <v>0.25227272727272726</v>
      </c>
      <c r="O197" s="71">
        <v>0.22</v>
      </c>
      <c r="P197" s="72">
        <f t="shared" si="27"/>
        <v>0.25782589092483049</v>
      </c>
      <c r="Q197">
        <f t="shared" si="25"/>
        <v>5.5500000000000001E-2</v>
      </c>
      <c r="R197" s="7">
        <f t="shared" si="28"/>
        <v>0.2139954894676093</v>
      </c>
      <c r="S197" s="75">
        <f t="shared" si="29"/>
        <v>5.3985225752055978E-2</v>
      </c>
    </row>
    <row r="198" spans="1:22" x14ac:dyDescent="0.25">
      <c r="A198">
        <v>10781</v>
      </c>
      <c r="B198">
        <v>27384</v>
      </c>
      <c r="C198" t="s">
        <v>1131</v>
      </c>
      <c r="D198" t="s">
        <v>316</v>
      </c>
      <c r="E198" t="s">
        <v>94</v>
      </c>
      <c r="F198">
        <v>75</v>
      </c>
      <c r="G198" s="6">
        <v>1758.2</v>
      </c>
      <c r="H198" s="6">
        <v>1758.2</v>
      </c>
      <c r="I198" s="6">
        <f t="shared" si="26"/>
        <v>3223.3666666666668</v>
      </c>
      <c r="J198" t="s">
        <v>2196</v>
      </c>
      <c r="K198">
        <v>6</v>
      </c>
      <c r="L198" s="34">
        <f t="shared" si="23"/>
        <v>1.1363636363636363E-3</v>
      </c>
      <c r="M198">
        <v>36</v>
      </c>
      <c r="N198">
        <f t="shared" si="24"/>
        <v>4.0909090909090909E-2</v>
      </c>
      <c r="O198" s="71">
        <v>1</v>
      </c>
      <c r="P198" s="72">
        <f t="shared" si="27"/>
        <v>1.1719358678401386</v>
      </c>
      <c r="Q198">
        <f t="shared" si="25"/>
        <v>4.0909090909090909E-2</v>
      </c>
      <c r="R198" s="7">
        <f t="shared" si="28"/>
        <v>0.97270677030731501</v>
      </c>
      <c r="S198" s="75">
        <f t="shared" si="29"/>
        <v>3.979254969439016E-2</v>
      </c>
    </row>
    <row r="199" spans="1:22" x14ac:dyDescent="0.25">
      <c r="A199">
        <v>35275</v>
      </c>
      <c r="B199">
        <v>32969</v>
      </c>
      <c r="C199" t="s">
        <v>1707</v>
      </c>
      <c r="D199" t="s">
        <v>1330</v>
      </c>
      <c r="E199" t="s">
        <v>27</v>
      </c>
      <c r="F199">
        <v>84</v>
      </c>
      <c r="G199" s="6">
        <v>-6834.7</v>
      </c>
      <c r="H199" s="6">
        <v>6834.7</v>
      </c>
      <c r="I199" s="6">
        <f t="shared" si="26"/>
        <v>12530.283333333333</v>
      </c>
      <c r="J199" t="s">
        <v>2126</v>
      </c>
      <c r="K199">
        <v>33</v>
      </c>
      <c r="L199" s="34">
        <f t="shared" si="23"/>
        <v>6.2500000000000003E-3</v>
      </c>
      <c r="M199">
        <v>36</v>
      </c>
      <c r="N199">
        <f t="shared" si="24"/>
        <v>0.22500000000000001</v>
      </c>
      <c r="O199" s="71">
        <v>0.22</v>
      </c>
      <c r="P199" s="72">
        <f t="shared" si="27"/>
        <v>0.25782589092483049</v>
      </c>
      <c r="Q199">
        <f t="shared" si="25"/>
        <v>4.9500000000000002E-2</v>
      </c>
      <c r="R199" s="7">
        <f t="shared" si="28"/>
        <v>0.2139954894676093</v>
      </c>
      <c r="S199" s="75">
        <f t="shared" si="29"/>
        <v>4.8148985130212089E-2</v>
      </c>
    </row>
    <row r="200" spans="1:22" x14ac:dyDescent="0.25">
      <c r="A200">
        <v>1779</v>
      </c>
      <c r="B200">
        <v>39597</v>
      </c>
      <c r="C200" t="s">
        <v>840</v>
      </c>
      <c r="D200" t="s">
        <v>841</v>
      </c>
      <c r="E200" t="s">
        <v>70</v>
      </c>
      <c r="F200" s="6">
        <v>130</v>
      </c>
      <c r="G200" s="6">
        <v>4332.95</v>
      </c>
      <c r="H200" s="6">
        <v>4332.95</v>
      </c>
      <c r="I200" s="6">
        <f t="shared" si="26"/>
        <v>7943.7416666666659</v>
      </c>
      <c r="J200" t="s">
        <v>2126</v>
      </c>
      <c r="K200">
        <v>2</v>
      </c>
      <c r="L200" s="34">
        <f t="shared" si="23"/>
        <v>3.7878787878787879E-4</v>
      </c>
      <c r="M200">
        <v>36</v>
      </c>
      <c r="N200">
        <f t="shared" si="24"/>
        <v>1.3636363636363636E-2</v>
      </c>
      <c r="O200" s="71">
        <v>0.22</v>
      </c>
      <c r="P200" s="72">
        <f t="shared" si="27"/>
        <v>0.25782589092483049</v>
      </c>
      <c r="Q200">
        <f t="shared" si="25"/>
        <v>3.0000000000000001E-3</v>
      </c>
      <c r="R200" s="7">
        <f t="shared" si="28"/>
        <v>0.2139954894676093</v>
      </c>
      <c r="S200" s="75">
        <f t="shared" si="29"/>
        <v>2.9181203109219446E-3</v>
      </c>
    </row>
    <row r="201" spans="1:22" x14ac:dyDescent="0.25">
      <c r="A201">
        <v>69233</v>
      </c>
      <c r="B201">
        <v>3395</v>
      </c>
      <c r="C201" t="s">
        <v>280</v>
      </c>
      <c r="D201" t="s">
        <v>281</v>
      </c>
      <c r="E201" t="s">
        <v>94</v>
      </c>
      <c r="F201">
        <v>75</v>
      </c>
      <c r="G201" s="6">
        <v>-3112.9</v>
      </c>
      <c r="H201" s="6">
        <v>3112.9</v>
      </c>
      <c r="I201" s="6">
        <f t="shared" si="26"/>
        <v>5706.9833333333336</v>
      </c>
      <c r="J201" t="s">
        <v>2197</v>
      </c>
      <c r="K201">
        <v>652</v>
      </c>
      <c r="L201" s="34">
        <f t="shared" si="23"/>
        <v>0.12348484848484849</v>
      </c>
      <c r="M201">
        <v>30</v>
      </c>
      <c r="N201">
        <f t="shared" si="24"/>
        <v>3.7045454545454546</v>
      </c>
      <c r="O201" s="71">
        <v>0.56000000000000005</v>
      </c>
      <c r="P201" s="72">
        <f t="shared" si="27"/>
        <v>0.65628408599047772</v>
      </c>
      <c r="Q201">
        <f t="shared" si="25"/>
        <v>2.0745454545454547</v>
      </c>
      <c r="R201" s="7">
        <f t="shared" si="28"/>
        <v>0.54471579137209647</v>
      </c>
      <c r="S201" s="75">
        <f t="shared" si="29"/>
        <v>2.0179244089466302</v>
      </c>
      <c r="T201" s="75">
        <f>SUM(S201:S214)</f>
        <v>11.729959371024123</v>
      </c>
      <c r="U201" s="75">
        <f>COUNT(S201:S214)</f>
        <v>14</v>
      </c>
      <c r="V201">
        <v>30</v>
      </c>
    </row>
    <row r="202" spans="1:22" x14ac:dyDescent="0.25">
      <c r="A202">
        <v>30448</v>
      </c>
      <c r="B202">
        <v>6172</v>
      </c>
      <c r="C202" t="s">
        <v>1621</v>
      </c>
      <c r="D202" t="s">
        <v>1020</v>
      </c>
      <c r="E202" t="s">
        <v>70</v>
      </c>
      <c r="F202" s="6">
        <v>130</v>
      </c>
      <c r="G202" s="6">
        <v>4332.79</v>
      </c>
      <c r="H202" s="6">
        <v>4332.79</v>
      </c>
      <c r="I202" s="6">
        <f t="shared" si="26"/>
        <v>7943.4483333333328</v>
      </c>
      <c r="J202" t="s">
        <v>2126</v>
      </c>
      <c r="K202">
        <v>25</v>
      </c>
      <c r="L202" s="34">
        <f t="shared" si="23"/>
        <v>4.734848484848485E-3</v>
      </c>
      <c r="M202">
        <v>30</v>
      </c>
      <c r="N202">
        <f t="shared" si="24"/>
        <v>0.14204545454545456</v>
      </c>
      <c r="O202" s="71">
        <v>0.22</v>
      </c>
      <c r="P202" s="72">
        <f t="shared" si="27"/>
        <v>0.25782589092483049</v>
      </c>
      <c r="Q202">
        <f t="shared" si="25"/>
        <v>3.125E-2</v>
      </c>
      <c r="R202" s="7">
        <f t="shared" si="28"/>
        <v>0.2139954894676093</v>
      </c>
      <c r="S202" s="75">
        <f t="shared" si="29"/>
        <v>3.0397086572103597E-2</v>
      </c>
    </row>
    <row r="203" spans="1:22" x14ac:dyDescent="0.25">
      <c r="A203">
        <v>45645</v>
      </c>
      <c r="B203">
        <v>10676</v>
      </c>
      <c r="C203" t="s">
        <v>323</v>
      </c>
      <c r="D203" t="s">
        <v>1719</v>
      </c>
      <c r="E203" t="s">
        <v>94</v>
      </c>
      <c r="F203">
        <v>75</v>
      </c>
      <c r="G203" s="6">
        <v>1758.36</v>
      </c>
      <c r="H203" s="6">
        <v>1758.36</v>
      </c>
      <c r="I203" s="6">
        <f t="shared" si="26"/>
        <v>3223.66</v>
      </c>
      <c r="J203" t="s">
        <v>2196</v>
      </c>
      <c r="K203">
        <v>75</v>
      </c>
      <c r="L203" s="34">
        <f t="shared" si="23"/>
        <v>1.4204545454545454E-2</v>
      </c>
      <c r="M203">
        <v>30</v>
      </c>
      <c r="N203">
        <f t="shared" si="24"/>
        <v>0.42613636363636365</v>
      </c>
      <c r="O203" s="71">
        <v>1</v>
      </c>
      <c r="P203" s="72">
        <f t="shared" si="27"/>
        <v>1.1719358678401386</v>
      </c>
      <c r="Q203">
        <f t="shared" si="25"/>
        <v>0.42613636363636365</v>
      </c>
      <c r="R203" s="7">
        <f t="shared" si="28"/>
        <v>0.97270677030731501</v>
      </c>
      <c r="S203" s="75">
        <f t="shared" si="29"/>
        <v>0.41450572598323082</v>
      </c>
    </row>
    <row r="204" spans="1:22" x14ac:dyDescent="0.25">
      <c r="A204">
        <v>31815</v>
      </c>
      <c r="B204">
        <v>14819</v>
      </c>
      <c r="C204" t="s">
        <v>1607</v>
      </c>
      <c r="D204" t="s">
        <v>792</v>
      </c>
      <c r="E204" t="s">
        <v>70</v>
      </c>
      <c r="F204">
        <v>130</v>
      </c>
      <c r="G204" s="6">
        <v>4945.57</v>
      </c>
      <c r="H204" s="6">
        <v>4945.57</v>
      </c>
      <c r="I204" s="6">
        <f t="shared" si="26"/>
        <v>9066.8783333333322</v>
      </c>
      <c r="J204" t="s">
        <v>2126</v>
      </c>
      <c r="K204">
        <v>26</v>
      </c>
      <c r="L204" s="34">
        <f t="shared" si="23"/>
        <v>4.9242424242424239E-3</v>
      </c>
      <c r="M204">
        <v>30</v>
      </c>
      <c r="N204">
        <f t="shared" si="24"/>
        <v>0.14772727272727271</v>
      </c>
      <c r="O204" s="71">
        <v>0.22</v>
      </c>
      <c r="P204" s="72">
        <f t="shared" si="27"/>
        <v>0.25782589092483049</v>
      </c>
      <c r="Q204">
        <f t="shared" si="25"/>
        <v>3.2499999999999994E-2</v>
      </c>
      <c r="R204" s="7">
        <f t="shared" si="28"/>
        <v>0.2139954894676093</v>
      </c>
      <c r="S204" s="75">
        <f t="shared" si="29"/>
        <v>3.1612970034987732E-2</v>
      </c>
    </row>
    <row r="205" spans="1:22" x14ac:dyDescent="0.25">
      <c r="A205">
        <v>30041</v>
      </c>
      <c r="B205">
        <v>20276</v>
      </c>
      <c r="C205" t="s">
        <v>793</v>
      </c>
      <c r="D205" t="s">
        <v>319</v>
      </c>
      <c r="E205" t="s">
        <v>70</v>
      </c>
      <c r="F205">
        <v>130</v>
      </c>
      <c r="G205" s="6">
        <v>4944.41</v>
      </c>
      <c r="H205" s="6">
        <v>4944.41</v>
      </c>
      <c r="I205" s="6">
        <f t="shared" si="26"/>
        <v>9064.7516666666652</v>
      </c>
      <c r="J205" t="s">
        <v>2126</v>
      </c>
      <c r="K205">
        <v>24</v>
      </c>
      <c r="L205" s="34">
        <f t="shared" si="23"/>
        <v>4.5454545454545452E-3</v>
      </c>
      <c r="M205">
        <v>30</v>
      </c>
      <c r="N205">
        <f t="shared" si="24"/>
        <v>0.13636363636363635</v>
      </c>
      <c r="O205" s="71">
        <v>0.22</v>
      </c>
      <c r="P205" s="72">
        <f t="shared" si="27"/>
        <v>0.25782589092483049</v>
      </c>
      <c r="Q205">
        <f t="shared" si="25"/>
        <v>0.03</v>
      </c>
      <c r="R205" s="7">
        <f t="shared" si="28"/>
        <v>0.2139954894676093</v>
      </c>
      <c r="S205" s="75">
        <f t="shared" si="29"/>
        <v>2.9181203109219449E-2</v>
      </c>
    </row>
    <row r="206" spans="1:22" x14ac:dyDescent="0.25">
      <c r="A206">
        <v>55725</v>
      </c>
      <c r="B206">
        <v>22463</v>
      </c>
      <c r="C206" t="s">
        <v>322</v>
      </c>
      <c r="D206" t="s">
        <v>323</v>
      </c>
      <c r="E206" t="s">
        <v>94</v>
      </c>
      <c r="F206">
        <v>75</v>
      </c>
      <c r="G206" s="6">
        <v>3112.3</v>
      </c>
      <c r="H206" s="6">
        <v>3112.3</v>
      </c>
      <c r="I206" s="6">
        <f t="shared" si="26"/>
        <v>5705.8833333333332</v>
      </c>
      <c r="J206" t="s">
        <v>2197</v>
      </c>
      <c r="K206">
        <v>167</v>
      </c>
      <c r="L206" s="34">
        <f t="shared" si="23"/>
        <v>3.1628787878787881E-2</v>
      </c>
      <c r="M206">
        <v>30</v>
      </c>
      <c r="N206">
        <f t="shared" si="24"/>
        <v>0.94886363636363646</v>
      </c>
      <c r="O206" s="71">
        <v>0.56000000000000005</v>
      </c>
      <c r="P206" s="72">
        <f t="shared" si="27"/>
        <v>0.65628408599047772</v>
      </c>
      <c r="Q206">
        <f t="shared" si="25"/>
        <v>0.53136363636363648</v>
      </c>
      <c r="R206" s="7">
        <f t="shared" si="28"/>
        <v>0.54471579137209647</v>
      </c>
      <c r="S206" s="75">
        <f t="shared" si="29"/>
        <v>0.51686100658602341</v>
      </c>
    </row>
    <row r="207" spans="1:22" x14ac:dyDescent="0.25">
      <c r="A207">
        <v>70653</v>
      </c>
      <c r="B207">
        <v>26760</v>
      </c>
      <c r="C207" t="s">
        <v>281</v>
      </c>
      <c r="D207" t="s">
        <v>310</v>
      </c>
      <c r="E207" t="s">
        <v>94</v>
      </c>
      <c r="F207">
        <v>75</v>
      </c>
      <c r="G207" s="6">
        <v>-3113.06</v>
      </c>
      <c r="H207" s="6">
        <v>3113.06</v>
      </c>
      <c r="I207" s="6">
        <f t="shared" si="26"/>
        <v>5707.2766666666666</v>
      </c>
      <c r="J207" t="s">
        <v>2197</v>
      </c>
      <c r="K207">
        <v>751</v>
      </c>
      <c r="L207" s="34">
        <f t="shared" si="23"/>
        <v>0.14223484848484849</v>
      </c>
      <c r="M207">
        <v>30</v>
      </c>
      <c r="N207">
        <f t="shared" si="24"/>
        <v>4.267045454545455</v>
      </c>
      <c r="O207" s="71">
        <v>0.56000000000000005</v>
      </c>
      <c r="P207" s="72">
        <f t="shared" si="27"/>
        <v>0.65628408599047772</v>
      </c>
      <c r="Q207">
        <f t="shared" si="25"/>
        <v>2.3895454545454551</v>
      </c>
      <c r="R207" s="7">
        <f t="shared" si="28"/>
        <v>0.54471579137209647</v>
      </c>
      <c r="S207" s="75">
        <f t="shared" si="29"/>
        <v>2.3243270415934347</v>
      </c>
    </row>
    <row r="208" spans="1:22" x14ac:dyDescent="0.25">
      <c r="A208">
        <v>70041</v>
      </c>
      <c r="B208">
        <v>26770</v>
      </c>
      <c r="C208" t="s">
        <v>327</v>
      </c>
      <c r="D208" t="s">
        <v>280</v>
      </c>
      <c r="E208" t="s">
        <v>94</v>
      </c>
      <c r="F208">
        <v>75</v>
      </c>
      <c r="G208" s="6">
        <v>-3112.82</v>
      </c>
      <c r="H208" s="6">
        <v>3112.82</v>
      </c>
      <c r="I208" s="6">
        <f t="shared" si="26"/>
        <v>5706.836666666667</v>
      </c>
      <c r="J208" t="s">
        <v>2197</v>
      </c>
      <c r="K208">
        <v>609</v>
      </c>
      <c r="L208" s="34">
        <f t="shared" si="23"/>
        <v>0.11534090909090909</v>
      </c>
      <c r="M208">
        <v>30</v>
      </c>
      <c r="N208">
        <f t="shared" si="24"/>
        <v>3.4602272727272729</v>
      </c>
      <c r="O208" s="71">
        <v>0.56000000000000005</v>
      </c>
      <c r="P208" s="72">
        <f t="shared" si="27"/>
        <v>0.65628408599047772</v>
      </c>
      <c r="Q208">
        <f t="shared" si="25"/>
        <v>1.937727272727273</v>
      </c>
      <c r="R208" s="7">
        <f t="shared" si="28"/>
        <v>0.54471579137209647</v>
      </c>
      <c r="S208" s="75">
        <f t="shared" si="29"/>
        <v>1.8848404371909475</v>
      </c>
    </row>
    <row r="209" spans="1:22" x14ac:dyDescent="0.25">
      <c r="A209">
        <v>43604</v>
      </c>
      <c r="B209">
        <v>27414</v>
      </c>
      <c r="C209" t="s">
        <v>322</v>
      </c>
      <c r="D209" t="s">
        <v>328</v>
      </c>
      <c r="E209" t="s">
        <v>94</v>
      </c>
      <c r="F209">
        <v>75</v>
      </c>
      <c r="G209" s="6">
        <v>-3112.38</v>
      </c>
      <c r="H209" s="6">
        <v>3112.38</v>
      </c>
      <c r="I209" s="6">
        <f t="shared" si="26"/>
        <v>5706.03</v>
      </c>
      <c r="J209" t="s">
        <v>2197</v>
      </c>
      <c r="K209">
        <v>75</v>
      </c>
      <c r="L209" s="34">
        <f t="shared" si="23"/>
        <v>1.4204545454545454E-2</v>
      </c>
      <c r="M209">
        <v>30</v>
      </c>
      <c r="N209">
        <f t="shared" si="24"/>
        <v>0.42613636363636365</v>
      </c>
      <c r="O209" s="71">
        <v>0.56000000000000005</v>
      </c>
      <c r="P209" s="72">
        <f t="shared" si="27"/>
        <v>0.65628408599047772</v>
      </c>
      <c r="Q209">
        <f t="shared" si="25"/>
        <v>0.23863636363636367</v>
      </c>
      <c r="R209" s="7">
        <f t="shared" si="28"/>
        <v>0.54471579137209647</v>
      </c>
      <c r="S209" s="75">
        <f t="shared" si="29"/>
        <v>0.23212320655060931</v>
      </c>
    </row>
    <row r="210" spans="1:22" x14ac:dyDescent="0.25">
      <c r="A210">
        <v>61329</v>
      </c>
      <c r="B210">
        <v>30479</v>
      </c>
      <c r="C210" t="s">
        <v>328</v>
      </c>
      <c r="D210" t="s">
        <v>330</v>
      </c>
      <c r="E210" t="s">
        <v>94</v>
      </c>
      <c r="F210">
        <v>75</v>
      </c>
      <c r="G210" s="6">
        <v>-3112.46</v>
      </c>
      <c r="H210" s="6">
        <v>3112.46</v>
      </c>
      <c r="I210" s="6">
        <f t="shared" si="26"/>
        <v>5706.1766666666663</v>
      </c>
      <c r="J210" t="s">
        <v>2197</v>
      </c>
      <c r="K210">
        <v>230</v>
      </c>
      <c r="L210" s="34">
        <f t="shared" si="23"/>
        <v>4.3560606060606064E-2</v>
      </c>
      <c r="M210">
        <v>30</v>
      </c>
      <c r="N210">
        <f t="shared" si="24"/>
        <v>1.3068181818181819</v>
      </c>
      <c r="O210" s="71">
        <v>0.56000000000000005</v>
      </c>
      <c r="P210" s="72">
        <f t="shared" si="27"/>
        <v>0.65628408599047772</v>
      </c>
      <c r="Q210">
        <f t="shared" si="25"/>
        <v>0.73181818181818192</v>
      </c>
      <c r="R210" s="7">
        <f t="shared" si="28"/>
        <v>0.54471579137209647</v>
      </c>
      <c r="S210" s="75">
        <f t="shared" si="29"/>
        <v>0.71184450008853517</v>
      </c>
    </row>
    <row r="211" spans="1:22" x14ac:dyDescent="0.25">
      <c r="A211">
        <v>26628</v>
      </c>
      <c r="B211">
        <v>31304</v>
      </c>
      <c r="C211" t="s">
        <v>1547</v>
      </c>
      <c r="D211" t="s">
        <v>1548</v>
      </c>
      <c r="E211" t="s">
        <v>70</v>
      </c>
      <c r="F211" s="6">
        <v>130</v>
      </c>
      <c r="G211" s="6">
        <v>4945.7299999999996</v>
      </c>
      <c r="H211" s="6">
        <v>4945.7299999999996</v>
      </c>
      <c r="I211" s="6">
        <f t="shared" si="26"/>
        <v>9067.1716666666653</v>
      </c>
      <c r="J211" t="s">
        <v>2126</v>
      </c>
      <c r="K211">
        <v>82</v>
      </c>
      <c r="L211" s="34">
        <f t="shared" si="23"/>
        <v>1.553030303030303E-2</v>
      </c>
      <c r="M211">
        <v>30</v>
      </c>
      <c r="N211">
        <f t="shared" si="24"/>
        <v>0.46590909090909088</v>
      </c>
      <c r="O211" s="71">
        <v>0.22</v>
      </c>
      <c r="P211" s="72">
        <f t="shared" si="27"/>
        <v>0.25782589092483049</v>
      </c>
      <c r="Q211">
        <f t="shared" si="25"/>
        <v>0.10249999999999999</v>
      </c>
      <c r="R211" s="7">
        <f t="shared" si="28"/>
        <v>0.2139954894676093</v>
      </c>
      <c r="S211" s="75">
        <f t="shared" si="29"/>
        <v>9.9702443956499784E-2</v>
      </c>
    </row>
    <row r="212" spans="1:22" x14ac:dyDescent="0.25">
      <c r="A212">
        <v>70954</v>
      </c>
      <c r="B212">
        <v>34747</v>
      </c>
      <c r="C212" t="s">
        <v>333</v>
      </c>
      <c r="D212" t="s">
        <v>327</v>
      </c>
      <c r="E212" t="s">
        <v>94</v>
      </c>
      <c r="F212">
        <v>75</v>
      </c>
      <c r="G212" s="6">
        <v>-3112.74</v>
      </c>
      <c r="H212" s="6">
        <v>3112.74</v>
      </c>
      <c r="I212" s="6">
        <f t="shared" si="26"/>
        <v>5706.69</v>
      </c>
      <c r="J212" t="s">
        <v>2197</v>
      </c>
      <c r="K212" s="8">
        <v>1010</v>
      </c>
      <c r="L212" s="34">
        <f t="shared" si="23"/>
        <v>0.19128787878787878</v>
      </c>
      <c r="M212">
        <v>30</v>
      </c>
      <c r="N212">
        <f t="shared" si="24"/>
        <v>5.7386363636363633</v>
      </c>
      <c r="O212" s="71">
        <v>0.56000000000000005</v>
      </c>
      <c r="P212" s="72">
        <f t="shared" si="27"/>
        <v>0.65628408599047772</v>
      </c>
      <c r="Q212">
        <f t="shared" si="25"/>
        <v>3.2136363636363638</v>
      </c>
      <c r="R212" s="7">
        <f t="shared" si="28"/>
        <v>0.54471579137209647</v>
      </c>
      <c r="S212" s="75">
        <f t="shared" si="29"/>
        <v>3.1259258482148717</v>
      </c>
    </row>
    <row r="213" spans="1:22" x14ac:dyDescent="0.25">
      <c r="A213">
        <v>49075</v>
      </c>
      <c r="B213">
        <v>38027</v>
      </c>
      <c r="C213" t="s">
        <v>330</v>
      </c>
      <c r="D213" t="s">
        <v>333</v>
      </c>
      <c r="E213" t="s">
        <v>94</v>
      </c>
      <c r="F213">
        <v>75</v>
      </c>
      <c r="G213" s="6">
        <v>-3112.58</v>
      </c>
      <c r="H213" s="6">
        <v>3112.58</v>
      </c>
      <c r="I213" s="6">
        <f t="shared" si="26"/>
        <v>5706.3966666666665</v>
      </c>
      <c r="J213" t="s">
        <v>2197</v>
      </c>
      <c r="K213">
        <v>100</v>
      </c>
      <c r="L213" s="34">
        <f t="shared" si="23"/>
        <v>1.893939393939394E-2</v>
      </c>
      <c r="M213">
        <v>30</v>
      </c>
      <c r="N213">
        <f t="shared" si="24"/>
        <v>0.56818181818181823</v>
      </c>
      <c r="O213" s="71">
        <v>0.56000000000000005</v>
      </c>
      <c r="P213" s="72">
        <f t="shared" si="27"/>
        <v>0.65628408599047772</v>
      </c>
      <c r="Q213">
        <f t="shared" si="25"/>
        <v>0.31818181818181823</v>
      </c>
      <c r="R213" s="7">
        <f t="shared" si="28"/>
        <v>0.54471579137209647</v>
      </c>
      <c r="S213" s="75">
        <f t="shared" si="29"/>
        <v>0.30949760873414572</v>
      </c>
    </row>
    <row r="214" spans="1:22" x14ac:dyDescent="0.25">
      <c r="A214">
        <v>350</v>
      </c>
      <c r="B214">
        <v>42435</v>
      </c>
      <c r="C214" t="s">
        <v>792</v>
      </c>
      <c r="D214" t="s">
        <v>793</v>
      </c>
      <c r="E214" t="s">
        <v>70</v>
      </c>
      <c r="F214">
        <v>130</v>
      </c>
      <c r="G214" s="6">
        <v>4945.49</v>
      </c>
      <c r="H214" s="6">
        <v>4945.49</v>
      </c>
      <c r="I214" s="6">
        <f t="shared" si="26"/>
        <v>9066.7316666666666</v>
      </c>
      <c r="J214" t="s">
        <v>2126</v>
      </c>
      <c r="K214">
        <v>1</v>
      </c>
      <c r="L214" s="34">
        <f t="shared" si="23"/>
        <v>1.8939393939393939E-4</v>
      </c>
      <c r="M214">
        <v>30</v>
      </c>
      <c r="N214">
        <f t="shared" si="24"/>
        <v>5.681818181818182E-3</v>
      </c>
      <c r="O214" s="71">
        <v>0.22</v>
      </c>
      <c r="P214" s="72">
        <f t="shared" si="27"/>
        <v>0.25782589092483049</v>
      </c>
      <c r="Q214">
        <f t="shared" si="25"/>
        <v>1.25E-3</v>
      </c>
      <c r="R214" s="7">
        <f t="shared" si="28"/>
        <v>0.2139954894676093</v>
      </c>
      <c r="S214" s="75">
        <f t="shared" si="29"/>
        <v>1.2158834628841438E-3</v>
      </c>
    </row>
    <row r="215" spans="1:22" x14ac:dyDescent="0.25">
      <c r="A215">
        <v>12083</v>
      </c>
      <c r="B215">
        <v>961</v>
      </c>
      <c r="C215" t="s">
        <v>273</v>
      </c>
      <c r="D215" t="s">
        <v>274</v>
      </c>
      <c r="E215" t="s">
        <v>94</v>
      </c>
      <c r="F215">
        <v>75</v>
      </c>
      <c r="G215" s="6">
        <v>3189.59</v>
      </c>
      <c r="H215" s="6">
        <v>3189.59</v>
      </c>
      <c r="I215" s="6">
        <f t="shared" si="26"/>
        <v>5847.5816666666669</v>
      </c>
      <c r="J215" t="s">
        <v>2197</v>
      </c>
      <c r="K215">
        <v>7</v>
      </c>
      <c r="L215" s="34">
        <f t="shared" si="23"/>
        <v>1.3257575757575758E-3</v>
      </c>
      <c r="M215">
        <v>24</v>
      </c>
      <c r="N215">
        <f t="shared" si="24"/>
        <v>3.1818181818181822E-2</v>
      </c>
      <c r="O215" s="71">
        <v>0.56999999999999995</v>
      </c>
      <c r="P215" s="72">
        <f t="shared" si="27"/>
        <v>0.66800344466887895</v>
      </c>
      <c r="Q215">
        <f t="shared" si="25"/>
        <v>1.8136363636363638E-2</v>
      </c>
      <c r="R215" s="7">
        <f t="shared" si="28"/>
        <v>0.55444285907516955</v>
      </c>
      <c r="S215" s="75">
        <f t="shared" si="29"/>
        <v>1.7641363697846305E-2</v>
      </c>
      <c r="T215" s="75">
        <f>SUM(S215:S263)</f>
        <v>25.044811782431697</v>
      </c>
      <c r="U215" s="75">
        <f>COUNT(S215:S263)</f>
        <v>49</v>
      </c>
      <c r="V215">
        <v>24</v>
      </c>
    </row>
    <row r="216" spans="1:22" x14ac:dyDescent="0.25">
      <c r="A216">
        <v>15571</v>
      </c>
      <c r="B216">
        <v>2942</v>
      </c>
      <c r="C216" t="s">
        <v>276</v>
      </c>
      <c r="D216" t="s">
        <v>277</v>
      </c>
      <c r="E216" t="s">
        <v>94</v>
      </c>
      <c r="F216">
        <v>75</v>
      </c>
      <c r="G216" s="6">
        <v>-2895.55</v>
      </c>
      <c r="H216" s="6">
        <v>2895.55</v>
      </c>
      <c r="I216" s="6">
        <f t="shared" si="26"/>
        <v>5308.5083333333332</v>
      </c>
      <c r="J216" t="s">
        <v>2197</v>
      </c>
      <c r="K216">
        <v>10</v>
      </c>
      <c r="L216" s="34">
        <f t="shared" si="23"/>
        <v>1.893939393939394E-3</v>
      </c>
      <c r="M216">
        <v>24</v>
      </c>
      <c r="N216">
        <f t="shared" si="24"/>
        <v>4.5454545454545456E-2</v>
      </c>
      <c r="O216" s="71">
        <v>0.53</v>
      </c>
      <c r="P216" s="72">
        <f t="shared" si="27"/>
        <v>0.62112600995527345</v>
      </c>
      <c r="Q216">
        <f t="shared" si="25"/>
        <v>2.4090909090909093E-2</v>
      </c>
      <c r="R216" s="7">
        <f t="shared" si="28"/>
        <v>0.5155345882628769</v>
      </c>
      <c r="S216" s="75">
        <f t="shared" si="29"/>
        <v>2.3433390375585315E-2</v>
      </c>
    </row>
    <row r="217" spans="1:22" x14ac:dyDescent="0.25">
      <c r="A217">
        <v>67594</v>
      </c>
      <c r="B217">
        <v>2971</v>
      </c>
      <c r="C217" t="s">
        <v>278</v>
      </c>
      <c r="D217" t="s">
        <v>279</v>
      </c>
      <c r="E217" t="s">
        <v>94</v>
      </c>
      <c r="F217">
        <v>75</v>
      </c>
      <c r="G217" s="6">
        <v>3426.84</v>
      </c>
      <c r="H217" s="6">
        <v>3426.84</v>
      </c>
      <c r="I217" s="6">
        <f t="shared" si="26"/>
        <v>6282.54</v>
      </c>
      <c r="J217" t="s">
        <v>2197</v>
      </c>
      <c r="K217">
        <v>389</v>
      </c>
      <c r="L217" s="34">
        <f t="shared" si="23"/>
        <v>7.367424242424242E-2</v>
      </c>
      <c r="M217">
        <v>24</v>
      </c>
      <c r="N217">
        <f t="shared" si="24"/>
        <v>1.7681818181818181</v>
      </c>
      <c r="O217" s="71">
        <v>0.51</v>
      </c>
      <c r="P217" s="72">
        <f t="shared" si="27"/>
        <v>0.59768729259847064</v>
      </c>
      <c r="Q217">
        <f t="shared" si="25"/>
        <v>0.90177272727272728</v>
      </c>
      <c r="R217" s="7">
        <f t="shared" si="28"/>
        <v>0.49608045285673064</v>
      </c>
      <c r="S217" s="75">
        <f t="shared" si="29"/>
        <v>0.87716043709667368</v>
      </c>
    </row>
    <row r="218" spans="1:22" x14ac:dyDescent="0.25">
      <c r="A218">
        <v>16939</v>
      </c>
      <c r="B218">
        <v>3465</v>
      </c>
      <c r="C218" t="s">
        <v>279</v>
      </c>
      <c r="D218" t="s">
        <v>282</v>
      </c>
      <c r="E218" t="s">
        <v>94</v>
      </c>
      <c r="F218">
        <v>75</v>
      </c>
      <c r="G218" s="6">
        <v>3426.77</v>
      </c>
      <c r="H218" s="6">
        <v>3426.77</v>
      </c>
      <c r="I218" s="6">
        <f t="shared" si="26"/>
        <v>6282.411666666666</v>
      </c>
      <c r="J218" t="s">
        <v>2197</v>
      </c>
      <c r="K218">
        <v>12</v>
      </c>
      <c r="L218" s="34">
        <f t="shared" si="23"/>
        <v>2.2727272727272726E-3</v>
      </c>
      <c r="M218">
        <v>24</v>
      </c>
      <c r="N218">
        <f t="shared" si="24"/>
        <v>5.4545454545454543E-2</v>
      </c>
      <c r="O218" s="71">
        <v>0.51</v>
      </c>
      <c r="P218" s="72">
        <f t="shared" si="27"/>
        <v>0.59768729259847064</v>
      </c>
      <c r="Q218">
        <f t="shared" si="25"/>
        <v>2.7818181818181818E-2</v>
      </c>
      <c r="R218" s="7">
        <f t="shared" si="28"/>
        <v>0.49608045285673064</v>
      </c>
      <c r="S218" s="75">
        <f t="shared" si="29"/>
        <v>2.7058933792185307E-2</v>
      </c>
    </row>
    <row r="219" spans="1:22" x14ac:dyDescent="0.25">
      <c r="A219">
        <v>5698</v>
      </c>
      <c r="B219">
        <v>4502</v>
      </c>
      <c r="C219" t="s">
        <v>283</v>
      </c>
      <c r="D219" t="s">
        <v>284</v>
      </c>
      <c r="E219" t="s">
        <v>94</v>
      </c>
      <c r="F219">
        <v>75</v>
      </c>
      <c r="G219" s="6">
        <v>-3989.97</v>
      </c>
      <c r="H219" s="6">
        <v>3989.97</v>
      </c>
      <c r="I219" s="6">
        <f t="shared" si="26"/>
        <v>7314.9449999999997</v>
      </c>
      <c r="J219" t="s">
        <v>2197</v>
      </c>
      <c r="K219">
        <v>4</v>
      </c>
      <c r="L219" s="34">
        <f t="shared" si="23"/>
        <v>7.5757575757575758E-4</v>
      </c>
      <c r="M219">
        <v>24</v>
      </c>
      <c r="N219">
        <f t="shared" si="24"/>
        <v>1.8181818181818181E-2</v>
      </c>
      <c r="O219" s="71">
        <v>0.35</v>
      </c>
      <c r="P219" s="72">
        <f t="shared" si="27"/>
        <v>0.41017755374404846</v>
      </c>
      <c r="Q219">
        <f t="shared" si="25"/>
        <v>6.363636363636363E-3</v>
      </c>
      <c r="R219" s="7">
        <f t="shared" si="28"/>
        <v>0.34044736960756022</v>
      </c>
      <c r="S219" s="75">
        <f t="shared" si="29"/>
        <v>6.1899521746829125E-3</v>
      </c>
    </row>
    <row r="220" spans="1:22" x14ac:dyDescent="0.25">
      <c r="A220">
        <v>33308</v>
      </c>
      <c r="B220">
        <v>5793</v>
      </c>
      <c r="C220" t="s">
        <v>277</v>
      </c>
      <c r="D220" t="s">
        <v>287</v>
      </c>
      <c r="E220" t="s">
        <v>94</v>
      </c>
      <c r="F220">
        <v>85</v>
      </c>
      <c r="G220" s="6">
        <v>-3881.29</v>
      </c>
      <c r="H220" s="6">
        <v>3881.29</v>
      </c>
      <c r="I220" s="6">
        <f t="shared" si="26"/>
        <v>7115.6983333333328</v>
      </c>
      <c r="J220" t="s">
        <v>2197</v>
      </c>
      <c r="K220">
        <v>29</v>
      </c>
      <c r="L220" s="34">
        <f t="shared" si="23"/>
        <v>5.4924242424242422E-3</v>
      </c>
      <c r="M220">
        <v>24</v>
      </c>
      <c r="N220">
        <f t="shared" si="24"/>
        <v>0.13181818181818181</v>
      </c>
      <c r="O220" s="71">
        <v>0.39</v>
      </c>
      <c r="P220" s="72">
        <f t="shared" si="27"/>
        <v>0.45705498845765408</v>
      </c>
      <c r="Q220">
        <f t="shared" si="25"/>
        <v>5.1409090909090904E-2</v>
      </c>
      <c r="R220" s="7">
        <f t="shared" si="28"/>
        <v>0.37935564041985287</v>
      </c>
      <c r="S220" s="75">
        <f t="shared" si="29"/>
        <v>5.0005970782616968E-2</v>
      </c>
    </row>
    <row r="221" spans="1:22" x14ac:dyDescent="0.25">
      <c r="A221">
        <v>70245</v>
      </c>
      <c r="B221">
        <v>5964</v>
      </c>
      <c r="C221" t="s">
        <v>284</v>
      </c>
      <c r="D221" t="s">
        <v>288</v>
      </c>
      <c r="E221" t="s">
        <v>94</v>
      </c>
      <c r="F221">
        <v>75</v>
      </c>
      <c r="G221" s="6">
        <v>-4033.54</v>
      </c>
      <c r="H221" s="6">
        <v>4033.54</v>
      </c>
      <c r="I221" s="6">
        <f t="shared" si="26"/>
        <v>7394.8233333333328</v>
      </c>
      <c r="J221" t="s">
        <v>2197</v>
      </c>
      <c r="K221">
        <v>613</v>
      </c>
      <c r="L221" s="34">
        <f t="shared" si="23"/>
        <v>0.11609848484848485</v>
      </c>
      <c r="M221">
        <v>24</v>
      </c>
      <c r="N221">
        <f t="shared" si="24"/>
        <v>2.7863636363636366</v>
      </c>
      <c r="O221" s="71">
        <v>0.35</v>
      </c>
      <c r="P221" s="72">
        <f t="shared" si="27"/>
        <v>0.41017755374404846</v>
      </c>
      <c r="Q221">
        <f t="shared" si="25"/>
        <v>0.97522727272727272</v>
      </c>
      <c r="R221" s="7">
        <f t="shared" si="28"/>
        <v>0.34044736960756022</v>
      </c>
      <c r="S221" s="75">
        <f t="shared" si="29"/>
        <v>0.94861017077015652</v>
      </c>
    </row>
    <row r="222" spans="1:22" x14ac:dyDescent="0.25">
      <c r="A222">
        <v>69713</v>
      </c>
      <c r="B222">
        <v>6079</v>
      </c>
      <c r="C222" t="s">
        <v>289</v>
      </c>
      <c r="D222" t="s">
        <v>290</v>
      </c>
      <c r="E222" t="s">
        <v>94</v>
      </c>
      <c r="F222">
        <v>75</v>
      </c>
      <c r="G222" s="6">
        <v>-2801.41</v>
      </c>
      <c r="H222" s="6">
        <v>2801.41</v>
      </c>
      <c r="I222" s="6">
        <f t="shared" si="26"/>
        <v>5135.9183333333331</v>
      </c>
      <c r="J222" t="s">
        <v>2197</v>
      </c>
      <c r="K222">
        <v>532</v>
      </c>
      <c r="L222" s="34">
        <f t="shared" si="23"/>
        <v>0.10075757575757575</v>
      </c>
      <c r="M222">
        <v>24</v>
      </c>
      <c r="N222">
        <f t="shared" si="24"/>
        <v>2.418181818181818</v>
      </c>
      <c r="O222" s="71">
        <v>0.54</v>
      </c>
      <c r="P222" s="72">
        <f t="shared" si="27"/>
        <v>0.63284536863367491</v>
      </c>
      <c r="Q222">
        <f t="shared" si="25"/>
        <v>1.3058181818181818</v>
      </c>
      <c r="R222" s="7">
        <f t="shared" si="28"/>
        <v>0.5252616559659502</v>
      </c>
      <c r="S222" s="75">
        <f t="shared" si="29"/>
        <v>1.2701781862449339</v>
      </c>
    </row>
    <row r="223" spans="1:22" x14ac:dyDescent="0.25">
      <c r="A223">
        <v>67792</v>
      </c>
      <c r="B223">
        <v>6596</v>
      </c>
      <c r="C223" t="s">
        <v>291</v>
      </c>
      <c r="D223" t="s">
        <v>292</v>
      </c>
      <c r="E223" t="s">
        <v>94</v>
      </c>
      <c r="F223">
        <v>100</v>
      </c>
      <c r="G223" s="6">
        <v>-3052.53</v>
      </c>
      <c r="H223" s="6">
        <v>3052.53</v>
      </c>
      <c r="I223" s="6">
        <f t="shared" si="26"/>
        <v>5596.3050000000003</v>
      </c>
      <c r="J223" t="s">
        <v>2197</v>
      </c>
      <c r="K223">
        <v>394</v>
      </c>
      <c r="L223" s="34">
        <f t="shared" si="23"/>
        <v>7.4621212121212116E-2</v>
      </c>
      <c r="M223">
        <v>24</v>
      </c>
      <c r="N223">
        <f t="shared" si="24"/>
        <v>1.7909090909090908</v>
      </c>
      <c r="O223" s="71">
        <v>0.54</v>
      </c>
      <c r="P223" s="72">
        <f t="shared" si="27"/>
        <v>0.63284536863367491</v>
      </c>
      <c r="Q223">
        <f t="shared" si="25"/>
        <v>0.96709090909090911</v>
      </c>
      <c r="R223" s="7">
        <f t="shared" si="28"/>
        <v>0.5252616559659502</v>
      </c>
      <c r="S223" s="75">
        <f t="shared" si="29"/>
        <v>0.94069587477538352</v>
      </c>
    </row>
    <row r="224" spans="1:22" x14ac:dyDescent="0.25">
      <c r="A224">
        <v>66240</v>
      </c>
      <c r="B224">
        <v>7006</v>
      </c>
      <c r="C224" t="s">
        <v>293</v>
      </c>
      <c r="D224" t="s">
        <v>294</v>
      </c>
      <c r="E224" t="s">
        <v>94</v>
      </c>
      <c r="F224">
        <v>75</v>
      </c>
      <c r="G224" s="6">
        <v>-3052.37</v>
      </c>
      <c r="H224" s="6">
        <v>3052.37</v>
      </c>
      <c r="I224" s="6">
        <f t="shared" si="26"/>
        <v>5596.0116666666663</v>
      </c>
      <c r="J224" t="s">
        <v>2197</v>
      </c>
      <c r="K224">
        <v>331</v>
      </c>
      <c r="L224" s="34">
        <f t="shared" si="23"/>
        <v>6.2689393939393934E-2</v>
      </c>
      <c r="M224">
        <v>24</v>
      </c>
      <c r="N224">
        <f t="shared" si="24"/>
        <v>1.5045454545454544</v>
      </c>
      <c r="O224" s="71">
        <v>0.54</v>
      </c>
      <c r="P224" s="72">
        <f t="shared" si="27"/>
        <v>0.63284536863367491</v>
      </c>
      <c r="Q224">
        <f t="shared" si="25"/>
        <v>0.81245454545454543</v>
      </c>
      <c r="R224" s="7">
        <f t="shared" si="28"/>
        <v>0.5252616559659502</v>
      </c>
      <c r="S224" s="75">
        <f t="shared" si="29"/>
        <v>0.79028003693058868</v>
      </c>
    </row>
    <row r="225" spans="1:19" x14ac:dyDescent="0.25">
      <c r="A225">
        <v>70962</v>
      </c>
      <c r="B225">
        <v>7091</v>
      </c>
      <c r="C225" t="s">
        <v>295</v>
      </c>
      <c r="D225" t="s">
        <v>296</v>
      </c>
      <c r="E225" t="s">
        <v>94</v>
      </c>
      <c r="F225">
        <v>75</v>
      </c>
      <c r="G225" s="6">
        <v>3426.45</v>
      </c>
      <c r="H225" s="6">
        <v>3426.45</v>
      </c>
      <c r="I225" s="6">
        <f t="shared" si="26"/>
        <v>6281.8249999999998</v>
      </c>
      <c r="J225" t="s">
        <v>2197</v>
      </c>
      <c r="K225">
        <v>986</v>
      </c>
      <c r="L225" s="34">
        <f t="shared" si="23"/>
        <v>0.18674242424242424</v>
      </c>
      <c r="M225">
        <v>24</v>
      </c>
      <c r="N225">
        <f t="shared" si="24"/>
        <v>4.4818181818181815</v>
      </c>
      <c r="O225" s="71">
        <v>0.51</v>
      </c>
      <c r="P225" s="72">
        <f t="shared" si="27"/>
        <v>0.59768729259847064</v>
      </c>
      <c r="Q225">
        <f t="shared" si="25"/>
        <v>2.2857272727272724</v>
      </c>
      <c r="R225" s="7">
        <f t="shared" si="28"/>
        <v>0.49608045285673064</v>
      </c>
      <c r="S225" s="75">
        <f t="shared" si="29"/>
        <v>2.2233423932578926</v>
      </c>
    </row>
    <row r="226" spans="1:19" x14ac:dyDescent="0.25">
      <c r="A226">
        <v>69287</v>
      </c>
      <c r="B226">
        <v>7680</v>
      </c>
      <c r="C226" t="s">
        <v>297</v>
      </c>
      <c r="D226" t="s">
        <v>298</v>
      </c>
      <c r="E226" t="s">
        <v>94</v>
      </c>
      <c r="F226">
        <v>75</v>
      </c>
      <c r="G226" s="6">
        <v>-3679.8</v>
      </c>
      <c r="H226" s="6">
        <v>3679.8</v>
      </c>
      <c r="I226" s="6">
        <f t="shared" si="26"/>
        <v>6746.3</v>
      </c>
      <c r="J226" t="s">
        <v>2197</v>
      </c>
      <c r="K226">
        <v>490</v>
      </c>
      <c r="L226" s="34">
        <f t="shared" si="23"/>
        <v>9.2803030303030304E-2</v>
      </c>
      <c r="M226">
        <v>24</v>
      </c>
      <c r="N226">
        <f t="shared" si="24"/>
        <v>2.2272727272727275</v>
      </c>
      <c r="O226" s="71">
        <v>0.38</v>
      </c>
      <c r="P226" s="72">
        <f t="shared" si="27"/>
        <v>0.44533562977925267</v>
      </c>
      <c r="Q226">
        <f t="shared" si="25"/>
        <v>0.84636363636363643</v>
      </c>
      <c r="R226" s="7">
        <f t="shared" si="28"/>
        <v>0.36962857271677968</v>
      </c>
      <c r="S226" s="75">
        <f t="shared" si="29"/>
        <v>0.82326363923282753</v>
      </c>
    </row>
    <row r="227" spans="1:19" x14ac:dyDescent="0.25">
      <c r="A227">
        <v>39879</v>
      </c>
      <c r="B227">
        <v>10346</v>
      </c>
      <c r="C227" t="s">
        <v>299</v>
      </c>
      <c r="D227" t="s">
        <v>300</v>
      </c>
      <c r="E227" t="s">
        <v>94</v>
      </c>
      <c r="F227">
        <v>75</v>
      </c>
      <c r="G227" s="6">
        <v>-4739.74</v>
      </c>
      <c r="H227" s="6">
        <v>4739.74</v>
      </c>
      <c r="I227" s="6">
        <f t="shared" si="26"/>
        <v>8689.5233333333326</v>
      </c>
      <c r="J227" t="s">
        <v>2197</v>
      </c>
      <c r="K227">
        <v>44</v>
      </c>
      <c r="L227" s="34">
        <f t="shared" si="23"/>
        <v>8.3333333333333332E-3</v>
      </c>
      <c r="M227">
        <v>24</v>
      </c>
      <c r="N227">
        <f t="shared" si="24"/>
        <v>0.2</v>
      </c>
      <c r="O227" s="71">
        <v>0.3</v>
      </c>
      <c r="P227" s="72">
        <f t="shared" si="27"/>
        <v>0.35158076035204155</v>
      </c>
      <c r="Q227">
        <f t="shared" si="25"/>
        <v>0.06</v>
      </c>
      <c r="R227" s="7">
        <f t="shared" si="28"/>
        <v>0.2918120310921945</v>
      </c>
      <c r="S227" s="75">
        <f t="shared" si="29"/>
        <v>5.8362406218438904E-2</v>
      </c>
    </row>
    <row r="228" spans="1:19" x14ac:dyDescent="0.25">
      <c r="A228">
        <v>70260</v>
      </c>
      <c r="B228">
        <v>11654</v>
      </c>
      <c r="C228" t="s">
        <v>303</v>
      </c>
      <c r="D228" t="s">
        <v>304</v>
      </c>
      <c r="E228" t="s">
        <v>94</v>
      </c>
      <c r="F228">
        <v>75</v>
      </c>
      <c r="G228" s="6">
        <v>3190.71</v>
      </c>
      <c r="H228" s="6">
        <v>3190.71</v>
      </c>
      <c r="I228" s="6">
        <f t="shared" si="26"/>
        <v>5849.6350000000002</v>
      </c>
      <c r="J228" t="s">
        <v>2197</v>
      </c>
      <c r="K228">
        <v>618</v>
      </c>
      <c r="L228" s="34">
        <f t="shared" si="23"/>
        <v>0.11704545454545455</v>
      </c>
      <c r="M228">
        <v>24</v>
      </c>
      <c r="N228">
        <f t="shared" si="24"/>
        <v>2.8090909090909091</v>
      </c>
      <c r="O228" s="71">
        <v>0.56999999999999995</v>
      </c>
      <c r="P228" s="72">
        <f t="shared" si="27"/>
        <v>0.66800344466887895</v>
      </c>
      <c r="Q228">
        <f t="shared" si="25"/>
        <v>1.601181818181818</v>
      </c>
      <c r="R228" s="7">
        <f t="shared" si="28"/>
        <v>0.55444285907516955</v>
      </c>
      <c r="S228" s="75">
        <f t="shared" si="29"/>
        <v>1.5574803950384308</v>
      </c>
    </row>
    <row r="229" spans="1:19" x14ac:dyDescent="0.25">
      <c r="A229">
        <v>28593</v>
      </c>
      <c r="B229">
        <v>12096</v>
      </c>
      <c r="C229" t="s">
        <v>305</v>
      </c>
      <c r="D229" t="s">
        <v>293</v>
      </c>
      <c r="E229" t="s">
        <v>94</v>
      </c>
      <c r="F229">
        <v>99</v>
      </c>
      <c r="G229" s="6">
        <v>-3003.83</v>
      </c>
      <c r="H229" s="6">
        <v>3003.83</v>
      </c>
      <c r="I229" s="6">
        <f t="shared" si="26"/>
        <v>5507.0216666666665</v>
      </c>
      <c r="J229" t="s">
        <v>2197</v>
      </c>
      <c r="K229">
        <v>22</v>
      </c>
      <c r="L229" s="34">
        <f t="shared" si="23"/>
        <v>4.1666666666666666E-3</v>
      </c>
      <c r="M229">
        <v>24</v>
      </c>
      <c r="N229">
        <f t="shared" si="24"/>
        <v>0.1</v>
      </c>
      <c r="O229" s="71">
        <v>0.55000000000000004</v>
      </c>
      <c r="P229" s="72">
        <f t="shared" si="27"/>
        <v>0.64456472731207626</v>
      </c>
      <c r="Q229">
        <f t="shared" si="25"/>
        <v>5.5000000000000007E-2</v>
      </c>
      <c r="R229" s="7">
        <f t="shared" si="28"/>
        <v>0.53498872366902328</v>
      </c>
      <c r="S229" s="75">
        <f t="shared" si="29"/>
        <v>5.3498872366902331E-2</v>
      </c>
    </row>
    <row r="230" spans="1:19" x14ac:dyDescent="0.25">
      <c r="A230">
        <v>33023</v>
      </c>
      <c r="B230">
        <v>12099</v>
      </c>
      <c r="C230" t="s">
        <v>294</v>
      </c>
      <c r="D230" t="s">
        <v>291</v>
      </c>
      <c r="E230" t="s">
        <v>94</v>
      </c>
      <c r="F230">
        <v>75</v>
      </c>
      <c r="G230" s="6">
        <v>-3052.45</v>
      </c>
      <c r="H230" s="6">
        <v>3052.45</v>
      </c>
      <c r="I230" s="6">
        <f t="shared" si="26"/>
        <v>5596.1583333333328</v>
      </c>
      <c r="J230" t="s">
        <v>2197</v>
      </c>
      <c r="K230">
        <v>28</v>
      </c>
      <c r="L230" s="34">
        <f t="shared" si="23"/>
        <v>5.3030303030303034E-3</v>
      </c>
      <c r="M230">
        <v>24</v>
      </c>
      <c r="N230">
        <f t="shared" si="24"/>
        <v>0.12727272727272729</v>
      </c>
      <c r="O230" s="71">
        <v>0.54</v>
      </c>
      <c r="P230" s="72">
        <f t="shared" si="27"/>
        <v>0.63284536863367491</v>
      </c>
      <c r="Q230">
        <f t="shared" si="25"/>
        <v>6.8727272727272734E-2</v>
      </c>
      <c r="R230" s="7">
        <f t="shared" si="28"/>
        <v>0.5252616559659502</v>
      </c>
      <c r="S230" s="75">
        <f t="shared" si="29"/>
        <v>6.6851483486575491E-2</v>
      </c>
    </row>
    <row r="231" spans="1:19" x14ac:dyDescent="0.25">
      <c r="A231">
        <v>11298</v>
      </c>
      <c r="B231">
        <v>12732</v>
      </c>
      <c r="C231" t="s">
        <v>306</v>
      </c>
      <c r="D231" t="s">
        <v>307</v>
      </c>
      <c r="E231" t="s">
        <v>94</v>
      </c>
      <c r="F231">
        <v>70</v>
      </c>
      <c r="G231" s="6">
        <v>-4739.0600000000004</v>
      </c>
      <c r="H231" s="6">
        <v>4739.0600000000004</v>
      </c>
      <c r="I231" s="6">
        <f t="shared" si="26"/>
        <v>8688.2766666666666</v>
      </c>
      <c r="J231" t="s">
        <v>2197</v>
      </c>
      <c r="K231">
        <v>7</v>
      </c>
      <c r="L231" s="34">
        <f t="shared" si="23"/>
        <v>1.3257575757575758E-3</v>
      </c>
      <c r="M231">
        <v>24</v>
      </c>
      <c r="N231">
        <f t="shared" si="24"/>
        <v>3.1818181818181822E-2</v>
      </c>
      <c r="O231" s="71">
        <v>0.3</v>
      </c>
      <c r="P231" s="72">
        <f t="shared" si="27"/>
        <v>0.35158076035204155</v>
      </c>
      <c r="Q231">
        <f t="shared" si="25"/>
        <v>9.5454545454545462E-3</v>
      </c>
      <c r="R231" s="7">
        <f t="shared" si="28"/>
        <v>0.2918120310921945</v>
      </c>
      <c r="S231" s="75">
        <f t="shared" si="29"/>
        <v>9.2849282620243723E-3</v>
      </c>
    </row>
    <row r="232" spans="1:19" x14ac:dyDescent="0.25">
      <c r="A232">
        <v>54376</v>
      </c>
      <c r="B232">
        <v>14270</v>
      </c>
      <c r="C232" t="s">
        <v>308</v>
      </c>
      <c r="D232" t="s">
        <v>278</v>
      </c>
      <c r="E232" t="s">
        <v>94</v>
      </c>
      <c r="F232">
        <v>75</v>
      </c>
      <c r="G232" s="6">
        <v>3427.1</v>
      </c>
      <c r="H232" s="6">
        <v>3427.1</v>
      </c>
      <c r="I232" s="6">
        <f t="shared" si="26"/>
        <v>6283.0166666666664</v>
      </c>
      <c r="J232" t="s">
        <v>2197</v>
      </c>
      <c r="K232">
        <v>153</v>
      </c>
      <c r="L232" s="34">
        <f t="shared" si="23"/>
        <v>2.8977272727272727E-2</v>
      </c>
      <c r="M232">
        <v>24</v>
      </c>
      <c r="N232">
        <f t="shared" si="24"/>
        <v>0.69545454545454544</v>
      </c>
      <c r="O232" s="71">
        <v>0.51</v>
      </c>
      <c r="P232" s="72">
        <f t="shared" si="27"/>
        <v>0.59768729259847064</v>
      </c>
      <c r="Q232">
        <f t="shared" si="25"/>
        <v>0.35468181818181815</v>
      </c>
      <c r="R232" s="7">
        <f t="shared" si="28"/>
        <v>0.49608045285673064</v>
      </c>
      <c r="S232" s="75">
        <f t="shared" si="29"/>
        <v>0.34500140585036265</v>
      </c>
    </row>
    <row r="233" spans="1:19" x14ac:dyDescent="0.25">
      <c r="A233">
        <v>39589</v>
      </c>
      <c r="B233">
        <v>15209</v>
      </c>
      <c r="C233" t="s">
        <v>312</v>
      </c>
      <c r="D233" t="s">
        <v>1771</v>
      </c>
      <c r="E233" t="s">
        <v>94</v>
      </c>
      <c r="F233">
        <v>120</v>
      </c>
      <c r="G233" s="6">
        <v>3125.43</v>
      </c>
      <c r="H233" s="6">
        <v>3125.43</v>
      </c>
      <c r="I233" s="6">
        <f t="shared" si="26"/>
        <v>5729.954999999999</v>
      </c>
      <c r="J233" t="s">
        <v>2199</v>
      </c>
      <c r="K233">
        <v>43</v>
      </c>
      <c r="L233" s="34">
        <f t="shared" si="23"/>
        <v>8.1439393939393943E-3</v>
      </c>
      <c r="M233">
        <v>24</v>
      </c>
      <c r="N233">
        <f t="shared" si="24"/>
        <v>0.19545454545454546</v>
      </c>
      <c r="O233" s="71">
        <v>0.03</v>
      </c>
      <c r="P233" s="72">
        <f t="shared" si="27"/>
        <v>3.5158076035204155E-2</v>
      </c>
      <c r="Q233">
        <f t="shared" si="25"/>
        <v>5.8636363636363634E-3</v>
      </c>
      <c r="R233" s="7">
        <f t="shared" si="28"/>
        <v>2.9181203109219449E-2</v>
      </c>
      <c r="S233" s="75">
        <f t="shared" si="29"/>
        <v>5.703598789529256E-3</v>
      </c>
    </row>
    <row r="234" spans="1:19" x14ac:dyDescent="0.25">
      <c r="A234">
        <v>46779</v>
      </c>
      <c r="B234">
        <v>15684</v>
      </c>
      <c r="C234" t="s">
        <v>309</v>
      </c>
      <c r="D234" t="s">
        <v>310</v>
      </c>
      <c r="E234" t="s">
        <v>94</v>
      </c>
      <c r="F234">
        <v>75</v>
      </c>
      <c r="G234" s="6">
        <v>3426.07</v>
      </c>
      <c r="H234" s="6">
        <v>3426.07</v>
      </c>
      <c r="I234" s="6">
        <f t="shared" si="26"/>
        <v>6281.1283333333331</v>
      </c>
      <c r="J234" t="s">
        <v>2197</v>
      </c>
      <c r="K234">
        <v>84</v>
      </c>
      <c r="L234" s="34">
        <f t="shared" si="23"/>
        <v>1.5909090909090907E-2</v>
      </c>
      <c r="M234">
        <v>24</v>
      </c>
      <c r="N234">
        <f t="shared" si="24"/>
        <v>0.38181818181818178</v>
      </c>
      <c r="O234" s="71">
        <v>0.51</v>
      </c>
      <c r="P234" s="72">
        <f t="shared" si="27"/>
        <v>0.59768729259847064</v>
      </c>
      <c r="Q234">
        <f t="shared" si="25"/>
        <v>0.19472727272727272</v>
      </c>
      <c r="R234" s="7">
        <f t="shared" si="28"/>
        <v>0.49608045285673064</v>
      </c>
      <c r="S234" s="75">
        <f t="shared" si="29"/>
        <v>0.18941253654529713</v>
      </c>
    </row>
    <row r="235" spans="1:19" x14ac:dyDescent="0.25">
      <c r="A235">
        <v>55720</v>
      </c>
      <c r="B235">
        <v>16003</v>
      </c>
      <c r="C235" t="s">
        <v>313</v>
      </c>
      <c r="D235" t="s">
        <v>299</v>
      </c>
      <c r="E235" t="s">
        <v>94</v>
      </c>
      <c r="F235">
        <v>75</v>
      </c>
      <c r="G235" s="6">
        <v>-4739.3</v>
      </c>
      <c r="H235" s="6">
        <v>4739.3</v>
      </c>
      <c r="I235" s="6">
        <f t="shared" si="26"/>
        <v>8688.7166666666672</v>
      </c>
      <c r="J235" t="s">
        <v>2197</v>
      </c>
      <c r="K235">
        <v>167</v>
      </c>
      <c r="L235" s="34">
        <f t="shared" ref="L235:L298" si="30">K235/5280</f>
        <v>3.1628787878787881E-2</v>
      </c>
      <c r="M235">
        <v>24</v>
      </c>
      <c r="N235">
        <f t="shared" ref="N235:N298" si="31">L235*M235</f>
        <v>0.75909090909090915</v>
      </c>
      <c r="O235" s="71">
        <v>0.3</v>
      </c>
      <c r="P235" s="72">
        <f t="shared" si="27"/>
        <v>0.35158076035204155</v>
      </c>
      <c r="Q235">
        <f t="shared" si="25"/>
        <v>0.22772727272727272</v>
      </c>
      <c r="R235" s="7">
        <f t="shared" si="28"/>
        <v>0.2918120310921945</v>
      </c>
      <c r="S235" s="75">
        <f t="shared" si="29"/>
        <v>0.22151185996543857</v>
      </c>
    </row>
    <row r="236" spans="1:19" x14ac:dyDescent="0.25">
      <c r="A236">
        <v>30541</v>
      </c>
      <c r="B236">
        <v>17806</v>
      </c>
      <c r="C236" t="s">
        <v>318</v>
      </c>
      <c r="D236" t="s">
        <v>309</v>
      </c>
      <c r="E236" t="s">
        <v>94</v>
      </c>
      <c r="F236">
        <v>130</v>
      </c>
      <c r="G236" s="6">
        <v>3426.15</v>
      </c>
      <c r="H236" s="6">
        <v>3426.15</v>
      </c>
      <c r="I236" s="6">
        <f t="shared" si="26"/>
        <v>6281.2749999999996</v>
      </c>
      <c r="J236" t="s">
        <v>2197</v>
      </c>
      <c r="K236">
        <v>25</v>
      </c>
      <c r="L236" s="34">
        <f t="shared" si="30"/>
        <v>4.734848484848485E-3</v>
      </c>
      <c r="M236">
        <v>24</v>
      </c>
      <c r="N236">
        <f t="shared" si="31"/>
        <v>0.11363636363636365</v>
      </c>
      <c r="O236" s="71">
        <v>0.51</v>
      </c>
      <c r="P236" s="72">
        <f t="shared" si="27"/>
        <v>0.59768729259847064</v>
      </c>
      <c r="Q236">
        <f t="shared" si="25"/>
        <v>5.795454545454546E-2</v>
      </c>
      <c r="R236" s="7">
        <f t="shared" si="28"/>
        <v>0.49608045285673064</v>
      </c>
      <c r="S236" s="75">
        <f t="shared" si="29"/>
        <v>5.6372778733719396E-2</v>
      </c>
    </row>
    <row r="237" spans="1:19" x14ac:dyDescent="0.25">
      <c r="A237">
        <v>18666</v>
      </c>
      <c r="B237">
        <v>17879</v>
      </c>
      <c r="C237" t="s">
        <v>1379</v>
      </c>
      <c r="D237" t="s">
        <v>1380</v>
      </c>
      <c r="E237" t="s">
        <v>70</v>
      </c>
      <c r="F237" s="6">
        <v>130</v>
      </c>
      <c r="G237" s="6">
        <v>-2500.0500000000002</v>
      </c>
      <c r="H237" s="6">
        <v>2500.0500000000002</v>
      </c>
      <c r="I237" s="6">
        <f t="shared" si="26"/>
        <v>4583.4250000000002</v>
      </c>
      <c r="J237" t="s">
        <v>2126</v>
      </c>
      <c r="K237">
        <v>19</v>
      </c>
      <c r="L237" s="34">
        <f t="shared" si="30"/>
        <v>3.5984848484848487E-3</v>
      </c>
      <c r="M237">
        <v>24</v>
      </c>
      <c r="N237">
        <f t="shared" si="31"/>
        <v>8.6363636363636365E-2</v>
      </c>
      <c r="O237" s="71">
        <v>0.22</v>
      </c>
      <c r="P237" s="72">
        <f t="shared" si="27"/>
        <v>0.25782589092483049</v>
      </c>
      <c r="Q237">
        <f t="shared" si="25"/>
        <v>1.9E-2</v>
      </c>
      <c r="R237" s="7">
        <f t="shared" si="28"/>
        <v>0.2139954894676093</v>
      </c>
      <c r="S237" s="75">
        <f t="shared" si="29"/>
        <v>1.8481428635838983E-2</v>
      </c>
    </row>
    <row r="238" spans="1:19" x14ac:dyDescent="0.25">
      <c r="A238">
        <v>70947</v>
      </c>
      <c r="B238">
        <v>19950</v>
      </c>
      <c r="C238" t="s">
        <v>320</v>
      </c>
      <c r="D238" t="s">
        <v>295</v>
      </c>
      <c r="E238" t="s">
        <v>94</v>
      </c>
      <c r="F238">
        <v>75</v>
      </c>
      <c r="G238" s="6">
        <v>3426.53</v>
      </c>
      <c r="H238" s="6">
        <v>3426.53</v>
      </c>
      <c r="I238" s="6">
        <f t="shared" si="26"/>
        <v>6281.9716666666664</v>
      </c>
      <c r="J238" t="s">
        <v>2197</v>
      </c>
      <c r="K238">
        <v>967</v>
      </c>
      <c r="L238" s="34">
        <f t="shared" si="30"/>
        <v>0.18314393939393939</v>
      </c>
      <c r="M238">
        <v>24</v>
      </c>
      <c r="N238">
        <f t="shared" si="31"/>
        <v>4.3954545454545455</v>
      </c>
      <c r="O238" s="71">
        <v>0.51</v>
      </c>
      <c r="P238" s="72">
        <f t="shared" si="27"/>
        <v>0.59768729259847064</v>
      </c>
      <c r="Q238">
        <f t="shared" si="25"/>
        <v>2.2416818181818181</v>
      </c>
      <c r="R238" s="7">
        <f t="shared" si="28"/>
        <v>0.49608045285673064</v>
      </c>
      <c r="S238" s="75">
        <f t="shared" si="29"/>
        <v>2.1804990814202658</v>
      </c>
    </row>
    <row r="239" spans="1:19" x14ac:dyDescent="0.25">
      <c r="A239">
        <v>68745</v>
      </c>
      <c r="B239">
        <v>20635</v>
      </c>
      <c r="C239" t="s">
        <v>287</v>
      </c>
      <c r="D239" t="s">
        <v>297</v>
      </c>
      <c r="E239" t="s">
        <v>94</v>
      </c>
      <c r="F239">
        <v>75</v>
      </c>
      <c r="G239" s="6">
        <v>-3559.03</v>
      </c>
      <c r="H239" s="6">
        <v>3559.03</v>
      </c>
      <c r="I239" s="6">
        <f t="shared" si="26"/>
        <v>6524.8883333333333</v>
      </c>
      <c r="J239" t="s">
        <v>2197</v>
      </c>
      <c r="K239">
        <v>447</v>
      </c>
      <c r="L239" s="34">
        <f t="shared" si="30"/>
        <v>8.4659090909090906E-2</v>
      </c>
      <c r="M239">
        <v>24</v>
      </c>
      <c r="N239">
        <f t="shared" si="31"/>
        <v>2.0318181818181817</v>
      </c>
      <c r="O239" s="71">
        <v>0.39</v>
      </c>
      <c r="P239" s="72">
        <f t="shared" si="27"/>
        <v>0.45705498845765408</v>
      </c>
      <c r="Q239">
        <f t="shared" si="25"/>
        <v>0.79240909090909095</v>
      </c>
      <c r="R239" s="7">
        <f t="shared" si="28"/>
        <v>0.37935564041985287</v>
      </c>
      <c r="S239" s="75">
        <f t="shared" si="29"/>
        <v>0.77078168758033738</v>
      </c>
    </row>
    <row r="240" spans="1:19" x14ac:dyDescent="0.25">
      <c r="A240">
        <v>70854</v>
      </c>
      <c r="B240">
        <v>21079</v>
      </c>
      <c r="C240" t="s">
        <v>1451</v>
      </c>
      <c r="D240" t="s">
        <v>1771</v>
      </c>
      <c r="E240" t="s">
        <v>94</v>
      </c>
      <c r="F240">
        <v>75</v>
      </c>
      <c r="G240" s="6">
        <v>-3125.35</v>
      </c>
      <c r="H240" s="6">
        <v>3125.35</v>
      </c>
      <c r="I240" s="6">
        <f t="shared" si="26"/>
        <v>5729.8083333333325</v>
      </c>
      <c r="J240" t="s">
        <v>2199</v>
      </c>
      <c r="K240">
        <v>872</v>
      </c>
      <c r="L240" s="34">
        <f t="shared" si="30"/>
        <v>0.16515151515151516</v>
      </c>
      <c r="M240">
        <v>24</v>
      </c>
      <c r="N240">
        <f t="shared" si="31"/>
        <v>3.9636363636363638</v>
      </c>
      <c r="O240" s="71">
        <v>0.03</v>
      </c>
      <c r="P240" s="72">
        <f t="shared" si="27"/>
        <v>3.5158076035204155E-2</v>
      </c>
      <c r="Q240">
        <f t="shared" si="25"/>
        <v>0.11890909090909091</v>
      </c>
      <c r="R240" s="7">
        <f t="shared" si="28"/>
        <v>2.9181203109219449E-2</v>
      </c>
      <c r="S240" s="75">
        <f t="shared" si="29"/>
        <v>0.11566367777836073</v>
      </c>
    </row>
    <row r="241" spans="1:19" x14ac:dyDescent="0.25">
      <c r="A241">
        <v>65528</v>
      </c>
      <c r="B241">
        <v>21495</v>
      </c>
      <c r="C241" t="s">
        <v>321</v>
      </c>
      <c r="D241" t="s">
        <v>276</v>
      </c>
      <c r="E241" t="s">
        <v>94</v>
      </c>
      <c r="F241">
        <v>75</v>
      </c>
      <c r="G241" s="6">
        <v>-2895.47</v>
      </c>
      <c r="H241" s="6">
        <v>2895.47</v>
      </c>
      <c r="I241" s="6">
        <f t="shared" si="26"/>
        <v>5308.3616666666658</v>
      </c>
      <c r="J241" t="s">
        <v>2197</v>
      </c>
      <c r="K241">
        <v>307</v>
      </c>
      <c r="L241" s="34">
        <f t="shared" si="30"/>
        <v>5.8143939393939394E-2</v>
      </c>
      <c r="M241">
        <v>24</v>
      </c>
      <c r="N241">
        <f t="shared" si="31"/>
        <v>1.3954545454545455</v>
      </c>
      <c r="O241" s="71">
        <v>0.53</v>
      </c>
      <c r="P241" s="72">
        <f t="shared" si="27"/>
        <v>0.62112600995527345</v>
      </c>
      <c r="Q241">
        <f t="shared" si="25"/>
        <v>0.73959090909090919</v>
      </c>
      <c r="R241" s="7">
        <f t="shared" si="28"/>
        <v>0.5155345882628769</v>
      </c>
      <c r="S241" s="75">
        <f t="shared" si="29"/>
        <v>0.71940508453046914</v>
      </c>
    </row>
    <row r="242" spans="1:19" x14ac:dyDescent="0.25">
      <c r="A242">
        <v>66612</v>
      </c>
      <c r="B242">
        <v>22787</v>
      </c>
      <c r="C242" t="s">
        <v>292</v>
      </c>
      <c r="D242" t="s">
        <v>289</v>
      </c>
      <c r="E242" t="s">
        <v>94</v>
      </c>
      <c r="F242">
        <v>100</v>
      </c>
      <c r="G242" s="6">
        <v>-2851.77</v>
      </c>
      <c r="H242" s="6">
        <v>2851.77</v>
      </c>
      <c r="I242" s="6">
        <f t="shared" si="26"/>
        <v>5228.2449999999999</v>
      </c>
      <c r="J242" t="s">
        <v>2197</v>
      </c>
      <c r="K242">
        <v>344</v>
      </c>
      <c r="L242" s="34">
        <f t="shared" si="30"/>
        <v>6.5151515151515155E-2</v>
      </c>
      <c r="M242">
        <v>24</v>
      </c>
      <c r="N242">
        <f t="shared" si="31"/>
        <v>1.5636363636363637</v>
      </c>
      <c r="O242" s="71">
        <v>0.54</v>
      </c>
      <c r="P242" s="72">
        <f t="shared" si="27"/>
        <v>0.63284536863367491</v>
      </c>
      <c r="Q242">
        <f t="shared" si="25"/>
        <v>0.84436363636363643</v>
      </c>
      <c r="R242" s="7">
        <f t="shared" si="28"/>
        <v>0.5252616559659502</v>
      </c>
      <c r="S242" s="75">
        <f t="shared" si="29"/>
        <v>0.82131822569221313</v>
      </c>
    </row>
    <row r="243" spans="1:19" x14ac:dyDescent="0.25">
      <c r="A243">
        <v>15736</v>
      </c>
      <c r="B243">
        <v>24390</v>
      </c>
      <c r="C243" t="s">
        <v>296</v>
      </c>
      <c r="D243" t="s">
        <v>318</v>
      </c>
      <c r="E243" t="s">
        <v>94</v>
      </c>
      <c r="F243">
        <v>75</v>
      </c>
      <c r="G243" s="6">
        <v>3426.37</v>
      </c>
      <c r="H243" s="6">
        <v>3426.37</v>
      </c>
      <c r="I243" s="6">
        <f t="shared" si="26"/>
        <v>6281.6783333333333</v>
      </c>
      <c r="J243" t="s">
        <v>2197</v>
      </c>
      <c r="K243">
        <v>10</v>
      </c>
      <c r="L243" s="34">
        <f t="shared" si="30"/>
        <v>1.893939393939394E-3</v>
      </c>
      <c r="M243">
        <v>24</v>
      </c>
      <c r="N243">
        <f t="shared" si="31"/>
        <v>4.5454545454545456E-2</v>
      </c>
      <c r="O243" s="71">
        <v>0.51</v>
      </c>
      <c r="P243" s="72">
        <f t="shared" si="27"/>
        <v>0.59768729259847064</v>
      </c>
      <c r="Q243">
        <f t="shared" si="25"/>
        <v>2.3181818181818182E-2</v>
      </c>
      <c r="R243" s="7">
        <f t="shared" si="28"/>
        <v>0.49608045285673064</v>
      </c>
      <c r="S243" s="75">
        <f t="shared" si="29"/>
        <v>2.2549111493487758E-2</v>
      </c>
    </row>
    <row r="244" spans="1:19" x14ac:dyDescent="0.25">
      <c r="A244">
        <v>59388</v>
      </c>
      <c r="B244">
        <v>24496</v>
      </c>
      <c r="C244" t="s">
        <v>303</v>
      </c>
      <c r="D244" t="s">
        <v>324</v>
      </c>
      <c r="E244" t="s">
        <v>94</v>
      </c>
      <c r="F244">
        <v>75</v>
      </c>
      <c r="G244" s="6">
        <v>-2914.67</v>
      </c>
      <c r="H244" s="6">
        <v>2914.67</v>
      </c>
      <c r="I244" s="6">
        <f t="shared" si="26"/>
        <v>5343.5616666666665</v>
      </c>
      <c r="J244" t="s">
        <v>2197</v>
      </c>
      <c r="K244">
        <v>207</v>
      </c>
      <c r="L244" s="34">
        <f t="shared" si="30"/>
        <v>3.9204545454545457E-2</v>
      </c>
      <c r="M244">
        <v>24</v>
      </c>
      <c r="N244">
        <f t="shared" si="31"/>
        <v>0.94090909090909092</v>
      </c>
      <c r="O244" s="71">
        <v>0.56000000000000005</v>
      </c>
      <c r="P244" s="72">
        <f t="shared" si="27"/>
        <v>0.65628408599047772</v>
      </c>
      <c r="Q244">
        <f t="shared" si="25"/>
        <v>0.52690909090909099</v>
      </c>
      <c r="R244" s="7">
        <f t="shared" si="28"/>
        <v>0.54471579137209647</v>
      </c>
      <c r="S244" s="75">
        <f t="shared" si="29"/>
        <v>0.5125280400637453</v>
      </c>
    </row>
    <row r="245" spans="1:19" x14ac:dyDescent="0.25">
      <c r="A245">
        <v>35004</v>
      </c>
      <c r="B245">
        <v>25564</v>
      </c>
      <c r="C245" t="s">
        <v>282</v>
      </c>
      <c r="D245" t="s">
        <v>320</v>
      </c>
      <c r="E245" t="s">
        <v>94</v>
      </c>
      <c r="F245">
        <v>75</v>
      </c>
      <c r="G245" s="6">
        <v>3426.69</v>
      </c>
      <c r="H245" s="6">
        <v>3426.69</v>
      </c>
      <c r="I245" s="6">
        <f t="shared" si="26"/>
        <v>6282.2649999999994</v>
      </c>
      <c r="J245" t="s">
        <v>2197</v>
      </c>
      <c r="K245">
        <v>32</v>
      </c>
      <c r="L245" s="34">
        <f t="shared" si="30"/>
        <v>6.0606060606060606E-3</v>
      </c>
      <c r="M245">
        <v>24</v>
      </c>
      <c r="N245">
        <f t="shared" si="31"/>
        <v>0.14545454545454545</v>
      </c>
      <c r="O245" s="71">
        <v>0.51</v>
      </c>
      <c r="P245" s="72">
        <f t="shared" si="27"/>
        <v>0.59768729259847064</v>
      </c>
      <c r="Q245">
        <f t="shared" si="25"/>
        <v>7.4181818181818182E-2</v>
      </c>
      <c r="R245" s="7">
        <f t="shared" si="28"/>
        <v>0.49608045285673064</v>
      </c>
      <c r="S245" s="75">
        <f t="shared" si="29"/>
        <v>7.2157156779160819E-2</v>
      </c>
    </row>
    <row r="246" spans="1:19" x14ac:dyDescent="0.25">
      <c r="A246">
        <v>70943</v>
      </c>
      <c r="B246">
        <v>25710</v>
      </c>
      <c r="C246" t="s">
        <v>306</v>
      </c>
      <c r="D246" t="s">
        <v>325</v>
      </c>
      <c r="E246" t="s">
        <v>94</v>
      </c>
      <c r="F246">
        <v>75</v>
      </c>
      <c r="G246" s="6">
        <v>4395.71</v>
      </c>
      <c r="H246" s="6">
        <v>4395.71</v>
      </c>
      <c r="I246" s="6">
        <f t="shared" si="26"/>
        <v>8058.8016666666663</v>
      </c>
      <c r="J246" t="s">
        <v>2197</v>
      </c>
      <c r="K246">
        <v>961</v>
      </c>
      <c r="L246" s="34">
        <f t="shared" si="30"/>
        <v>0.18200757575757576</v>
      </c>
      <c r="M246">
        <v>24</v>
      </c>
      <c r="N246">
        <f t="shared" si="31"/>
        <v>4.3681818181818182</v>
      </c>
      <c r="O246" s="71">
        <v>0.32</v>
      </c>
      <c r="P246" s="72">
        <f t="shared" si="27"/>
        <v>0.37501947770884436</v>
      </c>
      <c r="Q246">
        <f t="shared" si="25"/>
        <v>1.3978181818181818</v>
      </c>
      <c r="R246" s="7">
        <f t="shared" si="28"/>
        <v>0.31126616649834082</v>
      </c>
      <c r="S246" s="75">
        <f t="shared" si="29"/>
        <v>1.3596672091132069</v>
      </c>
    </row>
    <row r="247" spans="1:19" x14ac:dyDescent="0.25">
      <c r="A247">
        <v>33611</v>
      </c>
      <c r="B247">
        <v>26093</v>
      </c>
      <c r="C247" t="s">
        <v>324</v>
      </c>
      <c r="D247" t="s">
        <v>326</v>
      </c>
      <c r="E247" t="s">
        <v>94</v>
      </c>
      <c r="F247">
        <v>75</v>
      </c>
      <c r="G247" s="6">
        <v>-2907.65</v>
      </c>
      <c r="H247" s="6">
        <v>2907.65</v>
      </c>
      <c r="I247" s="6">
        <f t="shared" si="26"/>
        <v>5330.6916666666666</v>
      </c>
      <c r="J247" t="s">
        <v>2197</v>
      </c>
      <c r="K247">
        <v>29</v>
      </c>
      <c r="L247" s="34">
        <f t="shared" si="30"/>
        <v>5.4924242424242422E-3</v>
      </c>
      <c r="M247">
        <v>24</v>
      </c>
      <c r="N247">
        <f t="shared" si="31"/>
        <v>0.13181818181818181</v>
      </c>
      <c r="O247" s="71">
        <v>0.56000000000000005</v>
      </c>
      <c r="P247" s="72">
        <f t="shared" si="27"/>
        <v>0.65628408599047772</v>
      </c>
      <c r="Q247">
        <f t="shared" si="25"/>
        <v>7.3818181818181824E-2</v>
      </c>
      <c r="R247" s="7">
        <f t="shared" si="28"/>
        <v>0.54471579137209647</v>
      </c>
      <c r="S247" s="75">
        <f t="shared" si="29"/>
        <v>7.1803445226321802E-2</v>
      </c>
    </row>
    <row r="248" spans="1:19" x14ac:dyDescent="0.25">
      <c r="A248">
        <v>29729</v>
      </c>
      <c r="B248">
        <v>27049</v>
      </c>
      <c r="C248" t="s">
        <v>1548</v>
      </c>
      <c r="D248" t="s">
        <v>1607</v>
      </c>
      <c r="E248" t="s">
        <v>70</v>
      </c>
      <c r="F248">
        <v>130</v>
      </c>
      <c r="G248" s="6">
        <v>4945.6499999999996</v>
      </c>
      <c r="H248" s="6">
        <v>4945.6499999999996</v>
      </c>
      <c r="I248" s="6">
        <f t="shared" si="26"/>
        <v>9067.0249999999996</v>
      </c>
      <c r="J248" t="s">
        <v>2126</v>
      </c>
      <c r="K248">
        <v>24</v>
      </c>
      <c r="L248" s="34">
        <f t="shared" si="30"/>
        <v>4.5454545454545452E-3</v>
      </c>
      <c r="M248">
        <v>24</v>
      </c>
      <c r="N248">
        <f t="shared" si="31"/>
        <v>0.10909090909090909</v>
      </c>
      <c r="O248" s="71">
        <v>0.22</v>
      </c>
      <c r="P248" s="72">
        <f t="shared" si="27"/>
        <v>0.25782589092483049</v>
      </c>
      <c r="Q248">
        <f t="shared" si="25"/>
        <v>2.4E-2</v>
      </c>
      <c r="R248" s="7">
        <f t="shared" si="28"/>
        <v>0.2139954894676093</v>
      </c>
      <c r="S248" s="75">
        <f t="shared" si="29"/>
        <v>2.3344962487375557E-2</v>
      </c>
    </row>
    <row r="249" spans="1:19" x14ac:dyDescent="0.25">
      <c r="A249">
        <v>70989</v>
      </c>
      <c r="B249">
        <v>29957</v>
      </c>
      <c r="C249" t="s">
        <v>308</v>
      </c>
      <c r="D249" t="s">
        <v>274</v>
      </c>
      <c r="E249" t="s">
        <v>94</v>
      </c>
      <c r="F249">
        <v>75</v>
      </c>
      <c r="G249" s="6">
        <v>-3129.21</v>
      </c>
      <c r="H249" s="6">
        <v>3129.21</v>
      </c>
      <c r="I249" s="6">
        <f t="shared" si="26"/>
        <v>5736.8850000000002</v>
      </c>
      <c r="J249" t="s">
        <v>2197</v>
      </c>
      <c r="K249" s="8">
        <v>1022</v>
      </c>
      <c r="L249" s="34">
        <f t="shared" si="30"/>
        <v>0.19356060606060607</v>
      </c>
      <c r="M249">
        <v>24</v>
      </c>
      <c r="N249">
        <f t="shared" si="31"/>
        <v>4.6454545454545455</v>
      </c>
      <c r="O249" s="71">
        <v>0.57999999999999996</v>
      </c>
      <c r="P249" s="72">
        <f t="shared" si="27"/>
        <v>0.6797228033472803</v>
      </c>
      <c r="Q249">
        <f t="shared" si="25"/>
        <v>2.6943636363636361</v>
      </c>
      <c r="R249" s="7">
        <f t="shared" si="28"/>
        <v>0.56416992677824263</v>
      </c>
      <c r="S249" s="75">
        <f t="shared" si="29"/>
        <v>2.6208257507607455</v>
      </c>
    </row>
    <row r="250" spans="1:19" x14ac:dyDescent="0.25">
      <c r="A250">
        <v>70249</v>
      </c>
      <c r="B250">
        <v>30544</v>
      </c>
      <c r="C250" t="s">
        <v>288</v>
      </c>
      <c r="D250" t="s">
        <v>325</v>
      </c>
      <c r="E250" t="s">
        <v>94</v>
      </c>
      <c r="F250">
        <v>75</v>
      </c>
      <c r="G250" s="6">
        <v>-4040.47</v>
      </c>
      <c r="H250" s="6">
        <v>4040.47</v>
      </c>
      <c r="I250" s="6">
        <f t="shared" si="26"/>
        <v>7407.5283333333327</v>
      </c>
      <c r="J250" t="s">
        <v>2197</v>
      </c>
      <c r="K250">
        <v>614</v>
      </c>
      <c r="L250" s="34">
        <f t="shared" si="30"/>
        <v>0.11628787878787879</v>
      </c>
      <c r="M250">
        <v>24</v>
      </c>
      <c r="N250">
        <f t="shared" si="31"/>
        <v>2.790909090909091</v>
      </c>
      <c r="O250" s="71">
        <v>0.35</v>
      </c>
      <c r="P250" s="72">
        <f t="shared" si="27"/>
        <v>0.41017755374404846</v>
      </c>
      <c r="Q250">
        <f t="shared" si="25"/>
        <v>0.97681818181818181</v>
      </c>
      <c r="R250" s="7">
        <f t="shared" si="28"/>
        <v>0.34044736960756022</v>
      </c>
      <c r="S250" s="75">
        <f t="shared" si="29"/>
        <v>0.95015765881382719</v>
      </c>
    </row>
    <row r="251" spans="1:19" x14ac:dyDescent="0.25">
      <c r="A251">
        <v>29800</v>
      </c>
      <c r="B251">
        <v>33830</v>
      </c>
      <c r="C251" t="s">
        <v>304</v>
      </c>
      <c r="D251" t="s">
        <v>273</v>
      </c>
      <c r="E251" t="s">
        <v>94</v>
      </c>
      <c r="F251">
        <v>75</v>
      </c>
      <c r="G251" s="6">
        <v>3189.67</v>
      </c>
      <c r="H251" s="6">
        <v>3189.67</v>
      </c>
      <c r="I251" s="6">
        <f t="shared" si="26"/>
        <v>5847.7283333333335</v>
      </c>
      <c r="J251" t="s">
        <v>2197</v>
      </c>
      <c r="K251">
        <v>24</v>
      </c>
      <c r="L251" s="34">
        <f t="shared" si="30"/>
        <v>4.5454545454545452E-3</v>
      </c>
      <c r="M251">
        <v>24</v>
      </c>
      <c r="N251">
        <f t="shared" si="31"/>
        <v>0.10909090909090909</v>
      </c>
      <c r="O251" s="71">
        <v>0.56999999999999995</v>
      </c>
      <c r="P251" s="72">
        <f t="shared" si="27"/>
        <v>0.66800344466887895</v>
      </c>
      <c r="Q251">
        <f t="shared" si="25"/>
        <v>6.2181818181818171E-2</v>
      </c>
      <c r="R251" s="7">
        <f t="shared" si="28"/>
        <v>0.55444285907516955</v>
      </c>
      <c r="S251" s="75">
        <f t="shared" si="29"/>
        <v>6.0484675535473036E-2</v>
      </c>
    </row>
    <row r="252" spans="1:19" x14ac:dyDescent="0.25">
      <c r="A252">
        <v>35465</v>
      </c>
      <c r="B252">
        <v>35879</v>
      </c>
      <c r="C252" t="s">
        <v>307</v>
      </c>
      <c r="D252" t="s">
        <v>334</v>
      </c>
      <c r="E252" t="s">
        <v>94</v>
      </c>
      <c r="F252">
        <v>75</v>
      </c>
      <c r="G252" s="6">
        <v>-4739.1400000000003</v>
      </c>
      <c r="H252" s="6">
        <v>4739.1400000000003</v>
      </c>
      <c r="I252" s="6">
        <f t="shared" si="26"/>
        <v>8688.4233333333341</v>
      </c>
      <c r="J252" t="s">
        <v>2197</v>
      </c>
      <c r="K252">
        <v>33</v>
      </c>
      <c r="L252" s="34">
        <f t="shared" si="30"/>
        <v>6.2500000000000003E-3</v>
      </c>
      <c r="M252">
        <v>24</v>
      </c>
      <c r="N252">
        <f t="shared" si="31"/>
        <v>0.15000000000000002</v>
      </c>
      <c r="O252" s="71">
        <v>0.3</v>
      </c>
      <c r="P252" s="72">
        <f t="shared" si="27"/>
        <v>0.35158076035204155</v>
      </c>
      <c r="Q252">
        <f t="shared" si="25"/>
        <v>4.5000000000000005E-2</v>
      </c>
      <c r="R252" s="7">
        <f t="shared" si="28"/>
        <v>0.2918120310921945</v>
      </c>
      <c r="S252" s="75">
        <f t="shared" si="29"/>
        <v>4.3771804663829184E-2</v>
      </c>
    </row>
    <row r="253" spans="1:19" x14ac:dyDescent="0.25">
      <c r="A253">
        <v>57166</v>
      </c>
      <c r="B253">
        <v>37433</v>
      </c>
      <c r="C253" t="s">
        <v>290</v>
      </c>
      <c r="D253" t="s">
        <v>321</v>
      </c>
      <c r="E253" t="s">
        <v>94</v>
      </c>
      <c r="F253">
        <v>75</v>
      </c>
      <c r="G253" s="6">
        <v>-2795.47</v>
      </c>
      <c r="H253" s="6">
        <v>2795.47</v>
      </c>
      <c r="I253" s="6">
        <f t="shared" si="26"/>
        <v>5125.0283333333327</v>
      </c>
      <c r="J253" t="s">
        <v>2197</v>
      </c>
      <c r="K253">
        <v>184</v>
      </c>
      <c r="L253" s="34">
        <f t="shared" si="30"/>
        <v>3.4848484848484851E-2</v>
      </c>
      <c r="M253">
        <v>24</v>
      </c>
      <c r="N253">
        <f t="shared" si="31"/>
        <v>0.83636363636363642</v>
      </c>
      <c r="O253" s="71">
        <v>0.55000000000000004</v>
      </c>
      <c r="P253" s="72">
        <f t="shared" si="27"/>
        <v>0.64456472731207626</v>
      </c>
      <c r="Q253">
        <f t="shared" si="25"/>
        <v>0.46000000000000008</v>
      </c>
      <c r="R253" s="7">
        <f t="shared" si="28"/>
        <v>0.53498872366902328</v>
      </c>
      <c r="S253" s="75">
        <f t="shared" si="29"/>
        <v>0.44744511434136497</v>
      </c>
    </row>
    <row r="254" spans="1:19" x14ac:dyDescent="0.25">
      <c r="A254">
        <v>17241</v>
      </c>
      <c r="B254">
        <v>38108</v>
      </c>
      <c r="C254" t="s">
        <v>300</v>
      </c>
      <c r="D254" t="s">
        <v>312</v>
      </c>
      <c r="E254" t="s">
        <v>94</v>
      </c>
      <c r="F254">
        <v>75</v>
      </c>
      <c r="G254" s="6">
        <v>-4739.82</v>
      </c>
      <c r="H254" s="6">
        <v>4739.82</v>
      </c>
      <c r="I254" s="6">
        <f t="shared" si="26"/>
        <v>8689.6699999999983</v>
      </c>
      <c r="J254" t="s">
        <v>2197</v>
      </c>
      <c r="K254">
        <v>12</v>
      </c>
      <c r="L254" s="34">
        <f t="shared" si="30"/>
        <v>2.2727272727272726E-3</v>
      </c>
      <c r="M254">
        <v>24</v>
      </c>
      <c r="N254">
        <f t="shared" si="31"/>
        <v>5.4545454545454543E-2</v>
      </c>
      <c r="O254" s="71">
        <v>0.3</v>
      </c>
      <c r="P254" s="72">
        <f t="shared" si="27"/>
        <v>0.35158076035204155</v>
      </c>
      <c r="Q254">
        <f t="shared" si="25"/>
        <v>1.6363636363636361E-2</v>
      </c>
      <c r="R254" s="7">
        <f t="shared" si="28"/>
        <v>0.2918120310921945</v>
      </c>
      <c r="S254" s="75">
        <f t="shared" si="29"/>
        <v>1.5917019877756063E-2</v>
      </c>
    </row>
    <row r="255" spans="1:19" x14ac:dyDescent="0.25">
      <c r="A255">
        <v>34563</v>
      </c>
      <c r="B255">
        <v>38684</v>
      </c>
      <c r="C255" t="s">
        <v>336</v>
      </c>
      <c r="D255" t="s">
        <v>283</v>
      </c>
      <c r="E255" t="s">
        <v>94</v>
      </c>
      <c r="F255">
        <v>75</v>
      </c>
      <c r="G255" s="6">
        <v>-3679.96</v>
      </c>
      <c r="H255" s="6">
        <v>3679.96</v>
      </c>
      <c r="I255" s="6">
        <f t="shared" si="26"/>
        <v>6746.5933333333332</v>
      </c>
      <c r="J255" t="s">
        <v>2197</v>
      </c>
      <c r="K255">
        <v>31</v>
      </c>
      <c r="L255" s="34">
        <f t="shared" si="30"/>
        <v>5.8712121212121209E-3</v>
      </c>
      <c r="M255">
        <v>24</v>
      </c>
      <c r="N255">
        <f t="shared" si="31"/>
        <v>0.1409090909090909</v>
      </c>
      <c r="O255" s="71">
        <v>0.38</v>
      </c>
      <c r="P255" s="72">
        <f t="shared" si="27"/>
        <v>0.44533562977925267</v>
      </c>
      <c r="Q255">
        <f t="shared" si="25"/>
        <v>5.3545454545454542E-2</v>
      </c>
      <c r="R255" s="7">
        <f t="shared" si="28"/>
        <v>0.36962857271677968</v>
      </c>
      <c r="S255" s="75">
        <f t="shared" si="29"/>
        <v>5.2084026155546227E-2</v>
      </c>
    </row>
    <row r="256" spans="1:19" x14ac:dyDescent="0.25">
      <c r="A256">
        <v>71013</v>
      </c>
      <c r="B256">
        <v>38952</v>
      </c>
      <c r="C256" t="s">
        <v>334</v>
      </c>
      <c r="D256" t="s">
        <v>313</v>
      </c>
      <c r="E256" t="s">
        <v>94</v>
      </c>
      <c r="F256">
        <v>75</v>
      </c>
      <c r="G256" s="6">
        <v>-4739.22</v>
      </c>
      <c r="H256" s="6">
        <v>4739.22</v>
      </c>
      <c r="I256" s="6">
        <f t="shared" si="26"/>
        <v>8688.57</v>
      </c>
      <c r="J256" t="s">
        <v>2197</v>
      </c>
      <c r="K256" s="8">
        <v>1111</v>
      </c>
      <c r="L256" s="34">
        <f t="shared" si="30"/>
        <v>0.21041666666666667</v>
      </c>
      <c r="M256">
        <v>24</v>
      </c>
      <c r="N256">
        <f t="shared" si="31"/>
        <v>5.05</v>
      </c>
      <c r="O256" s="71">
        <v>0.3</v>
      </c>
      <c r="P256" s="72">
        <f t="shared" si="27"/>
        <v>0.35158076035204155</v>
      </c>
      <c r="Q256">
        <f t="shared" si="25"/>
        <v>1.5149999999999999</v>
      </c>
      <c r="R256" s="7">
        <f t="shared" si="28"/>
        <v>0.2918120310921945</v>
      </c>
      <c r="S256" s="75">
        <f t="shared" si="29"/>
        <v>1.4736507570155821</v>
      </c>
    </row>
    <row r="257" spans="1:22" x14ac:dyDescent="0.25">
      <c r="A257">
        <v>42430</v>
      </c>
      <c r="B257">
        <v>39662</v>
      </c>
      <c r="C257" t="s">
        <v>1021</v>
      </c>
      <c r="D257" t="s">
        <v>1379</v>
      </c>
      <c r="E257" t="s">
        <v>70</v>
      </c>
      <c r="F257" s="6">
        <v>130</v>
      </c>
      <c r="G257" s="6">
        <v>-2499.9699999999998</v>
      </c>
      <c r="H257" s="6">
        <v>2499.9699999999998</v>
      </c>
      <c r="I257" s="6">
        <f t="shared" si="26"/>
        <v>4583.2783333333327</v>
      </c>
      <c r="J257" t="s">
        <v>2126</v>
      </c>
      <c r="K257">
        <v>55</v>
      </c>
      <c r="L257" s="34">
        <f t="shared" si="30"/>
        <v>1.0416666666666666E-2</v>
      </c>
      <c r="M257">
        <v>24</v>
      </c>
      <c r="N257">
        <f t="shared" si="31"/>
        <v>0.25</v>
      </c>
      <c r="O257" s="71">
        <v>0.22</v>
      </c>
      <c r="P257" s="72">
        <f t="shared" si="27"/>
        <v>0.25782589092483049</v>
      </c>
      <c r="Q257">
        <f t="shared" si="25"/>
        <v>5.5E-2</v>
      </c>
      <c r="R257" s="7">
        <f t="shared" si="28"/>
        <v>0.2139954894676093</v>
      </c>
      <c r="S257" s="75">
        <f t="shared" si="29"/>
        <v>5.3498872366902324E-2</v>
      </c>
    </row>
    <row r="258" spans="1:22" x14ac:dyDescent="0.25">
      <c r="A258">
        <v>70540</v>
      </c>
      <c r="B258">
        <v>42200</v>
      </c>
      <c r="C258" t="s">
        <v>326</v>
      </c>
      <c r="D258" t="s">
        <v>305</v>
      </c>
      <c r="E258" t="s">
        <v>94</v>
      </c>
      <c r="F258">
        <v>75</v>
      </c>
      <c r="G258" s="6">
        <v>-2960.54</v>
      </c>
      <c r="H258" s="6">
        <v>2960.54</v>
      </c>
      <c r="I258" s="6">
        <f t="shared" si="26"/>
        <v>5427.6566666666668</v>
      </c>
      <c r="J258" t="s">
        <v>2197</v>
      </c>
      <c r="K258">
        <v>708</v>
      </c>
      <c r="L258" s="34">
        <f t="shared" si="30"/>
        <v>0.13409090909090909</v>
      </c>
      <c r="M258">
        <v>24</v>
      </c>
      <c r="N258">
        <f t="shared" si="31"/>
        <v>3.2181818181818183</v>
      </c>
      <c r="O258" s="71">
        <v>0.55000000000000004</v>
      </c>
      <c r="P258" s="72">
        <f t="shared" si="27"/>
        <v>0.64456472731207626</v>
      </c>
      <c r="Q258">
        <f t="shared" ref="Q258:Q321" si="32">N258*O258</f>
        <v>1.7700000000000002</v>
      </c>
      <c r="R258" s="7">
        <f t="shared" si="28"/>
        <v>0.53498872366902328</v>
      </c>
      <c r="S258" s="75">
        <f t="shared" si="29"/>
        <v>1.7216909834439478</v>
      </c>
    </row>
    <row r="259" spans="1:22" x14ac:dyDescent="0.25">
      <c r="A259">
        <v>45173</v>
      </c>
      <c r="B259">
        <v>44093</v>
      </c>
      <c r="C259" t="s">
        <v>337</v>
      </c>
      <c r="D259" t="s">
        <v>335</v>
      </c>
      <c r="E259" t="s">
        <v>64</v>
      </c>
      <c r="F259">
        <v>75</v>
      </c>
      <c r="G259">
        <v>-383.19</v>
      </c>
      <c r="H259">
        <v>383.19</v>
      </c>
      <c r="I259" s="6">
        <f t="shared" ref="I259:I322" si="33">H259*(110/60)</f>
        <v>702.51499999999999</v>
      </c>
      <c r="J259" t="s">
        <v>2198</v>
      </c>
      <c r="K259">
        <v>74</v>
      </c>
      <c r="L259" s="34">
        <f t="shared" si="30"/>
        <v>1.4015151515151515E-2</v>
      </c>
      <c r="M259">
        <v>24</v>
      </c>
      <c r="N259">
        <f t="shared" si="31"/>
        <v>0.33636363636363636</v>
      </c>
      <c r="O259" s="71">
        <v>1.01</v>
      </c>
      <c r="P259" s="72">
        <f t="shared" ref="P259:P322" si="34">O259*(1299.63/1108.96)</f>
        <v>1.18365522651854</v>
      </c>
      <c r="Q259">
        <f t="shared" si="32"/>
        <v>0.33972727272727271</v>
      </c>
      <c r="R259" s="7">
        <f t="shared" ref="R259:R322" si="35">P259*0.83</f>
        <v>0.98243383801038819</v>
      </c>
      <c r="S259" s="75">
        <f t="shared" ref="S259:S322" si="36">N259*R259</f>
        <v>0.33045501823985785</v>
      </c>
    </row>
    <row r="260" spans="1:22" x14ac:dyDescent="0.25">
      <c r="A260">
        <v>16003</v>
      </c>
      <c r="B260">
        <v>347714</v>
      </c>
      <c r="C260" t="s">
        <v>1300</v>
      </c>
      <c r="D260" t="s">
        <v>1093</v>
      </c>
      <c r="E260" t="s">
        <v>70</v>
      </c>
      <c r="F260">
        <v>130</v>
      </c>
      <c r="G260" s="6">
        <v>-1886.71</v>
      </c>
      <c r="H260" s="6">
        <v>1886.71</v>
      </c>
      <c r="I260" s="6">
        <f t="shared" si="33"/>
        <v>3458.9683333333332</v>
      </c>
      <c r="J260" t="s">
        <v>2126</v>
      </c>
      <c r="K260">
        <v>11</v>
      </c>
      <c r="L260" s="34">
        <f t="shared" si="30"/>
        <v>2.0833333333333333E-3</v>
      </c>
      <c r="M260">
        <v>24</v>
      </c>
      <c r="N260">
        <f t="shared" si="31"/>
        <v>0.05</v>
      </c>
      <c r="O260" s="71">
        <v>0.22</v>
      </c>
      <c r="P260" s="72">
        <f t="shared" si="34"/>
        <v>0.25782589092483049</v>
      </c>
      <c r="Q260">
        <f t="shared" si="32"/>
        <v>1.1000000000000001E-2</v>
      </c>
      <c r="R260" s="7">
        <f t="shared" si="35"/>
        <v>0.2139954894676093</v>
      </c>
      <c r="S260" s="75">
        <f t="shared" si="36"/>
        <v>1.0699774473380465E-2</v>
      </c>
    </row>
    <row r="261" spans="1:22" x14ac:dyDescent="0.25">
      <c r="A261">
        <v>7532</v>
      </c>
      <c r="B261">
        <v>347715</v>
      </c>
      <c r="C261" t="s">
        <v>1020</v>
      </c>
      <c r="D261" t="s">
        <v>1021</v>
      </c>
      <c r="E261" t="s">
        <v>70</v>
      </c>
      <c r="F261" s="6">
        <v>130</v>
      </c>
      <c r="G261" s="6">
        <v>-2499.89</v>
      </c>
      <c r="H261" s="6">
        <v>2499.89</v>
      </c>
      <c r="I261" s="6">
        <f t="shared" si="33"/>
        <v>4583.1316666666662</v>
      </c>
      <c r="J261" t="s">
        <v>2126</v>
      </c>
      <c r="K261">
        <v>4</v>
      </c>
      <c r="L261" s="34">
        <f t="shared" si="30"/>
        <v>7.5757575757575758E-4</v>
      </c>
      <c r="M261">
        <v>24</v>
      </c>
      <c r="N261">
        <f t="shared" si="31"/>
        <v>1.8181818181818181E-2</v>
      </c>
      <c r="O261" s="71">
        <v>0.22</v>
      </c>
      <c r="P261" s="72">
        <f t="shared" si="34"/>
        <v>0.25782589092483049</v>
      </c>
      <c r="Q261">
        <f t="shared" si="32"/>
        <v>4.0000000000000001E-3</v>
      </c>
      <c r="R261" s="7">
        <f t="shared" si="35"/>
        <v>0.2139954894676093</v>
      </c>
      <c r="S261" s="75">
        <f t="shared" si="36"/>
        <v>3.8908270812292598E-3</v>
      </c>
    </row>
    <row r="262" spans="1:22" x14ac:dyDescent="0.25">
      <c r="A262">
        <v>71554</v>
      </c>
      <c r="B262" t="s">
        <v>2074</v>
      </c>
      <c r="C262" t="s">
        <v>1093</v>
      </c>
      <c r="D262" t="s">
        <v>2073</v>
      </c>
      <c r="E262" t="s">
        <v>70</v>
      </c>
      <c r="F262">
        <v>130</v>
      </c>
      <c r="G262" s="6">
        <v>-1886.79</v>
      </c>
      <c r="H262" s="6">
        <v>1886.79</v>
      </c>
      <c r="I262" s="6">
        <f t="shared" si="33"/>
        <v>3459.1149999999998</v>
      </c>
      <c r="J262" t="s">
        <v>2126</v>
      </c>
      <c r="K262">
        <v>5</v>
      </c>
      <c r="L262" s="34">
        <f t="shared" si="30"/>
        <v>9.46969696969697E-4</v>
      </c>
      <c r="M262">
        <v>24</v>
      </c>
      <c r="N262">
        <f t="shared" si="31"/>
        <v>2.2727272727272728E-2</v>
      </c>
      <c r="O262" s="71">
        <v>0.22</v>
      </c>
      <c r="P262" s="72">
        <f t="shared" si="34"/>
        <v>0.25782589092483049</v>
      </c>
      <c r="Q262">
        <f t="shared" si="32"/>
        <v>5.0000000000000001E-3</v>
      </c>
      <c r="R262" s="7">
        <f t="shared" si="35"/>
        <v>0.2139954894676093</v>
      </c>
      <c r="S262" s="75">
        <f t="shared" si="36"/>
        <v>4.8635338515365754E-3</v>
      </c>
    </row>
    <row r="263" spans="1:22" x14ac:dyDescent="0.25">
      <c r="A263">
        <v>71555</v>
      </c>
      <c r="B263" t="s">
        <v>2075</v>
      </c>
      <c r="C263" t="s">
        <v>2073</v>
      </c>
      <c r="D263" t="s">
        <v>1547</v>
      </c>
      <c r="E263" t="s">
        <v>70</v>
      </c>
      <c r="F263">
        <v>130</v>
      </c>
      <c r="G263" s="6">
        <v>4945.8100000000004</v>
      </c>
      <c r="H263" s="6">
        <v>4945.8100000000004</v>
      </c>
      <c r="I263" s="6">
        <f t="shared" si="33"/>
        <v>9067.3183333333345</v>
      </c>
      <c r="J263" t="s">
        <v>2126</v>
      </c>
      <c r="K263">
        <v>6</v>
      </c>
      <c r="L263" s="34">
        <f t="shared" si="30"/>
        <v>1.1363636363636363E-3</v>
      </c>
      <c r="M263">
        <v>24</v>
      </c>
      <c r="N263">
        <f t="shared" si="31"/>
        <v>2.7272727272727271E-2</v>
      </c>
      <c r="O263" s="71">
        <v>0.22</v>
      </c>
      <c r="P263" s="72">
        <f t="shared" si="34"/>
        <v>0.25782589092483049</v>
      </c>
      <c r="Q263">
        <f t="shared" si="32"/>
        <v>6.0000000000000001E-3</v>
      </c>
      <c r="R263" s="7">
        <f t="shared" si="35"/>
        <v>0.2139954894676093</v>
      </c>
      <c r="S263" s="75">
        <f t="shared" si="36"/>
        <v>5.8362406218438892E-3</v>
      </c>
    </row>
    <row r="264" spans="1:22" x14ac:dyDescent="0.25">
      <c r="A264">
        <v>71558</v>
      </c>
      <c r="B264" t="s">
        <v>2077</v>
      </c>
      <c r="C264" t="s">
        <v>1020</v>
      </c>
      <c r="D264" t="s">
        <v>2076</v>
      </c>
      <c r="E264" t="s">
        <v>791</v>
      </c>
      <c r="F264">
        <v>130</v>
      </c>
      <c r="G264" s="6">
        <v>6832.6</v>
      </c>
      <c r="H264" s="6">
        <v>6832.6</v>
      </c>
      <c r="I264" s="6">
        <f t="shared" si="33"/>
        <v>12526.433333333334</v>
      </c>
      <c r="J264" t="s">
        <v>2126</v>
      </c>
      <c r="K264">
        <v>6</v>
      </c>
      <c r="L264" s="34">
        <f t="shared" si="30"/>
        <v>1.1363636363636363E-3</v>
      </c>
      <c r="M264">
        <v>20</v>
      </c>
      <c r="N264">
        <f t="shared" si="31"/>
        <v>2.2727272727272728E-2</v>
      </c>
      <c r="O264" s="71">
        <v>0.22</v>
      </c>
      <c r="P264" s="72">
        <f t="shared" si="34"/>
        <v>0.25782589092483049</v>
      </c>
      <c r="Q264">
        <f t="shared" si="32"/>
        <v>5.0000000000000001E-3</v>
      </c>
      <c r="R264" s="7">
        <f t="shared" si="35"/>
        <v>0.2139954894676093</v>
      </c>
      <c r="S264" s="75">
        <f t="shared" si="36"/>
        <v>4.8635338515365754E-3</v>
      </c>
      <c r="T264" s="75">
        <f>SUM(S264)</f>
        <v>4.8635338515365754E-3</v>
      </c>
      <c r="U264" s="75">
        <f>COUNT(T264)</f>
        <v>1</v>
      </c>
      <c r="V264">
        <v>20</v>
      </c>
    </row>
    <row r="265" spans="1:22" x14ac:dyDescent="0.25">
      <c r="A265">
        <v>21443</v>
      </c>
      <c r="B265">
        <v>823</v>
      </c>
      <c r="C265" t="s">
        <v>1450</v>
      </c>
      <c r="D265" t="s">
        <v>1451</v>
      </c>
      <c r="E265" t="s">
        <v>94</v>
      </c>
      <c r="F265">
        <v>100.5</v>
      </c>
      <c r="G265">
        <v>-852.94</v>
      </c>
      <c r="H265">
        <v>852.94</v>
      </c>
      <c r="I265" s="6">
        <f t="shared" si="33"/>
        <v>1563.7233333333334</v>
      </c>
      <c r="J265" t="s">
        <v>2200</v>
      </c>
      <c r="K265">
        <v>15</v>
      </c>
      <c r="L265" s="34">
        <f t="shared" si="30"/>
        <v>2.840909090909091E-3</v>
      </c>
      <c r="M265">
        <v>16</v>
      </c>
      <c r="N265">
        <f t="shared" si="31"/>
        <v>4.5454545454545456E-2</v>
      </c>
      <c r="O265" s="71">
        <v>0.11</v>
      </c>
      <c r="P265" s="72">
        <f t="shared" si="34"/>
        <v>0.12891294546241525</v>
      </c>
      <c r="Q265">
        <f t="shared" si="32"/>
        <v>5.0000000000000001E-3</v>
      </c>
      <c r="R265" s="7">
        <f t="shared" si="35"/>
        <v>0.10699774473380465</v>
      </c>
      <c r="S265" s="75">
        <f t="shared" si="36"/>
        <v>4.8635338515365754E-3</v>
      </c>
      <c r="T265" s="75">
        <f>SUM(S265:S367)</f>
        <v>9.7944202779262497</v>
      </c>
      <c r="U265" s="75">
        <f>COUNT(S265:S367)</f>
        <v>103</v>
      </c>
      <c r="V265">
        <v>16</v>
      </c>
    </row>
    <row r="266" spans="1:22" x14ac:dyDescent="0.25">
      <c r="A266">
        <v>45269</v>
      </c>
      <c r="B266">
        <v>1537</v>
      </c>
      <c r="C266" t="s">
        <v>1115</v>
      </c>
      <c r="D266" t="s">
        <v>1321</v>
      </c>
      <c r="E266" t="s">
        <v>94</v>
      </c>
      <c r="F266">
        <v>100.5</v>
      </c>
      <c r="G266" s="6">
        <v>-1248.3599999999999</v>
      </c>
      <c r="H266" s="6">
        <v>1248.3599999999999</v>
      </c>
      <c r="I266" s="6">
        <f t="shared" si="33"/>
        <v>2288.66</v>
      </c>
      <c r="J266" t="s">
        <v>2200</v>
      </c>
      <c r="K266">
        <v>73</v>
      </c>
      <c r="L266" s="34">
        <f t="shared" si="30"/>
        <v>1.3825757575757576E-2</v>
      </c>
      <c r="M266">
        <v>16</v>
      </c>
      <c r="N266">
        <f t="shared" si="31"/>
        <v>0.22121212121212122</v>
      </c>
      <c r="O266" s="71">
        <v>0.05</v>
      </c>
      <c r="P266" s="72">
        <f t="shared" si="34"/>
        <v>5.8596793392006935E-2</v>
      </c>
      <c r="Q266">
        <f t="shared" si="32"/>
        <v>1.1060606060606062E-2</v>
      </c>
      <c r="R266" s="7">
        <f t="shared" si="35"/>
        <v>4.8635338515365757E-2</v>
      </c>
      <c r="S266" s="75">
        <f t="shared" si="36"/>
        <v>1.0758726398853637E-2</v>
      </c>
    </row>
    <row r="267" spans="1:22" x14ac:dyDescent="0.25">
      <c r="A267">
        <v>30950</v>
      </c>
      <c r="B267">
        <v>1558</v>
      </c>
      <c r="C267" t="s">
        <v>1081</v>
      </c>
      <c r="D267" t="s">
        <v>953</v>
      </c>
      <c r="E267" t="s">
        <v>94</v>
      </c>
      <c r="F267">
        <v>100.5</v>
      </c>
      <c r="G267">
        <v>814.89</v>
      </c>
      <c r="H267">
        <v>814.89</v>
      </c>
      <c r="I267" s="6">
        <f t="shared" si="33"/>
        <v>1493.9649999999999</v>
      </c>
      <c r="J267" t="s">
        <v>2196</v>
      </c>
      <c r="K267">
        <v>25</v>
      </c>
      <c r="L267" s="34">
        <f t="shared" si="30"/>
        <v>4.734848484848485E-3</v>
      </c>
      <c r="M267">
        <v>16</v>
      </c>
      <c r="N267">
        <f t="shared" si="31"/>
        <v>7.575757575757576E-2</v>
      </c>
      <c r="O267" s="71">
        <v>0.17</v>
      </c>
      <c r="P267" s="72">
        <f t="shared" si="34"/>
        <v>0.19922909753282358</v>
      </c>
      <c r="Q267">
        <f t="shared" si="32"/>
        <v>1.287878787878788E-2</v>
      </c>
      <c r="R267" s="7">
        <f t="shared" si="35"/>
        <v>0.16536015095224357</v>
      </c>
      <c r="S267" s="75">
        <f t="shared" si="36"/>
        <v>1.2527284163048756E-2</v>
      </c>
    </row>
    <row r="268" spans="1:22" x14ac:dyDescent="0.25">
      <c r="A268">
        <v>63256</v>
      </c>
      <c r="B268">
        <v>2502</v>
      </c>
      <c r="C268" t="s">
        <v>1199</v>
      </c>
      <c r="D268" t="s">
        <v>1821</v>
      </c>
      <c r="E268" t="s">
        <v>94</v>
      </c>
      <c r="F268">
        <v>100.5</v>
      </c>
      <c r="G268" s="6">
        <v>-1250.43</v>
      </c>
      <c r="H268" s="6">
        <v>1250.43</v>
      </c>
      <c r="I268" s="6">
        <f t="shared" si="33"/>
        <v>2292.4549999999999</v>
      </c>
      <c r="J268" t="s">
        <v>2200</v>
      </c>
      <c r="K268">
        <v>253</v>
      </c>
      <c r="L268" s="34">
        <f t="shared" si="30"/>
        <v>4.791666666666667E-2</v>
      </c>
      <c r="M268">
        <v>16</v>
      </c>
      <c r="N268">
        <f t="shared" si="31"/>
        <v>0.76666666666666672</v>
      </c>
      <c r="O268" s="71">
        <v>0.05</v>
      </c>
      <c r="P268" s="72">
        <f t="shared" si="34"/>
        <v>5.8596793392006935E-2</v>
      </c>
      <c r="Q268">
        <f t="shared" si="32"/>
        <v>3.8333333333333337E-2</v>
      </c>
      <c r="R268" s="7">
        <f t="shared" si="35"/>
        <v>4.8635338515365757E-2</v>
      </c>
      <c r="S268" s="75">
        <f t="shared" si="36"/>
        <v>3.7287092861780419E-2</v>
      </c>
    </row>
    <row r="269" spans="1:22" x14ac:dyDescent="0.25">
      <c r="A269">
        <v>48314</v>
      </c>
      <c r="B269">
        <v>2701</v>
      </c>
      <c r="C269" t="s">
        <v>1635</v>
      </c>
      <c r="D269" t="s">
        <v>854</v>
      </c>
      <c r="E269" t="s">
        <v>94</v>
      </c>
      <c r="F269">
        <v>100.5</v>
      </c>
      <c r="G269">
        <v>-674.16</v>
      </c>
      <c r="H269">
        <v>674.16</v>
      </c>
      <c r="I269" s="6">
        <f t="shared" si="33"/>
        <v>1235.9599999999998</v>
      </c>
      <c r="J269" t="s">
        <v>2196</v>
      </c>
      <c r="K269">
        <v>95</v>
      </c>
      <c r="L269" s="34">
        <f t="shared" si="30"/>
        <v>1.7992424242424244E-2</v>
      </c>
      <c r="M269">
        <v>16</v>
      </c>
      <c r="N269">
        <f t="shared" si="31"/>
        <v>0.2878787878787879</v>
      </c>
      <c r="O269" s="71">
        <v>0.51</v>
      </c>
      <c r="P269" s="72">
        <f t="shared" si="34"/>
        <v>0.59768729259847064</v>
      </c>
      <c r="Q269">
        <f t="shared" si="32"/>
        <v>0.14681818181818182</v>
      </c>
      <c r="R269" s="7">
        <f t="shared" si="35"/>
        <v>0.49608045285673064</v>
      </c>
      <c r="S269" s="75">
        <f t="shared" si="36"/>
        <v>0.14281103945875581</v>
      </c>
    </row>
    <row r="270" spans="1:22" x14ac:dyDescent="0.25">
      <c r="A270">
        <v>36858</v>
      </c>
      <c r="B270">
        <v>2801</v>
      </c>
      <c r="C270" t="s">
        <v>948</v>
      </c>
      <c r="D270" t="s">
        <v>1731</v>
      </c>
      <c r="E270" t="s">
        <v>94</v>
      </c>
      <c r="F270">
        <v>100.5</v>
      </c>
      <c r="G270">
        <v>-276.19</v>
      </c>
      <c r="H270">
        <v>276.19</v>
      </c>
      <c r="I270" s="6">
        <f t="shared" si="33"/>
        <v>506.3483333333333</v>
      </c>
      <c r="J270" t="s">
        <v>2196</v>
      </c>
      <c r="K270">
        <v>35</v>
      </c>
      <c r="L270" s="34">
        <f t="shared" si="30"/>
        <v>6.628787878787879E-3</v>
      </c>
      <c r="M270">
        <v>16</v>
      </c>
      <c r="N270">
        <f t="shared" si="31"/>
        <v>0.10606060606060606</v>
      </c>
      <c r="O270" s="71">
        <v>0.59</v>
      </c>
      <c r="P270" s="72">
        <f t="shared" si="34"/>
        <v>0.69144216202568176</v>
      </c>
      <c r="Q270">
        <f t="shared" si="32"/>
        <v>6.2575757575757576E-2</v>
      </c>
      <c r="R270" s="7">
        <f t="shared" si="35"/>
        <v>0.57389699448131581</v>
      </c>
      <c r="S270" s="75">
        <f t="shared" si="36"/>
        <v>6.0867863051048646E-2</v>
      </c>
    </row>
    <row r="271" spans="1:22" x14ac:dyDescent="0.25">
      <c r="A271">
        <v>39028</v>
      </c>
      <c r="B271">
        <v>3800</v>
      </c>
      <c r="C271" t="s">
        <v>1426</v>
      </c>
      <c r="D271" t="s">
        <v>1300</v>
      </c>
      <c r="E271" t="s">
        <v>70</v>
      </c>
      <c r="F271">
        <v>130</v>
      </c>
      <c r="G271" s="6">
        <v>-1886.63</v>
      </c>
      <c r="H271" s="6">
        <v>1886.63</v>
      </c>
      <c r="I271" s="6">
        <f t="shared" si="33"/>
        <v>3458.8216666666667</v>
      </c>
      <c r="J271" t="s">
        <v>2126</v>
      </c>
      <c r="K271">
        <v>45</v>
      </c>
      <c r="L271" s="34">
        <f t="shared" si="30"/>
        <v>8.5227272727272721E-3</v>
      </c>
      <c r="M271">
        <v>16</v>
      </c>
      <c r="N271">
        <f t="shared" si="31"/>
        <v>0.13636363636363635</v>
      </c>
      <c r="O271" s="71">
        <v>0.22</v>
      </c>
      <c r="P271" s="72">
        <f t="shared" si="34"/>
        <v>0.25782589092483049</v>
      </c>
      <c r="Q271">
        <f t="shared" si="32"/>
        <v>0.03</v>
      </c>
      <c r="R271" s="7">
        <f t="shared" si="35"/>
        <v>0.2139954894676093</v>
      </c>
      <c r="S271" s="75">
        <f t="shared" si="36"/>
        <v>2.9181203109219449E-2</v>
      </c>
    </row>
    <row r="272" spans="1:22" x14ac:dyDescent="0.25">
      <c r="A272">
        <v>66397</v>
      </c>
      <c r="B272">
        <v>4405</v>
      </c>
      <c r="C272" t="s">
        <v>1565</v>
      </c>
      <c r="D272" t="s">
        <v>1786</v>
      </c>
      <c r="E272" t="s">
        <v>94</v>
      </c>
      <c r="F272">
        <v>100.5</v>
      </c>
      <c r="G272">
        <v>-832.21</v>
      </c>
      <c r="H272">
        <v>832.21</v>
      </c>
      <c r="I272" s="6">
        <f t="shared" si="33"/>
        <v>1525.7183333333332</v>
      </c>
      <c r="J272" t="s">
        <v>2196</v>
      </c>
      <c r="K272">
        <v>336</v>
      </c>
      <c r="L272" s="34">
        <f t="shared" si="30"/>
        <v>6.363636363636363E-2</v>
      </c>
      <c r="M272">
        <v>16</v>
      </c>
      <c r="N272">
        <f t="shared" si="31"/>
        <v>1.0181818181818181</v>
      </c>
      <c r="O272" s="71">
        <v>0.17</v>
      </c>
      <c r="P272" s="72">
        <f t="shared" si="34"/>
        <v>0.19922909753282358</v>
      </c>
      <c r="Q272">
        <f t="shared" si="32"/>
        <v>0.17309090909090907</v>
      </c>
      <c r="R272" s="7">
        <f t="shared" si="35"/>
        <v>0.16536015095224357</v>
      </c>
      <c r="S272" s="75">
        <f t="shared" si="36"/>
        <v>0.16836669915137525</v>
      </c>
    </row>
    <row r="273" spans="1:19" x14ac:dyDescent="0.25">
      <c r="A273">
        <v>6627</v>
      </c>
      <c r="B273">
        <v>4838</v>
      </c>
      <c r="C273" t="s">
        <v>897</v>
      </c>
      <c r="D273" t="s">
        <v>898</v>
      </c>
      <c r="E273" t="s">
        <v>94</v>
      </c>
      <c r="F273">
        <v>100.5</v>
      </c>
      <c r="G273">
        <v>-484.91</v>
      </c>
      <c r="H273">
        <v>484.91</v>
      </c>
      <c r="I273" s="6">
        <f t="shared" si="33"/>
        <v>889.00166666666667</v>
      </c>
      <c r="J273" t="s">
        <v>2200</v>
      </c>
      <c r="K273">
        <v>4</v>
      </c>
      <c r="L273" s="34">
        <f t="shared" si="30"/>
        <v>7.5757575757575758E-4</v>
      </c>
      <c r="M273">
        <v>16</v>
      </c>
      <c r="N273">
        <f t="shared" si="31"/>
        <v>1.2121212121212121E-2</v>
      </c>
      <c r="O273" s="71">
        <v>0.13</v>
      </c>
      <c r="P273" s="72">
        <f t="shared" si="34"/>
        <v>0.15235166281921803</v>
      </c>
      <c r="Q273">
        <f t="shared" si="32"/>
        <v>1.5757575757575758E-3</v>
      </c>
      <c r="R273" s="7">
        <f t="shared" si="35"/>
        <v>0.12645188013995096</v>
      </c>
      <c r="S273" s="75">
        <f t="shared" si="36"/>
        <v>1.5327500623024358E-3</v>
      </c>
    </row>
    <row r="274" spans="1:19" x14ac:dyDescent="0.25">
      <c r="A274">
        <v>53160</v>
      </c>
      <c r="B274">
        <v>4839</v>
      </c>
      <c r="C274" t="s">
        <v>1959</v>
      </c>
      <c r="D274" t="s">
        <v>1960</v>
      </c>
      <c r="E274" t="s">
        <v>94</v>
      </c>
      <c r="F274">
        <v>100.5</v>
      </c>
      <c r="G274" s="6">
        <v>-1247.52</v>
      </c>
      <c r="H274" s="6">
        <v>1247.52</v>
      </c>
      <c r="I274" s="6">
        <f t="shared" si="33"/>
        <v>2287.12</v>
      </c>
      <c r="J274" t="s">
        <v>2200</v>
      </c>
      <c r="K274">
        <v>141</v>
      </c>
      <c r="L274" s="34">
        <f t="shared" si="30"/>
        <v>2.6704545454545453E-2</v>
      </c>
      <c r="M274">
        <v>16</v>
      </c>
      <c r="N274">
        <f t="shared" si="31"/>
        <v>0.42727272727272725</v>
      </c>
      <c r="O274" s="71">
        <v>0.05</v>
      </c>
      <c r="P274" s="72">
        <f t="shared" si="34"/>
        <v>5.8596793392006935E-2</v>
      </c>
      <c r="Q274">
        <f t="shared" si="32"/>
        <v>2.1363636363636362E-2</v>
      </c>
      <c r="R274" s="7">
        <f t="shared" si="35"/>
        <v>4.8635338515365757E-2</v>
      </c>
      <c r="S274" s="75">
        <f t="shared" si="36"/>
        <v>2.078055372929264E-2</v>
      </c>
    </row>
    <row r="275" spans="1:19" x14ac:dyDescent="0.25">
      <c r="A275">
        <v>15579</v>
      </c>
      <c r="B275">
        <v>4867</v>
      </c>
      <c r="C275" t="s">
        <v>1285</v>
      </c>
      <c r="D275" t="s">
        <v>1268</v>
      </c>
      <c r="E275" t="s">
        <v>70</v>
      </c>
      <c r="F275">
        <v>130</v>
      </c>
      <c r="G275">
        <v>-838</v>
      </c>
      <c r="H275">
        <v>838</v>
      </c>
      <c r="I275" s="6">
        <f t="shared" si="33"/>
        <v>1536.3333333333333</v>
      </c>
      <c r="J275" t="s">
        <v>2200</v>
      </c>
      <c r="K275">
        <v>10</v>
      </c>
      <c r="L275" s="34">
        <f t="shared" si="30"/>
        <v>1.893939393939394E-3</v>
      </c>
      <c r="M275">
        <v>16</v>
      </c>
      <c r="N275">
        <f t="shared" si="31"/>
        <v>3.0303030303030304E-2</v>
      </c>
      <c r="O275" s="71">
        <v>0.12</v>
      </c>
      <c r="P275" s="72">
        <f t="shared" si="34"/>
        <v>0.14063230414081662</v>
      </c>
      <c r="Q275">
        <f t="shared" si="32"/>
        <v>3.6363636363636364E-3</v>
      </c>
      <c r="R275" s="7">
        <f t="shared" si="35"/>
        <v>0.1167248124368778</v>
      </c>
      <c r="S275" s="75">
        <f t="shared" si="36"/>
        <v>3.5371155283902365E-3</v>
      </c>
    </row>
    <row r="276" spans="1:19" x14ac:dyDescent="0.25">
      <c r="A276">
        <v>50179</v>
      </c>
      <c r="B276">
        <v>5637</v>
      </c>
      <c r="C276" t="s">
        <v>1926</v>
      </c>
      <c r="D276" t="s">
        <v>856</v>
      </c>
      <c r="E276" t="s">
        <v>94</v>
      </c>
      <c r="F276">
        <v>100.5</v>
      </c>
      <c r="G276">
        <v>-572.71</v>
      </c>
      <c r="H276">
        <v>572.71</v>
      </c>
      <c r="I276" s="6">
        <f t="shared" si="33"/>
        <v>1049.9683333333332</v>
      </c>
      <c r="J276" t="s">
        <v>2196</v>
      </c>
      <c r="K276">
        <v>110</v>
      </c>
      <c r="L276" s="34">
        <f t="shared" si="30"/>
        <v>2.0833333333333332E-2</v>
      </c>
      <c r="M276">
        <v>16</v>
      </c>
      <c r="N276">
        <f t="shared" si="31"/>
        <v>0.33333333333333331</v>
      </c>
      <c r="O276" s="71">
        <v>0.6</v>
      </c>
      <c r="P276" s="72">
        <f t="shared" si="34"/>
        <v>0.70316152070408311</v>
      </c>
      <c r="Q276">
        <f t="shared" si="32"/>
        <v>0.19999999999999998</v>
      </c>
      <c r="R276" s="7">
        <f t="shared" si="35"/>
        <v>0.583624062184389</v>
      </c>
      <c r="S276" s="75">
        <f t="shared" si="36"/>
        <v>0.194541354061463</v>
      </c>
    </row>
    <row r="277" spans="1:19" x14ac:dyDescent="0.25">
      <c r="A277">
        <v>64350</v>
      </c>
      <c r="B277">
        <v>5681</v>
      </c>
      <c r="C277" t="s">
        <v>2029</v>
      </c>
      <c r="D277" t="s">
        <v>1348</v>
      </c>
      <c r="E277" t="s">
        <v>94</v>
      </c>
      <c r="F277">
        <v>100.5</v>
      </c>
      <c r="G277">
        <v>-846.45</v>
      </c>
      <c r="H277">
        <v>846.45</v>
      </c>
      <c r="I277" s="6">
        <f t="shared" si="33"/>
        <v>1551.825</v>
      </c>
      <c r="J277" t="s">
        <v>2200</v>
      </c>
      <c r="K277">
        <v>275</v>
      </c>
      <c r="L277" s="34">
        <f t="shared" si="30"/>
        <v>5.2083333333333336E-2</v>
      </c>
      <c r="M277">
        <v>16</v>
      </c>
      <c r="N277">
        <f t="shared" si="31"/>
        <v>0.83333333333333337</v>
      </c>
      <c r="O277" s="71">
        <v>0.11</v>
      </c>
      <c r="P277" s="72">
        <f t="shared" si="34"/>
        <v>0.12891294546241525</v>
      </c>
      <c r="Q277">
        <f t="shared" si="32"/>
        <v>9.1666666666666674E-2</v>
      </c>
      <c r="R277" s="7">
        <f t="shared" si="35"/>
        <v>0.10699774473380465</v>
      </c>
      <c r="S277" s="75">
        <f t="shared" si="36"/>
        <v>8.9164787278170538E-2</v>
      </c>
    </row>
    <row r="278" spans="1:19" x14ac:dyDescent="0.25">
      <c r="A278">
        <v>67468</v>
      </c>
      <c r="B278">
        <v>5738</v>
      </c>
      <c r="C278" t="s">
        <v>2054</v>
      </c>
      <c r="D278" t="s">
        <v>1952</v>
      </c>
      <c r="E278" t="s">
        <v>94</v>
      </c>
      <c r="F278">
        <v>100.5</v>
      </c>
      <c r="G278">
        <v>-595.99</v>
      </c>
      <c r="H278">
        <v>595.99</v>
      </c>
      <c r="I278" s="6">
        <f t="shared" si="33"/>
        <v>1092.6483333333333</v>
      </c>
      <c r="J278" t="s">
        <v>2200</v>
      </c>
      <c r="K278">
        <v>378</v>
      </c>
      <c r="L278" s="34">
        <f t="shared" si="30"/>
        <v>7.1590909090909094E-2</v>
      </c>
      <c r="M278">
        <v>16</v>
      </c>
      <c r="N278">
        <f t="shared" si="31"/>
        <v>1.1454545454545455</v>
      </c>
      <c r="O278" s="71">
        <v>0.16</v>
      </c>
      <c r="P278" s="72">
        <f t="shared" si="34"/>
        <v>0.18750973885442218</v>
      </c>
      <c r="Q278">
        <f t="shared" si="32"/>
        <v>0.18327272727272728</v>
      </c>
      <c r="R278" s="7">
        <f t="shared" si="35"/>
        <v>0.15563308324917041</v>
      </c>
      <c r="S278" s="75">
        <f t="shared" si="36"/>
        <v>0.17827062263086793</v>
      </c>
    </row>
    <row r="279" spans="1:19" x14ac:dyDescent="0.25">
      <c r="A279">
        <v>70831</v>
      </c>
      <c r="B279">
        <v>6406</v>
      </c>
      <c r="C279" t="s">
        <v>1791</v>
      </c>
      <c r="D279" t="s">
        <v>1080</v>
      </c>
      <c r="E279" t="s">
        <v>94</v>
      </c>
      <c r="F279">
        <v>100.5</v>
      </c>
      <c r="G279">
        <v>815.05</v>
      </c>
      <c r="H279">
        <v>815.05</v>
      </c>
      <c r="I279" s="6">
        <f t="shared" si="33"/>
        <v>1494.2583333333332</v>
      </c>
      <c r="J279" t="s">
        <v>2196</v>
      </c>
      <c r="K279">
        <v>846</v>
      </c>
      <c r="L279" s="34">
        <f t="shared" si="30"/>
        <v>0.16022727272727272</v>
      </c>
      <c r="M279">
        <v>16</v>
      </c>
      <c r="N279">
        <f t="shared" si="31"/>
        <v>2.5636363636363635</v>
      </c>
      <c r="O279" s="71">
        <v>0.17</v>
      </c>
      <c r="P279" s="72">
        <f t="shared" si="34"/>
        <v>0.19922909753282358</v>
      </c>
      <c r="Q279">
        <f t="shared" si="32"/>
        <v>0.43581818181818183</v>
      </c>
      <c r="R279" s="7">
        <f t="shared" si="35"/>
        <v>0.16536015095224357</v>
      </c>
      <c r="S279" s="75">
        <f t="shared" si="36"/>
        <v>0.42392329607756984</v>
      </c>
    </row>
    <row r="280" spans="1:19" x14ac:dyDescent="0.25">
      <c r="A280">
        <v>49812</v>
      </c>
      <c r="B280">
        <v>7646</v>
      </c>
      <c r="C280" t="s">
        <v>1919</v>
      </c>
      <c r="D280" t="s">
        <v>1199</v>
      </c>
      <c r="E280" t="s">
        <v>94</v>
      </c>
      <c r="F280">
        <v>100.5</v>
      </c>
      <c r="G280" s="6">
        <v>-1249.94</v>
      </c>
      <c r="H280" s="6">
        <v>1249.94</v>
      </c>
      <c r="I280" s="6">
        <f t="shared" si="33"/>
        <v>2291.5566666666668</v>
      </c>
      <c r="J280" t="s">
        <v>2200</v>
      </c>
      <c r="K280">
        <v>108</v>
      </c>
      <c r="L280" s="34">
        <f t="shared" si="30"/>
        <v>2.0454545454545454E-2</v>
      </c>
      <c r="M280">
        <v>16</v>
      </c>
      <c r="N280">
        <f t="shared" si="31"/>
        <v>0.32727272727272727</v>
      </c>
      <c r="O280" s="71">
        <v>0.05</v>
      </c>
      <c r="P280" s="72">
        <f t="shared" si="34"/>
        <v>5.8596793392006935E-2</v>
      </c>
      <c r="Q280">
        <f t="shared" si="32"/>
        <v>1.6363636363636365E-2</v>
      </c>
      <c r="R280" s="7">
        <f t="shared" si="35"/>
        <v>4.8635338515365757E-2</v>
      </c>
      <c r="S280" s="75">
        <f t="shared" si="36"/>
        <v>1.5917019877756067E-2</v>
      </c>
    </row>
    <row r="281" spans="1:19" x14ac:dyDescent="0.25">
      <c r="A281">
        <v>59665</v>
      </c>
      <c r="B281">
        <v>7872</v>
      </c>
      <c r="C281" t="s">
        <v>1948</v>
      </c>
      <c r="D281" t="s">
        <v>1995</v>
      </c>
      <c r="E281" t="s">
        <v>94</v>
      </c>
      <c r="F281">
        <v>100.5</v>
      </c>
      <c r="G281" s="6">
        <v>-1253.21</v>
      </c>
      <c r="H281" s="6">
        <v>1253.21</v>
      </c>
      <c r="I281" s="6">
        <f t="shared" si="33"/>
        <v>2297.5516666666667</v>
      </c>
      <c r="J281" t="s">
        <v>2200</v>
      </c>
      <c r="K281">
        <v>211</v>
      </c>
      <c r="L281" s="34">
        <f t="shared" si="30"/>
        <v>3.9962121212121213E-2</v>
      </c>
      <c r="M281">
        <v>16</v>
      </c>
      <c r="N281">
        <f t="shared" si="31"/>
        <v>0.6393939393939394</v>
      </c>
      <c r="O281" s="71">
        <v>0.05</v>
      </c>
      <c r="P281" s="72">
        <f t="shared" si="34"/>
        <v>5.8596793392006935E-2</v>
      </c>
      <c r="Q281">
        <f t="shared" si="32"/>
        <v>3.1969696969696974E-2</v>
      </c>
      <c r="R281" s="7">
        <f t="shared" si="35"/>
        <v>4.8635338515365757E-2</v>
      </c>
      <c r="S281" s="75">
        <f t="shared" si="36"/>
        <v>3.1097140687097499E-2</v>
      </c>
    </row>
    <row r="282" spans="1:19" x14ac:dyDescent="0.25">
      <c r="A282">
        <v>56826</v>
      </c>
      <c r="B282">
        <v>7894</v>
      </c>
      <c r="C282" t="s">
        <v>1979</v>
      </c>
      <c r="D282" t="s">
        <v>1980</v>
      </c>
      <c r="E282" t="s">
        <v>94</v>
      </c>
      <c r="F282">
        <v>100.5</v>
      </c>
      <c r="G282">
        <v>-840.72</v>
      </c>
      <c r="H282">
        <v>840.72</v>
      </c>
      <c r="I282" s="6">
        <f t="shared" si="33"/>
        <v>1541.32</v>
      </c>
      <c r="J282" t="s">
        <v>2200</v>
      </c>
      <c r="K282">
        <v>180</v>
      </c>
      <c r="L282" s="34">
        <f t="shared" si="30"/>
        <v>3.4090909090909088E-2</v>
      </c>
      <c r="M282">
        <v>16</v>
      </c>
      <c r="N282">
        <f t="shared" si="31"/>
        <v>0.54545454545454541</v>
      </c>
      <c r="O282" s="71">
        <v>0.12</v>
      </c>
      <c r="P282" s="72">
        <f t="shared" si="34"/>
        <v>0.14063230414081662</v>
      </c>
      <c r="Q282">
        <f t="shared" si="32"/>
        <v>6.5454545454545446E-2</v>
      </c>
      <c r="R282" s="7">
        <f t="shared" si="35"/>
        <v>0.1167248124368778</v>
      </c>
      <c r="S282" s="75">
        <f t="shared" si="36"/>
        <v>6.3668079511024253E-2</v>
      </c>
    </row>
    <row r="283" spans="1:19" x14ac:dyDescent="0.25">
      <c r="A283">
        <v>31205</v>
      </c>
      <c r="B283">
        <v>8077</v>
      </c>
      <c r="C283" t="s">
        <v>1448</v>
      </c>
      <c r="D283" t="s">
        <v>1635</v>
      </c>
      <c r="E283" t="s">
        <v>94</v>
      </c>
      <c r="F283">
        <v>100.5</v>
      </c>
      <c r="G283">
        <v>-673.93</v>
      </c>
      <c r="H283">
        <v>673.93</v>
      </c>
      <c r="I283" s="6">
        <f t="shared" si="33"/>
        <v>1235.5383333333332</v>
      </c>
      <c r="J283" t="s">
        <v>2196</v>
      </c>
      <c r="K283">
        <v>26</v>
      </c>
      <c r="L283" s="34">
        <f t="shared" si="30"/>
        <v>4.9242424242424239E-3</v>
      </c>
      <c r="M283">
        <v>16</v>
      </c>
      <c r="N283">
        <f t="shared" si="31"/>
        <v>7.8787878787878782E-2</v>
      </c>
      <c r="O283" s="71">
        <v>0.51</v>
      </c>
      <c r="P283" s="72">
        <f t="shared" si="34"/>
        <v>0.59768729259847064</v>
      </c>
      <c r="Q283">
        <f t="shared" si="32"/>
        <v>4.018181818181818E-2</v>
      </c>
      <c r="R283" s="7">
        <f t="shared" si="35"/>
        <v>0.49608045285673064</v>
      </c>
      <c r="S283" s="75">
        <f t="shared" si="36"/>
        <v>3.9085126588712105E-2</v>
      </c>
    </row>
    <row r="284" spans="1:19" x14ac:dyDescent="0.25">
      <c r="A284">
        <v>49307</v>
      </c>
      <c r="B284">
        <v>8203</v>
      </c>
      <c r="C284" t="s">
        <v>1683</v>
      </c>
      <c r="D284" t="s">
        <v>1875</v>
      </c>
      <c r="E284" t="s">
        <v>94</v>
      </c>
      <c r="F284">
        <v>100.5</v>
      </c>
      <c r="G284" s="6">
        <v>-1256.96</v>
      </c>
      <c r="H284" s="6">
        <v>1256.96</v>
      </c>
      <c r="I284" s="6">
        <f t="shared" si="33"/>
        <v>2304.4266666666667</v>
      </c>
      <c r="J284" t="s">
        <v>2200</v>
      </c>
      <c r="K284">
        <v>105</v>
      </c>
      <c r="L284" s="34">
        <f t="shared" si="30"/>
        <v>1.9886363636363636E-2</v>
      </c>
      <c r="M284">
        <v>16</v>
      </c>
      <c r="N284">
        <f t="shared" si="31"/>
        <v>0.31818181818181818</v>
      </c>
      <c r="O284" s="71">
        <v>0.05</v>
      </c>
      <c r="P284" s="72">
        <f t="shared" si="34"/>
        <v>5.8596793392006935E-2</v>
      </c>
      <c r="Q284">
        <f t="shared" si="32"/>
        <v>1.5909090909090911E-2</v>
      </c>
      <c r="R284" s="7">
        <f t="shared" si="35"/>
        <v>4.8635338515365757E-2</v>
      </c>
      <c r="S284" s="75">
        <f t="shared" si="36"/>
        <v>1.5474880436707287E-2</v>
      </c>
    </row>
    <row r="285" spans="1:19" x14ac:dyDescent="0.25">
      <c r="A285">
        <v>55971</v>
      </c>
      <c r="B285">
        <v>8220</v>
      </c>
      <c r="C285" t="s">
        <v>1657</v>
      </c>
      <c r="D285" t="s">
        <v>1975</v>
      </c>
      <c r="E285" t="s">
        <v>94</v>
      </c>
      <c r="F285">
        <v>100.5</v>
      </c>
      <c r="G285" s="6">
        <v>-1248.5999999999999</v>
      </c>
      <c r="H285" s="6">
        <v>1248.5999999999999</v>
      </c>
      <c r="I285" s="6">
        <f t="shared" si="33"/>
        <v>2289.1</v>
      </c>
      <c r="J285" t="s">
        <v>2200</v>
      </c>
      <c r="K285">
        <v>170</v>
      </c>
      <c r="L285" s="34">
        <f t="shared" si="30"/>
        <v>3.2196969696969696E-2</v>
      </c>
      <c r="M285">
        <v>16</v>
      </c>
      <c r="N285">
        <f t="shared" si="31"/>
        <v>0.51515151515151514</v>
      </c>
      <c r="O285" s="71">
        <v>0.05</v>
      </c>
      <c r="P285" s="72">
        <f t="shared" si="34"/>
        <v>5.8596793392006935E-2</v>
      </c>
      <c r="Q285">
        <f t="shared" si="32"/>
        <v>2.5757575757575757E-2</v>
      </c>
      <c r="R285" s="7">
        <f t="shared" si="35"/>
        <v>4.8635338515365757E-2</v>
      </c>
      <c r="S285" s="75">
        <f t="shared" si="36"/>
        <v>2.5054568326097509E-2</v>
      </c>
    </row>
    <row r="286" spans="1:19" x14ac:dyDescent="0.25">
      <c r="A286">
        <v>60204</v>
      </c>
      <c r="B286">
        <v>8392</v>
      </c>
      <c r="C286" t="s">
        <v>1812</v>
      </c>
      <c r="D286" t="s">
        <v>1504</v>
      </c>
      <c r="E286" t="s">
        <v>94</v>
      </c>
      <c r="F286">
        <v>100.5</v>
      </c>
      <c r="G286">
        <v>833.85</v>
      </c>
      <c r="H286">
        <v>833.85</v>
      </c>
      <c r="I286" s="6">
        <f t="shared" si="33"/>
        <v>1528.7249999999999</v>
      </c>
      <c r="J286" t="s">
        <v>2196</v>
      </c>
      <c r="K286">
        <v>216</v>
      </c>
      <c r="L286" s="34">
        <f t="shared" si="30"/>
        <v>4.0909090909090909E-2</v>
      </c>
      <c r="M286">
        <v>16</v>
      </c>
      <c r="N286">
        <f t="shared" si="31"/>
        <v>0.65454545454545454</v>
      </c>
      <c r="O286" s="71">
        <v>0.17</v>
      </c>
      <c r="P286" s="72">
        <f t="shared" si="34"/>
        <v>0.19922909753282358</v>
      </c>
      <c r="Q286">
        <f t="shared" si="32"/>
        <v>0.11127272727272727</v>
      </c>
      <c r="R286" s="7">
        <f t="shared" si="35"/>
        <v>0.16536015095224357</v>
      </c>
      <c r="S286" s="75">
        <f t="shared" si="36"/>
        <v>0.10823573516874124</v>
      </c>
    </row>
    <row r="287" spans="1:19" x14ac:dyDescent="0.25">
      <c r="A287">
        <v>62365</v>
      </c>
      <c r="B287">
        <v>8417</v>
      </c>
      <c r="C287" t="s">
        <v>1909</v>
      </c>
      <c r="D287" t="s">
        <v>1460</v>
      </c>
      <c r="E287" t="s">
        <v>94</v>
      </c>
      <c r="F287">
        <v>100.5</v>
      </c>
      <c r="G287" s="6">
        <v>-1256.72</v>
      </c>
      <c r="H287" s="6">
        <v>1256.72</v>
      </c>
      <c r="I287" s="6">
        <f t="shared" si="33"/>
        <v>2303.9866666666667</v>
      </c>
      <c r="J287" t="s">
        <v>2200</v>
      </c>
      <c r="K287">
        <v>241</v>
      </c>
      <c r="L287" s="34">
        <f t="shared" si="30"/>
        <v>4.5643939393939396E-2</v>
      </c>
      <c r="M287">
        <v>16</v>
      </c>
      <c r="N287">
        <f t="shared" si="31"/>
        <v>0.73030303030303034</v>
      </c>
      <c r="O287" s="71">
        <v>0.05</v>
      </c>
      <c r="P287" s="72">
        <f t="shared" si="34"/>
        <v>5.8596793392006935E-2</v>
      </c>
      <c r="Q287">
        <f t="shared" si="32"/>
        <v>3.6515151515151521E-2</v>
      </c>
      <c r="R287" s="7">
        <f t="shared" si="35"/>
        <v>4.8635338515365757E-2</v>
      </c>
      <c r="S287" s="75">
        <f t="shared" si="36"/>
        <v>3.5518535097585298E-2</v>
      </c>
    </row>
    <row r="288" spans="1:19" x14ac:dyDescent="0.25">
      <c r="A288">
        <v>42226</v>
      </c>
      <c r="B288">
        <v>9322</v>
      </c>
      <c r="C288" t="s">
        <v>1812</v>
      </c>
      <c r="D288" t="s">
        <v>1711</v>
      </c>
      <c r="E288" t="s">
        <v>94</v>
      </c>
      <c r="F288">
        <v>100.5</v>
      </c>
      <c r="G288">
        <v>-834.02</v>
      </c>
      <c r="H288">
        <v>834.02</v>
      </c>
      <c r="I288" s="6">
        <f t="shared" si="33"/>
        <v>1529.0366666666666</v>
      </c>
      <c r="J288" t="s">
        <v>2196</v>
      </c>
      <c r="K288">
        <v>67</v>
      </c>
      <c r="L288" s="34">
        <f t="shared" si="30"/>
        <v>1.268939393939394E-2</v>
      </c>
      <c r="M288">
        <v>16</v>
      </c>
      <c r="N288">
        <f t="shared" si="31"/>
        <v>0.20303030303030303</v>
      </c>
      <c r="O288" s="71">
        <v>0.17</v>
      </c>
      <c r="P288" s="72">
        <f t="shared" si="34"/>
        <v>0.19922909753282358</v>
      </c>
      <c r="Q288">
        <f t="shared" si="32"/>
        <v>3.451515151515152E-2</v>
      </c>
      <c r="R288" s="7">
        <f t="shared" si="35"/>
        <v>0.16536015095224357</v>
      </c>
      <c r="S288" s="75">
        <f t="shared" si="36"/>
        <v>3.3573121556970668E-2</v>
      </c>
    </row>
    <row r="289" spans="1:19" x14ac:dyDescent="0.25">
      <c r="A289">
        <v>33830</v>
      </c>
      <c r="B289">
        <v>10157</v>
      </c>
      <c r="C289" t="s">
        <v>1461</v>
      </c>
      <c r="D289" t="s">
        <v>1683</v>
      </c>
      <c r="E289" t="s">
        <v>94</v>
      </c>
      <c r="F289">
        <v>100.5</v>
      </c>
      <c r="G289" s="6">
        <v>-1256.8800000000001</v>
      </c>
      <c r="H289" s="6">
        <v>1256.8800000000001</v>
      </c>
      <c r="I289" s="6">
        <f t="shared" si="33"/>
        <v>2304.2800000000002</v>
      </c>
      <c r="J289" t="s">
        <v>2200</v>
      </c>
      <c r="K289">
        <v>30</v>
      </c>
      <c r="L289" s="34">
        <f t="shared" si="30"/>
        <v>5.681818181818182E-3</v>
      </c>
      <c r="M289">
        <v>16</v>
      </c>
      <c r="N289">
        <f t="shared" si="31"/>
        <v>9.0909090909090912E-2</v>
      </c>
      <c r="O289" s="71">
        <v>0.05</v>
      </c>
      <c r="P289" s="72">
        <f t="shared" si="34"/>
        <v>5.8596793392006935E-2</v>
      </c>
      <c r="Q289">
        <f t="shared" si="32"/>
        <v>4.5454545454545461E-3</v>
      </c>
      <c r="R289" s="7">
        <f t="shared" si="35"/>
        <v>4.8635338515365757E-2</v>
      </c>
      <c r="S289" s="75">
        <f t="shared" si="36"/>
        <v>4.421394410487796E-3</v>
      </c>
    </row>
    <row r="290" spans="1:19" x14ac:dyDescent="0.25">
      <c r="A290">
        <v>67504</v>
      </c>
      <c r="B290">
        <v>11914</v>
      </c>
      <c r="C290" t="s">
        <v>1960</v>
      </c>
      <c r="D290" t="s">
        <v>1115</v>
      </c>
      <c r="E290" t="s">
        <v>94</v>
      </c>
      <c r="F290">
        <v>100.5</v>
      </c>
      <c r="G290" s="6">
        <v>-1247.5999999999999</v>
      </c>
      <c r="H290" s="6">
        <v>1247.5999999999999</v>
      </c>
      <c r="I290" s="6">
        <f t="shared" si="33"/>
        <v>2287.2666666666664</v>
      </c>
      <c r="J290" t="s">
        <v>2200</v>
      </c>
      <c r="K290">
        <v>400</v>
      </c>
      <c r="L290" s="34">
        <f t="shared" si="30"/>
        <v>7.575757575757576E-2</v>
      </c>
      <c r="M290">
        <v>16</v>
      </c>
      <c r="N290">
        <f t="shared" si="31"/>
        <v>1.2121212121212122</v>
      </c>
      <c r="O290" s="71">
        <v>0.05</v>
      </c>
      <c r="P290" s="72">
        <f t="shared" si="34"/>
        <v>5.8596793392006935E-2</v>
      </c>
      <c r="Q290">
        <f t="shared" si="32"/>
        <v>6.0606060606060608E-2</v>
      </c>
      <c r="R290" s="7">
        <f t="shared" si="35"/>
        <v>4.8635338515365757E-2</v>
      </c>
      <c r="S290" s="75">
        <f t="shared" si="36"/>
        <v>5.8951925473170616E-2</v>
      </c>
    </row>
    <row r="291" spans="1:19" x14ac:dyDescent="0.25">
      <c r="A291">
        <v>66540</v>
      </c>
      <c r="B291">
        <v>12335</v>
      </c>
      <c r="C291" t="s">
        <v>2050</v>
      </c>
      <c r="D291" t="s">
        <v>1170</v>
      </c>
      <c r="E291" t="s">
        <v>94</v>
      </c>
      <c r="F291">
        <v>100.5</v>
      </c>
      <c r="G291">
        <v>-832.18</v>
      </c>
      <c r="H291">
        <v>832.18</v>
      </c>
      <c r="I291" s="6">
        <f t="shared" si="33"/>
        <v>1525.6633333333332</v>
      </c>
      <c r="J291" t="s">
        <v>2200</v>
      </c>
      <c r="K291">
        <v>341</v>
      </c>
      <c r="L291" s="34">
        <f t="shared" si="30"/>
        <v>6.458333333333334E-2</v>
      </c>
      <c r="M291">
        <v>16</v>
      </c>
      <c r="N291">
        <f t="shared" si="31"/>
        <v>1.0333333333333334</v>
      </c>
      <c r="O291" s="71">
        <v>0.12</v>
      </c>
      <c r="P291" s="72">
        <f t="shared" si="34"/>
        <v>0.14063230414081662</v>
      </c>
      <c r="Q291">
        <f t="shared" si="32"/>
        <v>0.12400000000000001</v>
      </c>
      <c r="R291" s="7">
        <f t="shared" si="35"/>
        <v>0.1167248124368778</v>
      </c>
      <c r="S291" s="75">
        <f t="shared" si="36"/>
        <v>0.12061563951810707</v>
      </c>
    </row>
    <row r="292" spans="1:19" x14ac:dyDescent="0.25">
      <c r="A292">
        <v>52939</v>
      </c>
      <c r="B292">
        <v>13349</v>
      </c>
      <c r="C292" t="s">
        <v>1952</v>
      </c>
      <c r="D292" t="s">
        <v>1953</v>
      </c>
      <c r="E292" t="s">
        <v>94</v>
      </c>
      <c r="F292">
        <v>100.5</v>
      </c>
      <c r="G292">
        <v>-596.07000000000005</v>
      </c>
      <c r="H292">
        <v>596.07000000000005</v>
      </c>
      <c r="I292" s="6">
        <f t="shared" si="33"/>
        <v>1092.7950000000001</v>
      </c>
      <c r="J292" t="s">
        <v>2200</v>
      </c>
      <c r="K292">
        <v>137</v>
      </c>
      <c r="L292" s="34">
        <f t="shared" si="30"/>
        <v>2.5946969696969698E-2</v>
      </c>
      <c r="M292">
        <v>16</v>
      </c>
      <c r="N292">
        <f t="shared" si="31"/>
        <v>0.41515151515151516</v>
      </c>
      <c r="O292" s="71">
        <v>0.16</v>
      </c>
      <c r="P292" s="72">
        <f t="shared" si="34"/>
        <v>0.18750973885442218</v>
      </c>
      <c r="Q292">
        <f t="shared" si="32"/>
        <v>6.6424242424242427E-2</v>
      </c>
      <c r="R292" s="7">
        <f t="shared" si="35"/>
        <v>0.15563308324917041</v>
      </c>
      <c r="S292" s="75">
        <f t="shared" si="36"/>
        <v>6.4611310318594989E-2</v>
      </c>
    </row>
    <row r="293" spans="1:19" x14ac:dyDescent="0.25">
      <c r="A293">
        <v>22237</v>
      </c>
      <c r="B293">
        <v>13665</v>
      </c>
      <c r="C293" t="s">
        <v>1465</v>
      </c>
      <c r="D293" t="s">
        <v>1466</v>
      </c>
      <c r="E293" t="s">
        <v>94</v>
      </c>
      <c r="F293">
        <v>100.5</v>
      </c>
      <c r="G293">
        <v>-838.64</v>
      </c>
      <c r="H293">
        <v>838.64</v>
      </c>
      <c r="I293" s="6">
        <f t="shared" si="33"/>
        <v>1537.5066666666667</v>
      </c>
      <c r="J293" t="s">
        <v>2200</v>
      </c>
      <c r="K293">
        <v>15</v>
      </c>
      <c r="L293" s="34">
        <f t="shared" si="30"/>
        <v>2.840909090909091E-3</v>
      </c>
      <c r="M293">
        <v>16</v>
      </c>
      <c r="N293">
        <f t="shared" si="31"/>
        <v>4.5454545454545456E-2</v>
      </c>
      <c r="O293" s="71">
        <v>0.12</v>
      </c>
      <c r="P293" s="72">
        <f t="shared" si="34"/>
        <v>0.14063230414081662</v>
      </c>
      <c r="Q293">
        <f t="shared" si="32"/>
        <v>5.4545454545454541E-3</v>
      </c>
      <c r="R293" s="7">
        <f t="shared" si="35"/>
        <v>0.1167248124368778</v>
      </c>
      <c r="S293" s="75">
        <f t="shared" si="36"/>
        <v>5.3056732925853547E-3</v>
      </c>
    </row>
    <row r="294" spans="1:19" x14ac:dyDescent="0.25">
      <c r="A294">
        <v>63718</v>
      </c>
      <c r="B294">
        <v>13693</v>
      </c>
      <c r="C294" t="s">
        <v>1171</v>
      </c>
      <c r="D294" t="s">
        <v>1981</v>
      </c>
      <c r="E294" t="s">
        <v>94</v>
      </c>
      <c r="F294">
        <v>100.5</v>
      </c>
      <c r="G294">
        <v>-832.34</v>
      </c>
      <c r="H294">
        <v>832.34</v>
      </c>
      <c r="I294" s="6">
        <f t="shared" si="33"/>
        <v>1525.9566666666667</v>
      </c>
      <c r="J294" t="s">
        <v>2200</v>
      </c>
      <c r="K294">
        <v>262</v>
      </c>
      <c r="L294" s="34">
        <f t="shared" si="30"/>
        <v>4.9621212121212122E-2</v>
      </c>
      <c r="M294">
        <v>16</v>
      </c>
      <c r="N294">
        <f t="shared" si="31"/>
        <v>0.79393939393939394</v>
      </c>
      <c r="O294" s="71">
        <v>0.12</v>
      </c>
      <c r="P294" s="72">
        <f t="shared" si="34"/>
        <v>0.14063230414081662</v>
      </c>
      <c r="Q294">
        <f t="shared" si="32"/>
        <v>9.5272727272727273E-2</v>
      </c>
      <c r="R294" s="7">
        <f t="shared" si="35"/>
        <v>0.1167248124368778</v>
      </c>
      <c r="S294" s="75">
        <f t="shared" si="36"/>
        <v>9.2672426843824193E-2</v>
      </c>
    </row>
    <row r="295" spans="1:19" x14ac:dyDescent="0.25">
      <c r="A295">
        <v>61308</v>
      </c>
      <c r="B295">
        <v>13851</v>
      </c>
      <c r="C295" t="s">
        <v>2010</v>
      </c>
      <c r="D295" t="s">
        <v>1571</v>
      </c>
      <c r="E295" t="s">
        <v>94</v>
      </c>
      <c r="F295">
        <v>100.5</v>
      </c>
      <c r="G295">
        <v>-597.70000000000005</v>
      </c>
      <c r="H295">
        <v>597.70000000000005</v>
      </c>
      <c r="I295" s="6">
        <f t="shared" si="33"/>
        <v>1095.7833333333333</v>
      </c>
      <c r="J295" t="s">
        <v>2200</v>
      </c>
      <c r="K295">
        <v>229</v>
      </c>
      <c r="L295" s="34">
        <f t="shared" si="30"/>
        <v>4.3371212121212123E-2</v>
      </c>
      <c r="M295">
        <v>16</v>
      </c>
      <c r="N295">
        <f t="shared" si="31"/>
        <v>0.69393939393939397</v>
      </c>
      <c r="O295" s="71">
        <v>0.16</v>
      </c>
      <c r="P295" s="72">
        <f t="shared" si="34"/>
        <v>0.18750973885442218</v>
      </c>
      <c r="Q295">
        <f t="shared" si="32"/>
        <v>0.11103030303030303</v>
      </c>
      <c r="R295" s="7">
        <f t="shared" si="35"/>
        <v>0.15563308324917041</v>
      </c>
      <c r="S295" s="75">
        <f t="shared" si="36"/>
        <v>0.10799992746684857</v>
      </c>
    </row>
    <row r="296" spans="1:19" x14ac:dyDescent="0.25">
      <c r="A296">
        <v>64186</v>
      </c>
      <c r="B296">
        <v>13979</v>
      </c>
      <c r="C296" t="s">
        <v>1348</v>
      </c>
      <c r="D296" t="s">
        <v>980</v>
      </c>
      <c r="E296" t="s">
        <v>70</v>
      </c>
      <c r="F296">
        <v>100.5</v>
      </c>
      <c r="G296">
        <v>-848.13</v>
      </c>
      <c r="H296">
        <v>848.13</v>
      </c>
      <c r="I296" s="6">
        <f t="shared" si="33"/>
        <v>1554.905</v>
      </c>
      <c r="J296" t="s">
        <v>2200</v>
      </c>
      <c r="K296">
        <v>272</v>
      </c>
      <c r="L296" s="34">
        <f t="shared" si="30"/>
        <v>5.1515151515151514E-2</v>
      </c>
      <c r="M296">
        <v>16</v>
      </c>
      <c r="N296">
        <f t="shared" si="31"/>
        <v>0.82424242424242422</v>
      </c>
      <c r="O296" s="71">
        <v>0.11</v>
      </c>
      <c r="P296" s="72">
        <f t="shared" si="34"/>
        <v>0.12891294546241525</v>
      </c>
      <c r="Q296">
        <f t="shared" si="32"/>
        <v>9.0666666666666659E-2</v>
      </c>
      <c r="R296" s="7">
        <f t="shared" si="35"/>
        <v>0.10699774473380465</v>
      </c>
      <c r="S296" s="75">
        <f t="shared" si="36"/>
        <v>8.8192080507863216E-2</v>
      </c>
    </row>
    <row r="297" spans="1:19" x14ac:dyDescent="0.25">
      <c r="A297">
        <v>47515</v>
      </c>
      <c r="B297">
        <v>14333</v>
      </c>
      <c r="C297" t="s">
        <v>1897</v>
      </c>
      <c r="D297" t="s">
        <v>1729</v>
      </c>
      <c r="E297" t="s">
        <v>94</v>
      </c>
      <c r="F297">
        <v>100.5</v>
      </c>
      <c r="G297">
        <v>-852.7</v>
      </c>
      <c r="H297">
        <v>852.7</v>
      </c>
      <c r="I297" s="6">
        <f t="shared" si="33"/>
        <v>1563.2833333333333</v>
      </c>
      <c r="J297" t="s">
        <v>2200</v>
      </c>
      <c r="K297">
        <v>92</v>
      </c>
      <c r="L297" s="34">
        <f t="shared" si="30"/>
        <v>1.7424242424242425E-2</v>
      </c>
      <c r="M297">
        <v>16</v>
      </c>
      <c r="N297">
        <f t="shared" si="31"/>
        <v>0.27878787878787881</v>
      </c>
      <c r="O297" s="71">
        <v>0.11</v>
      </c>
      <c r="P297" s="72">
        <f t="shared" si="34"/>
        <v>0.12891294546241525</v>
      </c>
      <c r="Q297">
        <f t="shared" si="32"/>
        <v>3.0666666666666668E-2</v>
      </c>
      <c r="R297" s="7">
        <f t="shared" si="35"/>
        <v>0.10699774473380465</v>
      </c>
      <c r="S297" s="75">
        <f t="shared" si="36"/>
        <v>2.9829674289424329E-2</v>
      </c>
    </row>
    <row r="298" spans="1:19" x14ac:dyDescent="0.25">
      <c r="A298">
        <v>44933</v>
      </c>
      <c r="B298">
        <v>14390</v>
      </c>
      <c r="C298" t="s">
        <v>1859</v>
      </c>
      <c r="D298" t="s">
        <v>1860</v>
      </c>
      <c r="E298" t="s">
        <v>94</v>
      </c>
      <c r="F298">
        <v>100.5</v>
      </c>
      <c r="G298">
        <v>836.81</v>
      </c>
      <c r="H298">
        <v>836.81</v>
      </c>
      <c r="I298" s="6">
        <f t="shared" si="33"/>
        <v>1534.1516666666664</v>
      </c>
      <c r="J298" t="s">
        <v>2196</v>
      </c>
      <c r="K298">
        <v>70</v>
      </c>
      <c r="L298" s="34">
        <f t="shared" si="30"/>
        <v>1.3257575757575758E-2</v>
      </c>
      <c r="M298">
        <v>16</v>
      </c>
      <c r="N298">
        <f t="shared" si="31"/>
        <v>0.21212121212121213</v>
      </c>
      <c r="O298" s="71">
        <v>0.17</v>
      </c>
      <c r="P298" s="72">
        <f t="shared" si="34"/>
        <v>0.19922909753282358</v>
      </c>
      <c r="Q298">
        <f t="shared" si="32"/>
        <v>3.6060606060606064E-2</v>
      </c>
      <c r="R298" s="7">
        <f t="shared" si="35"/>
        <v>0.16536015095224357</v>
      </c>
      <c r="S298" s="75">
        <f t="shared" si="36"/>
        <v>3.5076395656536516E-2</v>
      </c>
    </row>
    <row r="299" spans="1:19" x14ac:dyDescent="0.25">
      <c r="A299">
        <v>40400</v>
      </c>
      <c r="B299">
        <v>14880</v>
      </c>
      <c r="C299" t="s">
        <v>957</v>
      </c>
      <c r="D299" t="s">
        <v>1791</v>
      </c>
      <c r="E299" t="s">
        <v>94</v>
      </c>
      <c r="F299">
        <v>100.5</v>
      </c>
      <c r="G299">
        <v>815.7</v>
      </c>
      <c r="H299">
        <v>815.7</v>
      </c>
      <c r="I299" s="6">
        <f t="shared" si="33"/>
        <v>1495.45</v>
      </c>
      <c r="J299" t="s">
        <v>2196</v>
      </c>
      <c r="K299">
        <v>45</v>
      </c>
      <c r="L299" s="34">
        <f t="shared" ref="L299:L362" si="37">K299/5280</f>
        <v>8.5227272727272721E-3</v>
      </c>
      <c r="M299">
        <v>16</v>
      </c>
      <c r="N299">
        <f t="shared" ref="N299:N362" si="38">L299*M299</f>
        <v>0.13636363636363635</v>
      </c>
      <c r="O299" s="71">
        <v>0.17</v>
      </c>
      <c r="P299" s="72">
        <f t="shared" si="34"/>
        <v>0.19922909753282358</v>
      </c>
      <c r="Q299">
        <f t="shared" si="32"/>
        <v>2.3181818181818182E-2</v>
      </c>
      <c r="R299" s="7">
        <f t="shared" si="35"/>
        <v>0.16536015095224357</v>
      </c>
      <c r="S299" s="75">
        <f t="shared" si="36"/>
        <v>2.2549111493487758E-2</v>
      </c>
    </row>
    <row r="300" spans="1:19" x14ac:dyDescent="0.25">
      <c r="A300">
        <v>12409</v>
      </c>
      <c r="B300">
        <v>15345</v>
      </c>
      <c r="C300" t="s">
        <v>1197</v>
      </c>
      <c r="D300" t="s">
        <v>1198</v>
      </c>
      <c r="E300" t="s">
        <v>94</v>
      </c>
      <c r="F300">
        <v>100.5</v>
      </c>
      <c r="G300" s="6">
        <v>1257.1199999999999</v>
      </c>
      <c r="H300" s="6">
        <v>1257.1199999999999</v>
      </c>
      <c r="I300" s="6">
        <f t="shared" si="33"/>
        <v>2304.7199999999998</v>
      </c>
      <c r="J300" t="s">
        <v>2200</v>
      </c>
      <c r="K300">
        <v>7</v>
      </c>
      <c r="L300" s="34">
        <f t="shared" si="37"/>
        <v>1.3257575757575758E-3</v>
      </c>
      <c r="M300">
        <v>16</v>
      </c>
      <c r="N300">
        <f t="shared" si="38"/>
        <v>2.1212121212121213E-2</v>
      </c>
      <c r="O300" s="71">
        <v>0.05</v>
      </c>
      <c r="P300" s="72">
        <f t="shared" si="34"/>
        <v>5.8596793392006935E-2</v>
      </c>
      <c r="Q300">
        <f t="shared" si="32"/>
        <v>1.0606060606060607E-3</v>
      </c>
      <c r="R300" s="7">
        <f t="shared" si="35"/>
        <v>4.8635338515365757E-2</v>
      </c>
      <c r="S300" s="75">
        <f t="shared" si="36"/>
        <v>1.0316586957804859E-3</v>
      </c>
    </row>
    <row r="301" spans="1:19" x14ac:dyDescent="0.25">
      <c r="A301">
        <v>14828</v>
      </c>
      <c r="B301">
        <v>15896</v>
      </c>
      <c r="C301" t="s">
        <v>1268</v>
      </c>
      <c r="D301" t="s">
        <v>1269</v>
      </c>
      <c r="E301" t="s">
        <v>70</v>
      </c>
      <c r="F301">
        <v>130</v>
      </c>
      <c r="G301">
        <v>-838.08</v>
      </c>
      <c r="H301">
        <v>838.08</v>
      </c>
      <c r="I301" s="6">
        <f t="shared" si="33"/>
        <v>1536.48</v>
      </c>
      <c r="J301" t="s">
        <v>2200</v>
      </c>
      <c r="K301">
        <v>10</v>
      </c>
      <c r="L301" s="34">
        <f t="shared" si="37"/>
        <v>1.893939393939394E-3</v>
      </c>
      <c r="M301">
        <v>16</v>
      </c>
      <c r="N301">
        <f t="shared" si="38"/>
        <v>3.0303030303030304E-2</v>
      </c>
      <c r="O301" s="71">
        <v>0.12</v>
      </c>
      <c r="P301" s="72">
        <f t="shared" si="34"/>
        <v>0.14063230414081662</v>
      </c>
      <c r="Q301">
        <f t="shared" si="32"/>
        <v>3.6363636363636364E-3</v>
      </c>
      <c r="R301" s="7">
        <f t="shared" si="35"/>
        <v>0.1167248124368778</v>
      </c>
      <c r="S301" s="75">
        <f t="shared" si="36"/>
        <v>3.5371155283902365E-3</v>
      </c>
    </row>
    <row r="302" spans="1:19" x14ac:dyDescent="0.25">
      <c r="A302">
        <v>56943</v>
      </c>
      <c r="B302">
        <v>15897</v>
      </c>
      <c r="C302" t="s">
        <v>1981</v>
      </c>
      <c r="D302" t="s">
        <v>1285</v>
      </c>
      <c r="E302" t="s">
        <v>94</v>
      </c>
      <c r="F302">
        <v>100.5</v>
      </c>
      <c r="G302">
        <v>-837.92</v>
      </c>
      <c r="H302">
        <v>837.92</v>
      </c>
      <c r="I302" s="6">
        <f t="shared" si="33"/>
        <v>1536.1866666666665</v>
      </c>
      <c r="J302" t="s">
        <v>2200</v>
      </c>
      <c r="K302">
        <v>194</v>
      </c>
      <c r="L302" s="34">
        <f t="shared" si="37"/>
        <v>3.6742424242424243E-2</v>
      </c>
      <c r="M302">
        <v>16</v>
      </c>
      <c r="N302">
        <f t="shared" si="38"/>
        <v>0.58787878787878789</v>
      </c>
      <c r="O302" s="71">
        <v>0.12</v>
      </c>
      <c r="P302" s="72">
        <f t="shared" si="34"/>
        <v>0.14063230414081662</v>
      </c>
      <c r="Q302">
        <f t="shared" si="32"/>
        <v>7.054545454545455E-2</v>
      </c>
      <c r="R302" s="7">
        <f t="shared" si="35"/>
        <v>0.1167248124368778</v>
      </c>
      <c r="S302" s="75">
        <f t="shared" si="36"/>
        <v>6.8620041250770578E-2</v>
      </c>
    </row>
    <row r="303" spans="1:19" x14ac:dyDescent="0.25">
      <c r="A303">
        <v>13919</v>
      </c>
      <c r="B303">
        <v>16313</v>
      </c>
      <c r="C303" t="s">
        <v>314</v>
      </c>
      <c r="D303" t="s">
        <v>315</v>
      </c>
      <c r="E303" t="s">
        <v>70</v>
      </c>
      <c r="F303">
        <v>130</v>
      </c>
      <c r="G303">
        <v>-226.31</v>
      </c>
      <c r="H303">
        <v>226.31</v>
      </c>
      <c r="I303" s="6">
        <f t="shared" si="33"/>
        <v>414.90166666666664</v>
      </c>
      <c r="J303" t="s">
        <v>2197</v>
      </c>
      <c r="K303">
        <v>9</v>
      </c>
      <c r="L303" s="34">
        <f t="shared" si="37"/>
        <v>1.7045454545454545E-3</v>
      </c>
      <c r="M303">
        <v>16</v>
      </c>
      <c r="N303">
        <f t="shared" si="38"/>
        <v>2.7272727272727271E-2</v>
      </c>
      <c r="O303" s="71">
        <v>1</v>
      </c>
      <c r="P303" s="72">
        <f t="shared" si="34"/>
        <v>1.1719358678401386</v>
      </c>
      <c r="Q303">
        <f t="shared" si="32"/>
        <v>2.7272727272727271E-2</v>
      </c>
      <c r="R303" s="7">
        <f t="shared" si="35"/>
        <v>0.97270677030731501</v>
      </c>
      <c r="S303" s="75">
        <f t="shared" si="36"/>
        <v>2.6528366462926771E-2</v>
      </c>
    </row>
    <row r="304" spans="1:19" x14ac:dyDescent="0.25">
      <c r="A304">
        <v>67051</v>
      </c>
      <c r="B304">
        <v>16910</v>
      </c>
      <c r="C304" t="s">
        <v>1995</v>
      </c>
      <c r="D304" t="s">
        <v>1908</v>
      </c>
      <c r="E304" t="s">
        <v>94</v>
      </c>
      <c r="F304">
        <v>100.5</v>
      </c>
      <c r="G304" s="6">
        <v>-1256.56</v>
      </c>
      <c r="H304" s="6">
        <v>1256.56</v>
      </c>
      <c r="I304" s="6">
        <f t="shared" si="33"/>
        <v>2303.6933333333332</v>
      </c>
      <c r="J304" t="s">
        <v>2200</v>
      </c>
      <c r="K304">
        <v>361</v>
      </c>
      <c r="L304" s="34">
        <f t="shared" si="37"/>
        <v>6.8371212121212124E-2</v>
      </c>
      <c r="M304">
        <v>16</v>
      </c>
      <c r="N304">
        <f t="shared" si="38"/>
        <v>1.093939393939394</v>
      </c>
      <c r="O304" s="71">
        <v>0.05</v>
      </c>
      <c r="P304" s="72">
        <f t="shared" si="34"/>
        <v>5.8596793392006935E-2</v>
      </c>
      <c r="Q304">
        <f t="shared" si="32"/>
        <v>5.4696969696969702E-2</v>
      </c>
      <c r="R304" s="7">
        <f t="shared" si="35"/>
        <v>4.8635338515365757E-2</v>
      </c>
      <c r="S304" s="75">
        <f t="shared" si="36"/>
        <v>5.3204112739536485E-2</v>
      </c>
    </row>
    <row r="305" spans="1:19" x14ac:dyDescent="0.25">
      <c r="A305">
        <v>70730</v>
      </c>
      <c r="B305">
        <v>17381</v>
      </c>
      <c r="C305" t="s">
        <v>1730</v>
      </c>
      <c r="D305" t="s">
        <v>1450</v>
      </c>
      <c r="E305" t="s">
        <v>94</v>
      </c>
      <c r="F305">
        <v>100.5</v>
      </c>
      <c r="G305">
        <v>-852.86</v>
      </c>
      <c r="H305">
        <v>852.86</v>
      </c>
      <c r="I305" s="6">
        <f t="shared" si="33"/>
        <v>1563.5766666666666</v>
      </c>
      <c r="J305" t="s">
        <v>2200</v>
      </c>
      <c r="K305">
        <v>783</v>
      </c>
      <c r="L305" s="34">
        <f t="shared" si="37"/>
        <v>0.14829545454545454</v>
      </c>
      <c r="M305">
        <v>16</v>
      </c>
      <c r="N305">
        <f t="shared" si="38"/>
        <v>2.3727272727272726</v>
      </c>
      <c r="O305" s="71">
        <v>0.11</v>
      </c>
      <c r="P305" s="72">
        <f t="shared" si="34"/>
        <v>0.12891294546241525</v>
      </c>
      <c r="Q305">
        <f t="shared" si="32"/>
        <v>0.26100000000000001</v>
      </c>
      <c r="R305" s="7">
        <f t="shared" si="35"/>
        <v>0.10699774473380465</v>
      </c>
      <c r="S305" s="75">
        <f t="shared" si="36"/>
        <v>0.25387646705020922</v>
      </c>
    </row>
    <row r="306" spans="1:19" x14ac:dyDescent="0.25">
      <c r="A306">
        <v>32670</v>
      </c>
      <c r="B306">
        <v>18020</v>
      </c>
      <c r="C306" t="s">
        <v>1321</v>
      </c>
      <c r="D306" t="s">
        <v>1657</v>
      </c>
      <c r="E306" t="s">
        <v>94</v>
      </c>
      <c r="F306">
        <v>100.5</v>
      </c>
      <c r="G306" s="6">
        <v>-1248.52</v>
      </c>
      <c r="H306" s="6">
        <v>1248.52</v>
      </c>
      <c r="I306" s="6">
        <f t="shared" si="33"/>
        <v>2288.9533333333334</v>
      </c>
      <c r="J306" t="s">
        <v>2200</v>
      </c>
      <c r="K306">
        <v>28</v>
      </c>
      <c r="L306" s="34">
        <f t="shared" si="37"/>
        <v>5.3030303030303034E-3</v>
      </c>
      <c r="M306">
        <v>16</v>
      </c>
      <c r="N306">
        <f t="shared" si="38"/>
        <v>8.4848484848484854E-2</v>
      </c>
      <c r="O306" s="71">
        <v>0.05</v>
      </c>
      <c r="P306" s="72">
        <f t="shared" si="34"/>
        <v>5.8596793392006935E-2</v>
      </c>
      <c r="Q306">
        <f t="shared" si="32"/>
        <v>4.2424242424242429E-3</v>
      </c>
      <c r="R306" s="7">
        <f t="shared" si="35"/>
        <v>4.8635338515365757E-2</v>
      </c>
      <c r="S306" s="75">
        <f t="shared" si="36"/>
        <v>4.1266347831219437E-3</v>
      </c>
    </row>
    <row r="307" spans="1:19" x14ac:dyDescent="0.25">
      <c r="A307">
        <v>64634</v>
      </c>
      <c r="B307">
        <v>18782</v>
      </c>
      <c r="C307" t="s">
        <v>1822</v>
      </c>
      <c r="D307" t="s">
        <v>1947</v>
      </c>
      <c r="E307" t="s">
        <v>94</v>
      </c>
      <c r="F307">
        <v>100.5</v>
      </c>
      <c r="G307" s="6">
        <v>-1253.05</v>
      </c>
      <c r="H307" s="6">
        <v>1253.05</v>
      </c>
      <c r="I307" s="6">
        <f t="shared" si="33"/>
        <v>2297.2583333333332</v>
      </c>
      <c r="J307" t="s">
        <v>2200</v>
      </c>
      <c r="K307">
        <v>282</v>
      </c>
      <c r="L307" s="34">
        <f t="shared" si="37"/>
        <v>5.3409090909090906E-2</v>
      </c>
      <c r="M307">
        <v>16</v>
      </c>
      <c r="N307">
        <f t="shared" si="38"/>
        <v>0.8545454545454545</v>
      </c>
      <c r="O307" s="71">
        <v>0.05</v>
      </c>
      <c r="P307" s="72">
        <f t="shared" si="34"/>
        <v>5.8596793392006935E-2</v>
      </c>
      <c r="Q307">
        <f t="shared" si="32"/>
        <v>4.2727272727272725E-2</v>
      </c>
      <c r="R307" s="7">
        <f t="shared" si="35"/>
        <v>4.8635338515365757E-2</v>
      </c>
      <c r="S307" s="75">
        <f t="shared" si="36"/>
        <v>4.1561107458585281E-2</v>
      </c>
    </row>
    <row r="308" spans="1:19" x14ac:dyDescent="0.25">
      <c r="A308">
        <v>24497</v>
      </c>
      <c r="B308">
        <v>19207</v>
      </c>
      <c r="C308" t="s">
        <v>1504</v>
      </c>
      <c r="D308" t="s">
        <v>1505</v>
      </c>
      <c r="E308" t="s">
        <v>94</v>
      </c>
      <c r="F308">
        <v>65.8</v>
      </c>
      <c r="G308">
        <v>833.77</v>
      </c>
      <c r="H308">
        <v>833.77</v>
      </c>
      <c r="I308" s="6">
        <f t="shared" si="33"/>
        <v>1528.5783333333331</v>
      </c>
      <c r="J308" t="s">
        <v>2196</v>
      </c>
      <c r="K308">
        <v>17</v>
      </c>
      <c r="L308" s="34">
        <f t="shared" si="37"/>
        <v>3.2196969696969696E-3</v>
      </c>
      <c r="M308">
        <v>16</v>
      </c>
      <c r="N308">
        <f t="shared" si="38"/>
        <v>5.1515151515151514E-2</v>
      </c>
      <c r="O308" s="71">
        <v>0.17</v>
      </c>
      <c r="P308" s="72">
        <f t="shared" si="34"/>
        <v>0.19922909753282358</v>
      </c>
      <c r="Q308">
        <f t="shared" si="32"/>
        <v>8.7575757575757574E-3</v>
      </c>
      <c r="R308" s="7">
        <f t="shared" si="35"/>
        <v>0.16536015095224357</v>
      </c>
      <c r="S308" s="75">
        <f t="shared" si="36"/>
        <v>8.5185532308731538E-3</v>
      </c>
    </row>
    <row r="309" spans="1:19" x14ac:dyDescent="0.25">
      <c r="A309">
        <v>60443</v>
      </c>
      <c r="B309">
        <v>19245</v>
      </c>
      <c r="C309" t="s">
        <v>1499</v>
      </c>
      <c r="D309" t="s">
        <v>1979</v>
      </c>
      <c r="E309" t="s">
        <v>94</v>
      </c>
      <c r="F309">
        <v>100.5</v>
      </c>
      <c r="G309">
        <v>-840.64</v>
      </c>
      <c r="H309">
        <v>840.64</v>
      </c>
      <c r="I309" s="6">
        <f t="shared" si="33"/>
        <v>1541.1733333333332</v>
      </c>
      <c r="J309" t="s">
        <v>2200</v>
      </c>
      <c r="K309">
        <v>219</v>
      </c>
      <c r="L309" s="34">
        <f t="shared" si="37"/>
        <v>4.1477272727272731E-2</v>
      </c>
      <c r="M309">
        <v>16</v>
      </c>
      <c r="N309">
        <f t="shared" si="38"/>
        <v>0.66363636363636369</v>
      </c>
      <c r="O309" s="71">
        <v>0.12</v>
      </c>
      <c r="P309" s="72">
        <f t="shared" si="34"/>
        <v>0.14063230414081662</v>
      </c>
      <c r="Q309">
        <f t="shared" si="32"/>
        <v>7.9636363636363644E-2</v>
      </c>
      <c r="R309" s="7">
        <f t="shared" si="35"/>
        <v>0.1167248124368778</v>
      </c>
      <c r="S309" s="75">
        <f t="shared" si="36"/>
        <v>7.7462830071746175E-2</v>
      </c>
    </row>
    <row r="310" spans="1:19" x14ac:dyDescent="0.25">
      <c r="A310">
        <v>35499</v>
      </c>
      <c r="B310">
        <v>20404</v>
      </c>
      <c r="C310" t="s">
        <v>1710</v>
      </c>
      <c r="D310" t="s">
        <v>1711</v>
      </c>
      <c r="E310" t="s">
        <v>94</v>
      </c>
      <c r="F310">
        <v>100.5</v>
      </c>
      <c r="G310">
        <v>834.1</v>
      </c>
      <c r="H310">
        <v>834.1</v>
      </c>
      <c r="I310" s="6">
        <f t="shared" si="33"/>
        <v>1529.1833333333334</v>
      </c>
      <c r="J310" t="s">
        <v>2196</v>
      </c>
      <c r="K310">
        <v>33</v>
      </c>
      <c r="L310" s="34">
        <f t="shared" si="37"/>
        <v>6.2500000000000003E-3</v>
      </c>
      <c r="M310">
        <v>16</v>
      </c>
      <c r="N310">
        <f t="shared" si="38"/>
        <v>0.1</v>
      </c>
      <c r="O310" s="71">
        <v>0.17</v>
      </c>
      <c r="P310" s="72">
        <f t="shared" si="34"/>
        <v>0.19922909753282358</v>
      </c>
      <c r="Q310">
        <f t="shared" si="32"/>
        <v>1.7000000000000001E-2</v>
      </c>
      <c r="R310" s="7">
        <f t="shared" si="35"/>
        <v>0.16536015095224357</v>
      </c>
      <c r="S310" s="75">
        <f t="shared" si="36"/>
        <v>1.6536015095224357E-2</v>
      </c>
    </row>
    <row r="311" spans="1:19" x14ac:dyDescent="0.25">
      <c r="A311">
        <v>69154</v>
      </c>
      <c r="B311">
        <v>20649</v>
      </c>
      <c r="C311" t="s">
        <v>2014</v>
      </c>
      <c r="D311" t="s">
        <v>1529</v>
      </c>
      <c r="E311" t="s">
        <v>94</v>
      </c>
      <c r="F311">
        <v>100.5</v>
      </c>
      <c r="G311">
        <v>-732.1</v>
      </c>
      <c r="H311">
        <v>732.1</v>
      </c>
      <c r="I311" s="6">
        <f t="shared" si="33"/>
        <v>1342.1833333333334</v>
      </c>
      <c r="J311" t="s">
        <v>2196</v>
      </c>
      <c r="K311">
        <v>478</v>
      </c>
      <c r="L311" s="34">
        <f t="shared" si="37"/>
        <v>9.053030303030303E-2</v>
      </c>
      <c r="M311">
        <v>16</v>
      </c>
      <c r="N311">
        <f t="shared" si="38"/>
        <v>1.4484848484848485</v>
      </c>
      <c r="O311" s="71">
        <v>0.47</v>
      </c>
      <c r="P311" s="72">
        <f t="shared" si="34"/>
        <v>0.55080985788486514</v>
      </c>
      <c r="Q311">
        <f t="shared" si="32"/>
        <v>0.68078787878787872</v>
      </c>
      <c r="R311" s="7">
        <f t="shared" si="35"/>
        <v>0.45717218204443805</v>
      </c>
      <c r="S311" s="75">
        <f t="shared" si="36"/>
        <v>0.66220697884012536</v>
      </c>
    </row>
    <row r="312" spans="1:19" x14ac:dyDescent="0.25">
      <c r="A312">
        <v>36819</v>
      </c>
      <c r="B312">
        <v>20730</v>
      </c>
      <c r="C312" t="s">
        <v>1729</v>
      </c>
      <c r="D312" t="s">
        <v>1730</v>
      </c>
      <c r="E312" t="s">
        <v>94</v>
      </c>
      <c r="F312">
        <v>100.5</v>
      </c>
      <c r="G312">
        <v>-852.78</v>
      </c>
      <c r="H312">
        <v>852.78</v>
      </c>
      <c r="I312" s="6">
        <f t="shared" si="33"/>
        <v>1563.4299999999998</v>
      </c>
      <c r="J312" t="s">
        <v>2200</v>
      </c>
      <c r="K312">
        <v>35</v>
      </c>
      <c r="L312" s="34">
        <f t="shared" si="37"/>
        <v>6.628787878787879E-3</v>
      </c>
      <c r="M312">
        <v>16</v>
      </c>
      <c r="N312">
        <f t="shared" si="38"/>
        <v>0.10606060606060606</v>
      </c>
      <c r="O312" s="71">
        <v>0.11</v>
      </c>
      <c r="P312" s="72">
        <f t="shared" si="34"/>
        <v>0.12891294546241525</v>
      </c>
      <c r="Q312">
        <f t="shared" si="32"/>
        <v>1.1666666666666667E-2</v>
      </c>
      <c r="R312" s="7">
        <f t="shared" si="35"/>
        <v>0.10699774473380465</v>
      </c>
      <c r="S312" s="75">
        <f t="shared" si="36"/>
        <v>1.1348245653585342E-2</v>
      </c>
    </row>
    <row r="313" spans="1:19" x14ac:dyDescent="0.25">
      <c r="A313">
        <v>27262</v>
      </c>
      <c r="B313">
        <v>20751</v>
      </c>
      <c r="C313" t="s">
        <v>1182</v>
      </c>
      <c r="D313" t="s">
        <v>1565</v>
      </c>
      <c r="E313" t="s">
        <v>94</v>
      </c>
      <c r="F313">
        <v>100.5</v>
      </c>
      <c r="G313">
        <v>-832</v>
      </c>
      <c r="H313">
        <v>832</v>
      </c>
      <c r="I313" s="6">
        <f t="shared" si="33"/>
        <v>1525.3333333333333</v>
      </c>
      <c r="J313" t="s">
        <v>2196</v>
      </c>
      <c r="K313">
        <v>20</v>
      </c>
      <c r="L313" s="34">
        <f t="shared" si="37"/>
        <v>3.787878787878788E-3</v>
      </c>
      <c r="M313">
        <v>16</v>
      </c>
      <c r="N313">
        <f t="shared" si="38"/>
        <v>6.0606060606060608E-2</v>
      </c>
      <c r="O313" s="71">
        <v>0.17</v>
      </c>
      <c r="P313" s="72">
        <f t="shared" si="34"/>
        <v>0.19922909753282358</v>
      </c>
      <c r="Q313">
        <f t="shared" si="32"/>
        <v>1.0303030303030303E-2</v>
      </c>
      <c r="R313" s="7">
        <f t="shared" si="35"/>
        <v>0.16536015095224357</v>
      </c>
      <c r="S313" s="75">
        <f t="shared" si="36"/>
        <v>1.0021827330439005E-2</v>
      </c>
    </row>
    <row r="314" spans="1:19" x14ac:dyDescent="0.25">
      <c r="A314">
        <v>12085</v>
      </c>
      <c r="B314">
        <v>20969</v>
      </c>
      <c r="C314" t="s">
        <v>1181</v>
      </c>
      <c r="D314" t="s">
        <v>1182</v>
      </c>
      <c r="E314" t="s">
        <v>94</v>
      </c>
      <c r="F314">
        <v>100.5</v>
      </c>
      <c r="G314">
        <v>-831.92</v>
      </c>
      <c r="H314">
        <v>831.92</v>
      </c>
      <c r="I314" s="6">
        <f t="shared" si="33"/>
        <v>1525.1866666666665</v>
      </c>
      <c r="J314" t="s">
        <v>2196</v>
      </c>
      <c r="K314">
        <v>7</v>
      </c>
      <c r="L314" s="34">
        <f t="shared" si="37"/>
        <v>1.3257575757575758E-3</v>
      </c>
      <c r="M314">
        <v>16</v>
      </c>
      <c r="N314">
        <f t="shared" si="38"/>
        <v>2.1212121212121213E-2</v>
      </c>
      <c r="O314" s="71">
        <v>0.17</v>
      </c>
      <c r="P314" s="72">
        <f t="shared" si="34"/>
        <v>0.19922909753282358</v>
      </c>
      <c r="Q314">
        <f t="shared" si="32"/>
        <v>3.6060606060606066E-3</v>
      </c>
      <c r="R314" s="7">
        <f t="shared" si="35"/>
        <v>0.16536015095224357</v>
      </c>
      <c r="S314" s="75">
        <f t="shared" si="36"/>
        <v>3.5076395656536519E-3</v>
      </c>
    </row>
    <row r="315" spans="1:19" x14ac:dyDescent="0.25">
      <c r="A315">
        <v>46277</v>
      </c>
      <c r="B315">
        <v>21417</v>
      </c>
      <c r="C315" t="s">
        <v>1875</v>
      </c>
      <c r="D315" t="s">
        <v>1198</v>
      </c>
      <c r="E315" t="s">
        <v>94</v>
      </c>
      <c r="F315">
        <v>100.5</v>
      </c>
      <c r="G315" s="6">
        <v>-1257.04</v>
      </c>
      <c r="H315" s="6">
        <v>1257.04</v>
      </c>
      <c r="I315" s="6">
        <f t="shared" si="33"/>
        <v>2304.5733333333333</v>
      </c>
      <c r="J315" t="s">
        <v>2200</v>
      </c>
      <c r="K315">
        <v>80</v>
      </c>
      <c r="L315" s="34">
        <f t="shared" si="37"/>
        <v>1.5151515151515152E-2</v>
      </c>
      <c r="M315">
        <v>16</v>
      </c>
      <c r="N315">
        <f t="shared" si="38"/>
        <v>0.24242424242424243</v>
      </c>
      <c r="O315" s="71">
        <v>0.05</v>
      </c>
      <c r="P315" s="72">
        <f t="shared" si="34"/>
        <v>5.8596793392006935E-2</v>
      </c>
      <c r="Q315">
        <f t="shared" si="32"/>
        <v>1.2121212121212123E-2</v>
      </c>
      <c r="R315" s="7">
        <f t="shared" si="35"/>
        <v>4.8635338515365757E-2</v>
      </c>
      <c r="S315" s="75">
        <f t="shared" si="36"/>
        <v>1.1790385094634124E-2</v>
      </c>
    </row>
    <row r="316" spans="1:19" x14ac:dyDescent="0.25">
      <c r="A316">
        <v>3167</v>
      </c>
      <c r="B316">
        <v>21469</v>
      </c>
      <c r="C316" t="s">
        <v>886</v>
      </c>
      <c r="D316" t="s">
        <v>887</v>
      </c>
      <c r="E316" t="s">
        <v>94</v>
      </c>
      <c r="F316">
        <v>100.5</v>
      </c>
      <c r="G316">
        <v>-484.87</v>
      </c>
      <c r="H316">
        <v>484.87</v>
      </c>
      <c r="I316" s="6">
        <f t="shared" si="33"/>
        <v>888.92833333333328</v>
      </c>
      <c r="J316" t="s">
        <v>2200</v>
      </c>
      <c r="K316">
        <v>2</v>
      </c>
      <c r="L316" s="34">
        <f t="shared" si="37"/>
        <v>3.7878787878787879E-4</v>
      </c>
      <c r="M316">
        <v>16</v>
      </c>
      <c r="N316">
        <f t="shared" si="38"/>
        <v>6.0606060606060606E-3</v>
      </c>
      <c r="O316" s="71">
        <v>0.13</v>
      </c>
      <c r="P316" s="72">
        <f t="shared" si="34"/>
        <v>0.15235166281921803</v>
      </c>
      <c r="Q316">
        <f t="shared" si="32"/>
        <v>7.8787878787878792E-4</v>
      </c>
      <c r="R316" s="7">
        <f t="shared" si="35"/>
        <v>0.12645188013995096</v>
      </c>
      <c r="S316" s="75">
        <f t="shared" si="36"/>
        <v>7.6637503115121791E-4</v>
      </c>
    </row>
    <row r="317" spans="1:19" x14ac:dyDescent="0.25">
      <c r="A317">
        <v>26320</v>
      </c>
      <c r="B317">
        <v>21490</v>
      </c>
      <c r="C317" t="s">
        <v>1545</v>
      </c>
      <c r="D317" t="s">
        <v>1235</v>
      </c>
      <c r="E317" t="s">
        <v>94</v>
      </c>
      <c r="F317">
        <v>100.5</v>
      </c>
      <c r="G317">
        <v>-597.14</v>
      </c>
      <c r="H317">
        <v>597.14</v>
      </c>
      <c r="I317" s="6">
        <f t="shared" si="33"/>
        <v>1094.7566666666667</v>
      </c>
      <c r="J317" t="s">
        <v>2200</v>
      </c>
      <c r="K317">
        <v>19</v>
      </c>
      <c r="L317" s="34">
        <f t="shared" si="37"/>
        <v>3.5984848484848487E-3</v>
      </c>
      <c r="M317">
        <v>16</v>
      </c>
      <c r="N317">
        <f t="shared" si="38"/>
        <v>5.7575757575757579E-2</v>
      </c>
      <c r="O317" s="71">
        <v>0.16</v>
      </c>
      <c r="P317" s="72">
        <f t="shared" si="34"/>
        <v>0.18750973885442218</v>
      </c>
      <c r="Q317">
        <f t="shared" si="32"/>
        <v>9.2121212121212132E-3</v>
      </c>
      <c r="R317" s="7">
        <f t="shared" si="35"/>
        <v>0.15563308324917041</v>
      </c>
      <c r="S317" s="75">
        <f t="shared" si="36"/>
        <v>8.960692671921934E-3</v>
      </c>
    </row>
    <row r="318" spans="1:19" x14ac:dyDescent="0.25">
      <c r="A318">
        <v>69634</v>
      </c>
      <c r="B318">
        <v>21674</v>
      </c>
      <c r="C318" t="s">
        <v>2066</v>
      </c>
      <c r="D318" t="s">
        <v>1897</v>
      </c>
      <c r="E318" t="s">
        <v>94</v>
      </c>
      <c r="F318">
        <v>100.5</v>
      </c>
      <c r="G318">
        <v>-848.83</v>
      </c>
      <c r="H318">
        <v>848.83</v>
      </c>
      <c r="I318" s="6">
        <f t="shared" si="33"/>
        <v>1556.1883333333333</v>
      </c>
      <c r="J318" t="s">
        <v>2200</v>
      </c>
      <c r="K318">
        <v>522</v>
      </c>
      <c r="L318" s="34">
        <f t="shared" si="37"/>
        <v>9.8863636363636362E-2</v>
      </c>
      <c r="M318">
        <v>16</v>
      </c>
      <c r="N318">
        <f t="shared" si="38"/>
        <v>1.5818181818181818</v>
      </c>
      <c r="O318" s="71">
        <v>0.11</v>
      </c>
      <c r="P318" s="72">
        <f t="shared" si="34"/>
        <v>0.12891294546241525</v>
      </c>
      <c r="Q318">
        <f t="shared" si="32"/>
        <v>0.17399999999999999</v>
      </c>
      <c r="R318" s="7">
        <f t="shared" si="35"/>
        <v>0.10699774473380465</v>
      </c>
      <c r="S318" s="75">
        <f t="shared" si="36"/>
        <v>0.1692509780334728</v>
      </c>
    </row>
    <row r="319" spans="1:19" x14ac:dyDescent="0.25">
      <c r="A319">
        <v>9345</v>
      </c>
      <c r="B319">
        <v>21835</v>
      </c>
      <c r="C319" t="s">
        <v>1080</v>
      </c>
      <c r="D319" t="s">
        <v>1081</v>
      </c>
      <c r="E319" t="s">
        <v>94</v>
      </c>
      <c r="F319">
        <v>100.5</v>
      </c>
      <c r="G319">
        <v>814.97</v>
      </c>
      <c r="H319">
        <v>814.97</v>
      </c>
      <c r="I319" s="6">
        <f t="shared" si="33"/>
        <v>1494.1116666666667</v>
      </c>
      <c r="J319" t="s">
        <v>2196</v>
      </c>
      <c r="K319">
        <v>5</v>
      </c>
      <c r="L319" s="34">
        <f t="shared" si="37"/>
        <v>9.46969696969697E-4</v>
      </c>
      <c r="M319">
        <v>16</v>
      </c>
      <c r="N319">
        <f t="shared" si="38"/>
        <v>1.5151515151515152E-2</v>
      </c>
      <c r="O319" s="71">
        <v>0.17</v>
      </c>
      <c r="P319" s="72">
        <f t="shared" si="34"/>
        <v>0.19922909753282358</v>
      </c>
      <c r="Q319">
        <f t="shared" si="32"/>
        <v>2.5757575757575759E-3</v>
      </c>
      <c r="R319" s="7">
        <f t="shared" si="35"/>
        <v>0.16536015095224357</v>
      </c>
      <c r="S319" s="75">
        <f t="shared" si="36"/>
        <v>2.5054568326097512E-3</v>
      </c>
    </row>
    <row r="320" spans="1:19" x14ac:dyDescent="0.25">
      <c r="A320">
        <v>69946</v>
      </c>
      <c r="B320">
        <v>23695</v>
      </c>
      <c r="C320" t="s">
        <v>1959</v>
      </c>
      <c r="D320" t="s">
        <v>1334</v>
      </c>
      <c r="E320" t="s">
        <v>94</v>
      </c>
      <c r="F320">
        <v>100.5</v>
      </c>
      <c r="G320" s="6">
        <v>1236.93</v>
      </c>
      <c r="H320" s="6">
        <v>1236.93</v>
      </c>
      <c r="I320" s="6">
        <f t="shared" si="33"/>
        <v>2267.7049999999999</v>
      </c>
      <c r="J320" t="s">
        <v>2200</v>
      </c>
      <c r="K320">
        <v>563</v>
      </c>
      <c r="L320" s="34">
        <f t="shared" si="37"/>
        <v>0.10662878787878788</v>
      </c>
      <c r="M320">
        <v>16</v>
      </c>
      <c r="N320">
        <f t="shared" si="38"/>
        <v>1.7060606060606061</v>
      </c>
      <c r="O320" s="71">
        <v>0.05</v>
      </c>
      <c r="P320" s="72">
        <f t="shared" si="34"/>
        <v>5.8596793392006935E-2</v>
      </c>
      <c r="Q320">
        <f t="shared" si="32"/>
        <v>8.5303030303030311E-2</v>
      </c>
      <c r="R320" s="7">
        <f t="shared" si="35"/>
        <v>4.8635338515365757E-2</v>
      </c>
      <c r="S320" s="75">
        <f t="shared" si="36"/>
        <v>8.2974835103487646E-2</v>
      </c>
    </row>
    <row r="321" spans="1:19" x14ac:dyDescent="0.25">
      <c r="A321">
        <v>38918</v>
      </c>
      <c r="B321">
        <v>23696</v>
      </c>
      <c r="C321" t="s">
        <v>1334</v>
      </c>
      <c r="D321" t="s">
        <v>1246</v>
      </c>
      <c r="E321" t="s">
        <v>94</v>
      </c>
      <c r="F321">
        <v>100.5</v>
      </c>
      <c r="G321">
        <v>485.35</v>
      </c>
      <c r="H321">
        <v>485.35</v>
      </c>
      <c r="I321" s="6">
        <f t="shared" si="33"/>
        <v>889.80833333333339</v>
      </c>
      <c r="J321" t="s">
        <v>2200</v>
      </c>
      <c r="K321">
        <v>40</v>
      </c>
      <c r="L321" s="34">
        <f t="shared" si="37"/>
        <v>7.575757575757576E-3</v>
      </c>
      <c r="M321">
        <v>16</v>
      </c>
      <c r="N321">
        <f t="shared" si="38"/>
        <v>0.12121212121212122</v>
      </c>
      <c r="O321" s="71">
        <v>0.13</v>
      </c>
      <c r="P321" s="72">
        <f t="shared" si="34"/>
        <v>0.15235166281921803</v>
      </c>
      <c r="Q321">
        <f t="shared" si="32"/>
        <v>1.5757575757575758E-2</v>
      </c>
      <c r="R321" s="7">
        <f t="shared" si="35"/>
        <v>0.12645188013995096</v>
      </c>
      <c r="S321" s="75">
        <f t="shared" si="36"/>
        <v>1.5327500623024359E-2</v>
      </c>
    </row>
    <row r="322" spans="1:19" x14ac:dyDescent="0.25">
      <c r="A322">
        <v>40118</v>
      </c>
      <c r="B322">
        <v>24199</v>
      </c>
      <c r="C322" t="s">
        <v>1786</v>
      </c>
      <c r="D322" t="s">
        <v>1505</v>
      </c>
      <c r="E322" t="s">
        <v>94</v>
      </c>
      <c r="F322">
        <v>100.5</v>
      </c>
      <c r="G322">
        <v>-832.45</v>
      </c>
      <c r="H322">
        <v>832.45</v>
      </c>
      <c r="I322" s="6">
        <f t="shared" si="33"/>
        <v>1526.1583333333333</v>
      </c>
      <c r="J322" t="s">
        <v>2196</v>
      </c>
      <c r="K322">
        <v>45</v>
      </c>
      <c r="L322" s="34">
        <f t="shared" si="37"/>
        <v>8.5227272727272721E-3</v>
      </c>
      <c r="M322">
        <v>16</v>
      </c>
      <c r="N322">
        <f t="shared" si="38"/>
        <v>0.13636363636363635</v>
      </c>
      <c r="O322" s="71">
        <v>0.17</v>
      </c>
      <c r="P322" s="72">
        <f t="shared" si="34"/>
        <v>0.19922909753282358</v>
      </c>
      <c r="Q322">
        <f t="shared" ref="Q322:Q385" si="39">N322*O322</f>
        <v>2.3181818181818182E-2</v>
      </c>
      <c r="R322" s="7">
        <f t="shared" si="35"/>
        <v>0.16536015095224357</v>
      </c>
      <c r="S322" s="75">
        <f t="shared" si="36"/>
        <v>2.2549111493487758E-2</v>
      </c>
    </row>
    <row r="323" spans="1:19" x14ac:dyDescent="0.25">
      <c r="A323">
        <v>68799</v>
      </c>
      <c r="B323">
        <v>24630</v>
      </c>
      <c r="C323" t="s">
        <v>2062</v>
      </c>
      <c r="D323" t="s">
        <v>1540</v>
      </c>
      <c r="E323" t="s">
        <v>94</v>
      </c>
      <c r="F323">
        <v>100.5</v>
      </c>
      <c r="G323">
        <v>826.09</v>
      </c>
      <c r="H323">
        <v>826.09</v>
      </c>
      <c r="I323" s="6">
        <f t="shared" ref="I323:I386" si="40">H323*(110/60)</f>
        <v>1514.4983333333332</v>
      </c>
      <c r="J323" t="s">
        <v>2196</v>
      </c>
      <c r="K323">
        <v>450</v>
      </c>
      <c r="L323" s="34">
        <f t="shared" si="37"/>
        <v>8.5227272727272721E-2</v>
      </c>
      <c r="M323">
        <v>16</v>
      </c>
      <c r="N323">
        <f t="shared" si="38"/>
        <v>1.3636363636363635</v>
      </c>
      <c r="O323" s="71">
        <v>0.17</v>
      </c>
      <c r="P323" s="72">
        <f t="shared" ref="P323:P386" si="41">O323*(1299.63/1108.96)</f>
        <v>0.19922909753282358</v>
      </c>
      <c r="Q323">
        <f t="shared" si="39"/>
        <v>0.23181818181818181</v>
      </c>
      <c r="R323" s="7">
        <f t="shared" ref="R323:R386" si="42">P323*0.83</f>
        <v>0.16536015095224357</v>
      </c>
      <c r="S323" s="75">
        <f t="shared" ref="S323:S386" si="43">N323*R323</f>
        <v>0.22549111493487758</v>
      </c>
    </row>
    <row r="324" spans="1:19" x14ac:dyDescent="0.25">
      <c r="A324">
        <v>49147</v>
      </c>
      <c r="B324">
        <v>25473</v>
      </c>
      <c r="C324" t="s">
        <v>1908</v>
      </c>
      <c r="D324" t="s">
        <v>1909</v>
      </c>
      <c r="E324" t="s">
        <v>94</v>
      </c>
      <c r="F324">
        <v>100.5</v>
      </c>
      <c r="G324" s="6">
        <v>-1256.6400000000001</v>
      </c>
      <c r="H324" s="6">
        <v>1256.6400000000001</v>
      </c>
      <c r="I324" s="6">
        <f t="shared" si="40"/>
        <v>2303.84</v>
      </c>
      <c r="J324" t="s">
        <v>2200</v>
      </c>
      <c r="K324">
        <v>101</v>
      </c>
      <c r="L324" s="34">
        <f t="shared" si="37"/>
        <v>1.9128787878787877E-2</v>
      </c>
      <c r="M324">
        <v>16</v>
      </c>
      <c r="N324">
        <f t="shared" si="38"/>
        <v>0.30606060606060603</v>
      </c>
      <c r="O324" s="71">
        <v>0.05</v>
      </c>
      <c r="P324" s="72">
        <f t="shared" si="41"/>
        <v>5.8596793392006935E-2</v>
      </c>
      <c r="Q324">
        <f t="shared" si="39"/>
        <v>1.5303030303030303E-2</v>
      </c>
      <c r="R324" s="7">
        <f t="shared" si="42"/>
        <v>4.8635338515365757E-2</v>
      </c>
      <c r="S324" s="75">
        <f t="shared" si="43"/>
        <v>1.4885361181975578E-2</v>
      </c>
    </row>
    <row r="325" spans="1:19" x14ac:dyDescent="0.25">
      <c r="A325">
        <v>50900</v>
      </c>
      <c r="B325">
        <v>25656</v>
      </c>
      <c r="C325" t="s">
        <v>1572</v>
      </c>
      <c r="D325" t="s">
        <v>1932</v>
      </c>
      <c r="E325" t="s">
        <v>94</v>
      </c>
      <c r="F325">
        <v>100.5</v>
      </c>
      <c r="G325">
        <v>-829.23</v>
      </c>
      <c r="H325">
        <v>829.23</v>
      </c>
      <c r="I325" s="6">
        <f t="shared" si="40"/>
        <v>1520.2549999999999</v>
      </c>
      <c r="J325" t="s">
        <v>2200</v>
      </c>
      <c r="K325">
        <v>117</v>
      </c>
      <c r="L325" s="34">
        <f t="shared" si="37"/>
        <v>2.215909090909091E-2</v>
      </c>
      <c r="M325">
        <v>16</v>
      </c>
      <c r="N325">
        <f t="shared" si="38"/>
        <v>0.35454545454545455</v>
      </c>
      <c r="O325" s="71">
        <v>0.12</v>
      </c>
      <c r="P325" s="72">
        <f t="shared" si="41"/>
        <v>0.14063230414081662</v>
      </c>
      <c r="Q325">
        <f t="shared" si="39"/>
        <v>4.2545454545454546E-2</v>
      </c>
      <c r="R325" s="7">
        <f t="shared" si="42"/>
        <v>0.1167248124368778</v>
      </c>
      <c r="S325" s="75">
        <f t="shared" si="43"/>
        <v>4.1384251682165765E-2</v>
      </c>
    </row>
    <row r="326" spans="1:19" x14ac:dyDescent="0.25">
      <c r="A326">
        <v>11755</v>
      </c>
      <c r="B326">
        <v>26294</v>
      </c>
      <c r="C326" t="s">
        <v>1170</v>
      </c>
      <c r="D326" t="s">
        <v>1171</v>
      </c>
      <c r="E326" t="s">
        <v>94</v>
      </c>
      <c r="F326">
        <v>100.5</v>
      </c>
      <c r="G326">
        <v>-832.26</v>
      </c>
      <c r="H326">
        <v>832.26</v>
      </c>
      <c r="I326" s="6">
        <f t="shared" si="40"/>
        <v>1525.81</v>
      </c>
      <c r="J326" t="s">
        <v>2200</v>
      </c>
      <c r="K326">
        <v>7</v>
      </c>
      <c r="L326" s="34">
        <f t="shared" si="37"/>
        <v>1.3257575757575758E-3</v>
      </c>
      <c r="M326">
        <v>16</v>
      </c>
      <c r="N326">
        <f t="shared" si="38"/>
        <v>2.1212121212121213E-2</v>
      </c>
      <c r="O326" s="71">
        <v>0.12</v>
      </c>
      <c r="P326" s="72">
        <f t="shared" si="41"/>
        <v>0.14063230414081662</v>
      </c>
      <c r="Q326">
        <f t="shared" si="39"/>
        <v>2.5454545454545456E-3</v>
      </c>
      <c r="R326" s="7">
        <f t="shared" si="42"/>
        <v>0.1167248124368778</v>
      </c>
      <c r="S326" s="75">
        <f t="shared" si="43"/>
        <v>2.4759808698731657E-3</v>
      </c>
    </row>
    <row r="327" spans="1:19" x14ac:dyDescent="0.25">
      <c r="A327">
        <v>51638</v>
      </c>
      <c r="B327">
        <v>26321</v>
      </c>
      <c r="C327" t="s">
        <v>1269</v>
      </c>
      <c r="D327" t="s">
        <v>1811</v>
      </c>
      <c r="E327" t="s">
        <v>94</v>
      </c>
      <c r="F327">
        <v>100.5</v>
      </c>
      <c r="G327">
        <v>-838.16</v>
      </c>
      <c r="H327">
        <v>838.16</v>
      </c>
      <c r="I327" s="6">
        <f t="shared" si="40"/>
        <v>1536.6266666666666</v>
      </c>
      <c r="J327" t="s">
        <v>2200</v>
      </c>
      <c r="K327">
        <v>124</v>
      </c>
      <c r="L327" s="34">
        <f t="shared" si="37"/>
        <v>2.3484848484848483E-2</v>
      </c>
      <c r="M327">
        <v>16</v>
      </c>
      <c r="N327">
        <f t="shared" si="38"/>
        <v>0.37575757575757573</v>
      </c>
      <c r="O327" s="71">
        <v>0.12</v>
      </c>
      <c r="P327" s="72">
        <f t="shared" si="41"/>
        <v>0.14063230414081662</v>
      </c>
      <c r="Q327">
        <f t="shared" si="39"/>
        <v>4.5090909090909084E-2</v>
      </c>
      <c r="R327" s="7">
        <f t="shared" si="42"/>
        <v>0.1167248124368778</v>
      </c>
      <c r="S327" s="75">
        <f t="shared" si="43"/>
        <v>4.3860232552038927E-2</v>
      </c>
    </row>
    <row r="328" spans="1:19" x14ac:dyDescent="0.25">
      <c r="A328">
        <v>53121</v>
      </c>
      <c r="B328">
        <v>26981</v>
      </c>
      <c r="C328" t="s">
        <v>1957</v>
      </c>
      <c r="D328" t="s">
        <v>1535</v>
      </c>
      <c r="E328" t="s">
        <v>94</v>
      </c>
      <c r="F328">
        <v>100.5</v>
      </c>
      <c r="G328">
        <v>589.48</v>
      </c>
      <c r="H328">
        <v>589.48</v>
      </c>
      <c r="I328" s="6">
        <f t="shared" si="40"/>
        <v>1080.7133333333334</v>
      </c>
      <c r="J328" t="s">
        <v>2200</v>
      </c>
      <c r="K328">
        <v>139</v>
      </c>
      <c r="L328" s="34">
        <f t="shared" si="37"/>
        <v>2.6325757575757575E-2</v>
      </c>
      <c r="M328">
        <v>16</v>
      </c>
      <c r="N328">
        <f t="shared" si="38"/>
        <v>0.4212121212121212</v>
      </c>
      <c r="O328" s="71">
        <v>0.16</v>
      </c>
      <c r="P328" s="72">
        <f t="shared" si="41"/>
        <v>0.18750973885442218</v>
      </c>
      <c r="Q328">
        <f t="shared" si="39"/>
        <v>6.7393939393939395E-2</v>
      </c>
      <c r="R328" s="7">
        <f t="shared" si="42"/>
        <v>0.15563308324917041</v>
      </c>
      <c r="S328" s="75">
        <f t="shared" si="43"/>
        <v>6.5554541126165725E-2</v>
      </c>
    </row>
    <row r="329" spans="1:19" x14ac:dyDescent="0.25">
      <c r="A329">
        <v>26361</v>
      </c>
      <c r="B329">
        <v>27074</v>
      </c>
      <c r="C329" t="s">
        <v>1466</v>
      </c>
      <c r="D329" t="s">
        <v>1498</v>
      </c>
      <c r="E329" t="s">
        <v>94</v>
      </c>
      <c r="F329">
        <v>100.5</v>
      </c>
      <c r="G329">
        <v>-840.48</v>
      </c>
      <c r="H329">
        <v>840.48</v>
      </c>
      <c r="I329" s="6">
        <f t="shared" si="40"/>
        <v>1540.8799999999999</v>
      </c>
      <c r="J329" t="s">
        <v>2200</v>
      </c>
      <c r="K329">
        <v>19</v>
      </c>
      <c r="L329" s="34">
        <f t="shared" si="37"/>
        <v>3.5984848484848487E-3</v>
      </c>
      <c r="M329">
        <v>16</v>
      </c>
      <c r="N329">
        <f t="shared" si="38"/>
        <v>5.7575757575757579E-2</v>
      </c>
      <c r="O329" s="71">
        <v>0.12</v>
      </c>
      <c r="P329" s="72">
        <f t="shared" si="41"/>
        <v>0.14063230414081662</v>
      </c>
      <c r="Q329">
        <f t="shared" si="39"/>
        <v>6.909090909090909E-3</v>
      </c>
      <c r="R329" s="7">
        <f t="shared" si="42"/>
        <v>0.1167248124368778</v>
      </c>
      <c r="S329" s="75">
        <f t="shared" si="43"/>
        <v>6.7205195039414488E-3</v>
      </c>
    </row>
    <row r="330" spans="1:19" x14ac:dyDescent="0.25">
      <c r="A330">
        <v>61441</v>
      </c>
      <c r="B330">
        <v>27479</v>
      </c>
      <c r="C330" t="s">
        <v>2011</v>
      </c>
      <c r="D330" t="s">
        <v>2010</v>
      </c>
      <c r="E330" t="s">
        <v>94</v>
      </c>
      <c r="F330">
        <v>100.5</v>
      </c>
      <c r="G330">
        <v>-597.62</v>
      </c>
      <c r="H330">
        <v>597.62</v>
      </c>
      <c r="I330" s="6">
        <f t="shared" si="40"/>
        <v>1095.6366666666665</v>
      </c>
      <c r="J330" t="s">
        <v>2200</v>
      </c>
      <c r="K330">
        <v>231</v>
      </c>
      <c r="L330" s="34">
        <f t="shared" si="37"/>
        <v>4.3749999999999997E-2</v>
      </c>
      <c r="M330">
        <v>16</v>
      </c>
      <c r="N330">
        <f t="shared" si="38"/>
        <v>0.7</v>
      </c>
      <c r="O330" s="71">
        <v>0.16</v>
      </c>
      <c r="P330" s="72">
        <f t="shared" si="41"/>
        <v>0.18750973885442218</v>
      </c>
      <c r="Q330">
        <f t="shared" si="39"/>
        <v>0.11199999999999999</v>
      </c>
      <c r="R330" s="7">
        <f t="shared" si="42"/>
        <v>0.15563308324917041</v>
      </c>
      <c r="S330" s="75">
        <f t="shared" si="43"/>
        <v>0.10894315827441928</v>
      </c>
    </row>
    <row r="331" spans="1:19" x14ac:dyDescent="0.25">
      <c r="A331">
        <v>63748</v>
      </c>
      <c r="B331">
        <v>27824</v>
      </c>
      <c r="C331" t="s">
        <v>1980</v>
      </c>
      <c r="D331" t="s">
        <v>2029</v>
      </c>
      <c r="E331" t="s">
        <v>94</v>
      </c>
      <c r="F331">
        <v>100.5</v>
      </c>
      <c r="G331">
        <v>-846.37</v>
      </c>
      <c r="H331">
        <v>846.37</v>
      </c>
      <c r="I331" s="6">
        <f t="shared" si="40"/>
        <v>1551.6783333333333</v>
      </c>
      <c r="J331" t="s">
        <v>2200</v>
      </c>
      <c r="K331">
        <v>262</v>
      </c>
      <c r="L331" s="34">
        <f t="shared" si="37"/>
        <v>4.9621212121212122E-2</v>
      </c>
      <c r="M331">
        <v>16</v>
      </c>
      <c r="N331">
        <f t="shared" si="38"/>
        <v>0.79393939393939394</v>
      </c>
      <c r="O331" s="71">
        <v>0.11</v>
      </c>
      <c r="P331" s="72">
        <f t="shared" si="41"/>
        <v>0.12891294546241525</v>
      </c>
      <c r="Q331">
        <f t="shared" si="39"/>
        <v>8.7333333333333332E-2</v>
      </c>
      <c r="R331" s="7">
        <f t="shared" si="42"/>
        <v>0.10699774473380465</v>
      </c>
      <c r="S331" s="75">
        <f t="shared" si="43"/>
        <v>8.4949724606838847E-2</v>
      </c>
    </row>
    <row r="332" spans="1:19" x14ac:dyDescent="0.25">
      <c r="A332">
        <v>63143</v>
      </c>
      <c r="B332">
        <v>28040</v>
      </c>
      <c r="C332" t="s">
        <v>856</v>
      </c>
      <c r="D332" t="s">
        <v>1484</v>
      </c>
      <c r="E332" t="s">
        <v>94</v>
      </c>
      <c r="F332">
        <v>100.5</v>
      </c>
      <c r="G332">
        <v>-717.86</v>
      </c>
      <c r="H332">
        <v>717.86</v>
      </c>
      <c r="I332" s="6">
        <f t="shared" si="40"/>
        <v>1316.0766666666666</v>
      </c>
      <c r="J332" t="s">
        <v>2196</v>
      </c>
      <c r="K332">
        <v>252</v>
      </c>
      <c r="L332" s="34">
        <f t="shared" si="37"/>
        <v>4.7727272727272729E-2</v>
      </c>
      <c r="M332">
        <v>16</v>
      </c>
      <c r="N332">
        <f t="shared" si="38"/>
        <v>0.76363636363636367</v>
      </c>
      <c r="O332" s="71">
        <v>0.47</v>
      </c>
      <c r="P332" s="72">
        <f t="shared" si="41"/>
        <v>0.55080985788486514</v>
      </c>
      <c r="Q332">
        <f t="shared" si="39"/>
        <v>0.3589090909090909</v>
      </c>
      <c r="R332" s="7">
        <f t="shared" si="42"/>
        <v>0.45717218204443805</v>
      </c>
      <c r="S332" s="75">
        <f t="shared" si="43"/>
        <v>0.34911330265211632</v>
      </c>
    </row>
    <row r="333" spans="1:19" x14ac:dyDescent="0.25">
      <c r="A333">
        <v>8090</v>
      </c>
      <c r="B333">
        <v>28592</v>
      </c>
      <c r="C333" t="s">
        <v>329</v>
      </c>
      <c r="D333" t="s">
        <v>323</v>
      </c>
      <c r="E333" t="s">
        <v>70</v>
      </c>
      <c r="F333">
        <v>130</v>
      </c>
      <c r="G333" s="6">
        <v>-1353.86</v>
      </c>
      <c r="H333" s="6">
        <v>1353.86</v>
      </c>
      <c r="I333" s="6">
        <f t="shared" si="40"/>
        <v>2482.0766666666664</v>
      </c>
      <c r="J333" t="s">
        <v>2197</v>
      </c>
      <c r="K333">
        <v>5</v>
      </c>
      <c r="L333" s="34">
        <f t="shared" si="37"/>
        <v>9.46969696969697E-4</v>
      </c>
      <c r="M333">
        <v>16</v>
      </c>
      <c r="N333">
        <f t="shared" si="38"/>
        <v>1.5151515151515152E-2</v>
      </c>
      <c r="O333" s="71">
        <v>0.17</v>
      </c>
      <c r="P333" s="72">
        <f t="shared" si="41"/>
        <v>0.19922909753282358</v>
      </c>
      <c r="Q333">
        <f t="shared" si="39"/>
        <v>2.5757575757575759E-3</v>
      </c>
      <c r="R333" s="7">
        <f t="shared" si="42"/>
        <v>0.16536015095224357</v>
      </c>
      <c r="S333" s="75">
        <f t="shared" si="43"/>
        <v>2.5054568326097512E-3</v>
      </c>
    </row>
    <row r="334" spans="1:19" x14ac:dyDescent="0.25">
      <c r="A334">
        <v>14167</v>
      </c>
      <c r="B334">
        <v>29140</v>
      </c>
      <c r="C334" t="s">
        <v>898</v>
      </c>
      <c r="D334" t="s">
        <v>1246</v>
      </c>
      <c r="E334" t="s">
        <v>94</v>
      </c>
      <c r="F334">
        <v>100.5</v>
      </c>
      <c r="G334">
        <v>-485.27</v>
      </c>
      <c r="H334">
        <v>485.27</v>
      </c>
      <c r="I334" s="6">
        <f t="shared" si="40"/>
        <v>889.66166666666663</v>
      </c>
      <c r="J334" t="s">
        <v>2200</v>
      </c>
      <c r="K334">
        <v>9</v>
      </c>
      <c r="L334" s="34">
        <f t="shared" si="37"/>
        <v>1.7045454545454545E-3</v>
      </c>
      <c r="M334">
        <v>16</v>
      </c>
      <c r="N334">
        <f t="shared" si="38"/>
        <v>2.7272727272727271E-2</v>
      </c>
      <c r="O334" s="71">
        <v>0.13</v>
      </c>
      <c r="P334" s="72">
        <f t="shared" si="41"/>
        <v>0.15235166281921803</v>
      </c>
      <c r="Q334">
        <f t="shared" si="39"/>
        <v>3.5454545454545452E-3</v>
      </c>
      <c r="R334" s="7">
        <f t="shared" si="42"/>
        <v>0.12645188013995096</v>
      </c>
      <c r="S334" s="75">
        <f t="shared" si="43"/>
        <v>3.4486876401804804E-3</v>
      </c>
    </row>
    <row r="335" spans="1:19" x14ac:dyDescent="0.25">
      <c r="A335">
        <v>21919</v>
      </c>
      <c r="B335">
        <v>29143</v>
      </c>
      <c r="C335" t="s">
        <v>1455</v>
      </c>
      <c r="D335" t="s">
        <v>1456</v>
      </c>
      <c r="E335" t="s">
        <v>94</v>
      </c>
      <c r="F335">
        <v>100.5</v>
      </c>
      <c r="G335">
        <v>-848.67</v>
      </c>
      <c r="H335">
        <v>848.67</v>
      </c>
      <c r="I335" s="6">
        <f t="shared" si="40"/>
        <v>1555.8949999999998</v>
      </c>
      <c r="J335" t="s">
        <v>2200</v>
      </c>
      <c r="K335">
        <v>15</v>
      </c>
      <c r="L335" s="34">
        <f t="shared" si="37"/>
        <v>2.840909090909091E-3</v>
      </c>
      <c r="M335">
        <v>16</v>
      </c>
      <c r="N335">
        <f t="shared" si="38"/>
        <v>4.5454545454545456E-2</v>
      </c>
      <c r="O335" s="71">
        <v>0.11</v>
      </c>
      <c r="P335" s="72">
        <f t="shared" si="41"/>
        <v>0.12891294546241525</v>
      </c>
      <c r="Q335">
        <f t="shared" si="39"/>
        <v>5.0000000000000001E-3</v>
      </c>
      <c r="R335" s="7">
        <f t="shared" si="42"/>
        <v>0.10699774473380465</v>
      </c>
      <c r="S335" s="75">
        <f t="shared" si="43"/>
        <v>4.8635338515365754E-3</v>
      </c>
    </row>
    <row r="336" spans="1:19" x14ac:dyDescent="0.25">
      <c r="A336">
        <v>65473</v>
      </c>
      <c r="B336">
        <v>29946</v>
      </c>
      <c r="C336" t="s">
        <v>2042</v>
      </c>
      <c r="D336" t="s">
        <v>2043</v>
      </c>
      <c r="E336" t="s">
        <v>94</v>
      </c>
      <c r="F336">
        <v>100.5</v>
      </c>
      <c r="G336">
        <v>-596.5</v>
      </c>
      <c r="H336">
        <v>596.5</v>
      </c>
      <c r="I336" s="6">
        <f t="shared" si="40"/>
        <v>1093.5833333333333</v>
      </c>
      <c r="J336" t="s">
        <v>2200</v>
      </c>
      <c r="K336">
        <v>306</v>
      </c>
      <c r="L336" s="34">
        <f t="shared" si="37"/>
        <v>5.7954545454545453E-2</v>
      </c>
      <c r="M336">
        <v>16</v>
      </c>
      <c r="N336">
        <f t="shared" si="38"/>
        <v>0.92727272727272725</v>
      </c>
      <c r="O336" s="71">
        <v>0.16</v>
      </c>
      <c r="P336" s="72">
        <f t="shared" si="41"/>
        <v>0.18750973885442218</v>
      </c>
      <c r="Q336">
        <f t="shared" si="39"/>
        <v>0.14836363636363636</v>
      </c>
      <c r="R336" s="7">
        <f t="shared" si="42"/>
        <v>0.15563308324917041</v>
      </c>
      <c r="S336" s="75">
        <f t="shared" si="43"/>
        <v>0.14431431355832164</v>
      </c>
    </row>
    <row r="337" spans="1:19" x14ac:dyDescent="0.25">
      <c r="A337">
        <v>66991</v>
      </c>
      <c r="B337">
        <v>30383</v>
      </c>
      <c r="C337" t="s">
        <v>1953</v>
      </c>
      <c r="D337" t="s">
        <v>2042</v>
      </c>
      <c r="E337" t="s">
        <v>94</v>
      </c>
      <c r="F337">
        <v>100.5</v>
      </c>
      <c r="G337">
        <v>-596.21</v>
      </c>
      <c r="H337">
        <v>596.21</v>
      </c>
      <c r="I337" s="6">
        <f t="shared" si="40"/>
        <v>1093.0516666666667</v>
      </c>
      <c r="J337" t="s">
        <v>2200</v>
      </c>
      <c r="K337">
        <v>358</v>
      </c>
      <c r="L337" s="34">
        <f t="shared" si="37"/>
        <v>6.7803030303030309E-2</v>
      </c>
      <c r="M337">
        <v>16</v>
      </c>
      <c r="N337">
        <f t="shared" si="38"/>
        <v>1.084848484848485</v>
      </c>
      <c r="O337" s="71">
        <v>0.16</v>
      </c>
      <c r="P337" s="72">
        <f t="shared" si="41"/>
        <v>0.18750973885442218</v>
      </c>
      <c r="Q337">
        <f t="shared" si="39"/>
        <v>0.17357575757575761</v>
      </c>
      <c r="R337" s="7">
        <f t="shared" si="42"/>
        <v>0.15563308324917041</v>
      </c>
      <c r="S337" s="75">
        <f t="shared" si="43"/>
        <v>0.16883831455516066</v>
      </c>
    </row>
    <row r="338" spans="1:19" x14ac:dyDescent="0.25">
      <c r="A338">
        <v>20657</v>
      </c>
      <c r="B338">
        <v>31326</v>
      </c>
      <c r="C338" t="s">
        <v>1415</v>
      </c>
      <c r="D338" t="s">
        <v>1426</v>
      </c>
      <c r="E338" t="s">
        <v>70</v>
      </c>
      <c r="F338" s="6">
        <v>130</v>
      </c>
      <c r="G338" s="6">
        <v>-1886.55</v>
      </c>
      <c r="H338" s="6">
        <v>1886.55</v>
      </c>
      <c r="I338" s="6">
        <f t="shared" si="40"/>
        <v>3458.6749999999997</v>
      </c>
      <c r="J338" t="s">
        <v>2126</v>
      </c>
      <c r="K338">
        <v>14</v>
      </c>
      <c r="L338" s="34">
        <f t="shared" si="37"/>
        <v>2.6515151515151517E-3</v>
      </c>
      <c r="M338">
        <v>16</v>
      </c>
      <c r="N338">
        <f t="shared" si="38"/>
        <v>4.2424242424242427E-2</v>
      </c>
      <c r="O338" s="71">
        <v>0.22</v>
      </c>
      <c r="P338" s="72">
        <f t="shared" si="41"/>
        <v>0.25782589092483049</v>
      </c>
      <c r="Q338">
        <f t="shared" si="39"/>
        <v>9.3333333333333341E-3</v>
      </c>
      <c r="R338" s="7">
        <f t="shared" si="42"/>
        <v>0.2139954894676093</v>
      </c>
      <c r="S338" s="75">
        <f t="shared" si="43"/>
        <v>9.0785965228682743E-3</v>
      </c>
    </row>
    <row r="339" spans="1:19" x14ac:dyDescent="0.25">
      <c r="A339">
        <v>27467</v>
      </c>
      <c r="B339">
        <v>31414</v>
      </c>
      <c r="C339" t="s">
        <v>1571</v>
      </c>
      <c r="D339" t="s">
        <v>1572</v>
      </c>
      <c r="E339" t="s">
        <v>94</v>
      </c>
      <c r="F339">
        <v>100.5</v>
      </c>
      <c r="G339">
        <v>-829.15</v>
      </c>
      <c r="H339">
        <v>829.15</v>
      </c>
      <c r="I339" s="6">
        <f t="shared" si="40"/>
        <v>1520.1083333333331</v>
      </c>
      <c r="J339" t="s">
        <v>2200</v>
      </c>
      <c r="K339">
        <v>20</v>
      </c>
      <c r="L339" s="34">
        <f t="shared" si="37"/>
        <v>3.787878787878788E-3</v>
      </c>
      <c r="M339">
        <v>16</v>
      </c>
      <c r="N339">
        <f t="shared" si="38"/>
        <v>6.0606060606060608E-2</v>
      </c>
      <c r="O339" s="71">
        <v>0.12</v>
      </c>
      <c r="P339" s="72">
        <f t="shared" si="41"/>
        <v>0.14063230414081662</v>
      </c>
      <c r="Q339">
        <f t="shared" si="39"/>
        <v>7.2727272727272727E-3</v>
      </c>
      <c r="R339" s="7">
        <f t="shared" si="42"/>
        <v>0.1167248124368778</v>
      </c>
      <c r="S339" s="75">
        <f t="shared" si="43"/>
        <v>7.074231056780473E-3</v>
      </c>
    </row>
    <row r="340" spans="1:19" x14ac:dyDescent="0.25">
      <c r="A340">
        <v>65879</v>
      </c>
      <c r="B340">
        <v>31416</v>
      </c>
      <c r="C340" t="s">
        <v>2022</v>
      </c>
      <c r="D340" t="s">
        <v>2011</v>
      </c>
      <c r="E340" t="s">
        <v>94</v>
      </c>
      <c r="F340">
        <v>100.5</v>
      </c>
      <c r="G340">
        <v>-597.54</v>
      </c>
      <c r="H340">
        <v>597.54</v>
      </c>
      <c r="I340" s="6">
        <f t="shared" si="40"/>
        <v>1095.4899999999998</v>
      </c>
      <c r="J340" t="s">
        <v>2200</v>
      </c>
      <c r="K340">
        <v>318</v>
      </c>
      <c r="L340" s="34">
        <f t="shared" si="37"/>
        <v>6.0227272727272727E-2</v>
      </c>
      <c r="M340">
        <v>16</v>
      </c>
      <c r="N340">
        <f t="shared" si="38"/>
        <v>0.96363636363636362</v>
      </c>
      <c r="O340" s="71">
        <v>0.16</v>
      </c>
      <c r="P340" s="72">
        <f t="shared" si="41"/>
        <v>0.18750973885442218</v>
      </c>
      <c r="Q340">
        <f t="shared" si="39"/>
        <v>0.15418181818181817</v>
      </c>
      <c r="R340" s="7">
        <f t="shared" si="42"/>
        <v>0.15563308324917041</v>
      </c>
      <c r="S340" s="75">
        <f t="shared" si="43"/>
        <v>0.14997369840374603</v>
      </c>
    </row>
    <row r="341" spans="1:19" x14ac:dyDescent="0.25">
      <c r="A341">
        <v>12050</v>
      </c>
      <c r="B341">
        <v>32443</v>
      </c>
      <c r="C341" t="s">
        <v>887</v>
      </c>
      <c r="D341" t="s">
        <v>897</v>
      </c>
      <c r="E341" t="s">
        <v>94</v>
      </c>
      <c r="F341">
        <v>100.5</v>
      </c>
      <c r="G341">
        <v>-485.03</v>
      </c>
      <c r="H341">
        <v>485.03</v>
      </c>
      <c r="I341" s="6">
        <f t="shared" si="40"/>
        <v>889.22166666666658</v>
      </c>
      <c r="J341" t="s">
        <v>2200</v>
      </c>
      <c r="K341">
        <v>7</v>
      </c>
      <c r="L341" s="34">
        <f t="shared" si="37"/>
        <v>1.3257575757575758E-3</v>
      </c>
      <c r="M341">
        <v>16</v>
      </c>
      <c r="N341">
        <f t="shared" si="38"/>
        <v>2.1212121212121213E-2</v>
      </c>
      <c r="O341" s="71">
        <v>0.13</v>
      </c>
      <c r="P341" s="72">
        <f t="shared" si="41"/>
        <v>0.15235166281921803</v>
      </c>
      <c r="Q341">
        <f t="shared" si="39"/>
        <v>2.7575757575757577E-3</v>
      </c>
      <c r="R341" s="7">
        <f t="shared" si="42"/>
        <v>0.12645188013995096</v>
      </c>
      <c r="S341" s="75">
        <f t="shared" si="43"/>
        <v>2.6823126090292628E-3</v>
      </c>
    </row>
    <row r="342" spans="1:19" x14ac:dyDescent="0.25">
      <c r="A342">
        <v>5112</v>
      </c>
      <c r="B342">
        <v>33559</v>
      </c>
      <c r="C342" t="s">
        <v>303</v>
      </c>
      <c r="D342" t="s">
        <v>948</v>
      </c>
      <c r="E342" t="s">
        <v>94</v>
      </c>
      <c r="F342">
        <v>100.5</v>
      </c>
      <c r="G342">
        <v>-276.11</v>
      </c>
      <c r="H342">
        <v>276.11</v>
      </c>
      <c r="I342" s="6">
        <f t="shared" si="40"/>
        <v>506.20166666666665</v>
      </c>
      <c r="J342" t="s">
        <v>2196</v>
      </c>
      <c r="K342">
        <v>3</v>
      </c>
      <c r="L342" s="34">
        <f t="shared" si="37"/>
        <v>5.6818181818181815E-4</v>
      </c>
      <c r="M342">
        <v>16</v>
      </c>
      <c r="N342">
        <f t="shared" si="38"/>
        <v>9.0909090909090905E-3</v>
      </c>
      <c r="O342" s="71">
        <v>0.59</v>
      </c>
      <c r="P342" s="72">
        <f t="shared" si="41"/>
        <v>0.69144216202568176</v>
      </c>
      <c r="Q342">
        <f t="shared" si="39"/>
        <v>5.363636363636363E-3</v>
      </c>
      <c r="R342" s="7">
        <f t="shared" si="42"/>
        <v>0.57389699448131581</v>
      </c>
      <c r="S342" s="75">
        <f t="shared" si="43"/>
        <v>5.2172454043755978E-3</v>
      </c>
    </row>
    <row r="343" spans="1:19" x14ac:dyDescent="0.25">
      <c r="A343">
        <v>66975</v>
      </c>
      <c r="B343">
        <v>34010</v>
      </c>
      <c r="C343" t="s">
        <v>1975</v>
      </c>
      <c r="D343" t="s">
        <v>1919</v>
      </c>
      <c r="E343" t="s">
        <v>94</v>
      </c>
      <c r="F343">
        <v>100.5</v>
      </c>
      <c r="G343" s="6">
        <v>-1249.42</v>
      </c>
      <c r="H343" s="6">
        <v>1249.42</v>
      </c>
      <c r="I343" s="6">
        <f t="shared" si="40"/>
        <v>2290.6033333333335</v>
      </c>
      <c r="J343" t="s">
        <v>2200</v>
      </c>
      <c r="K343">
        <v>358</v>
      </c>
      <c r="L343" s="34">
        <f t="shared" si="37"/>
        <v>6.7803030303030309E-2</v>
      </c>
      <c r="M343">
        <v>16</v>
      </c>
      <c r="N343">
        <f t="shared" si="38"/>
        <v>1.084848484848485</v>
      </c>
      <c r="O343" s="71">
        <v>0.05</v>
      </c>
      <c r="P343" s="72">
        <f t="shared" si="41"/>
        <v>5.8596793392006935E-2</v>
      </c>
      <c r="Q343">
        <f t="shared" si="39"/>
        <v>5.4242424242424252E-2</v>
      </c>
      <c r="R343" s="7">
        <f t="shared" si="42"/>
        <v>4.8635338515365757E-2</v>
      </c>
      <c r="S343" s="75">
        <f t="shared" si="43"/>
        <v>5.2761973298487704E-2</v>
      </c>
    </row>
    <row r="344" spans="1:19" x14ac:dyDescent="0.25">
      <c r="A344">
        <v>52178</v>
      </c>
      <c r="B344">
        <v>34863</v>
      </c>
      <c r="C344" t="s">
        <v>1945</v>
      </c>
      <c r="D344" t="s">
        <v>1474</v>
      </c>
      <c r="E344" t="s">
        <v>94</v>
      </c>
      <c r="F344">
        <v>100.5</v>
      </c>
      <c r="G344">
        <v>-277.41000000000003</v>
      </c>
      <c r="H344">
        <v>277.41000000000003</v>
      </c>
      <c r="I344" s="6">
        <f t="shared" si="40"/>
        <v>508.58500000000004</v>
      </c>
      <c r="J344" t="s">
        <v>2196</v>
      </c>
      <c r="K344">
        <v>129</v>
      </c>
      <c r="L344" s="34">
        <f t="shared" si="37"/>
        <v>2.4431818181818183E-2</v>
      </c>
      <c r="M344">
        <v>16</v>
      </c>
      <c r="N344">
        <f t="shared" si="38"/>
        <v>0.39090909090909093</v>
      </c>
      <c r="O344" s="71">
        <v>0.59</v>
      </c>
      <c r="P344" s="72">
        <f t="shared" si="41"/>
        <v>0.69144216202568176</v>
      </c>
      <c r="Q344">
        <f t="shared" si="39"/>
        <v>0.23063636363636364</v>
      </c>
      <c r="R344" s="7">
        <f t="shared" si="42"/>
        <v>0.57389699448131581</v>
      </c>
      <c r="S344" s="75">
        <f t="shared" si="43"/>
        <v>0.22434155238815073</v>
      </c>
    </row>
    <row r="345" spans="1:19" x14ac:dyDescent="0.25">
      <c r="A345">
        <v>22584</v>
      </c>
      <c r="B345">
        <v>35499</v>
      </c>
      <c r="C345" t="s">
        <v>1474</v>
      </c>
      <c r="D345" t="s">
        <v>1448</v>
      </c>
      <c r="E345" t="s">
        <v>94</v>
      </c>
      <c r="F345">
        <v>100.5</v>
      </c>
      <c r="G345">
        <v>-277.49</v>
      </c>
      <c r="H345">
        <v>277.49</v>
      </c>
      <c r="I345" s="6">
        <f t="shared" si="40"/>
        <v>508.73166666666668</v>
      </c>
      <c r="J345" t="s">
        <v>2196</v>
      </c>
      <c r="K345">
        <v>16</v>
      </c>
      <c r="L345" s="34">
        <f t="shared" si="37"/>
        <v>3.0303030303030303E-3</v>
      </c>
      <c r="M345">
        <v>16</v>
      </c>
      <c r="N345">
        <f t="shared" si="38"/>
        <v>4.8484848484848485E-2</v>
      </c>
      <c r="O345" s="71">
        <v>0.59</v>
      </c>
      <c r="P345" s="72">
        <f t="shared" si="41"/>
        <v>0.69144216202568176</v>
      </c>
      <c r="Q345">
        <f t="shared" si="39"/>
        <v>2.8606060606060604E-2</v>
      </c>
      <c r="R345" s="7">
        <f t="shared" si="42"/>
        <v>0.57389699448131581</v>
      </c>
      <c r="S345" s="75">
        <f t="shared" si="43"/>
        <v>2.7825308823336524E-2</v>
      </c>
    </row>
    <row r="346" spans="1:19" x14ac:dyDescent="0.25">
      <c r="A346">
        <v>42736</v>
      </c>
      <c r="B346">
        <v>35645</v>
      </c>
      <c r="C346" t="s">
        <v>1821</v>
      </c>
      <c r="D346" t="s">
        <v>1822</v>
      </c>
      <c r="E346" t="s">
        <v>94</v>
      </c>
      <c r="F346">
        <v>100.5</v>
      </c>
      <c r="G346" s="6">
        <v>-1251.29</v>
      </c>
      <c r="H346" s="6">
        <v>1251.29</v>
      </c>
      <c r="I346" s="6">
        <f t="shared" si="40"/>
        <v>2294.0316666666663</v>
      </c>
      <c r="J346" t="s">
        <v>2200</v>
      </c>
      <c r="K346">
        <v>57</v>
      </c>
      <c r="L346" s="34">
        <f t="shared" si="37"/>
        <v>1.0795454545454546E-2</v>
      </c>
      <c r="M346">
        <v>16</v>
      </c>
      <c r="N346">
        <f t="shared" si="38"/>
        <v>0.17272727272727273</v>
      </c>
      <c r="O346" s="71">
        <v>0.05</v>
      </c>
      <c r="P346" s="72">
        <f t="shared" si="41"/>
        <v>5.8596793392006935E-2</v>
      </c>
      <c r="Q346">
        <f t="shared" si="39"/>
        <v>8.6363636363636365E-3</v>
      </c>
      <c r="R346" s="7">
        <f t="shared" si="42"/>
        <v>4.8635338515365757E-2</v>
      </c>
      <c r="S346" s="75">
        <f t="shared" si="43"/>
        <v>8.4006493799268118E-3</v>
      </c>
    </row>
    <row r="347" spans="1:19" x14ac:dyDescent="0.25">
      <c r="A347">
        <v>62032</v>
      </c>
      <c r="B347">
        <v>35801</v>
      </c>
      <c r="C347" t="s">
        <v>1955</v>
      </c>
      <c r="D347" t="s">
        <v>2014</v>
      </c>
      <c r="E347" t="s">
        <v>94</v>
      </c>
      <c r="F347">
        <v>100.5</v>
      </c>
      <c r="G347">
        <v>-728.88</v>
      </c>
      <c r="H347">
        <v>728.88</v>
      </c>
      <c r="I347" s="6">
        <f t="shared" si="40"/>
        <v>1336.28</v>
      </c>
      <c r="J347" t="s">
        <v>2196</v>
      </c>
      <c r="K347">
        <v>238</v>
      </c>
      <c r="L347" s="34">
        <f t="shared" si="37"/>
        <v>4.5075757575757575E-2</v>
      </c>
      <c r="M347">
        <v>16</v>
      </c>
      <c r="N347">
        <f t="shared" si="38"/>
        <v>0.72121212121212119</v>
      </c>
      <c r="O347" s="71">
        <v>0.47</v>
      </c>
      <c r="P347" s="72">
        <f t="shared" si="41"/>
        <v>0.55080985788486514</v>
      </c>
      <c r="Q347">
        <f t="shared" si="39"/>
        <v>0.33896969696969692</v>
      </c>
      <c r="R347" s="7">
        <f t="shared" si="42"/>
        <v>0.45717218204443805</v>
      </c>
      <c r="S347" s="75">
        <f t="shared" si="43"/>
        <v>0.32971811917144317</v>
      </c>
    </row>
    <row r="348" spans="1:19" x14ac:dyDescent="0.25">
      <c r="A348">
        <v>70047</v>
      </c>
      <c r="B348">
        <v>35815</v>
      </c>
      <c r="C348" t="s">
        <v>1456</v>
      </c>
      <c r="D348" t="s">
        <v>2066</v>
      </c>
      <c r="E348" t="s">
        <v>94</v>
      </c>
      <c r="F348">
        <v>100.5</v>
      </c>
      <c r="G348">
        <v>-848.75</v>
      </c>
      <c r="H348">
        <v>848.75</v>
      </c>
      <c r="I348" s="6">
        <f t="shared" si="40"/>
        <v>1556.0416666666665</v>
      </c>
      <c r="J348" t="s">
        <v>2200</v>
      </c>
      <c r="K348">
        <v>576</v>
      </c>
      <c r="L348" s="34">
        <f t="shared" si="37"/>
        <v>0.10909090909090909</v>
      </c>
      <c r="M348">
        <v>16</v>
      </c>
      <c r="N348">
        <f t="shared" si="38"/>
        <v>1.7454545454545454</v>
      </c>
      <c r="O348" s="71">
        <v>0.11</v>
      </c>
      <c r="P348" s="72">
        <f t="shared" si="41"/>
        <v>0.12891294546241525</v>
      </c>
      <c r="Q348">
        <f t="shared" si="39"/>
        <v>0.192</v>
      </c>
      <c r="R348" s="7">
        <f t="shared" si="42"/>
        <v>0.10699774473380465</v>
      </c>
      <c r="S348" s="75">
        <f t="shared" si="43"/>
        <v>0.18675969989900446</v>
      </c>
    </row>
    <row r="349" spans="1:19" x14ac:dyDescent="0.25">
      <c r="A349">
        <v>67919</v>
      </c>
      <c r="B349">
        <v>35817</v>
      </c>
      <c r="C349" t="s">
        <v>2054</v>
      </c>
      <c r="D349" t="s">
        <v>1957</v>
      </c>
      <c r="E349" t="s">
        <v>94</v>
      </c>
      <c r="F349">
        <v>100.5</v>
      </c>
      <c r="G349">
        <v>590.41999999999996</v>
      </c>
      <c r="H349">
        <v>590.41999999999996</v>
      </c>
      <c r="I349" s="6">
        <f t="shared" si="40"/>
        <v>1082.4366666666665</v>
      </c>
      <c r="J349" t="s">
        <v>2200</v>
      </c>
      <c r="K349">
        <v>400</v>
      </c>
      <c r="L349" s="34">
        <f t="shared" si="37"/>
        <v>7.575757575757576E-2</v>
      </c>
      <c r="M349">
        <v>16</v>
      </c>
      <c r="N349">
        <f t="shared" si="38"/>
        <v>1.2121212121212122</v>
      </c>
      <c r="O349" s="71">
        <v>0.16</v>
      </c>
      <c r="P349" s="72">
        <f t="shared" si="41"/>
        <v>0.18750973885442218</v>
      </c>
      <c r="Q349">
        <f t="shared" si="39"/>
        <v>0.19393939393939394</v>
      </c>
      <c r="R349" s="7">
        <f t="shared" si="42"/>
        <v>0.15563308324917041</v>
      </c>
      <c r="S349" s="75">
        <f t="shared" si="43"/>
        <v>0.18864616151414595</v>
      </c>
    </row>
    <row r="350" spans="1:19" x14ac:dyDescent="0.25">
      <c r="A350">
        <v>26134</v>
      </c>
      <c r="B350">
        <v>35917</v>
      </c>
      <c r="C350" t="s">
        <v>1540</v>
      </c>
      <c r="D350" t="s">
        <v>957</v>
      </c>
      <c r="E350" t="s">
        <v>94</v>
      </c>
      <c r="F350">
        <v>100.5</v>
      </c>
      <c r="G350">
        <v>825.31</v>
      </c>
      <c r="H350">
        <v>825.31</v>
      </c>
      <c r="I350" s="6">
        <f t="shared" si="40"/>
        <v>1513.0683333333332</v>
      </c>
      <c r="J350" t="s">
        <v>2196</v>
      </c>
      <c r="K350">
        <v>19</v>
      </c>
      <c r="L350" s="34">
        <f t="shared" si="37"/>
        <v>3.5984848484848487E-3</v>
      </c>
      <c r="M350">
        <v>16</v>
      </c>
      <c r="N350">
        <f t="shared" si="38"/>
        <v>5.7575757575757579E-2</v>
      </c>
      <c r="O350" s="71">
        <v>0.17</v>
      </c>
      <c r="P350" s="72">
        <f t="shared" si="41"/>
        <v>0.19922909753282358</v>
      </c>
      <c r="Q350">
        <f t="shared" si="39"/>
        <v>9.7878787878787898E-3</v>
      </c>
      <c r="R350" s="7">
        <f t="shared" si="42"/>
        <v>0.16536015095224357</v>
      </c>
      <c r="S350" s="75">
        <f t="shared" si="43"/>
        <v>9.5207359639170545E-3</v>
      </c>
    </row>
    <row r="351" spans="1:19" x14ac:dyDescent="0.25">
      <c r="A351">
        <v>22068</v>
      </c>
      <c r="B351">
        <v>36011</v>
      </c>
      <c r="C351" t="s">
        <v>1460</v>
      </c>
      <c r="D351" t="s">
        <v>1461</v>
      </c>
      <c r="E351" t="s">
        <v>94</v>
      </c>
      <c r="F351">
        <v>100.5</v>
      </c>
      <c r="G351" s="6">
        <v>-1256.8</v>
      </c>
      <c r="H351" s="6">
        <v>1256.8</v>
      </c>
      <c r="I351" s="6">
        <f t="shared" si="40"/>
        <v>2304.1333333333332</v>
      </c>
      <c r="J351" t="s">
        <v>2200</v>
      </c>
      <c r="K351">
        <v>15</v>
      </c>
      <c r="L351" s="34">
        <f t="shared" si="37"/>
        <v>2.840909090909091E-3</v>
      </c>
      <c r="M351">
        <v>16</v>
      </c>
      <c r="N351">
        <f t="shared" si="38"/>
        <v>4.5454545454545456E-2</v>
      </c>
      <c r="O351" s="71">
        <v>0.05</v>
      </c>
      <c r="P351" s="72">
        <f t="shared" si="41"/>
        <v>5.8596793392006935E-2</v>
      </c>
      <c r="Q351">
        <f t="shared" si="39"/>
        <v>2.2727272727272731E-3</v>
      </c>
      <c r="R351" s="7">
        <f t="shared" si="42"/>
        <v>4.8635338515365757E-2</v>
      </c>
      <c r="S351" s="75">
        <f t="shared" si="43"/>
        <v>2.210697205243898E-3</v>
      </c>
    </row>
    <row r="352" spans="1:19" x14ac:dyDescent="0.25">
      <c r="A352">
        <v>63583</v>
      </c>
      <c r="B352">
        <v>37273</v>
      </c>
      <c r="C352" t="s">
        <v>1811</v>
      </c>
      <c r="D352" t="s">
        <v>1465</v>
      </c>
      <c r="E352" t="s">
        <v>94</v>
      </c>
      <c r="F352">
        <v>100.5</v>
      </c>
      <c r="G352">
        <v>-838.56</v>
      </c>
      <c r="H352">
        <v>838.56</v>
      </c>
      <c r="I352" s="6">
        <f t="shared" si="40"/>
        <v>1537.36</v>
      </c>
      <c r="J352" t="s">
        <v>2200</v>
      </c>
      <c r="K352">
        <v>259</v>
      </c>
      <c r="L352" s="34">
        <f t="shared" si="37"/>
        <v>4.90530303030303E-2</v>
      </c>
      <c r="M352">
        <v>16</v>
      </c>
      <c r="N352">
        <f t="shared" si="38"/>
        <v>0.7848484848484848</v>
      </c>
      <c r="O352" s="71">
        <v>0.12</v>
      </c>
      <c r="P352" s="72">
        <f t="shared" si="41"/>
        <v>0.14063230414081662</v>
      </c>
      <c r="Q352">
        <f t="shared" si="39"/>
        <v>9.4181818181818172E-2</v>
      </c>
      <c r="R352" s="7">
        <f t="shared" si="42"/>
        <v>0.1167248124368778</v>
      </c>
      <c r="S352" s="75">
        <f t="shared" si="43"/>
        <v>9.1611292185307114E-2</v>
      </c>
    </row>
    <row r="353" spans="1:22" x14ac:dyDescent="0.25">
      <c r="A353">
        <v>52310</v>
      </c>
      <c r="B353">
        <v>38031</v>
      </c>
      <c r="C353" t="s">
        <v>1947</v>
      </c>
      <c r="D353" t="s">
        <v>1948</v>
      </c>
      <c r="E353" t="s">
        <v>94</v>
      </c>
      <c r="F353">
        <v>100.5</v>
      </c>
      <c r="G353" s="6">
        <v>-1253.1300000000001</v>
      </c>
      <c r="H353" s="6">
        <v>1253.1300000000001</v>
      </c>
      <c r="I353" s="6">
        <f t="shared" si="40"/>
        <v>2297.4050000000002</v>
      </c>
      <c r="J353" t="s">
        <v>2200</v>
      </c>
      <c r="K353">
        <v>130</v>
      </c>
      <c r="L353" s="34">
        <f t="shared" si="37"/>
        <v>2.462121212121212E-2</v>
      </c>
      <c r="M353">
        <v>16</v>
      </c>
      <c r="N353">
        <f t="shared" si="38"/>
        <v>0.39393939393939392</v>
      </c>
      <c r="O353" s="71">
        <v>0.05</v>
      </c>
      <c r="P353" s="72">
        <f t="shared" si="41"/>
        <v>5.8596793392006935E-2</v>
      </c>
      <c r="Q353">
        <f t="shared" si="39"/>
        <v>1.9696969696969699E-2</v>
      </c>
      <c r="R353" s="7">
        <f t="shared" si="42"/>
        <v>4.8635338515365757E-2</v>
      </c>
      <c r="S353" s="75">
        <f t="shared" si="43"/>
        <v>1.9159375778780449E-2</v>
      </c>
    </row>
    <row r="354" spans="1:22" x14ac:dyDescent="0.25">
      <c r="A354">
        <v>62831</v>
      </c>
      <c r="B354">
        <v>38138</v>
      </c>
      <c r="C354" t="s">
        <v>1620</v>
      </c>
      <c r="D354" t="s">
        <v>2022</v>
      </c>
      <c r="E354" t="s">
        <v>94</v>
      </c>
      <c r="F354">
        <v>100.5</v>
      </c>
      <c r="G354">
        <v>-597.46</v>
      </c>
      <c r="H354">
        <v>597.46</v>
      </c>
      <c r="I354" s="6">
        <f t="shared" si="40"/>
        <v>1095.3433333333332</v>
      </c>
      <c r="J354" t="s">
        <v>2200</v>
      </c>
      <c r="K354">
        <v>248</v>
      </c>
      <c r="L354" s="34">
        <f t="shared" si="37"/>
        <v>4.6969696969696967E-2</v>
      </c>
      <c r="M354">
        <v>16</v>
      </c>
      <c r="N354">
        <f t="shared" si="38"/>
        <v>0.75151515151515147</v>
      </c>
      <c r="O354" s="71">
        <v>0.16</v>
      </c>
      <c r="P354" s="72">
        <f t="shared" si="41"/>
        <v>0.18750973885442218</v>
      </c>
      <c r="Q354">
        <f t="shared" si="39"/>
        <v>0.12024242424242423</v>
      </c>
      <c r="R354" s="7">
        <f t="shared" si="42"/>
        <v>0.15563308324917041</v>
      </c>
      <c r="S354" s="75">
        <f t="shared" si="43"/>
        <v>0.11696062013877048</v>
      </c>
    </row>
    <row r="355" spans="1:22" x14ac:dyDescent="0.25">
      <c r="A355">
        <v>16536</v>
      </c>
      <c r="B355">
        <v>38425</v>
      </c>
      <c r="C355" t="s">
        <v>315</v>
      </c>
      <c r="D355" t="s">
        <v>329</v>
      </c>
      <c r="E355" t="s">
        <v>70</v>
      </c>
      <c r="F355">
        <v>130</v>
      </c>
      <c r="G355" s="6">
        <v>-1353.78</v>
      </c>
      <c r="H355" s="6">
        <v>1353.78</v>
      </c>
      <c r="I355" s="6">
        <f t="shared" si="40"/>
        <v>2481.9299999999998</v>
      </c>
      <c r="J355" t="s">
        <v>2197</v>
      </c>
      <c r="K355">
        <v>11</v>
      </c>
      <c r="L355" s="34">
        <f t="shared" si="37"/>
        <v>2.0833333333333333E-3</v>
      </c>
      <c r="M355">
        <v>16</v>
      </c>
      <c r="N355">
        <f t="shared" si="38"/>
        <v>3.3333333333333333E-2</v>
      </c>
      <c r="O355" s="71">
        <v>0.17</v>
      </c>
      <c r="P355" s="72">
        <f t="shared" si="41"/>
        <v>0.19922909753282358</v>
      </c>
      <c r="Q355">
        <f t="shared" si="39"/>
        <v>5.6666666666666671E-3</v>
      </c>
      <c r="R355" s="7">
        <f t="shared" si="42"/>
        <v>0.16536015095224357</v>
      </c>
      <c r="S355" s="75">
        <f t="shared" si="43"/>
        <v>5.5120050317414527E-3</v>
      </c>
    </row>
    <row r="356" spans="1:22" x14ac:dyDescent="0.25">
      <c r="A356">
        <v>9018</v>
      </c>
      <c r="B356">
        <v>39649</v>
      </c>
      <c r="C356" t="s">
        <v>335</v>
      </c>
      <c r="D356" t="s">
        <v>314</v>
      </c>
      <c r="E356" t="s">
        <v>70</v>
      </c>
      <c r="F356">
        <v>130</v>
      </c>
      <c r="G356">
        <v>-226.23</v>
      </c>
      <c r="H356">
        <v>226.23</v>
      </c>
      <c r="I356" s="6">
        <f t="shared" si="40"/>
        <v>414.75499999999994</v>
      </c>
      <c r="J356" t="s">
        <v>2197</v>
      </c>
      <c r="K356">
        <v>5</v>
      </c>
      <c r="L356" s="34">
        <f t="shared" si="37"/>
        <v>9.46969696969697E-4</v>
      </c>
      <c r="M356">
        <v>16</v>
      </c>
      <c r="N356">
        <f t="shared" si="38"/>
        <v>1.5151515151515152E-2</v>
      </c>
      <c r="O356" s="71">
        <v>1</v>
      </c>
      <c r="P356" s="72">
        <f t="shared" si="41"/>
        <v>1.1719358678401386</v>
      </c>
      <c r="Q356">
        <f t="shared" si="39"/>
        <v>1.5151515151515152E-2</v>
      </c>
      <c r="R356" s="7">
        <f t="shared" si="42"/>
        <v>0.97270677030731501</v>
      </c>
      <c r="S356" s="75">
        <f t="shared" si="43"/>
        <v>1.4737981368292652E-2</v>
      </c>
    </row>
    <row r="357" spans="1:22" x14ac:dyDescent="0.25">
      <c r="A357">
        <v>67518</v>
      </c>
      <c r="B357">
        <v>40045</v>
      </c>
      <c r="C357" t="s">
        <v>1932</v>
      </c>
      <c r="D357" t="s">
        <v>2050</v>
      </c>
      <c r="E357" t="s">
        <v>94</v>
      </c>
      <c r="F357">
        <v>100.5</v>
      </c>
      <c r="G357">
        <v>-829.31</v>
      </c>
      <c r="H357">
        <v>829.31</v>
      </c>
      <c r="I357" s="6">
        <f t="shared" si="40"/>
        <v>1520.4016666666664</v>
      </c>
      <c r="J357" t="s">
        <v>2200</v>
      </c>
      <c r="K357">
        <v>382</v>
      </c>
      <c r="L357" s="34">
        <f t="shared" si="37"/>
        <v>7.2348484848484843E-2</v>
      </c>
      <c r="M357">
        <v>16</v>
      </c>
      <c r="N357">
        <f t="shared" si="38"/>
        <v>1.1575757575757575</v>
      </c>
      <c r="O357" s="71">
        <v>0.12</v>
      </c>
      <c r="P357" s="72">
        <f t="shared" si="41"/>
        <v>0.14063230414081662</v>
      </c>
      <c r="Q357">
        <f t="shared" si="39"/>
        <v>0.1389090909090909</v>
      </c>
      <c r="R357" s="7">
        <f t="shared" si="42"/>
        <v>0.1167248124368778</v>
      </c>
      <c r="S357" s="75">
        <f t="shared" si="43"/>
        <v>0.13511781318450702</v>
      </c>
    </row>
    <row r="358" spans="1:22" x14ac:dyDescent="0.25">
      <c r="A358">
        <v>30364</v>
      </c>
      <c r="B358">
        <v>40165</v>
      </c>
      <c r="C358" t="s">
        <v>1235</v>
      </c>
      <c r="D358" t="s">
        <v>1620</v>
      </c>
      <c r="E358" t="s">
        <v>94</v>
      </c>
      <c r="F358">
        <v>100.5</v>
      </c>
      <c r="G358">
        <v>-597.38</v>
      </c>
      <c r="H358">
        <v>597.38</v>
      </c>
      <c r="I358" s="6">
        <f t="shared" si="40"/>
        <v>1095.1966666666667</v>
      </c>
      <c r="J358" t="s">
        <v>2200</v>
      </c>
      <c r="K358">
        <v>25</v>
      </c>
      <c r="L358" s="34">
        <f t="shared" si="37"/>
        <v>4.734848484848485E-3</v>
      </c>
      <c r="M358">
        <v>16</v>
      </c>
      <c r="N358">
        <f t="shared" si="38"/>
        <v>7.575757575757576E-2</v>
      </c>
      <c r="O358" s="71">
        <v>0.16</v>
      </c>
      <c r="P358" s="72">
        <f t="shared" si="41"/>
        <v>0.18750973885442218</v>
      </c>
      <c r="Q358">
        <f t="shared" si="39"/>
        <v>1.2121212121212121E-2</v>
      </c>
      <c r="R358" s="7">
        <f t="shared" si="42"/>
        <v>0.15563308324917041</v>
      </c>
      <c r="S358" s="75">
        <f t="shared" si="43"/>
        <v>1.1790385094634122E-2</v>
      </c>
    </row>
    <row r="359" spans="1:22" x14ac:dyDescent="0.25">
      <c r="A359">
        <v>53004</v>
      </c>
      <c r="B359">
        <v>40497</v>
      </c>
      <c r="C359" t="s">
        <v>1484</v>
      </c>
      <c r="D359" t="s">
        <v>1955</v>
      </c>
      <c r="E359" t="s">
        <v>94</v>
      </c>
      <c r="F359">
        <v>100.5</v>
      </c>
      <c r="G359">
        <v>-728.8</v>
      </c>
      <c r="H359">
        <v>728.8</v>
      </c>
      <c r="I359" s="6">
        <f t="shared" si="40"/>
        <v>1336.1333333333332</v>
      </c>
      <c r="J359" t="s">
        <v>2196</v>
      </c>
      <c r="K359">
        <v>137</v>
      </c>
      <c r="L359" s="34">
        <f t="shared" si="37"/>
        <v>2.5946969696969698E-2</v>
      </c>
      <c r="M359">
        <v>16</v>
      </c>
      <c r="N359">
        <f t="shared" si="38"/>
        <v>0.41515151515151516</v>
      </c>
      <c r="O359" s="71">
        <v>0.47</v>
      </c>
      <c r="P359" s="72">
        <f t="shared" si="41"/>
        <v>0.55080985788486514</v>
      </c>
      <c r="Q359">
        <f t="shared" si="39"/>
        <v>0.19512121212121211</v>
      </c>
      <c r="R359" s="7">
        <f t="shared" si="42"/>
        <v>0.45717218204443805</v>
      </c>
      <c r="S359" s="75">
        <f t="shared" si="43"/>
        <v>0.18979572406087278</v>
      </c>
    </row>
    <row r="360" spans="1:22" x14ac:dyDescent="0.25">
      <c r="A360">
        <v>67730</v>
      </c>
      <c r="B360">
        <v>40960</v>
      </c>
      <c r="C360" t="s">
        <v>854</v>
      </c>
      <c r="D360" t="s">
        <v>1926</v>
      </c>
      <c r="E360" t="s">
        <v>94</v>
      </c>
      <c r="F360">
        <v>100.5</v>
      </c>
      <c r="G360">
        <v>-572.23</v>
      </c>
      <c r="H360">
        <v>572.23</v>
      </c>
      <c r="I360" s="6">
        <f t="shared" si="40"/>
        <v>1049.0883333333334</v>
      </c>
      <c r="J360" t="s">
        <v>2196</v>
      </c>
      <c r="K360">
        <v>391</v>
      </c>
      <c r="L360" s="34">
        <f t="shared" si="37"/>
        <v>7.4053030303030301E-2</v>
      </c>
      <c r="M360">
        <v>16</v>
      </c>
      <c r="N360">
        <f t="shared" si="38"/>
        <v>1.1848484848484848</v>
      </c>
      <c r="O360" s="71">
        <v>0.6</v>
      </c>
      <c r="P360" s="72">
        <f t="shared" si="41"/>
        <v>0.70316152070408311</v>
      </c>
      <c r="Q360">
        <f t="shared" si="39"/>
        <v>0.71090909090909082</v>
      </c>
      <c r="R360" s="7">
        <f t="shared" si="42"/>
        <v>0.583624062184389</v>
      </c>
      <c r="S360" s="75">
        <f t="shared" si="43"/>
        <v>0.69150608580029116</v>
      </c>
    </row>
    <row r="361" spans="1:22" x14ac:dyDescent="0.25">
      <c r="A361">
        <v>69783</v>
      </c>
      <c r="B361">
        <v>42021</v>
      </c>
      <c r="C361" t="s">
        <v>1181</v>
      </c>
      <c r="D361" t="s">
        <v>2062</v>
      </c>
      <c r="E361" t="s">
        <v>94</v>
      </c>
      <c r="F361">
        <v>100.5</v>
      </c>
      <c r="G361">
        <v>826.17</v>
      </c>
      <c r="H361">
        <v>826.17</v>
      </c>
      <c r="I361" s="6">
        <f t="shared" si="40"/>
        <v>1514.6449999999998</v>
      </c>
      <c r="J361" t="s">
        <v>2196</v>
      </c>
      <c r="K361">
        <v>551</v>
      </c>
      <c r="L361" s="34">
        <f t="shared" si="37"/>
        <v>0.1043560606060606</v>
      </c>
      <c r="M361">
        <v>16</v>
      </c>
      <c r="N361">
        <f t="shared" si="38"/>
        <v>1.6696969696969697</v>
      </c>
      <c r="O361" s="71">
        <v>0.17</v>
      </c>
      <c r="P361" s="72">
        <f t="shared" si="41"/>
        <v>0.19922909753282358</v>
      </c>
      <c r="Q361">
        <f t="shared" si="39"/>
        <v>0.28384848484848485</v>
      </c>
      <c r="R361" s="7">
        <f t="shared" si="42"/>
        <v>0.16536015095224357</v>
      </c>
      <c r="S361" s="75">
        <f t="shared" si="43"/>
        <v>0.27610134295359456</v>
      </c>
    </row>
    <row r="362" spans="1:22" x14ac:dyDescent="0.25">
      <c r="A362">
        <v>23888</v>
      </c>
      <c r="B362">
        <v>42890</v>
      </c>
      <c r="C362" t="s">
        <v>1498</v>
      </c>
      <c r="D362" t="s">
        <v>1499</v>
      </c>
      <c r="E362" t="s">
        <v>94</v>
      </c>
      <c r="F362">
        <v>100.5</v>
      </c>
      <c r="G362">
        <v>-840.56</v>
      </c>
      <c r="H362">
        <v>840.56</v>
      </c>
      <c r="I362" s="6">
        <f t="shared" si="40"/>
        <v>1541.0266666666664</v>
      </c>
      <c r="J362" t="s">
        <v>2200</v>
      </c>
      <c r="K362">
        <v>16</v>
      </c>
      <c r="L362" s="34">
        <f t="shared" si="37"/>
        <v>3.0303030303030303E-3</v>
      </c>
      <c r="M362">
        <v>16</v>
      </c>
      <c r="N362">
        <f t="shared" si="38"/>
        <v>4.8484848484848485E-2</v>
      </c>
      <c r="O362" s="71">
        <v>0.12</v>
      </c>
      <c r="P362" s="72">
        <f t="shared" si="41"/>
        <v>0.14063230414081662</v>
      </c>
      <c r="Q362">
        <f t="shared" si="39"/>
        <v>5.8181818181818178E-3</v>
      </c>
      <c r="R362" s="7">
        <f t="shared" si="42"/>
        <v>0.1167248124368778</v>
      </c>
      <c r="S362" s="75">
        <f t="shared" si="43"/>
        <v>5.659384845424378E-3</v>
      </c>
    </row>
    <row r="363" spans="1:22" x14ac:dyDescent="0.25">
      <c r="A363">
        <v>67605</v>
      </c>
      <c r="B363">
        <v>43526</v>
      </c>
      <c r="C363" t="s">
        <v>2043</v>
      </c>
      <c r="D363" t="s">
        <v>1545</v>
      </c>
      <c r="E363" t="s">
        <v>94</v>
      </c>
      <c r="F363">
        <v>100.5</v>
      </c>
      <c r="G363">
        <v>-597.05999999999995</v>
      </c>
      <c r="H363">
        <v>597.05999999999995</v>
      </c>
      <c r="I363" s="6">
        <f t="shared" si="40"/>
        <v>1094.6099999999999</v>
      </c>
      <c r="J363" t="s">
        <v>2200</v>
      </c>
      <c r="K363">
        <v>385</v>
      </c>
      <c r="L363" s="34">
        <f t="shared" ref="L363:L426" si="44">K363/5280</f>
        <v>7.2916666666666671E-2</v>
      </c>
      <c r="M363">
        <v>16</v>
      </c>
      <c r="N363">
        <f t="shared" ref="N363:N426" si="45">L363*M363</f>
        <v>1.1666666666666667</v>
      </c>
      <c r="O363" s="71">
        <v>0.16</v>
      </c>
      <c r="P363" s="72">
        <f t="shared" si="41"/>
        <v>0.18750973885442218</v>
      </c>
      <c r="Q363">
        <f t="shared" si="39"/>
        <v>0.18666666666666668</v>
      </c>
      <c r="R363" s="7">
        <f t="shared" si="42"/>
        <v>0.15563308324917041</v>
      </c>
      <c r="S363" s="75">
        <f t="shared" si="43"/>
        <v>0.1815719304573655</v>
      </c>
    </row>
    <row r="364" spans="1:22" x14ac:dyDescent="0.25">
      <c r="A364">
        <v>70802</v>
      </c>
      <c r="B364">
        <v>43543</v>
      </c>
      <c r="C364" t="s">
        <v>1731</v>
      </c>
      <c r="D364" t="s">
        <v>1945</v>
      </c>
      <c r="E364" t="s">
        <v>94</v>
      </c>
      <c r="F364">
        <v>100.5</v>
      </c>
      <c r="G364">
        <v>-276.49</v>
      </c>
      <c r="H364">
        <v>276.49</v>
      </c>
      <c r="I364" s="6">
        <f t="shared" si="40"/>
        <v>506.89833333333331</v>
      </c>
      <c r="J364" t="s">
        <v>2196</v>
      </c>
      <c r="K364">
        <v>874</v>
      </c>
      <c r="L364" s="34">
        <f t="shared" si="44"/>
        <v>0.16553030303030303</v>
      </c>
      <c r="M364">
        <v>16</v>
      </c>
      <c r="N364">
        <f t="shared" si="45"/>
        <v>2.6484848484848484</v>
      </c>
      <c r="O364" s="71">
        <v>0.59</v>
      </c>
      <c r="P364" s="72">
        <f t="shared" si="41"/>
        <v>0.69144216202568176</v>
      </c>
      <c r="Q364">
        <f t="shared" si="39"/>
        <v>1.5626060606060606</v>
      </c>
      <c r="R364" s="7">
        <f t="shared" si="42"/>
        <v>0.57389699448131581</v>
      </c>
      <c r="S364" s="75">
        <f t="shared" si="43"/>
        <v>1.5199574944747576</v>
      </c>
    </row>
    <row r="365" spans="1:22" x14ac:dyDescent="0.25">
      <c r="A365">
        <v>50304</v>
      </c>
      <c r="B365">
        <v>44549</v>
      </c>
      <c r="C365" t="s">
        <v>1860</v>
      </c>
      <c r="D365" t="s">
        <v>1710</v>
      </c>
      <c r="E365" t="s">
        <v>94</v>
      </c>
      <c r="F365">
        <v>100.5</v>
      </c>
      <c r="G365">
        <v>834.18</v>
      </c>
      <c r="H365">
        <v>834.18</v>
      </c>
      <c r="I365" s="6">
        <f t="shared" si="40"/>
        <v>1529.33</v>
      </c>
      <c r="J365" t="s">
        <v>2196</v>
      </c>
      <c r="K365">
        <v>115</v>
      </c>
      <c r="L365" s="34">
        <f t="shared" si="44"/>
        <v>2.1780303030303032E-2</v>
      </c>
      <c r="M365">
        <v>16</v>
      </c>
      <c r="N365">
        <f t="shared" si="45"/>
        <v>0.34848484848484851</v>
      </c>
      <c r="O365" s="71">
        <v>0.17</v>
      </c>
      <c r="P365" s="72">
        <f t="shared" si="41"/>
        <v>0.19922909753282358</v>
      </c>
      <c r="Q365">
        <f t="shared" si="39"/>
        <v>5.9242424242424249E-2</v>
      </c>
      <c r="R365" s="7">
        <f t="shared" si="42"/>
        <v>0.16536015095224357</v>
      </c>
      <c r="S365" s="75">
        <f t="shared" si="43"/>
        <v>5.7625507150024277E-2</v>
      </c>
    </row>
    <row r="366" spans="1:22" x14ac:dyDescent="0.25">
      <c r="A366">
        <v>60187</v>
      </c>
      <c r="B366">
        <v>345895</v>
      </c>
      <c r="C366" t="s">
        <v>980</v>
      </c>
      <c r="D366" t="s">
        <v>1455</v>
      </c>
      <c r="E366" t="s">
        <v>70</v>
      </c>
      <c r="F366">
        <v>100.5</v>
      </c>
      <c r="G366">
        <v>-848.59</v>
      </c>
      <c r="H366">
        <v>848.59</v>
      </c>
      <c r="I366" s="6">
        <f t="shared" si="40"/>
        <v>1555.7483333333332</v>
      </c>
      <c r="J366" t="s">
        <v>2200</v>
      </c>
      <c r="K366">
        <v>216</v>
      </c>
      <c r="L366" s="34">
        <f t="shared" si="44"/>
        <v>4.0909090909090909E-2</v>
      </c>
      <c r="M366">
        <v>16</v>
      </c>
      <c r="N366">
        <f t="shared" si="45"/>
        <v>0.65454545454545454</v>
      </c>
      <c r="O366" s="71">
        <v>0.11</v>
      </c>
      <c r="P366" s="72">
        <f t="shared" si="41"/>
        <v>0.12891294546241525</v>
      </c>
      <c r="Q366">
        <f t="shared" si="39"/>
        <v>7.1999999999999995E-2</v>
      </c>
      <c r="R366" s="7">
        <f t="shared" si="42"/>
        <v>0.10699774473380465</v>
      </c>
      <c r="S366" s="75">
        <f t="shared" si="43"/>
        <v>7.0034887462126674E-2</v>
      </c>
    </row>
    <row r="367" spans="1:22" x14ac:dyDescent="0.25">
      <c r="A367">
        <v>71559</v>
      </c>
      <c r="B367" t="s">
        <v>2078</v>
      </c>
      <c r="C367" t="s">
        <v>2076</v>
      </c>
      <c r="D367" t="s">
        <v>2073</v>
      </c>
      <c r="E367" t="s">
        <v>791</v>
      </c>
      <c r="F367">
        <v>130</v>
      </c>
      <c r="G367" s="6">
        <v>6832.6</v>
      </c>
      <c r="H367" s="6">
        <v>6832.6</v>
      </c>
      <c r="I367" s="6">
        <f t="shared" si="40"/>
        <v>12526.433333333334</v>
      </c>
      <c r="J367" t="s">
        <v>2126</v>
      </c>
      <c r="K367">
        <v>5</v>
      </c>
      <c r="L367" s="34">
        <f t="shared" si="44"/>
        <v>9.46969696969697E-4</v>
      </c>
      <c r="M367">
        <v>16</v>
      </c>
      <c r="N367">
        <f t="shared" si="45"/>
        <v>1.5151515151515152E-2</v>
      </c>
      <c r="O367" s="71">
        <v>0.22</v>
      </c>
      <c r="P367" s="72">
        <f t="shared" si="41"/>
        <v>0.25782589092483049</v>
      </c>
      <c r="Q367">
        <f t="shared" si="39"/>
        <v>3.3333333333333335E-3</v>
      </c>
      <c r="R367" s="7">
        <f t="shared" si="42"/>
        <v>0.2139954894676093</v>
      </c>
      <c r="S367" s="75">
        <f t="shared" si="43"/>
        <v>3.2423559010243833E-3</v>
      </c>
    </row>
    <row r="368" spans="1:22" x14ac:dyDescent="0.25">
      <c r="A368">
        <v>45031</v>
      </c>
      <c r="B368">
        <v>2075</v>
      </c>
      <c r="C368" t="s">
        <v>1382</v>
      </c>
      <c r="D368" t="s">
        <v>1744</v>
      </c>
      <c r="E368" t="s">
        <v>94</v>
      </c>
      <c r="F368">
        <v>65.8</v>
      </c>
      <c r="G368">
        <v>-468.25</v>
      </c>
      <c r="H368">
        <v>468.25</v>
      </c>
      <c r="I368" s="6">
        <f t="shared" si="40"/>
        <v>858.45833333333326</v>
      </c>
      <c r="J368" t="s">
        <v>2200</v>
      </c>
      <c r="K368">
        <v>71</v>
      </c>
      <c r="L368" s="34">
        <f t="shared" si="44"/>
        <v>1.3446969696969697E-2</v>
      </c>
      <c r="M368">
        <v>12</v>
      </c>
      <c r="N368">
        <f t="shared" si="45"/>
        <v>0.16136363636363638</v>
      </c>
      <c r="O368" s="71">
        <v>0.11</v>
      </c>
      <c r="P368" s="72">
        <f t="shared" si="41"/>
        <v>0.12891294546241525</v>
      </c>
      <c r="Q368">
        <f t="shared" si="39"/>
        <v>1.7750000000000002E-2</v>
      </c>
      <c r="R368" s="7">
        <f t="shared" si="42"/>
        <v>0.10699774473380465</v>
      </c>
      <c r="S368" s="75">
        <f t="shared" si="43"/>
        <v>1.7265545172954842E-2</v>
      </c>
      <c r="T368" s="75">
        <f>SUM(S368:S485)</f>
        <v>10.93007704579561</v>
      </c>
      <c r="U368" s="75">
        <f>COUNT(S368:S485)</f>
        <v>118</v>
      </c>
      <c r="V368">
        <v>12</v>
      </c>
    </row>
    <row r="369" spans="1:19" x14ac:dyDescent="0.25">
      <c r="A369">
        <v>12117</v>
      </c>
      <c r="B369">
        <v>2397</v>
      </c>
      <c r="C369" t="s">
        <v>869</v>
      </c>
      <c r="D369" t="s">
        <v>1167</v>
      </c>
      <c r="E369" t="s">
        <v>94</v>
      </c>
      <c r="F369">
        <v>65.8</v>
      </c>
      <c r="G369">
        <v>-298.06</v>
      </c>
      <c r="H369">
        <v>298.06</v>
      </c>
      <c r="I369" s="6">
        <f t="shared" si="40"/>
        <v>546.44333333333327</v>
      </c>
      <c r="J369" t="s">
        <v>2200</v>
      </c>
      <c r="K369">
        <v>7</v>
      </c>
      <c r="L369" s="34">
        <f t="shared" si="44"/>
        <v>1.3257575757575758E-3</v>
      </c>
      <c r="M369">
        <v>12</v>
      </c>
      <c r="N369">
        <f t="shared" si="45"/>
        <v>1.5909090909090911E-2</v>
      </c>
      <c r="O369" s="71">
        <v>0.6</v>
      </c>
      <c r="P369" s="72">
        <f t="shared" si="41"/>
        <v>0.70316152070408311</v>
      </c>
      <c r="Q369">
        <f t="shared" si="39"/>
        <v>9.5454545454545462E-3</v>
      </c>
      <c r="R369" s="7">
        <f t="shared" si="42"/>
        <v>0.583624062184389</v>
      </c>
      <c r="S369" s="75">
        <f t="shared" si="43"/>
        <v>9.2849282620243723E-3</v>
      </c>
    </row>
    <row r="370" spans="1:19" x14ac:dyDescent="0.25">
      <c r="A370">
        <v>59012</v>
      </c>
      <c r="B370">
        <v>2711</v>
      </c>
      <c r="C370" t="s">
        <v>1782</v>
      </c>
      <c r="D370" t="s">
        <v>1477</v>
      </c>
      <c r="E370" t="s">
        <v>94</v>
      </c>
      <c r="F370">
        <v>65.8</v>
      </c>
      <c r="G370">
        <v>-124.53</v>
      </c>
      <c r="H370">
        <v>124.53</v>
      </c>
      <c r="I370" s="6">
        <f t="shared" si="40"/>
        <v>228.30500000000001</v>
      </c>
      <c r="J370" t="s">
        <v>2201</v>
      </c>
      <c r="K370">
        <v>202</v>
      </c>
      <c r="L370" s="34">
        <f t="shared" si="44"/>
        <v>3.8257575757575754E-2</v>
      </c>
      <c r="M370">
        <v>12</v>
      </c>
      <c r="N370">
        <f t="shared" si="45"/>
        <v>0.45909090909090905</v>
      </c>
      <c r="O370" s="71">
        <v>0.46</v>
      </c>
      <c r="P370" s="72">
        <f t="shared" si="41"/>
        <v>0.53909049920646379</v>
      </c>
      <c r="Q370">
        <f t="shared" si="39"/>
        <v>0.21118181818181817</v>
      </c>
      <c r="R370" s="7">
        <f t="shared" si="42"/>
        <v>0.44744511434136491</v>
      </c>
      <c r="S370" s="75">
        <f t="shared" si="43"/>
        <v>0.20541798431126296</v>
      </c>
    </row>
    <row r="371" spans="1:19" x14ac:dyDescent="0.25">
      <c r="A371">
        <v>68987</v>
      </c>
      <c r="B371">
        <v>3206</v>
      </c>
      <c r="C371" t="s">
        <v>1596</v>
      </c>
      <c r="D371" t="s">
        <v>2033</v>
      </c>
      <c r="E371" t="s">
        <v>94</v>
      </c>
      <c r="F371">
        <v>65.8</v>
      </c>
      <c r="G371">
        <v>339.73</v>
      </c>
      <c r="H371">
        <v>339.73</v>
      </c>
      <c r="I371" s="6">
        <f t="shared" si="40"/>
        <v>622.83833333333337</v>
      </c>
      <c r="J371" t="s">
        <v>2196</v>
      </c>
      <c r="K371">
        <v>463</v>
      </c>
      <c r="L371" s="34">
        <f t="shared" si="44"/>
        <v>8.7689393939393942E-2</v>
      </c>
      <c r="M371">
        <v>12</v>
      </c>
      <c r="N371">
        <f t="shared" si="45"/>
        <v>1.0522727272727272</v>
      </c>
      <c r="O371" s="71">
        <v>0.26</v>
      </c>
      <c r="P371" s="72">
        <f t="shared" si="41"/>
        <v>0.30470332563843605</v>
      </c>
      <c r="Q371">
        <f t="shared" si="39"/>
        <v>0.27359090909090911</v>
      </c>
      <c r="R371" s="7">
        <f t="shared" si="42"/>
        <v>0.25290376027990191</v>
      </c>
      <c r="S371" s="75">
        <f t="shared" si="43"/>
        <v>0.26612372956726044</v>
      </c>
    </row>
    <row r="372" spans="1:19" x14ac:dyDescent="0.25">
      <c r="A372">
        <v>25996</v>
      </c>
      <c r="B372">
        <v>3394</v>
      </c>
      <c r="C372" t="s">
        <v>1401</v>
      </c>
      <c r="D372" t="s">
        <v>1533</v>
      </c>
      <c r="E372" t="s">
        <v>94</v>
      </c>
      <c r="F372">
        <v>65.8</v>
      </c>
      <c r="G372">
        <v>-446.69</v>
      </c>
      <c r="H372">
        <v>446.69</v>
      </c>
      <c r="I372" s="6">
        <f t="shared" si="40"/>
        <v>818.93166666666662</v>
      </c>
      <c r="J372" t="s">
        <v>2200</v>
      </c>
      <c r="K372">
        <v>19</v>
      </c>
      <c r="L372" s="34">
        <f t="shared" si="44"/>
        <v>3.5984848484848487E-3</v>
      </c>
      <c r="M372">
        <v>12</v>
      </c>
      <c r="N372">
        <f t="shared" si="45"/>
        <v>4.3181818181818182E-2</v>
      </c>
      <c r="O372" s="71">
        <v>0.11</v>
      </c>
      <c r="P372" s="72">
        <f t="shared" si="41"/>
        <v>0.12891294546241525</v>
      </c>
      <c r="Q372">
        <f t="shared" si="39"/>
        <v>4.7499999999999999E-3</v>
      </c>
      <c r="R372" s="7">
        <f t="shared" si="42"/>
        <v>0.10699774473380465</v>
      </c>
      <c r="S372" s="75">
        <f t="shared" si="43"/>
        <v>4.6203571589597458E-3</v>
      </c>
    </row>
    <row r="373" spans="1:19" x14ac:dyDescent="0.25">
      <c r="A373">
        <v>45086</v>
      </c>
      <c r="B373">
        <v>3423</v>
      </c>
      <c r="C373" t="s">
        <v>1863</v>
      </c>
      <c r="D373" t="s">
        <v>1650</v>
      </c>
      <c r="E373" t="s">
        <v>94</v>
      </c>
      <c r="F373">
        <v>65.8</v>
      </c>
      <c r="G373">
        <v>-318.2</v>
      </c>
      <c r="H373">
        <v>318.2</v>
      </c>
      <c r="I373" s="6">
        <f t="shared" si="40"/>
        <v>583.36666666666667</v>
      </c>
      <c r="J373" t="s">
        <v>2196</v>
      </c>
      <c r="K373">
        <v>72</v>
      </c>
      <c r="L373" s="34">
        <f t="shared" si="44"/>
        <v>1.3636363636363636E-2</v>
      </c>
      <c r="M373">
        <v>12</v>
      </c>
      <c r="N373">
        <f t="shared" si="45"/>
        <v>0.16363636363636364</v>
      </c>
      <c r="O373" s="71">
        <v>0.31</v>
      </c>
      <c r="P373" s="72">
        <f t="shared" si="41"/>
        <v>0.36330011903044296</v>
      </c>
      <c r="Q373">
        <f t="shared" si="39"/>
        <v>5.0727272727272725E-2</v>
      </c>
      <c r="R373" s="7">
        <f t="shared" si="42"/>
        <v>0.30153909879526763</v>
      </c>
      <c r="S373" s="75">
        <f t="shared" si="43"/>
        <v>4.9342761621043792E-2</v>
      </c>
    </row>
    <row r="374" spans="1:19" x14ac:dyDescent="0.25">
      <c r="A374">
        <v>63272</v>
      </c>
      <c r="B374">
        <v>3562</v>
      </c>
      <c r="C374" t="s">
        <v>1714</v>
      </c>
      <c r="D374" t="s">
        <v>1486</v>
      </c>
      <c r="E374" t="s">
        <v>94</v>
      </c>
      <c r="F374">
        <v>65.8</v>
      </c>
      <c r="G374">
        <v>-430.38</v>
      </c>
      <c r="H374">
        <v>430.38</v>
      </c>
      <c r="I374" s="6">
        <f t="shared" si="40"/>
        <v>789.03</v>
      </c>
      <c r="J374" t="s">
        <v>2201</v>
      </c>
      <c r="K374">
        <v>253</v>
      </c>
      <c r="L374" s="34">
        <f t="shared" si="44"/>
        <v>4.791666666666667E-2</v>
      </c>
      <c r="M374">
        <v>12</v>
      </c>
      <c r="N374">
        <f t="shared" si="45"/>
        <v>0.57500000000000007</v>
      </c>
      <c r="O374" s="71">
        <v>0.49</v>
      </c>
      <c r="P374" s="72">
        <f t="shared" si="41"/>
        <v>0.57424857524166795</v>
      </c>
      <c r="Q374">
        <f t="shared" si="39"/>
        <v>0.28175</v>
      </c>
      <c r="R374" s="7">
        <f t="shared" si="42"/>
        <v>0.47662631745058437</v>
      </c>
      <c r="S374" s="75">
        <f t="shared" si="43"/>
        <v>0.27406013253408607</v>
      </c>
    </row>
    <row r="375" spans="1:19" x14ac:dyDescent="0.25">
      <c r="A375">
        <v>64567</v>
      </c>
      <c r="B375">
        <v>4082</v>
      </c>
      <c r="C375" t="s">
        <v>1785</v>
      </c>
      <c r="D375" t="s">
        <v>2021</v>
      </c>
      <c r="E375" t="s">
        <v>94</v>
      </c>
      <c r="F375">
        <v>65.8</v>
      </c>
      <c r="G375">
        <v>-308.55</v>
      </c>
      <c r="H375">
        <v>308.55</v>
      </c>
      <c r="I375" s="6">
        <f t="shared" si="40"/>
        <v>565.67499999999995</v>
      </c>
      <c r="J375" t="s">
        <v>2200</v>
      </c>
      <c r="K375">
        <v>280</v>
      </c>
      <c r="L375" s="34">
        <f t="shared" si="44"/>
        <v>5.3030303030303032E-2</v>
      </c>
      <c r="M375">
        <v>12</v>
      </c>
      <c r="N375">
        <f t="shared" si="45"/>
        <v>0.63636363636363635</v>
      </c>
      <c r="O375" s="71">
        <v>0.46</v>
      </c>
      <c r="P375" s="72">
        <f t="shared" si="41"/>
        <v>0.53909049920646379</v>
      </c>
      <c r="Q375">
        <f t="shared" si="39"/>
        <v>0.29272727272727272</v>
      </c>
      <c r="R375" s="7">
        <f t="shared" si="42"/>
        <v>0.44744511434136491</v>
      </c>
      <c r="S375" s="75">
        <f t="shared" si="43"/>
        <v>0.28473780003541405</v>
      </c>
    </row>
    <row r="376" spans="1:19" x14ac:dyDescent="0.25">
      <c r="A376">
        <v>64480</v>
      </c>
      <c r="B376">
        <v>4920</v>
      </c>
      <c r="C376" t="s">
        <v>1411</v>
      </c>
      <c r="D376" t="s">
        <v>1589</v>
      </c>
      <c r="E376" t="s">
        <v>94</v>
      </c>
      <c r="F376">
        <v>65.8</v>
      </c>
      <c r="G376">
        <v>-453.83</v>
      </c>
      <c r="H376">
        <v>453.83</v>
      </c>
      <c r="I376" s="6">
        <f t="shared" si="40"/>
        <v>832.02166666666665</v>
      </c>
      <c r="J376" t="s">
        <v>2200</v>
      </c>
      <c r="K376">
        <v>279</v>
      </c>
      <c r="L376" s="34">
        <f t="shared" si="44"/>
        <v>5.2840909090909091E-2</v>
      </c>
      <c r="M376">
        <v>12</v>
      </c>
      <c r="N376">
        <f t="shared" si="45"/>
        <v>0.63409090909090904</v>
      </c>
      <c r="O376" s="71">
        <v>0.14000000000000001</v>
      </c>
      <c r="P376" s="72">
        <f t="shared" si="41"/>
        <v>0.16407102149761943</v>
      </c>
      <c r="Q376">
        <f t="shared" si="39"/>
        <v>8.8772727272727267E-2</v>
      </c>
      <c r="R376" s="7">
        <f t="shared" si="42"/>
        <v>0.13617894784302412</v>
      </c>
      <c r="S376" s="75">
        <f t="shared" si="43"/>
        <v>8.6349832836826651E-2</v>
      </c>
    </row>
    <row r="377" spans="1:19" x14ac:dyDescent="0.25">
      <c r="A377">
        <v>69578</v>
      </c>
      <c r="B377">
        <v>5021</v>
      </c>
      <c r="C377" t="s">
        <v>1234</v>
      </c>
      <c r="D377" t="s">
        <v>1722</v>
      </c>
      <c r="E377" t="s">
        <v>94</v>
      </c>
      <c r="F377">
        <v>65.8</v>
      </c>
      <c r="G377">
        <v>-119.74</v>
      </c>
      <c r="H377">
        <v>119.74</v>
      </c>
      <c r="I377" s="6">
        <f t="shared" si="40"/>
        <v>219.52333333333331</v>
      </c>
      <c r="J377" t="s">
        <v>2200</v>
      </c>
      <c r="K377">
        <v>516</v>
      </c>
      <c r="L377" s="34">
        <f t="shared" si="44"/>
        <v>9.7727272727272732E-2</v>
      </c>
      <c r="M377">
        <v>12</v>
      </c>
      <c r="N377">
        <f t="shared" si="45"/>
        <v>1.1727272727272728</v>
      </c>
      <c r="O377" s="71">
        <v>0.48</v>
      </c>
      <c r="P377" s="72">
        <f t="shared" si="41"/>
        <v>0.56252921656326649</v>
      </c>
      <c r="Q377">
        <f t="shared" si="39"/>
        <v>0.56290909090909091</v>
      </c>
      <c r="R377" s="7">
        <f t="shared" si="42"/>
        <v>0.46689924974751118</v>
      </c>
      <c r="S377" s="75">
        <f t="shared" si="43"/>
        <v>0.54754548379480861</v>
      </c>
    </row>
    <row r="378" spans="1:19" x14ac:dyDescent="0.25">
      <c r="A378">
        <v>61330</v>
      </c>
      <c r="B378">
        <v>5170</v>
      </c>
      <c r="C378" t="s">
        <v>1377</v>
      </c>
      <c r="D378" t="s">
        <v>1468</v>
      </c>
      <c r="E378" t="s">
        <v>94</v>
      </c>
      <c r="F378">
        <v>65.8</v>
      </c>
      <c r="G378">
        <v>-296.14999999999998</v>
      </c>
      <c r="H378">
        <v>296.14999999999998</v>
      </c>
      <c r="I378" s="6">
        <f t="shared" si="40"/>
        <v>542.94166666666661</v>
      </c>
      <c r="J378" t="s">
        <v>2200</v>
      </c>
      <c r="K378">
        <v>230</v>
      </c>
      <c r="L378" s="34">
        <f t="shared" si="44"/>
        <v>4.3560606060606064E-2</v>
      </c>
      <c r="M378">
        <v>12</v>
      </c>
      <c r="N378">
        <f t="shared" si="45"/>
        <v>0.52272727272727271</v>
      </c>
      <c r="O378" s="71">
        <v>0.48</v>
      </c>
      <c r="P378" s="72">
        <f t="shared" si="41"/>
        <v>0.56252921656326649</v>
      </c>
      <c r="Q378">
        <f t="shared" si="39"/>
        <v>0.25090909090909091</v>
      </c>
      <c r="R378" s="7">
        <f t="shared" si="42"/>
        <v>0.46689924974751118</v>
      </c>
      <c r="S378" s="75">
        <f t="shared" si="43"/>
        <v>0.2440609714589263</v>
      </c>
    </row>
    <row r="379" spans="1:19" x14ac:dyDescent="0.25">
      <c r="A379">
        <v>57508</v>
      </c>
      <c r="B379">
        <v>5928</v>
      </c>
      <c r="C379" t="s">
        <v>1950</v>
      </c>
      <c r="D379" t="s">
        <v>1782</v>
      </c>
      <c r="E379" t="s">
        <v>94</v>
      </c>
      <c r="F379">
        <v>65.8</v>
      </c>
      <c r="G379">
        <v>-110.42</v>
      </c>
      <c r="H379">
        <v>110.42</v>
      </c>
      <c r="I379" s="6">
        <f t="shared" si="40"/>
        <v>202.43666666666667</v>
      </c>
      <c r="J379" t="s">
        <v>2201</v>
      </c>
      <c r="K379">
        <v>188</v>
      </c>
      <c r="L379" s="34">
        <f t="shared" si="44"/>
        <v>3.5606060606060606E-2</v>
      </c>
      <c r="M379">
        <v>12</v>
      </c>
      <c r="N379">
        <f t="shared" si="45"/>
        <v>0.42727272727272725</v>
      </c>
      <c r="O379" s="71">
        <v>0.52</v>
      </c>
      <c r="P379" s="72">
        <f t="shared" si="41"/>
        <v>0.6094066512768721</v>
      </c>
      <c r="Q379">
        <f t="shared" si="39"/>
        <v>0.22218181818181817</v>
      </c>
      <c r="R379" s="7">
        <f t="shared" si="42"/>
        <v>0.50580752055980382</v>
      </c>
      <c r="S379" s="75">
        <f t="shared" si="43"/>
        <v>0.21611775878464343</v>
      </c>
    </row>
    <row r="380" spans="1:19" x14ac:dyDescent="0.25">
      <c r="A380">
        <v>5289</v>
      </c>
      <c r="B380">
        <v>6120</v>
      </c>
      <c r="C380" t="s">
        <v>292</v>
      </c>
      <c r="D380" t="s">
        <v>956</v>
      </c>
      <c r="F380">
        <v>65.8</v>
      </c>
      <c r="G380">
        <v>-200.85</v>
      </c>
      <c r="H380">
        <v>200.85</v>
      </c>
      <c r="I380" s="6">
        <f t="shared" si="40"/>
        <v>368.22499999999997</v>
      </c>
      <c r="J380" t="s">
        <v>2196</v>
      </c>
      <c r="K380">
        <v>3</v>
      </c>
      <c r="L380" s="34">
        <f t="shared" si="44"/>
        <v>5.6818181818181815E-4</v>
      </c>
      <c r="M380">
        <v>12</v>
      </c>
      <c r="N380">
        <f t="shared" si="45"/>
        <v>6.8181818181818179E-3</v>
      </c>
      <c r="O380" s="76">
        <v>0.57214782088600613</v>
      </c>
      <c r="P380" s="72">
        <f t="shared" si="41"/>
        <v>0.67052055300288582</v>
      </c>
      <c r="Q380">
        <f t="shared" si="39"/>
        <v>3.9010078696773143E-3</v>
      </c>
      <c r="R380" s="7">
        <f t="shared" si="42"/>
        <v>0.55653205899239522</v>
      </c>
      <c r="S380" s="75">
        <f t="shared" si="43"/>
        <v>3.7945367658572399E-3</v>
      </c>
    </row>
    <row r="381" spans="1:19" x14ac:dyDescent="0.25">
      <c r="A381">
        <v>68978</v>
      </c>
      <c r="B381">
        <v>6121</v>
      </c>
      <c r="C381" t="s">
        <v>2037</v>
      </c>
      <c r="D381" t="s">
        <v>824</v>
      </c>
      <c r="E381" t="s">
        <v>94</v>
      </c>
      <c r="F381">
        <v>65.8</v>
      </c>
      <c r="G381">
        <v>128.68</v>
      </c>
      <c r="H381">
        <v>128.68</v>
      </c>
      <c r="I381" s="6">
        <f t="shared" si="40"/>
        <v>235.91333333333333</v>
      </c>
      <c r="J381" t="s">
        <v>2196</v>
      </c>
      <c r="K381">
        <v>462</v>
      </c>
      <c r="L381" s="34">
        <f t="shared" si="44"/>
        <v>8.7499999999999994E-2</v>
      </c>
      <c r="M381">
        <v>12</v>
      </c>
      <c r="N381">
        <f t="shared" si="45"/>
        <v>1.0499999999999998</v>
      </c>
      <c r="O381" s="71">
        <v>0.55000000000000004</v>
      </c>
      <c r="P381" s="72">
        <f t="shared" si="41"/>
        <v>0.64456472731207626</v>
      </c>
      <c r="Q381">
        <f t="shared" si="39"/>
        <v>0.5774999999999999</v>
      </c>
      <c r="R381" s="7">
        <f t="shared" si="42"/>
        <v>0.53498872366902328</v>
      </c>
      <c r="S381" s="75">
        <f t="shared" si="43"/>
        <v>0.56173815985247433</v>
      </c>
    </row>
    <row r="382" spans="1:19" x14ac:dyDescent="0.25">
      <c r="A382">
        <v>59222</v>
      </c>
      <c r="B382">
        <v>6386</v>
      </c>
      <c r="C382" t="s">
        <v>1079</v>
      </c>
      <c r="D382" t="s">
        <v>1471</v>
      </c>
      <c r="E382" t="s">
        <v>94</v>
      </c>
      <c r="F382">
        <v>65.8</v>
      </c>
      <c r="G382">
        <v>-153.25</v>
      </c>
      <c r="H382">
        <v>153.25</v>
      </c>
      <c r="I382" s="6">
        <f t="shared" si="40"/>
        <v>280.95833333333331</v>
      </c>
      <c r="J382" t="s">
        <v>2200</v>
      </c>
      <c r="K382">
        <v>205</v>
      </c>
      <c r="L382" s="34">
        <f t="shared" si="44"/>
        <v>3.8825757575757576E-2</v>
      </c>
      <c r="M382">
        <v>12</v>
      </c>
      <c r="N382">
        <f t="shared" si="45"/>
        <v>0.46590909090909094</v>
      </c>
      <c r="O382" s="71">
        <v>0.45</v>
      </c>
      <c r="P382" s="72">
        <f t="shared" si="41"/>
        <v>0.52737114052806233</v>
      </c>
      <c r="Q382">
        <f t="shared" si="39"/>
        <v>0.20965909090909093</v>
      </c>
      <c r="R382" s="7">
        <f t="shared" si="42"/>
        <v>0.43771804663829172</v>
      </c>
      <c r="S382" s="75">
        <f t="shared" si="43"/>
        <v>0.20393681718374956</v>
      </c>
    </row>
    <row r="383" spans="1:19" x14ac:dyDescent="0.25">
      <c r="A383">
        <v>65451</v>
      </c>
      <c r="B383">
        <v>6437</v>
      </c>
      <c r="C383" t="s">
        <v>1523</v>
      </c>
      <c r="D383" t="s">
        <v>1522</v>
      </c>
      <c r="E383" t="s">
        <v>94</v>
      </c>
      <c r="F383">
        <v>65.8</v>
      </c>
      <c r="G383">
        <v>-380.41</v>
      </c>
      <c r="H383">
        <v>380.41</v>
      </c>
      <c r="I383" s="6">
        <f t="shared" si="40"/>
        <v>697.41833333333341</v>
      </c>
      <c r="J383" t="s">
        <v>2200</v>
      </c>
      <c r="K383">
        <v>305</v>
      </c>
      <c r="L383" s="34">
        <f t="shared" si="44"/>
        <v>5.7765151515151512E-2</v>
      </c>
      <c r="M383">
        <v>12</v>
      </c>
      <c r="N383">
        <f t="shared" si="45"/>
        <v>0.69318181818181812</v>
      </c>
      <c r="O383" s="71">
        <v>0.17</v>
      </c>
      <c r="P383" s="72">
        <f t="shared" si="41"/>
        <v>0.19922909753282358</v>
      </c>
      <c r="Q383">
        <f t="shared" si="39"/>
        <v>0.11784090909090909</v>
      </c>
      <c r="R383" s="7">
        <f t="shared" si="42"/>
        <v>0.16536015095224357</v>
      </c>
      <c r="S383" s="75">
        <f t="shared" si="43"/>
        <v>0.1146246500918961</v>
      </c>
    </row>
    <row r="384" spans="1:19" x14ac:dyDescent="0.25">
      <c r="A384">
        <v>69229</v>
      </c>
      <c r="B384">
        <v>7783</v>
      </c>
      <c r="C384" t="s">
        <v>1476</v>
      </c>
      <c r="D384" t="s">
        <v>1035</v>
      </c>
      <c r="E384" t="s">
        <v>94</v>
      </c>
      <c r="F384">
        <v>65.8</v>
      </c>
      <c r="G384">
        <v>322.42</v>
      </c>
      <c r="H384">
        <v>322.42</v>
      </c>
      <c r="I384" s="6">
        <f t="shared" si="40"/>
        <v>591.10333333333335</v>
      </c>
      <c r="J384" t="s">
        <v>2196</v>
      </c>
      <c r="K384">
        <v>490</v>
      </c>
      <c r="L384" s="34">
        <f t="shared" si="44"/>
        <v>9.2803030303030304E-2</v>
      </c>
      <c r="M384">
        <v>12</v>
      </c>
      <c r="N384">
        <f t="shared" si="45"/>
        <v>1.1136363636363638</v>
      </c>
      <c r="O384" s="71">
        <v>0.38</v>
      </c>
      <c r="P384" s="72">
        <f t="shared" si="41"/>
        <v>0.44533562977925267</v>
      </c>
      <c r="Q384">
        <f t="shared" si="39"/>
        <v>0.42318181818181821</v>
      </c>
      <c r="R384" s="7">
        <f t="shared" si="42"/>
        <v>0.36962857271677968</v>
      </c>
      <c r="S384" s="75">
        <f t="shared" si="43"/>
        <v>0.41163181961641376</v>
      </c>
    </row>
    <row r="385" spans="1:19" x14ac:dyDescent="0.25">
      <c r="A385">
        <v>45088</v>
      </c>
      <c r="B385">
        <v>8284</v>
      </c>
      <c r="C385" t="s">
        <v>1252</v>
      </c>
      <c r="D385" t="s">
        <v>1510</v>
      </c>
      <c r="E385" t="s">
        <v>94</v>
      </c>
      <c r="F385">
        <v>65.8</v>
      </c>
      <c r="G385">
        <v>-430.01</v>
      </c>
      <c r="H385">
        <v>430.01</v>
      </c>
      <c r="I385" s="6">
        <f t="shared" si="40"/>
        <v>788.35166666666657</v>
      </c>
      <c r="J385" t="s">
        <v>2200</v>
      </c>
      <c r="K385">
        <v>72</v>
      </c>
      <c r="L385" s="34">
        <f t="shared" si="44"/>
        <v>1.3636363636363636E-2</v>
      </c>
      <c r="M385">
        <v>12</v>
      </c>
      <c r="N385">
        <f t="shared" si="45"/>
        <v>0.16363636363636364</v>
      </c>
      <c r="O385" s="71">
        <v>0.41</v>
      </c>
      <c r="P385" s="72">
        <f t="shared" si="41"/>
        <v>0.48049370581445677</v>
      </c>
      <c r="Q385">
        <f t="shared" si="39"/>
        <v>6.709090909090909E-2</v>
      </c>
      <c r="R385" s="7">
        <f t="shared" si="42"/>
        <v>0.39880977582599908</v>
      </c>
      <c r="S385" s="75">
        <f t="shared" si="43"/>
        <v>6.5259781498799851E-2</v>
      </c>
    </row>
    <row r="386" spans="1:19" x14ac:dyDescent="0.25">
      <c r="A386">
        <v>34237</v>
      </c>
      <c r="B386">
        <v>8651</v>
      </c>
      <c r="C386" t="s">
        <v>1695</v>
      </c>
      <c r="D386" t="s">
        <v>794</v>
      </c>
      <c r="E386" t="s">
        <v>94</v>
      </c>
      <c r="F386">
        <v>65.8</v>
      </c>
      <c r="G386">
        <v>-121.72</v>
      </c>
      <c r="H386">
        <v>121.72</v>
      </c>
      <c r="I386" s="6">
        <f t="shared" si="40"/>
        <v>223.15333333333334</v>
      </c>
      <c r="J386" t="s">
        <v>2200</v>
      </c>
      <c r="K386">
        <v>31</v>
      </c>
      <c r="L386" s="34">
        <f t="shared" si="44"/>
        <v>5.8712121212121209E-3</v>
      </c>
      <c r="M386">
        <v>12</v>
      </c>
      <c r="N386">
        <f t="shared" si="45"/>
        <v>7.045454545454545E-2</v>
      </c>
      <c r="O386" s="71">
        <v>0.47</v>
      </c>
      <c r="P386" s="72">
        <f t="shared" si="41"/>
        <v>0.55080985788486514</v>
      </c>
      <c r="Q386">
        <f t="shared" ref="Q386:Q449" si="46">N386*O386</f>
        <v>3.3113636363636359E-2</v>
      </c>
      <c r="R386" s="7">
        <f t="shared" si="42"/>
        <v>0.45717218204443805</v>
      </c>
      <c r="S386" s="75">
        <f t="shared" si="43"/>
        <v>3.220985828040359E-2</v>
      </c>
    </row>
    <row r="387" spans="1:19" x14ac:dyDescent="0.25">
      <c r="A387">
        <v>67214</v>
      </c>
      <c r="B387">
        <v>8733</v>
      </c>
      <c r="C387" t="s">
        <v>1777</v>
      </c>
      <c r="D387" t="s">
        <v>1725</v>
      </c>
      <c r="E387" t="s">
        <v>94</v>
      </c>
      <c r="F387">
        <v>65.8</v>
      </c>
      <c r="G387">
        <v>389.01</v>
      </c>
      <c r="H387">
        <v>389.01</v>
      </c>
      <c r="I387" s="6">
        <f t="shared" ref="I387:I450" si="47">H387*(110/60)</f>
        <v>713.18499999999995</v>
      </c>
      <c r="J387" t="s">
        <v>2200</v>
      </c>
      <c r="K387">
        <v>369</v>
      </c>
      <c r="L387" s="34">
        <f t="shared" si="44"/>
        <v>6.9886363636363635E-2</v>
      </c>
      <c r="M387">
        <v>12</v>
      </c>
      <c r="N387">
        <f t="shared" si="45"/>
        <v>0.83863636363636362</v>
      </c>
      <c r="O387" s="71">
        <v>0.46</v>
      </c>
      <c r="P387" s="72">
        <f t="shared" ref="P387:P450" si="48">O387*(1299.63/1108.96)</f>
        <v>0.53909049920646379</v>
      </c>
      <c r="Q387">
        <f t="shared" si="46"/>
        <v>0.38577272727272727</v>
      </c>
      <c r="R387" s="7">
        <f t="shared" ref="R387:R450" si="49">P387*0.83</f>
        <v>0.44744511434136491</v>
      </c>
      <c r="S387" s="75">
        <f t="shared" ref="S387:S450" si="50">N387*R387</f>
        <v>0.3752437436180992</v>
      </c>
    </row>
    <row r="388" spans="1:19" x14ac:dyDescent="0.25">
      <c r="A388">
        <v>55612</v>
      </c>
      <c r="B388">
        <v>9625</v>
      </c>
      <c r="C388" t="s">
        <v>1590</v>
      </c>
      <c r="D388" t="s">
        <v>886</v>
      </c>
      <c r="E388" t="s">
        <v>94</v>
      </c>
      <c r="F388">
        <v>65.8</v>
      </c>
      <c r="G388">
        <v>-484.64</v>
      </c>
      <c r="H388">
        <v>484.64</v>
      </c>
      <c r="I388" s="6">
        <f t="shared" si="47"/>
        <v>888.50666666666666</v>
      </c>
      <c r="J388" t="s">
        <v>2200</v>
      </c>
      <c r="K388">
        <v>166</v>
      </c>
      <c r="L388" s="34">
        <f t="shared" si="44"/>
        <v>3.1439393939393941E-2</v>
      </c>
      <c r="M388">
        <v>12</v>
      </c>
      <c r="N388">
        <f t="shared" si="45"/>
        <v>0.37727272727272732</v>
      </c>
      <c r="O388" s="71">
        <v>0.13</v>
      </c>
      <c r="P388" s="72">
        <f t="shared" si="48"/>
        <v>0.15235166281921803</v>
      </c>
      <c r="Q388">
        <f t="shared" si="46"/>
        <v>4.9045454545454552E-2</v>
      </c>
      <c r="R388" s="7">
        <f t="shared" si="49"/>
        <v>0.12645188013995096</v>
      </c>
      <c r="S388" s="75">
        <f t="shared" si="50"/>
        <v>4.7706845689163321E-2</v>
      </c>
    </row>
    <row r="389" spans="1:19" x14ac:dyDescent="0.25">
      <c r="A389">
        <v>35390</v>
      </c>
      <c r="B389">
        <v>9764</v>
      </c>
      <c r="C389" t="s">
        <v>1510</v>
      </c>
      <c r="D389" t="s">
        <v>1709</v>
      </c>
      <c r="E389" t="s">
        <v>94</v>
      </c>
      <c r="F389">
        <v>65.8</v>
      </c>
      <c r="G389">
        <v>-405.75</v>
      </c>
      <c r="H389">
        <v>405.75</v>
      </c>
      <c r="I389" s="6">
        <f t="shared" si="47"/>
        <v>743.875</v>
      </c>
      <c r="J389" t="s">
        <v>2200</v>
      </c>
      <c r="K389">
        <v>33</v>
      </c>
      <c r="L389" s="34">
        <f t="shared" si="44"/>
        <v>6.2500000000000003E-3</v>
      </c>
      <c r="M389">
        <v>12</v>
      </c>
      <c r="N389">
        <f t="shared" si="45"/>
        <v>7.5000000000000011E-2</v>
      </c>
      <c r="O389" s="71">
        <v>0.44</v>
      </c>
      <c r="P389" s="72">
        <f t="shared" si="48"/>
        <v>0.51565178184966098</v>
      </c>
      <c r="Q389">
        <f t="shared" si="46"/>
        <v>3.3000000000000008E-2</v>
      </c>
      <c r="R389" s="7">
        <f t="shared" si="49"/>
        <v>0.42799097893521859</v>
      </c>
      <c r="S389" s="75">
        <f t="shared" si="50"/>
        <v>3.20993234201414E-2</v>
      </c>
    </row>
    <row r="390" spans="1:19" x14ac:dyDescent="0.25">
      <c r="A390">
        <v>35233</v>
      </c>
      <c r="B390">
        <v>10277</v>
      </c>
      <c r="C390" t="s">
        <v>1477</v>
      </c>
      <c r="D390" t="s">
        <v>1233</v>
      </c>
      <c r="E390" t="s">
        <v>94</v>
      </c>
      <c r="F390">
        <v>65.8</v>
      </c>
      <c r="G390">
        <v>-117.56</v>
      </c>
      <c r="H390">
        <v>117.56</v>
      </c>
      <c r="I390" s="6">
        <f t="shared" si="47"/>
        <v>215.52666666666667</v>
      </c>
      <c r="J390" t="s">
        <v>2200</v>
      </c>
      <c r="K390">
        <v>32</v>
      </c>
      <c r="L390" s="34">
        <f t="shared" si="44"/>
        <v>6.0606060606060606E-3</v>
      </c>
      <c r="M390">
        <v>12</v>
      </c>
      <c r="N390">
        <f t="shared" si="45"/>
        <v>7.2727272727272724E-2</v>
      </c>
      <c r="O390" s="71">
        <v>0.49</v>
      </c>
      <c r="P390" s="72">
        <f t="shared" si="48"/>
        <v>0.57424857524166795</v>
      </c>
      <c r="Q390">
        <f t="shared" si="46"/>
        <v>3.5636363636363633E-2</v>
      </c>
      <c r="R390" s="7">
        <f t="shared" si="49"/>
        <v>0.47662631745058437</v>
      </c>
      <c r="S390" s="75">
        <f t="shared" si="50"/>
        <v>3.4663732178224313E-2</v>
      </c>
    </row>
    <row r="391" spans="1:19" x14ac:dyDescent="0.25">
      <c r="A391">
        <v>25917</v>
      </c>
      <c r="B391">
        <v>11159</v>
      </c>
      <c r="C391" t="s">
        <v>1529</v>
      </c>
      <c r="D391" t="s">
        <v>1146</v>
      </c>
      <c r="E391" t="s">
        <v>94</v>
      </c>
      <c r="F391">
        <v>65.8</v>
      </c>
      <c r="G391">
        <v>-734.76</v>
      </c>
      <c r="H391">
        <v>734.76</v>
      </c>
      <c r="I391" s="6">
        <f t="shared" si="47"/>
        <v>1347.06</v>
      </c>
      <c r="J391" t="s">
        <v>2196</v>
      </c>
      <c r="K391">
        <v>19</v>
      </c>
      <c r="L391" s="34">
        <f t="shared" si="44"/>
        <v>3.5984848484848487E-3</v>
      </c>
      <c r="M391">
        <v>12</v>
      </c>
      <c r="N391">
        <f t="shared" si="45"/>
        <v>4.3181818181818182E-2</v>
      </c>
      <c r="O391" s="71">
        <v>0.46</v>
      </c>
      <c r="P391" s="72">
        <f t="shared" si="48"/>
        <v>0.53909049920646379</v>
      </c>
      <c r="Q391">
        <f t="shared" si="46"/>
        <v>1.9863636363636365E-2</v>
      </c>
      <c r="R391" s="7">
        <f t="shared" si="49"/>
        <v>0.44744511434136491</v>
      </c>
      <c r="S391" s="75">
        <f t="shared" si="50"/>
        <v>1.9321493573831668E-2</v>
      </c>
    </row>
    <row r="392" spans="1:19" x14ac:dyDescent="0.25">
      <c r="A392">
        <v>68983</v>
      </c>
      <c r="B392">
        <v>11558</v>
      </c>
      <c r="C392" t="s">
        <v>1865</v>
      </c>
      <c r="D392" t="s">
        <v>1359</v>
      </c>
      <c r="E392" t="s">
        <v>94</v>
      </c>
      <c r="F392">
        <v>65.8</v>
      </c>
      <c r="G392">
        <v>-334.49</v>
      </c>
      <c r="H392">
        <v>334.49</v>
      </c>
      <c r="I392" s="6">
        <f t="shared" si="47"/>
        <v>613.23166666666668</v>
      </c>
      <c r="J392" t="s">
        <v>2200</v>
      </c>
      <c r="K392">
        <v>463</v>
      </c>
      <c r="L392" s="34">
        <f t="shared" si="44"/>
        <v>8.7689393939393942E-2</v>
      </c>
      <c r="M392">
        <v>12</v>
      </c>
      <c r="N392">
        <f t="shared" si="45"/>
        <v>1.0522727272727272</v>
      </c>
      <c r="O392" s="71">
        <v>0.17</v>
      </c>
      <c r="P392" s="72">
        <f t="shared" si="48"/>
        <v>0.19922909753282358</v>
      </c>
      <c r="Q392">
        <f t="shared" si="46"/>
        <v>0.17888636363636365</v>
      </c>
      <c r="R392" s="7">
        <f t="shared" si="49"/>
        <v>0.16536015095224357</v>
      </c>
      <c r="S392" s="75">
        <f t="shared" si="50"/>
        <v>0.17400397702474721</v>
      </c>
    </row>
    <row r="393" spans="1:19" x14ac:dyDescent="0.25">
      <c r="A393">
        <v>36452</v>
      </c>
      <c r="B393">
        <v>11871</v>
      </c>
      <c r="C393" t="s">
        <v>1078</v>
      </c>
      <c r="D393" t="s">
        <v>1720</v>
      </c>
      <c r="E393" t="s">
        <v>94</v>
      </c>
      <c r="F393">
        <v>65.8</v>
      </c>
      <c r="G393">
        <v>-363.16</v>
      </c>
      <c r="H393">
        <v>363.16</v>
      </c>
      <c r="I393" s="6">
        <f t="shared" si="47"/>
        <v>665.79333333333341</v>
      </c>
      <c r="J393" t="s">
        <v>2200</v>
      </c>
      <c r="K393">
        <v>34</v>
      </c>
      <c r="L393" s="34">
        <f t="shared" si="44"/>
        <v>6.4393939393939392E-3</v>
      </c>
      <c r="M393">
        <v>12</v>
      </c>
      <c r="N393">
        <f t="shared" si="45"/>
        <v>7.7272727272727271E-2</v>
      </c>
      <c r="O393" s="71">
        <v>0.2</v>
      </c>
      <c r="P393" s="72">
        <f t="shared" si="48"/>
        <v>0.23438717356802774</v>
      </c>
      <c r="Q393">
        <f t="shared" si="46"/>
        <v>1.5454545454545455E-2</v>
      </c>
      <c r="R393" s="7">
        <f t="shared" si="49"/>
        <v>0.19454135406146303</v>
      </c>
      <c r="S393" s="75">
        <f t="shared" si="50"/>
        <v>1.5032740995658506E-2</v>
      </c>
    </row>
    <row r="394" spans="1:19" x14ac:dyDescent="0.25">
      <c r="A394">
        <v>18410</v>
      </c>
      <c r="B394">
        <v>12273</v>
      </c>
      <c r="C394" t="s">
        <v>1376</v>
      </c>
      <c r="D394" t="s">
        <v>1377</v>
      </c>
      <c r="E394" t="s">
        <v>94</v>
      </c>
      <c r="F394">
        <v>65.8</v>
      </c>
      <c r="G394">
        <v>-292.27</v>
      </c>
      <c r="H394">
        <v>292.27</v>
      </c>
      <c r="I394" s="6">
        <f t="shared" si="47"/>
        <v>535.82833333333326</v>
      </c>
      <c r="J394" t="s">
        <v>2200</v>
      </c>
      <c r="K394">
        <v>13</v>
      </c>
      <c r="L394" s="34">
        <f t="shared" si="44"/>
        <v>2.4621212121212119E-3</v>
      </c>
      <c r="M394">
        <v>12</v>
      </c>
      <c r="N394">
        <f t="shared" si="45"/>
        <v>2.9545454545454541E-2</v>
      </c>
      <c r="O394" s="71">
        <v>0.48</v>
      </c>
      <c r="P394" s="72">
        <f t="shared" si="48"/>
        <v>0.56252921656326649</v>
      </c>
      <c r="Q394">
        <f t="shared" si="46"/>
        <v>1.4181818181818179E-2</v>
      </c>
      <c r="R394" s="7">
        <f t="shared" si="49"/>
        <v>0.46689924974751118</v>
      </c>
      <c r="S394" s="75">
        <f t="shared" si="50"/>
        <v>1.379475056072192E-2</v>
      </c>
    </row>
    <row r="395" spans="1:19" x14ac:dyDescent="0.25">
      <c r="A395">
        <v>13500</v>
      </c>
      <c r="B395">
        <v>12439</v>
      </c>
      <c r="C395" t="s">
        <v>1229</v>
      </c>
      <c r="D395" t="s">
        <v>1230</v>
      </c>
      <c r="E395" t="s">
        <v>94</v>
      </c>
      <c r="F395">
        <v>65.8</v>
      </c>
      <c r="G395">
        <v>-457.73</v>
      </c>
      <c r="H395">
        <v>457.73</v>
      </c>
      <c r="I395" s="6">
        <f t="shared" si="47"/>
        <v>839.17166666666662</v>
      </c>
      <c r="J395" t="s">
        <v>2196</v>
      </c>
      <c r="K395">
        <v>8</v>
      </c>
      <c r="L395" s="34">
        <f t="shared" si="44"/>
        <v>1.5151515151515152E-3</v>
      </c>
      <c r="M395">
        <v>12</v>
      </c>
      <c r="N395">
        <f t="shared" si="45"/>
        <v>1.8181818181818181E-2</v>
      </c>
      <c r="O395" s="71">
        <v>0.46</v>
      </c>
      <c r="P395" s="72">
        <f t="shared" si="48"/>
        <v>0.53909049920646379</v>
      </c>
      <c r="Q395">
        <f t="shared" si="46"/>
        <v>8.363636363636363E-3</v>
      </c>
      <c r="R395" s="7">
        <f t="shared" si="49"/>
        <v>0.44744511434136491</v>
      </c>
      <c r="S395" s="75">
        <f t="shared" si="50"/>
        <v>8.1353657152975437E-3</v>
      </c>
    </row>
    <row r="396" spans="1:19" x14ac:dyDescent="0.25">
      <c r="A396">
        <v>37588</v>
      </c>
      <c r="B396">
        <v>13496</v>
      </c>
      <c r="C396" t="s">
        <v>1361</v>
      </c>
      <c r="D396" t="s">
        <v>1343</v>
      </c>
      <c r="F396">
        <v>65.8</v>
      </c>
      <c r="G396">
        <v>-278.31</v>
      </c>
      <c r="H396">
        <v>278.31</v>
      </c>
      <c r="I396" s="6">
        <f t="shared" si="47"/>
        <v>510.23499999999996</v>
      </c>
      <c r="J396" t="s">
        <v>2200</v>
      </c>
      <c r="K396">
        <v>37</v>
      </c>
      <c r="L396" s="34">
        <f t="shared" si="44"/>
        <v>7.0075757575757576E-3</v>
      </c>
      <c r="M396">
        <v>12</v>
      </c>
      <c r="N396">
        <f t="shared" si="45"/>
        <v>8.4090909090909091E-2</v>
      </c>
      <c r="O396" s="71">
        <v>0.64</v>
      </c>
      <c r="P396" s="72">
        <f t="shared" si="48"/>
        <v>0.75003895541768872</v>
      </c>
      <c r="Q396">
        <f t="shared" si="46"/>
        <v>5.3818181818181821E-2</v>
      </c>
      <c r="R396" s="7">
        <f t="shared" si="49"/>
        <v>0.62253233299668165</v>
      </c>
      <c r="S396" s="75">
        <f t="shared" si="50"/>
        <v>5.2349309820175501E-2</v>
      </c>
    </row>
    <row r="397" spans="1:19" x14ac:dyDescent="0.25">
      <c r="A397">
        <v>2900</v>
      </c>
      <c r="B397">
        <v>13843</v>
      </c>
      <c r="C397" t="s">
        <v>876</v>
      </c>
      <c r="D397" t="s">
        <v>877</v>
      </c>
      <c r="E397" t="s">
        <v>94</v>
      </c>
      <c r="F397">
        <v>65.8</v>
      </c>
      <c r="G397">
        <v>-406.36</v>
      </c>
      <c r="H397">
        <v>406.36</v>
      </c>
      <c r="I397" s="6">
        <f t="shared" si="47"/>
        <v>744.99333333333334</v>
      </c>
      <c r="J397" t="s">
        <v>2200</v>
      </c>
      <c r="K397">
        <v>2</v>
      </c>
      <c r="L397" s="34">
        <f t="shared" si="44"/>
        <v>3.7878787878787879E-4</v>
      </c>
      <c r="M397">
        <v>12</v>
      </c>
      <c r="N397">
        <f t="shared" si="45"/>
        <v>4.5454545454545452E-3</v>
      </c>
      <c r="O397" s="71">
        <v>0.12</v>
      </c>
      <c r="P397" s="72">
        <f t="shared" si="48"/>
        <v>0.14063230414081662</v>
      </c>
      <c r="Q397">
        <f t="shared" si="46"/>
        <v>5.4545454545454537E-4</v>
      </c>
      <c r="R397" s="7">
        <f t="shared" si="49"/>
        <v>0.1167248124368778</v>
      </c>
      <c r="S397" s="75">
        <f t="shared" si="50"/>
        <v>5.3056732925853538E-4</v>
      </c>
    </row>
    <row r="398" spans="1:19" x14ac:dyDescent="0.25">
      <c r="A398">
        <v>56463</v>
      </c>
      <c r="B398">
        <v>14164</v>
      </c>
      <c r="C398" t="s">
        <v>1633</v>
      </c>
      <c r="D398" t="s">
        <v>1401</v>
      </c>
      <c r="E398" t="s">
        <v>70</v>
      </c>
      <c r="F398">
        <v>65.8</v>
      </c>
      <c r="G398">
        <v>-435.84</v>
      </c>
      <c r="H398">
        <v>435.84</v>
      </c>
      <c r="I398" s="6">
        <f t="shared" si="47"/>
        <v>799.04</v>
      </c>
      <c r="J398" t="s">
        <v>2200</v>
      </c>
      <c r="K398">
        <v>176</v>
      </c>
      <c r="L398" s="34">
        <f t="shared" si="44"/>
        <v>3.3333333333333333E-2</v>
      </c>
      <c r="M398">
        <v>12</v>
      </c>
      <c r="N398">
        <f t="shared" si="45"/>
        <v>0.4</v>
      </c>
      <c r="O398" s="71">
        <v>0.11</v>
      </c>
      <c r="P398" s="72">
        <f t="shared" si="48"/>
        <v>0.12891294546241525</v>
      </c>
      <c r="Q398">
        <f t="shared" si="46"/>
        <v>4.4000000000000004E-2</v>
      </c>
      <c r="R398" s="7">
        <f t="shared" si="49"/>
        <v>0.10699774473380465</v>
      </c>
      <c r="S398" s="75">
        <f t="shared" si="50"/>
        <v>4.2799097893521862E-2</v>
      </c>
    </row>
    <row r="399" spans="1:19" x14ac:dyDescent="0.25">
      <c r="A399">
        <v>62666</v>
      </c>
      <c r="B399">
        <v>15168</v>
      </c>
      <c r="C399" t="s">
        <v>2021</v>
      </c>
      <c r="D399" t="s">
        <v>1430</v>
      </c>
      <c r="E399" t="s">
        <v>94</v>
      </c>
      <c r="F399">
        <v>65.8</v>
      </c>
      <c r="G399">
        <v>-309.54000000000002</v>
      </c>
      <c r="H399">
        <v>309.54000000000002</v>
      </c>
      <c r="I399" s="6">
        <f t="shared" si="47"/>
        <v>567.49</v>
      </c>
      <c r="J399" t="s">
        <v>2200</v>
      </c>
      <c r="K399">
        <v>246</v>
      </c>
      <c r="L399" s="34">
        <f t="shared" si="44"/>
        <v>4.6590909090909093E-2</v>
      </c>
      <c r="M399">
        <v>12</v>
      </c>
      <c r="N399">
        <f t="shared" si="45"/>
        <v>0.55909090909090908</v>
      </c>
      <c r="O399" s="71">
        <v>0.46</v>
      </c>
      <c r="P399" s="72">
        <f t="shared" si="48"/>
        <v>0.53909049920646379</v>
      </c>
      <c r="Q399">
        <f t="shared" si="46"/>
        <v>0.25718181818181818</v>
      </c>
      <c r="R399" s="7">
        <f t="shared" si="49"/>
        <v>0.44744511434136491</v>
      </c>
      <c r="S399" s="75">
        <f t="shared" si="50"/>
        <v>0.25016249574539945</v>
      </c>
    </row>
    <row r="400" spans="1:19" x14ac:dyDescent="0.25">
      <c r="A400">
        <v>14253</v>
      </c>
      <c r="B400">
        <v>15398</v>
      </c>
      <c r="C400" t="s">
        <v>1251</v>
      </c>
      <c r="D400" t="s">
        <v>1252</v>
      </c>
      <c r="E400" t="s">
        <v>94</v>
      </c>
      <c r="F400">
        <v>65.8</v>
      </c>
      <c r="G400">
        <v>-429.78</v>
      </c>
      <c r="H400">
        <v>429.78</v>
      </c>
      <c r="I400" s="6">
        <f t="shared" si="47"/>
        <v>787.93</v>
      </c>
      <c r="J400" t="s">
        <v>2200</v>
      </c>
      <c r="K400">
        <v>9</v>
      </c>
      <c r="L400" s="34">
        <f t="shared" si="44"/>
        <v>1.7045454545454545E-3</v>
      </c>
      <c r="M400">
        <v>12</v>
      </c>
      <c r="N400">
        <f t="shared" si="45"/>
        <v>2.0454545454545454E-2</v>
      </c>
      <c r="O400" s="71">
        <v>0.42</v>
      </c>
      <c r="P400" s="72">
        <f t="shared" si="48"/>
        <v>0.49221306449285818</v>
      </c>
      <c r="Q400">
        <f t="shared" si="46"/>
        <v>8.59090909090909E-3</v>
      </c>
      <c r="R400" s="7">
        <f t="shared" si="49"/>
        <v>0.40853684352907227</v>
      </c>
      <c r="S400" s="75">
        <f t="shared" si="50"/>
        <v>8.356435435821933E-3</v>
      </c>
    </row>
    <row r="401" spans="1:19" x14ac:dyDescent="0.25">
      <c r="A401">
        <v>66759</v>
      </c>
      <c r="B401">
        <v>15557</v>
      </c>
      <c r="C401" t="s">
        <v>2032</v>
      </c>
      <c r="D401" t="s">
        <v>820</v>
      </c>
      <c r="E401" t="s">
        <v>94</v>
      </c>
      <c r="F401">
        <v>65.8</v>
      </c>
      <c r="G401">
        <v>-407.67</v>
      </c>
      <c r="H401">
        <v>407.67</v>
      </c>
      <c r="I401" s="6">
        <f t="shared" si="47"/>
        <v>747.39499999999998</v>
      </c>
      <c r="J401" t="s">
        <v>2200</v>
      </c>
      <c r="K401">
        <v>349</v>
      </c>
      <c r="L401" s="34">
        <f t="shared" si="44"/>
        <v>6.6098484848484851E-2</v>
      </c>
      <c r="M401">
        <v>12</v>
      </c>
      <c r="N401">
        <f t="shared" si="45"/>
        <v>0.79318181818181821</v>
      </c>
      <c r="O401" s="71">
        <v>0.44</v>
      </c>
      <c r="P401" s="72">
        <f t="shared" si="48"/>
        <v>0.51565178184966098</v>
      </c>
      <c r="Q401">
        <f t="shared" si="46"/>
        <v>0.34900000000000003</v>
      </c>
      <c r="R401" s="7">
        <f t="shared" si="49"/>
        <v>0.42799097893521859</v>
      </c>
      <c r="S401" s="75">
        <f t="shared" si="50"/>
        <v>0.33947466283725292</v>
      </c>
    </row>
    <row r="402" spans="1:19" x14ac:dyDescent="0.25">
      <c r="A402">
        <v>36613</v>
      </c>
      <c r="B402">
        <v>15596</v>
      </c>
      <c r="C402" t="s">
        <v>1725</v>
      </c>
      <c r="D402" t="s">
        <v>1493</v>
      </c>
      <c r="E402" t="s">
        <v>94</v>
      </c>
      <c r="F402">
        <v>65.8</v>
      </c>
      <c r="G402">
        <v>388.71</v>
      </c>
      <c r="H402">
        <v>388.71</v>
      </c>
      <c r="I402" s="6">
        <f t="shared" si="47"/>
        <v>712.63499999999988</v>
      </c>
      <c r="J402" t="s">
        <v>2200</v>
      </c>
      <c r="K402">
        <v>35</v>
      </c>
      <c r="L402" s="34">
        <f t="shared" si="44"/>
        <v>6.628787878787879E-3</v>
      </c>
      <c r="M402">
        <v>12</v>
      </c>
      <c r="N402">
        <f t="shared" si="45"/>
        <v>7.9545454545454544E-2</v>
      </c>
      <c r="O402" s="71">
        <v>0.46</v>
      </c>
      <c r="P402" s="72">
        <f t="shared" si="48"/>
        <v>0.53909049920646379</v>
      </c>
      <c r="Q402">
        <f t="shared" si="46"/>
        <v>3.6590909090909091E-2</v>
      </c>
      <c r="R402" s="7">
        <f t="shared" si="49"/>
        <v>0.44744511434136491</v>
      </c>
      <c r="S402" s="75">
        <f t="shared" si="50"/>
        <v>3.5592225004426756E-2</v>
      </c>
    </row>
    <row r="403" spans="1:19" x14ac:dyDescent="0.25">
      <c r="A403">
        <v>13708</v>
      </c>
      <c r="B403">
        <v>15933</v>
      </c>
      <c r="C403" t="s">
        <v>1233</v>
      </c>
      <c r="D403" t="s">
        <v>1234</v>
      </c>
      <c r="E403" t="s">
        <v>94</v>
      </c>
      <c r="F403">
        <v>65.8</v>
      </c>
      <c r="G403">
        <v>-117.64</v>
      </c>
      <c r="H403">
        <v>117.64</v>
      </c>
      <c r="I403" s="6">
        <f t="shared" si="47"/>
        <v>215.67333333333332</v>
      </c>
      <c r="J403" t="s">
        <v>2200</v>
      </c>
      <c r="K403">
        <v>9</v>
      </c>
      <c r="L403" s="34">
        <f t="shared" si="44"/>
        <v>1.7045454545454545E-3</v>
      </c>
      <c r="M403">
        <v>12</v>
      </c>
      <c r="N403">
        <f t="shared" si="45"/>
        <v>2.0454545454545454E-2</v>
      </c>
      <c r="O403" s="71">
        <v>0.49</v>
      </c>
      <c r="P403" s="72">
        <f t="shared" si="48"/>
        <v>0.57424857524166795</v>
      </c>
      <c r="Q403">
        <f t="shared" si="46"/>
        <v>1.0022727272727272E-2</v>
      </c>
      <c r="R403" s="7">
        <f t="shared" si="49"/>
        <v>0.47662631745058437</v>
      </c>
      <c r="S403" s="75">
        <f t="shared" si="50"/>
        <v>9.7491746751255885E-3</v>
      </c>
    </row>
    <row r="404" spans="1:19" x14ac:dyDescent="0.25">
      <c r="A404">
        <v>44890</v>
      </c>
      <c r="B404">
        <v>15964</v>
      </c>
      <c r="C404" t="s">
        <v>1857</v>
      </c>
      <c r="D404" t="s">
        <v>1713</v>
      </c>
      <c r="E404" t="s">
        <v>94</v>
      </c>
      <c r="F404">
        <v>65.8</v>
      </c>
      <c r="G404">
        <v>-458.43</v>
      </c>
      <c r="H404">
        <v>458.43</v>
      </c>
      <c r="I404" s="6">
        <f t="shared" si="47"/>
        <v>840.45499999999993</v>
      </c>
      <c r="J404" t="s">
        <v>2196</v>
      </c>
      <c r="K404">
        <v>70</v>
      </c>
      <c r="L404" s="34">
        <f t="shared" si="44"/>
        <v>1.3257575757575758E-2</v>
      </c>
      <c r="M404">
        <v>12</v>
      </c>
      <c r="N404">
        <f t="shared" si="45"/>
        <v>0.15909090909090909</v>
      </c>
      <c r="O404" s="71">
        <v>0.46</v>
      </c>
      <c r="P404" s="72">
        <f t="shared" si="48"/>
        <v>0.53909049920646379</v>
      </c>
      <c r="Q404">
        <f t="shared" si="46"/>
        <v>7.3181818181818181E-2</v>
      </c>
      <c r="R404" s="7">
        <f t="shared" si="49"/>
        <v>0.44744511434136491</v>
      </c>
      <c r="S404" s="75">
        <f t="shared" si="50"/>
        <v>7.1184450008853511E-2</v>
      </c>
    </row>
    <row r="405" spans="1:19" x14ac:dyDescent="0.25">
      <c r="A405">
        <v>59847</v>
      </c>
      <c r="B405">
        <v>16187</v>
      </c>
      <c r="C405" t="s">
        <v>1412</v>
      </c>
      <c r="D405" t="s">
        <v>1263</v>
      </c>
      <c r="E405" t="s">
        <v>94</v>
      </c>
      <c r="F405">
        <v>65.8</v>
      </c>
      <c r="G405">
        <v>334.32</v>
      </c>
      <c r="H405">
        <v>334.32</v>
      </c>
      <c r="I405" s="6">
        <f t="shared" si="47"/>
        <v>612.91999999999996</v>
      </c>
      <c r="J405" t="s">
        <v>2196</v>
      </c>
      <c r="K405">
        <v>212</v>
      </c>
      <c r="L405" s="34">
        <f t="shared" si="44"/>
        <v>4.0151515151515153E-2</v>
      </c>
      <c r="M405">
        <v>12</v>
      </c>
      <c r="N405">
        <f t="shared" si="45"/>
        <v>0.48181818181818181</v>
      </c>
      <c r="O405" s="71">
        <v>0.27</v>
      </c>
      <c r="P405" s="72">
        <f t="shared" si="48"/>
        <v>0.31642268431683745</v>
      </c>
      <c r="Q405">
        <f t="shared" si="46"/>
        <v>0.13009090909090909</v>
      </c>
      <c r="R405" s="7">
        <f t="shared" si="49"/>
        <v>0.2626308279829751</v>
      </c>
      <c r="S405" s="75">
        <f t="shared" si="50"/>
        <v>0.12654030802816074</v>
      </c>
    </row>
    <row r="406" spans="1:19" x14ac:dyDescent="0.25">
      <c r="A406">
        <v>34561</v>
      </c>
      <c r="B406">
        <v>16195</v>
      </c>
      <c r="C406" t="s">
        <v>1485</v>
      </c>
      <c r="D406" t="s">
        <v>1699</v>
      </c>
      <c r="E406" t="s">
        <v>94</v>
      </c>
      <c r="F406">
        <v>65.8</v>
      </c>
      <c r="G406">
        <v>-267.68</v>
      </c>
      <c r="H406">
        <v>267.68</v>
      </c>
      <c r="I406" s="6">
        <f t="shared" si="47"/>
        <v>490.74666666666667</v>
      </c>
      <c r="J406" t="s">
        <v>2200</v>
      </c>
      <c r="K406">
        <v>31</v>
      </c>
      <c r="L406" s="34">
        <f t="shared" si="44"/>
        <v>5.8712121212121209E-3</v>
      </c>
      <c r="M406">
        <v>12</v>
      </c>
      <c r="N406">
        <f t="shared" si="45"/>
        <v>7.045454545454545E-2</v>
      </c>
      <c r="O406" s="71">
        <v>0.53</v>
      </c>
      <c r="P406" s="72">
        <f t="shared" si="48"/>
        <v>0.62112600995527345</v>
      </c>
      <c r="Q406">
        <f t="shared" si="46"/>
        <v>3.7340909090909091E-2</v>
      </c>
      <c r="R406" s="7">
        <f t="shared" si="49"/>
        <v>0.5155345882628769</v>
      </c>
      <c r="S406" s="75">
        <f t="shared" si="50"/>
        <v>3.6321755082157237E-2</v>
      </c>
    </row>
    <row r="407" spans="1:19" x14ac:dyDescent="0.25">
      <c r="A407">
        <v>42879</v>
      </c>
      <c r="B407">
        <v>17767</v>
      </c>
      <c r="C407" t="s">
        <v>1468</v>
      </c>
      <c r="D407" t="s">
        <v>1826</v>
      </c>
      <c r="E407" t="s">
        <v>94</v>
      </c>
      <c r="F407">
        <v>65.8</v>
      </c>
      <c r="G407">
        <v>-287.38</v>
      </c>
      <c r="H407">
        <v>287.38</v>
      </c>
      <c r="I407" s="6">
        <f t="shared" si="47"/>
        <v>526.86333333333334</v>
      </c>
      <c r="J407" t="s">
        <v>2200</v>
      </c>
      <c r="K407">
        <v>57</v>
      </c>
      <c r="L407" s="34">
        <f t="shared" si="44"/>
        <v>1.0795454545454546E-2</v>
      </c>
      <c r="M407">
        <v>12</v>
      </c>
      <c r="N407">
        <f t="shared" si="45"/>
        <v>0.12954545454545455</v>
      </c>
      <c r="O407" s="71">
        <v>0.49</v>
      </c>
      <c r="P407" s="72">
        <f t="shared" si="48"/>
        <v>0.57424857524166795</v>
      </c>
      <c r="Q407">
        <f t="shared" si="46"/>
        <v>6.3477272727272729E-2</v>
      </c>
      <c r="R407" s="7">
        <f t="shared" si="49"/>
        <v>0.47662631745058437</v>
      </c>
      <c r="S407" s="75">
        <f t="shared" si="50"/>
        <v>6.174477294246207E-2</v>
      </c>
    </row>
    <row r="408" spans="1:19" x14ac:dyDescent="0.25">
      <c r="A408">
        <v>56532</v>
      </c>
      <c r="B408">
        <v>17987</v>
      </c>
      <c r="C408" t="s">
        <v>1643</v>
      </c>
      <c r="D408" t="s">
        <v>1485</v>
      </c>
      <c r="E408" t="s">
        <v>94</v>
      </c>
      <c r="F408">
        <v>65.8</v>
      </c>
      <c r="G408">
        <v>-286.76</v>
      </c>
      <c r="H408">
        <v>286.76</v>
      </c>
      <c r="I408" s="6">
        <f t="shared" si="47"/>
        <v>525.72666666666657</v>
      </c>
      <c r="J408" t="s">
        <v>2200</v>
      </c>
      <c r="K408">
        <v>176</v>
      </c>
      <c r="L408" s="34">
        <f t="shared" si="44"/>
        <v>3.3333333333333333E-2</v>
      </c>
      <c r="M408">
        <v>12</v>
      </c>
      <c r="N408">
        <f t="shared" si="45"/>
        <v>0.4</v>
      </c>
      <c r="O408" s="71">
        <v>0.49</v>
      </c>
      <c r="P408" s="72">
        <f t="shared" si="48"/>
        <v>0.57424857524166795</v>
      </c>
      <c r="Q408">
        <f t="shared" si="46"/>
        <v>0.19600000000000001</v>
      </c>
      <c r="R408" s="7">
        <f t="shared" si="49"/>
        <v>0.47662631745058437</v>
      </c>
      <c r="S408" s="75">
        <f t="shared" si="50"/>
        <v>0.19065052698023377</v>
      </c>
    </row>
    <row r="409" spans="1:19" x14ac:dyDescent="0.25">
      <c r="A409">
        <v>61952</v>
      </c>
      <c r="B409">
        <v>18006</v>
      </c>
      <c r="C409" t="s">
        <v>1493</v>
      </c>
      <c r="D409" t="s">
        <v>1343</v>
      </c>
      <c r="E409" t="s">
        <v>94</v>
      </c>
      <c r="F409">
        <v>65.8</v>
      </c>
      <c r="G409">
        <v>353.63</v>
      </c>
      <c r="H409">
        <v>353.63</v>
      </c>
      <c r="I409" s="6">
        <f t="shared" si="47"/>
        <v>648.3216666666666</v>
      </c>
      <c r="J409" t="s">
        <v>2200</v>
      </c>
      <c r="K409">
        <v>237</v>
      </c>
      <c r="L409" s="34">
        <f t="shared" si="44"/>
        <v>4.4886363636363634E-2</v>
      </c>
      <c r="M409">
        <v>12</v>
      </c>
      <c r="N409">
        <f t="shared" si="45"/>
        <v>0.53863636363636358</v>
      </c>
      <c r="O409" s="71">
        <v>0.5</v>
      </c>
      <c r="P409" s="72">
        <f t="shared" si="48"/>
        <v>0.58596793392006929</v>
      </c>
      <c r="Q409">
        <f t="shared" si="46"/>
        <v>0.26931818181818179</v>
      </c>
      <c r="R409" s="7">
        <f t="shared" si="49"/>
        <v>0.4863533851536575</v>
      </c>
      <c r="S409" s="75">
        <f t="shared" si="50"/>
        <v>0.26196761882140185</v>
      </c>
    </row>
    <row r="410" spans="1:19" x14ac:dyDescent="0.25">
      <c r="A410">
        <v>30647</v>
      </c>
      <c r="B410">
        <v>18156</v>
      </c>
      <c r="C410" t="s">
        <v>1169</v>
      </c>
      <c r="D410" t="s">
        <v>952</v>
      </c>
      <c r="E410" t="s">
        <v>94</v>
      </c>
      <c r="F410">
        <v>65.8</v>
      </c>
      <c r="G410">
        <v>-472.34</v>
      </c>
      <c r="H410">
        <v>472.34</v>
      </c>
      <c r="I410" s="6">
        <f t="shared" si="47"/>
        <v>865.95666666666659</v>
      </c>
      <c r="J410" t="s">
        <v>2200</v>
      </c>
      <c r="K410">
        <v>25</v>
      </c>
      <c r="L410" s="34">
        <f t="shared" si="44"/>
        <v>4.734848484848485E-3</v>
      </c>
      <c r="M410">
        <v>12</v>
      </c>
      <c r="N410">
        <f t="shared" si="45"/>
        <v>5.6818181818181823E-2</v>
      </c>
      <c r="O410" s="71">
        <v>0.11</v>
      </c>
      <c r="P410" s="72">
        <f t="shared" si="48"/>
        <v>0.12891294546241525</v>
      </c>
      <c r="Q410">
        <f t="shared" si="46"/>
        <v>6.2500000000000003E-3</v>
      </c>
      <c r="R410" s="7">
        <f t="shared" si="49"/>
        <v>0.10699774473380465</v>
      </c>
      <c r="S410" s="75">
        <f t="shared" si="50"/>
        <v>6.0794173144207188E-3</v>
      </c>
    </row>
    <row r="411" spans="1:19" x14ac:dyDescent="0.25">
      <c r="A411">
        <v>5278</v>
      </c>
      <c r="B411">
        <v>18158</v>
      </c>
      <c r="C411" t="s">
        <v>952</v>
      </c>
      <c r="D411" t="s">
        <v>953</v>
      </c>
      <c r="E411" t="s">
        <v>94</v>
      </c>
      <c r="F411">
        <v>65.8</v>
      </c>
      <c r="G411">
        <v>-473.56</v>
      </c>
      <c r="H411">
        <v>473.56</v>
      </c>
      <c r="I411" s="6">
        <f t="shared" si="47"/>
        <v>868.19333333333327</v>
      </c>
      <c r="J411" t="s">
        <v>2200</v>
      </c>
      <c r="K411">
        <v>3</v>
      </c>
      <c r="L411" s="34">
        <f t="shared" si="44"/>
        <v>5.6818181818181815E-4</v>
      </c>
      <c r="M411">
        <v>12</v>
      </c>
      <c r="N411">
        <f t="shared" si="45"/>
        <v>6.8181818181818179E-3</v>
      </c>
      <c r="O411" s="71">
        <v>0.1</v>
      </c>
      <c r="P411" s="72">
        <f t="shared" si="48"/>
        <v>0.11719358678401387</v>
      </c>
      <c r="Q411">
        <f t="shared" si="46"/>
        <v>6.8181818181818187E-4</v>
      </c>
      <c r="R411" s="7">
        <f t="shared" si="49"/>
        <v>9.7270677030731514E-2</v>
      </c>
      <c r="S411" s="75">
        <f t="shared" si="50"/>
        <v>6.6320916157316934E-4</v>
      </c>
    </row>
    <row r="412" spans="1:19" x14ac:dyDescent="0.25">
      <c r="A412">
        <v>67898</v>
      </c>
      <c r="B412">
        <v>18279</v>
      </c>
      <c r="C412" t="s">
        <v>1524</v>
      </c>
      <c r="D412" t="s">
        <v>2053</v>
      </c>
      <c r="E412" t="s">
        <v>94</v>
      </c>
      <c r="F412">
        <v>65.8</v>
      </c>
      <c r="G412">
        <v>-284.49</v>
      </c>
      <c r="H412">
        <v>284.49</v>
      </c>
      <c r="I412" s="6">
        <f t="shared" si="47"/>
        <v>521.56499999999994</v>
      </c>
      <c r="J412" t="s">
        <v>2196</v>
      </c>
      <c r="K412">
        <v>399</v>
      </c>
      <c r="L412" s="34">
        <f t="shared" si="44"/>
        <v>7.5568181818181812E-2</v>
      </c>
      <c r="M412">
        <v>12</v>
      </c>
      <c r="N412">
        <f t="shared" si="45"/>
        <v>0.90681818181818175</v>
      </c>
      <c r="O412" s="71">
        <v>0.31</v>
      </c>
      <c r="P412" s="72">
        <f t="shared" si="48"/>
        <v>0.36330011903044296</v>
      </c>
      <c r="Q412">
        <f t="shared" si="46"/>
        <v>0.28111363636363634</v>
      </c>
      <c r="R412" s="7">
        <f t="shared" si="49"/>
        <v>0.30153909879526763</v>
      </c>
      <c r="S412" s="75">
        <f t="shared" si="50"/>
        <v>0.27344113731661768</v>
      </c>
    </row>
    <row r="413" spans="1:19" x14ac:dyDescent="0.25">
      <c r="A413">
        <v>19172</v>
      </c>
      <c r="B413">
        <v>18468</v>
      </c>
      <c r="C413" t="s">
        <v>1384</v>
      </c>
      <c r="D413" t="s">
        <v>946</v>
      </c>
      <c r="E413" t="s">
        <v>94</v>
      </c>
      <c r="F413">
        <v>65.8</v>
      </c>
      <c r="G413">
        <v>-312.86</v>
      </c>
      <c r="H413">
        <v>312.86</v>
      </c>
      <c r="I413" s="6">
        <f t="shared" si="47"/>
        <v>573.57666666666671</v>
      </c>
      <c r="J413" t="s">
        <v>2200</v>
      </c>
      <c r="K413">
        <v>14</v>
      </c>
      <c r="L413" s="34">
        <f t="shared" si="44"/>
        <v>2.6515151515151517E-3</v>
      </c>
      <c r="M413">
        <v>12</v>
      </c>
      <c r="N413">
        <f t="shared" si="45"/>
        <v>3.1818181818181822E-2</v>
      </c>
      <c r="O413" s="71">
        <v>0.16</v>
      </c>
      <c r="P413" s="72">
        <f t="shared" si="48"/>
        <v>0.18750973885442218</v>
      </c>
      <c r="Q413">
        <f t="shared" si="46"/>
        <v>5.0909090909090913E-3</v>
      </c>
      <c r="R413" s="7">
        <f t="shared" si="49"/>
        <v>0.15563308324917041</v>
      </c>
      <c r="S413" s="75">
        <f t="shared" si="50"/>
        <v>4.9519617397463323E-3</v>
      </c>
    </row>
    <row r="414" spans="1:19" x14ac:dyDescent="0.25">
      <c r="A414">
        <v>62732</v>
      </c>
      <c r="B414">
        <v>18786</v>
      </c>
      <c r="C414" t="s">
        <v>1661</v>
      </c>
      <c r="D414" t="s">
        <v>1247</v>
      </c>
      <c r="E414" t="s">
        <v>94</v>
      </c>
      <c r="F414">
        <v>65.8</v>
      </c>
      <c r="G414">
        <v>-364.36</v>
      </c>
      <c r="H414">
        <v>364.36</v>
      </c>
      <c r="I414" s="6">
        <f t="shared" si="47"/>
        <v>667.99333333333334</v>
      </c>
      <c r="J414" t="s">
        <v>2200</v>
      </c>
      <c r="K414">
        <v>246</v>
      </c>
      <c r="L414" s="34">
        <f t="shared" si="44"/>
        <v>4.6590909090909093E-2</v>
      </c>
      <c r="M414">
        <v>12</v>
      </c>
      <c r="N414">
        <f t="shared" si="45"/>
        <v>0.55909090909090908</v>
      </c>
      <c r="O414" s="71">
        <v>0.2</v>
      </c>
      <c r="P414" s="72">
        <f t="shared" si="48"/>
        <v>0.23438717356802774</v>
      </c>
      <c r="Q414">
        <f t="shared" si="46"/>
        <v>0.11181818181818182</v>
      </c>
      <c r="R414" s="7">
        <f t="shared" si="49"/>
        <v>0.19454135406146303</v>
      </c>
      <c r="S414" s="75">
        <f t="shared" si="50"/>
        <v>0.10876630249799979</v>
      </c>
    </row>
    <row r="415" spans="1:19" x14ac:dyDescent="0.25">
      <c r="A415">
        <v>11206</v>
      </c>
      <c r="B415">
        <v>19329</v>
      </c>
      <c r="C415" t="s">
        <v>1146</v>
      </c>
      <c r="D415" t="s">
        <v>1147</v>
      </c>
      <c r="E415" t="s">
        <v>94</v>
      </c>
      <c r="F415">
        <v>65.8</v>
      </c>
      <c r="G415">
        <v>-734.84</v>
      </c>
      <c r="H415">
        <v>734.84</v>
      </c>
      <c r="I415" s="6">
        <f t="shared" si="47"/>
        <v>1347.2066666666667</v>
      </c>
      <c r="J415" t="s">
        <v>2196</v>
      </c>
      <c r="K415">
        <v>6</v>
      </c>
      <c r="L415" s="34">
        <f t="shared" si="44"/>
        <v>1.1363636363636363E-3</v>
      </c>
      <c r="M415">
        <v>12</v>
      </c>
      <c r="N415">
        <f t="shared" si="45"/>
        <v>1.3636363636363636E-2</v>
      </c>
      <c r="O415" s="71">
        <v>0.46</v>
      </c>
      <c r="P415" s="72">
        <f t="shared" si="48"/>
        <v>0.53909049920646379</v>
      </c>
      <c r="Q415">
        <f t="shared" si="46"/>
        <v>6.2727272727272727E-3</v>
      </c>
      <c r="R415" s="7">
        <f t="shared" si="49"/>
        <v>0.44744511434136491</v>
      </c>
      <c r="S415" s="75">
        <f t="shared" si="50"/>
        <v>6.1015242864731574E-3</v>
      </c>
    </row>
    <row r="416" spans="1:19" x14ac:dyDescent="0.25">
      <c r="A416">
        <v>63470</v>
      </c>
      <c r="B416">
        <v>19411</v>
      </c>
      <c r="C416" t="s">
        <v>1536</v>
      </c>
      <c r="D416" t="s">
        <v>2026</v>
      </c>
      <c r="E416" t="s">
        <v>94</v>
      </c>
      <c r="F416">
        <v>65.8</v>
      </c>
      <c r="G416">
        <v>837.09</v>
      </c>
      <c r="H416">
        <v>837.09</v>
      </c>
      <c r="I416" s="6">
        <f t="shared" si="47"/>
        <v>1534.665</v>
      </c>
      <c r="J416" t="s">
        <v>2196</v>
      </c>
      <c r="K416">
        <v>258</v>
      </c>
      <c r="L416" s="34">
        <f t="shared" si="44"/>
        <v>4.8863636363636366E-2</v>
      </c>
      <c r="M416">
        <v>12</v>
      </c>
      <c r="N416">
        <f t="shared" si="45"/>
        <v>0.58636363636363642</v>
      </c>
      <c r="O416" s="71">
        <v>0.17</v>
      </c>
      <c r="P416" s="72">
        <f t="shared" si="48"/>
        <v>0.19922909753282358</v>
      </c>
      <c r="Q416">
        <f t="shared" si="46"/>
        <v>9.9681818181818205E-2</v>
      </c>
      <c r="R416" s="7">
        <f t="shared" si="49"/>
        <v>0.16536015095224357</v>
      </c>
      <c r="S416" s="75">
        <f t="shared" si="50"/>
        <v>9.6961179421997376E-2</v>
      </c>
    </row>
    <row r="417" spans="1:19" x14ac:dyDescent="0.25">
      <c r="A417">
        <v>11749</v>
      </c>
      <c r="B417">
        <v>19510</v>
      </c>
      <c r="C417" t="s">
        <v>1168</v>
      </c>
      <c r="D417" t="s">
        <v>1169</v>
      </c>
      <c r="E417" t="s">
        <v>94</v>
      </c>
      <c r="F417">
        <v>65.8</v>
      </c>
      <c r="G417">
        <v>-472.26</v>
      </c>
      <c r="H417">
        <v>472.26</v>
      </c>
      <c r="I417" s="6">
        <f t="shared" si="47"/>
        <v>865.81</v>
      </c>
      <c r="J417" t="s">
        <v>2200</v>
      </c>
      <c r="K417">
        <v>7</v>
      </c>
      <c r="L417" s="34">
        <f t="shared" si="44"/>
        <v>1.3257575757575758E-3</v>
      </c>
      <c r="M417">
        <v>12</v>
      </c>
      <c r="N417">
        <f t="shared" si="45"/>
        <v>1.5909090909090911E-2</v>
      </c>
      <c r="O417" s="71">
        <v>0.11</v>
      </c>
      <c r="P417" s="72">
        <f t="shared" si="48"/>
        <v>0.12891294546241525</v>
      </c>
      <c r="Q417">
        <f t="shared" si="46"/>
        <v>1.7500000000000003E-3</v>
      </c>
      <c r="R417" s="7">
        <f t="shared" si="49"/>
        <v>0.10699774473380465</v>
      </c>
      <c r="S417" s="75">
        <f t="shared" si="50"/>
        <v>1.7022368480378014E-3</v>
      </c>
    </row>
    <row r="418" spans="1:19" x14ac:dyDescent="0.25">
      <c r="A418">
        <v>60978</v>
      </c>
      <c r="B418">
        <v>19514</v>
      </c>
      <c r="C418" t="s">
        <v>1472</v>
      </c>
      <c r="D418" t="s">
        <v>1229</v>
      </c>
      <c r="E418" t="s">
        <v>94</v>
      </c>
      <c r="F418">
        <v>65.8</v>
      </c>
      <c r="G418">
        <v>-457.65</v>
      </c>
      <c r="H418">
        <v>457.65</v>
      </c>
      <c r="I418" s="6">
        <f t="shared" si="47"/>
        <v>839.02499999999998</v>
      </c>
      <c r="J418" t="s">
        <v>2196</v>
      </c>
      <c r="K418">
        <v>225</v>
      </c>
      <c r="L418" s="34">
        <f t="shared" si="44"/>
        <v>4.261363636363636E-2</v>
      </c>
      <c r="M418">
        <v>12</v>
      </c>
      <c r="N418">
        <f t="shared" si="45"/>
        <v>0.51136363636363635</v>
      </c>
      <c r="O418" s="71">
        <v>0.46</v>
      </c>
      <c r="P418" s="72">
        <f t="shared" si="48"/>
        <v>0.53909049920646379</v>
      </c>
      <c r="Q418">
        <f t="shared" si="46"/>
        <v>0.23522727272727273</v>
      </c>
      <c r="R418" s="7">
        <f t="shared" si="49"/>
        <v>0.44744511434136491</v>
      </c>
      <c r="S418" s="75">
        <f t="shared" si="50"/>
        <v>0.2288071607427434</v>
      </c>
    </row>
    <row r="419" spans="1:19" x14ac:dyDescent="0.25">
      <c r="A419">
        <v>55458</v>
      </c>
      <c r="B419">
        <v>20332</v>
      </c>
      <c r="C419" t="s">
        <v>1615</v>
      </c>
      <c r="D419" t="s">
        <v>1405</v>
      </c>
      <c r="E419" t="s">
        <v>94</v>
      </c>
      <c r="F419">
        <v>65.8</v>
      </c>
      <c r="G419">
        <v>-364.9</v>
      </c>
      <c r="H419">
        <v>364.9</v>
      </c>
      <c r="I419" s="6">
        <f t="shared" si="47"/>
        <v>668.98333333333323</v>
      </c>
      <c r="J419" t="s">
        <v>2200</v>
      </c>
      <c r="K419">
        <v>164</v>
      </c>
      <c r="L419" s="34">
        <f t="shared" si="44"/>
        <v>3.1060606060606059E-2</v>
      </c>
      <c r="M419">
        <v>12</v>
      </c>
      <c r="N419">
        <f t="shared" si="45"/>
        <v>0.37272727272727268</v>
      </c>
      <c r="O419" s="71">
        <v>0.17</v>
      </c>
      <c r="P419" s="72">
        <f t="shared" si="48"/>
        <v>0.19922909753282358</v>
      </c>
      <c r="Q419">
        <f t="shared" si="46"/>
        <v>6.3363636363636358E-2</v>
      </c>
      <c r="R419" s="7">
        <f t="shared" si="49"/>
        <v>0.16536015095224357</v>
      </c>
      <c r="S419" s="75">
        <f t="shared" si="50"/>
        <v>6.1634238082199873E-2</v>
      </c>
    </row>
    <row r="420" spans="1:19" x14ac:dyDescent="0.25">
      <c r="A420">
        <v>56066</v>
      </c>
      <c r="B420">
        <v>20599</v>
      </c>
      <c r="C420" t="s">
        <v>1329</v>
      </c>
      <c r="D420" t="s">
        <v>1434</v>
      </c>
      <c r="E420" t="s">
        <v>94</v>
      </c>
      <c r="F420">
        <v>65.8</v>
      </c>
      <c r="G420">
        <v>-425.02</v>
      </c>
      <c r="H420">
        <v>425.02</v>
      </c>
      <c r="I420" s="6">
        <f t="shared" si="47"/>
        <v>779.20333333333326</v>
      </c>
      <c r="J420" t="s">
        <v>2200</v>
      </c>
      <c r="K420">
        <v>171</v>
      </c>
      <c r="L420" s="34">
        <f t="shared" si="44"/>
        <v>3.2386363636363637E-2</v>
      </c>
      <c r="M420">
        <v>12</v>
      </c>
      <c r="N420">
        <f t="shared" si="45"/>
        <v>0.38863636363636367</v>
      </c>
      <c r="O420" s="71">
        <v>0.12</v>
      </c>
      <c r="P420" s="72">
        <f t="shared" si="48"/>
        <v>0.14063230414081662</v>
      </c>
      <c r="Q420">
        <f t="shared" si="46"/>
        <v>4.6636363636363636E-2</v>
      </c>
      <c r="R420" s="7">
        <f t="shared" si="49"/>
        <v>0.1167248124368778</v>
      </c>
      <c r="S420" s="75">
        <f t="shared" si="50"/>
        <v>4.5363506651604782E-2</v>
      </c>
    </row>
    <row r="421" spans="1:19" x14ac:dyDescent="0.25">
      <c r="A421">
        <v>41286</v>
      </c>
      <c r="B421">
        <v>20634</v>
      </c>
      <c r="C421" t="s">
        <v>1476</v>
      </c>
      <c r="D421" t="s">
        <v>1798</v>
      </c>
      <c r="E421" t="s">
        <v>94</v>
      </c>
      <c r="F421">
        <v>65.8</v>
      </c>
      <c r="G421">
        <v>-337.15</v>
      </c>
      <c r="H421">
        <v>337.15</v>
      </c>
      <c r="I421" s="6">
        <f t="shared" si="47"/>
        <v>618.10833333333323</v>
      </c>
      <c r="J421" t="s">
        <v>2196</v>
      </c>
      <c r="K421">
        <v>49</v>
      </c>
      <c r="L421" s="34">
        <f t="shared" si="44"/>
        <v>9.2803030303030311E-3</v>
      </c>
      <c r="M421">
        <v>12</v>
      </c>
      <c r="N421">
        <f t="shared" si="45"/>
        <v>0.11136363636363637</v>
      </c>
      <c r="O421" s="71">
        <v>0.33</v>
      </c>
      <c r="P421" s="72">
        <f t="shared" si="48"/>
        <v>0.38673883638724577</v>
      </c>
      <c r="Q421">
        <f t="shared" si="46"/>
        <v>3.6750000000000005E-2</v>
      </c>
      <c r="R421" s="7">
        <f t="shared" si="49"/>
        <v>0.32099323420141396</v>
      </c>
      <c r="S421" s="75">
        <f t="shared" si="50"/>
        <v>3.5746973808793832E-2</v>
      </c>
    </row>
    <row r="422" spans="1:19" x14ac:dyDescent="0.25">
      <c r="A422">
        <v>40823</v>
      </c>
      <c r="B422">
        <v>20963</v>
      </c>
      <c r="C422" t="s">
        <v>1777</v>
      </c>
      <c r="D422" t="s">
        <v>1251</v>
      </c>
      <c r="E422" t="s">
        <v>94</v>
      </c>
      <c r="F422">
        <v>65.8</v>
      </c>
      <c r="G422">
        <v>-429.54</v>
      </c>
      <c r="H422">
        <v>429.54</v>
      </c>
      <c r="I422" s="6">
        <f t="shared" si="47"/>
        <v>787.49</v>
      </c>
      <c r="J422" t="s">
        <v>2200</v>
      </c>
      <c r="K422">
        <v>47</v>
      </c>
      <c r="L422" s="34">
        <f t="shared" si="44"/>
        <v>8.9015151515151516E-3</v>
      </c>
      <c r="M422">
        <v>12</v>
      </c>
      <c r="N422">
        <f t="shared" si="45"/>
        <v>0.10681818181818181</v>
      </c>
      <c r="O422" s="71">
        <v>0.42</v>
      </c>
      <c r="P422" s="72">
        <f t="shared" si="48"/>
        <v>0.49221306449285818</v>
      </c>
      <c r="Q422">
        <f t="shared" si="46"/>
        <v>4.4863636363636362E-2</v>
      </c>
      <c r="R422" s="7">
        <f t="shared" si="49"/>
        <v>0.40853684352907227</v>
      </c>
      <c r="S422" s="75">
        <f t="shared" si="50"/>
        <v>4.3639162831514533E-2</v>
      </c>
    </row>
    <row r="423" spans="1:19" x14ac:dyDescent="0.25">
      <c r="A423">
        <v>30201</v>
      </c>
      <c r="B423">
        <v>21791</v>
      </c>
      <c r="C423" t="s">
        <v>1400</v>
      </c>
      <c r="D423" t="s">
        <v>1615</v>
      </c>
      <c r="E423" t="s">
        <v>94</v>
      </c>
      <c r="F423">
        <v>65.8</v>
      </c>
      <c r="G423">
        <v>-364.24</v>
      </c>
      <c r="H423">
        <v>364.24</v>
      </c>
      <c r="I423" s="6">
        <f t="shared" si="47"/>
        <v>667.77333333333331</v>
      </c>
      <c r="J423" t="s">
        <v>2200</v>
      </c>
      <c r="K423">
        <v>25</v>
      </c>
      <c r="L423" s="34">
        <f t="shared" si="44"/>
        <v>4.734848484848485E-3</v>
      </c>
      <c r="M423">
        <v>12</v>
      </c>
      <c r="N423">
        <f t="shared" si="45"/>
        <v>5.6818181818181823E-2</v>
      </c>
      <c r="O423" s="71">
        <v>0.17</v>
      </c>
      <c r="P423" s="72">
        <f t="shared" si="48"/>
        <v>0.19922909753282358</v>
      </c>
      <c r="Q423">
        <f t="shared" si="46"/>
        <v>9.6590909090909106E-3</v>
      </c>
      <c r="R423" s="7">
        <f t="shared" si="49"/>
        <v>0.16536015095224357</v>
      </c>
      <c r="S423" s="75">
        <f t="shared" si="50"/>
        <v>9.3954631222865678E-3</v>
      </c>
    </row>
    <row r="424" spans="1:19" x14ac:dyDescent="0.25">
      <c r="A424">
        <v>47904</v>
      </c>
      <c r="B424">
        <v>22481</v>
      </c>
      <c r="C424" t="s">
        <v>1212</v>
      </c>
      <c r="D424" t="s">
        <v>1490</v>
      </c>
      <c r="E424" t="s">
        <v>94</v>
      </c>
      <c r="F424">
        <v>65.8</v>
      </c>
      <c r="G424">
        <v>326.69</v>
      </c>
      <c r="H424">
        <v>326.69</v>
      </c>
      <c r="I424" s="6">
        <f t="shared" si="47"/>
        <v>598.93166666666662</v>
      </c>
      <c r="J424" t="s">
        <v>2196</v>
      </c>
      <c r="K424">
        <v>91</v>
      </c>
      <c r="L424" s="34">
        <f t="shared" si="44"/>
        <v>1.7234848484848485E-2</v>
      </c>
      <c r="M424">
        <v>12</v>
      </c>
      <c r="N424">
        <f t="shared" si="45"/>
        <v>0.20681818181818182</v>
      </c>
      <c r="O424" s="71">
        <v>0.27</v>
      </c>
      <c r="P424" s="72">
        <f t="shared" si="48"/>
        <v>0.31642268431683745</v>
      </c>
      <c r="Q424">
        <f t="shared" si="46"/>
        <v>5.5840909090909094E-2</v>
      </c>
      <c r="R424" s="7">
        <f t="shared" si="49"/>
        <v>0.2626308279829751</v>
      </c>
      <c r="S424" s="75">
        <f t="shared" si="50"/>
        <v>5.4316830332842576E-2</v>
      </c>
    </row>
    <row r="425" spans="1:19" x14ac:dyDescent="0.25">
      <c r="A425">
        <v>17843</v>
      </c>
      <c r="B425">
        <v>22759</v>
      </c>
      <c r="C425" t="s">
        <v>1359</v>
      </c>
      <c r="D425" t="s">
        <v>1360</v>
      </c>
      <c r="E425" t="s">
        <v>94</v>
      </c>
      <c r="F425">
        <v>65.8</v>
      </c>
      <c r="G425">
        <v>-336.14</v>
      </c>
      <c r="H425">
        <v>336.14</v>
      </c>
      <c r="I425" s="6">
        <f t="shared" si="47"/>
        <v>616.25666666666666</v>
      </c>
      <c r="J425" t="s">
        <v>2200</v>
      </c>
      <c r="K425">
        <v>13</v>
      </c>
      <c r="L425" s="34">
        <f t="shared" si="44"/>
        <v>2.4621212121212119E-3</v>
      </c>
      <c r="M425">
        <v>12</v>
      </c>
      <c r="N425">
        <f t="shared" si="45"/>
        <v>2.9545454545454541E-2</v>
      </c>
      <c r="O425" s="71">
        <v>0.17</v>
      </c>
      <c r="P425" s="72">
        <f t="shared" si="48"/>
        <v>0.19922909753282358</v>
      </c>
      <c r="Q425">
        <f t="shared" si="46"/>
        <v>5.0227272727272725E-3</v>
      </c>
      <c r="R425" s="7">
        <f t="shared" si="49"/>
        <v>0.16536015095224357</v>
      </c>
      <c r="S425" s="75">
        <f t="shared" si="50"/>
        <v>4.8856408235890139E-3</v>
      </c>
    </row>
    <row r="426" spans="1:19" x14ac:dyDescent="0.25">
      <c r="A426">
        <v>65237</v>
      </c>
      <c r="B426">
        <v>23163</v>
      </c>
      <c r="C426" t="s">
        <v>1247</v>
      </c>
      <c r="D426" t="s">
        <v>1523</v>
      </c>
      <c r="E426" t="s">
        <v>94</v>
      </c>
      <c r="F426">
        <v>65.8</v>
      </c>
      <c r="G426">
        <v>-400.28</v>
      </c>
      <c r="H426">
        <v>400.28</v>
      </c>
      <c r="I426" s="6">
        <f t="shared" si="47"/>
        <v>733.84666666666658</v>
      </c>
      <c r="J426" t="s">
        <v>2200</v>
      </c>
      <c r="K426">
        <v>298</v>
      </c>
      <c r="L426" s="34">
        <f t="shared" si="44"/>
        <v>5.6439393939393942E-2</v>
      </c>
      <c r="M426">
        <v>12</v>
      </c>
      <c r="N426">
        <f t="shared" si="45"/>
        <v>0.67727272727272725</v>
      </c>
      <c r="O426" s="71">
        <v>0.18</v>
      </c>
      <c r="P426" s="72">
        <f t="shared" si="48"/>
        <v>0.21094845621122493</v>
      </c>
      <c r="Q426">
        <f t="shared" si="46"/>
        <v>0.1219090909090909</v>
      </c>
      <c r="R426" s="7">
        <f t="shared" si="49"/>
        <v>0.17508721865531668</v>
      </c>
      <c r="S426" s="75">
        <f t="shared" si="50"/>
        <v>0.11858179808928265</v>
      </c>
    </row>
    <row r="427" spans="1:19" x14ac:dyDescent="0.25">
      <c r="A427">
        <v>60573</v>
      </c>
      <c r="B427">
        <v>23616</v>
      </c>
      <c r="C427" t="s">
        <v>1826</v>
      </c>
      <c r="D427" t="s">
        <v>1785</v>
      </c>
      <c r="E427" t="s">
        <v>94</v>
      </c>
      <c r="F427">
        <v>65.8</v>
      </c>
      <c r="G427">
        <v>-287.95</v>
      </c>
      <c r="H427">
        <v>287.95</v>
      </c>
      <c r="I427" s="6">
        <f t="shared" si="47"/>
        <v>527.9083333333333</v>
      </c>
      <c r="J427" t="s">
        <v>2200</v>
      </c>
      <c r="K427">
        <v>221</v>
      </c>
      <c r="L427" s="34">
        <f t="shared" ref="L427:L490" si="51">K427/5280</f>
        <v>4.1856060606060605E-2</v>
      </c>
      <c r="M427">
        <v>12</v>
      </c>
      <c r="N427">
        <f t="shared" ref="N427:N490" si="52">L427*M427</f>
        <v>0.5022727272727272</v>
      </c>
      <c r="O427" s="71">
        <v>0.49</v>
      </c>
      <c r="P427" s="72">
        <f t="shared" si="48"/>
        <v>0.57424857524166795</v>
      </c>
      <c r="Q427">
        <f t="shared" si="46"/>
        <v>0.24611363636363631</v>
      </c>
      <c r="R427" s="7">
        <f t="shared" si="49"/>
        <v>0.47662631745058437</v>
      </c>
      <c r="S427" s="75">
        <f t="shared" si="50"/>
        <v>0.23939640035586165</v>
      </c>
    </row>
    <row r="428" spans="1:19" x14ac:dyDescent="0.25">
      <c r="A428">
        <v>2691</v>
      </c>
      <c r="B428">
        <v>24505</v>
      </c>
      <c r="C428" t="s">
        <v>308</v>
      </c>
      <c r="D428" t="s">
        <v>869</v>
      </c>
      <c r="E428" t="s">
        <v>94</v>
      </c>
      <c r="F428">
        <v>65.8</v>
      </c>
      <c r="G428">
        <v>-297.98</v>
      </c>
      <c r="H428">
        <v>297.98</v>
      </c>
      <c r="I428" s="6">
        <f t="shared" si="47"/>
        <v>546.29666666666662</v>
      </c>
      <c r="J428" t="s">
        <v>2200</v>
      </c>
      <c r="K428">
        <v>2</v>
      </c>
      <c r="L428" s="34">
        <f t="shared" si="51"/>
        <v>3.7878787878787879E-4</v>
      </c>
      <c r="M428">
        <v>12</v>
      </c>
      <c r="N428">
        <f t="shared" si="52"/>
        <v>4.5454545454545452E-3</v>
      </c>
      <c r="O428" s="71">
        <v>0.6</v>
      </c>
      <c r="P428" s="72">
        <f t="shared" si="48"/>
        <v>0.70316152070408311</v>
      </c>
      <c r="Q428">
        <f t="shared" si="46"/>
        <v>2.7272727272727271E-3</v>
      </c>
      <c r="R428" s="7">
        <f t="shared" si="49"/>
        <v>0.583624062184389</v>
      </c>
      <c r="S428" s="75">
        <f t="shared" si="50"/>
        <v>2.6528366462926774E-3</v>
      </c>
    </row>
    <row r="429" spans="1:19" x14ac:dyDescent="0.25">
      <c r="A429">
        <v>31611</v>
      </c>
      <c r="B429">
        <v>24649</v>
      </c>
      <c r="C429" t="s">
        <v>1486</v>
      </c>
      <c r="D429" t="s">
        <v>1643</v>
      </c>
      <c r="E429" t="s">
        <v>94</v>
      </c>
      <c r="F429">
        <v>65.8</v>
      </c>
      <c r="G429">
        <v>-286.37</v>
      </c>
      <c r="H429">
        <v>286.37</v>
      </c>
      <c r="I429" s="6">
        <f t="shared" si="47"/>
        <v>525.01166666666666</v>
      </c>
      <c r="J429" t="s">
        <v>2200</v>
      </c>
      <c r="K429">
        <v>26</v>
      </c>
      <c r="L429" s="34">
        <f t="shared" si="51"/>
        <v>4.9242424242424239E-3</v>
      </c>
      <c r="M429">
        <v>12</v>
      </c>
      <c r="N429">
        <f t="shared" si="52"/>
        <v>5.9090909090909083E-2</v>
      </c>
      <c r="O429" s="71">
        <v>0.49</v>
      </c>
      <c r="P429" s="72">
        <f t="shared" si="48"/>
        <v>0.57424857524166795</v>
      </c>
      <c r="Q429">
        <f t="shared" si="46"/>
        <v>2.8954545454545452E-2</v>
      </c>
      <c r="R429" s="7">
        <f t="shared" si="49"/>
        <v>0.47662631745058437</v>
      </c>
      <c r="S429" s="75">
        <f t="shared" si="50"/>
        <v>2.8164282394807255E-2</v>
      </c>
    </row>
    <row r="430" spans="1:19" x14ac:dyDescent="0.25">
      <c r="A430">
        <v>30319</v>
      </c>
      <c r="B430">
        <v>25280</v>
      </c>
      <c r="C430" t="s">
        <v>1533</v>
      </c>
      <c r="D430" t="s">
        <v>1619</v>
      </c>
      <c r="E430" t="s">
        <v>94</v>
      </c>
      <c r="F430">
        <v>65.8</v>
      </c>
      <c r="G430">
        <v>-446.77</v>
      </c>
      <c r="H430">
        <v>446.77</v>
      </c>
      <c r="I430" s="6">
        <f t="shared" si="47"/>
        <v>819.07833333333326</v>
      </c>
      <c r="J430" t="s">
        <v>2200</v>
      </c>
      <c r="K430">
        <v>25</v>
      </c>
      <c r="L430" s="34">
        <f t="shared" si="51"/>
        <v>4.734848484848485E-3</v>
      </c>
      <c r="M430">
        <v>12</v>
      </c>
      <c r="N430">
        <f t="shared" si="52"/>
        <v>5.6818181818181823E-2</v>
      </c>
      <c r="O430" s="71">
        <v>0.11</v>
      </c>
      <c r="P430" s="72">
        <f t="shared" si="48"/>
        <v>0.12891294546241525</v>
      </c>
      <c r="Q430">
        <f t="shared" si="46"/>
        <v>6.2500000000000003E-3</v>
      </c>
      <c r="R430" s="7">
        <f t="shared" si="49"/>
        <v>0.10699774473380465</v>
      </c>
      <c r="S430" s="75">
        <f t="shared" si="50"/>
        <v>6.0794173144207188E-3</v>
      </c>
    </row>
    <row r="431" spans="1:19" x14ac:dyDescent="0.25">
      <c r="A431">
        <v>63154</v>
      </c>
      <c r="B431">
        <v>25282</v>
      </c>
      <c r="C431" t="s">
        <v>1798</v>
      </c>
      <c r="D431" t="s">
        <v>1488</v>
      </c>
      <c r="E431" t="s">
        <v>94</v>
      </c>
      <c r="F431">
        <v>65.8</v>
      </c>
      <c r="G431">
        <v>-338.01</v>
      </c>
      <c r="H431">
        <v>338.01</v>
      </c>
      <c r="I431" s="6">
        <f t="shared" si="47"/>
        <v>619.68499999999995</v>
      </c>
      <c r="J431" t="s">
        <v>2196</v>
      </c>
      <c r="K431">
        <v>252</v>
      </c>
      <c r="L431" s="34">
        <f t="shared" si="51"/>
        <v>4.7727272727272729E-2</v>
      </c>
      <c r="M431">
        <v>12</v>
      </c>
      <c r="N431">
        <f t="shared" si="52"/>
        <v>0.57272727272727275</v>
      </c>
      <c r="O431" s="71">
        <v>0.33</v>
      </c>
      <c r="P431" s="72">
        <f t="shared" si="48"/>
        <v>0.38673883638724577</v>
      </c>
      <c r="Q431">
        <f t="shared" si="46"/>
        <v>0.18900000000000003</v>
      </c>
      <c r="R431" s="7">
        <f t="shared" si="49"/>
        <v>0.32099323420141396</v>
      </c>
      <c r="S431" s="75">
        <f t="shared" si="50"/>
        <v>0.18384157958808256</v>
      </c>
    </row>
    <row r="432" spans="1:19" x14ac:dyDescent="0.25">
      <c r="A432">
        <v>52462</v>
      </c>
      <c r="B432">
        <v>25637</v>
      </c>
      <c r="C432" t="s">
        <v>1475</v>
      </c>
      <c r="D432" t="s">
        <v>1950</v>
      </c>
      <c r="E432" t="s">
        <v>94</v>
      </c>
      <c r="F432">
        <v>65.8</v>
      </c>
      <c r="G432">
        <v>-110.2</v>
      </c>
      <c r="H432">
        <v>110.2</v>
      </c>
      <c r="I432" s="6">
        <f t="shared" si="47"/>
        <v>202.03333333333333</v>
      </c>
      <c r="J432" t="s">
        <v>2201</v>
      </c>
      <c r="K432">
        <v>132</v>
      </c>
      <c r="L432" s="34">
        <f t="shared" si="51"/>
        <v>2.5000000000000001E-2</v>
      </c>
      <c r="M432">
        <v>12</v>
      </c>
      <c r="N432">
        <f t="shared" si="52"/>
        <v>0.30000000000000004</v>
      </c>
      <c r="O432" s="71">
        <v>0.52</v>
      </c>
      <c r="P432" s="72">
        <f t="shared" si="48"/>
        <v>0.6094066512768721</v>
      </c>
      <c r="Q432">
        <f t="shared" si="46"/>
        <v>0.15600000000000003</v>
      </c>
      <c r="R432" s="7">
        <f t="shared" si="49"/>
        <v>0.50580752055980382</v>
      </c>
      <c r="S432" s="75">
        <f t="shared" si="50"/>
        <v>0.15174225616794118</v>
      </c>
    </row>
    <row r="433" spans="1:19" x14ac:dyDescent="0.25">
      <c r="A433">
        <v>18295</v>
      </c>
      <c r="B433">
        <v>26303</v>
      </c>
      <c r="C433" t="s">
        <v>1360</v>
      </c>
      <c r="D433" t="s">
        <v>1369</v>
      </c>
      <c r="E433" t="s">
        <v>94</v>
      </c>
      <c r="F433">
        <v>65.8</v>
      </c>
      <c r="G433">
        <v>-336.44</v>
      </c>
      <c r="H433">
        <v>336.44</v>
      </c>
      <c r="I433" s="6">
        <f t="shared" si="47"/>
        <v>616.80666666666662</v>
      </c>
      <c r="J433" t="s">
        <v>2200</v>
      </c>
      <c r="K433">
        <v>13</v>
      </c>
      <c r="L433" s="34">
        <f t="shared" si="51"/>
        <v>2.4621212121212119E-3</v>
      </c>
      <c r="M433">
        <v>12</v>
      </c>
      <c r="N433">
        <f t="shared" si="52"/>
        <v>2.9545454545454541E-2</v>
      </c>
      <c r="O433" s="71">
        <v>0.17</v>
      </c>
      <c r="P433" s="72">
        <f t="shared" si="48"/>
        <v>0.19922909753282358</v>
      </c>
      <c r="Q433">
        <f t="shared" si="46"/>
        <v>5.0227272727272725E-3</v>
      </c>
      <c r="R433" s="7">
        <f t="shared" si="49"/>
        <v>0.16536015095224357</v>
      </c>
      <c r="S433" s="75">
        <f t="shared" si="50"/>
        <v>4.8856408235890139E-3</v>
      </c>
    </row>
    <row r="434" spans="1:19" x14ac:dyDescent="0.25">
      <c r="A434">
        <v>36474</v>
      </c>
      <c r="B434">
        <v>27845</v>
      </c>
      <c r="C434" t="s">
        <v>1722</v>
      </c>
      <c r="D434" t="s">
        <v>1695</v>
      </c>
      <c r="E434" t="s">
        <v>94</v>
      </c>
      <c r="F434">
        <v>65.8</v>
      </c>
      <c r="G434">
        <v>-121.64</v>
      </c>
      <c r="H434">
        <v>121.64</v>
      </c>
      <c r="I434" s="6">
        <f t="shared" si="47"/>
        <v>223.00666666666666</v>
      </c>
      <c r="J434" t="s">
        <v>2200</v>
      </c>
      <c r="K434">
        <v>34</v>
      </c>
      <c r="L434" s="34">
        <f t="shared" si="51"/>
        <v>6.4393939393939392E-3</v>
      </c>
      <c r="M434">
        <v>12</v>
      </c>
      <c r="N434">
        <f t="shared" si="52"/>
        <v>7.7272727272727271E-2</v>
      </c>
      <c r="O434" s="71">
        <v>0.47</v>
      </c>
      <c r="P434" s="72">
        <f t="shared" si="48"/>
        <v>0.55080985788486514</v>
      </c>
      <c r="Q434">
        <f t="shared" si="46"/>
        <v>3.6318181818181812E-2</v>
      </c>
      <c r="R434" s="7">
        <f t="shared" si="49"/>
        <v>0.45717218204443805</v>
      </c>
      <c r="S434" s="75">
        <f t="shared" si="50"/>
        <v>3.5326941339797482E-2</v>
      </c>
    </row>
    <row r="435" spans="1:19" x14ac:dyDescent="0.25">
      <c r="A435">
        <v>14682</v>
      </c>
      <c r="B435">
        <v>28298</v>
      </c>
      <c r="C435" t="s">
        <v>1263</v>
      </c>
      <c r="D435" t="s">
        <v>1212</v>
      </c>
      <c r="E435" t="s">
        <v>94</v>
      </c>
      <c r="F435">
        <v>65.8</v>
      </c>
      <c r="G435">
        <v>326.93</v>
      </c>
      <c r="H435">
        <v>326.93</v>
      </c>
      <c r="I435" s="6">
        <f t="shared" si="47"/>
        <v>599.37166666666667</v>
      </c>
      <c r="J435" t="s">
        <v>2196</v>
      </c>
      <c r="K435">
        <v>10</v>
      </c>
      <c r="L435" s="34">
        <f t="shared" si="51"/>
        <v>1.893939393939394E-3</v>
      </c>
      <c r="M435">
        <v>12</v>
      </c>
      <c r="N435">
        <f t="shared" si="52"/>
        <v>2.2727272727272728E-2</v>
      </c>
      <c r="O435" s="71">
        <v>0.27</v>
      </c>
      <c r="P435" s="72">
        <f t="shared" si="48"/>
        <v>0.31642268431683745</v>
      </c>
      <c r="Q435">
        <f t="shared" si="46"/>
        <v>6.1363636363636368E-3</v>
      </c>
      <c r="R435" s="7">
        <f t="shared" si="49"/>
        <v>0.2626308279829751</v>
      </c>
      <c r="S435" s="75">
        <f t="shared" si="50"/>
        <v>5.968882454158525E-3</v>
      </c>
    </row>
    <row r="436" spans="1:19" x14ac:dyDescent="0.25">
      <c r="A436">
        <v>35794</v>
      </c>
      <c r="B436">
        <v>28866</v>
      </c>
      <c r="C436" t="s">
        <v>1713</v>
      </c>
      <c r="D436" t="s">
        <v>1714</v>
      </c>
      <c r="E436" t="s">
        <v>94</v>
      </c>
      <c r="F436">
        <v>65.8</v>
      </c>
      <c r="G436">
        <v>-458.73</v>
      </c>
      <c r="H436">
        <v>458.73</v>
      </c>
      <c r="I436" s="6">
        <f t="shared" si="47"/>
        <v>841.005</v>
      </c>
      <c r="J436" t="s">
        <v>2196</v>
      </c>
      <c r="K436">
        <v>33</v>
      </c>
      <c r="L436" s="34">
        <f t="shared" si="51"/>
        <v>6.2500000000000003E-3</v>
      </c>
      <c r="M436">
        <v>12</v>
      </c>
      <c r="N436">
        <f t="shared" si="52"/>
        <v>7.5000000000000011E-2</v>
      </c>
      <c r="O436" s="71">
        <v>0.46</v>
      </c>
      <c r="P436" s="72">
        <f t="shared" si="48"/>
        <v>0.53909049920646379</v>
      </c>
      <c r="Q436">
        <f t="shared" si="46"/>
        <v>3.450000000000001E-2</v>
      </c>
      <c r="R436" s="7">
        <f t="shared" si="49"/>
        <v>0.44744511434136491</v>
      </c>
      <c r="S436" s="75">
        <f t="shared" si="50"/>
        <v>3.3558383575602375E-2</v>
      </c>
    </row>
    <row r="437" spans="1:19" x14ac:dyDescent="0.25">
      <c r="A437">
        <v>32031</v>
      </c>
      <c r="B437">
        <v>29376</v>
      </c>
      <c r="C437" t="s">
        <v>1650</v>
      </c>
      <c r="D437" t="s">
        <v>1524</v>
      </c>
      <c r="E437" t="s">
        <v>94</v>
      </c>
      <c r="F437">
        <v>65.8</v>
      </c>
      <c r="G437">
        <v>-318.39999999999998</v>
      </c>
      <c r="H437">
        <v>318.39999999999998</v>
      </c>
      <c r="I437" s="6">
        <f t="shared" si="47"/>
        <v>583.73333333333323</v>
      </c>
      <c r="J437" t="s">
        <v>2196</v>
      </c>
      <c r="K437">
        <v>27</v>
      </c>
      <c r="L437" s="34">
        <f t="shared" si="51"/>
        <v>5.1136363636363636E-3</v>
      </c>
      <c r="M437">
        <v>12</v>
      </c>
      <c r="N437">
        <f t="shared" si="52"/>
        <v>6.1363636363636363E-2</v>
      </c>
      <c r="O437" s="71">
        <v>0.31</v>
      </c>
      <c r="P437" s="72">
        <f t="shared" si="48"/>
        <v>0.36330011903044296</v>
      </c>
      <c r="Q437">
        <f t="shared" si="46"/>
        <v>1.9022727272727271E-2</v>
      </c>
      <c r="R437" s="7">
        <f t="shared" si="49"/>
        <v>0.30153909879526763</v>
      </c>
      <c r="S437" s="75">
        <f t="shared" si="50"/>
        <v>1.8503535607891423E-2</v>
      </c>
    </row>
    <row r="438" spans="1:19" x14ac:dyDescent="0.25">
      <c r="A438">
        <v>66927</v>
      </c>
      <c r="B438">
        <v>29377</v>
      </c>
      <c r="C438" t="s">
        <v>2053</v>
      </c>
      <c r="D438" t="s">
        <v>1490</v>
      </c>
      <c r="E438" t="s">
        <v>94</v>
      </c>
      <c r="F438">
        <v>65.8</v>
      </c>
      <c r="G438">
        <v>-286.33999999999997</v>
      </c>
      <c r="H438">
        <v>286.33999999999997</v>
      </c>
      <c r="I438" s="6">
        <f t="shared" si="47"/>
        <v>524.95666666666659</v>
      </c>
      <c r="J438" t="s">
        <v>2196</v>
      </c>
      <c r="K438">
        <v>356</v>
      </c>
      <c r="L438" s="34">
        <f t="shared" si="51"/>
        <v>6.7424242424242428E-2</v>
      </c>
      <c r="M438">
        <v>12</v>
      </c>
      <c r="N438">
        <f t="shared" si="52"/>
        <v>0.80909090909090908</v>
      </c>
      <c r="O438" s="71">
        <v>0.31</v>
      </c>
      <c r="P438" s="72">
        <f t="shared" si="48"/>
        <v>0.36330011903044296</v>
      </c>
      <c r="Q438">
        <f t="shared" si="46"/>
        <v>0.25081818181818183</v>
      </c>
      <c r="R438" s="7">
        <f t="shared" si="49"/>
        <v>0.30153909879526763</v>
      </c>
      <c r="S438" s="75">
        <f t="shared" si="50"/>
        <v>0.24397254357071654</v>
      </c>
    </row>
    <row r="439" spans="1:19" x14ac:dyDescent="0.25">
      <c r="A439">
        <v>61399</v>
      </c>
      <c r="B439">
        <v>29821</v>
      </c>
      <c r="C439" t="s">
        <v>1720</v>
      </c>
      <c r="D439" t="s">
        <v>1059</v>
      </c>
      <c r="E439" t="s">
        <v>94</v>
      </c>
      <c r="F439">
        <v>65.8</v>
      </c>
      <c r="G439">
        <v>-363.24</v>
      </c>
      <c r="H439">
        <v>363.24</v>
      </c>
      <c r="I439" s="6">
        <f t="shared" si="47"/>
        <v>665.93999999999994</v>
      </c>
      <c r="J439" t="s">
        <v>2200</v>
      </c>
      <c r="K439">
        <v>230</v>
      </c>
      <c r="L439" s="34">
        <f t="shared" si="51"/>
        <v>4.3560606060606064E-2</v>
      </c>
      <c r="M439">
        <v>12</v>
      </c>
      <c r="N439">
        <f t="shared" si="52"/>
        <v>0.52272727272727271</v>
      </c>
      <c r="O439" s="71">
        <v>0.2</v>
      </c>
      <c r="P439" s="72">
        <f t="shared" si="48"/>
        <v>0.23438717356802774</v>
      </c>
      <c r="Q439">
        <f t="shared" si="46"/>
        <v>0.10454545454545455</v>
      </c>
      <c r="R439" s="7">
        <f t="shared" si="49"/>
        <v>0.19454135406146303</v>
      </c>
      <c r="S439" s="75">
        <f t="shared" si="50"/>
        <v>0.10169207144121931</v>
      </c>
    </row>
    <row r="440" spans="1:19" x14ac:dyDescent="0.25">
      <c r="A440">
        <v>59604</v>
      </c>
      <c r="B440">
        <v>30115</v>
      </c>
      <c r="C440" t="s">
        <v>877</v>
      </c>
      <c r="D440" t="s">
        <v>1424</v>
      </c>
      <c r="E440" t="s">
        <v>94</v>
      </c>
      <c r="F440">
        <v>65.8</v>
      </c>
      <c r="G440">
        <v>-416.52</v>
      </c>
      <c r="H440">
        <v>416.52</v>
      </c>
      <c r="I440" s="6">
        <f t="shared" si="47"/>
        <v>763.61999999999989</v>
      </c>
      <c r="J440" t="s">
        <v>2200</v>
      </c>
      <c r="K440">
        <v>210</v>
      </c>
      <c r="L440" s="34">
        <f t="shared" si="51"/>
        <v>3.9772727272727272E-2</v>
      </c>
      <c r="M440">
        <v>12</v>
      </c>
      <c r="N440">
        <f t="shared" si="52"/>
        <v>0.47727272727272729</v>
      </c>
      <c r="O440" s="71">
        <v>0.12</v>
      </c>
      <c r="P440" s="72">
        <f t="shared" si="48"/>
        <v>0.14063230414081662</v>
      </c>
      <c r="Q440">
        <f t="shared" si="46"/>
        <v>5.7272727272727274E-2</v>
      </c>
      <c r="R440" s="7">
        <f t="shared" si="49"/>
        <v>0.1167248124368778</v>
      </c>
      <c r="S440" s="75">
        <f t="shared" si="50"/>
        <v>5.570956957214622E-2</v>
      </c>
    </row>
    <row r="441" spans="1:19" x14ac:dyDescent="0.25">
      <c r="A441">
        <v>21004</v>
      </c>
      <c r="B441">
        <v>30258</v>
      </c>
      <c r="C441" t="s">
        <v>1435</v>
      </c>
      <c r="D441" t="s">
        <v>1436</v>
      </c>
      <c r="E441" t="s">
        <v>94</v>
      </c>
      <c r="F441">
        <v>65.8</v>
      </c>
      <c r="G441">
        <v>-331.27</v>
      </c>
      <c r="H441">
        <v>331.27</v>
      </c>
      <c r="I441" s="6">
        <f t="shared" si="47"/>
        <v>607.32833333333326</v>
      </c>
      <c r="J441" t="s">
        <v>2200</v>
      </c>
      <c r="K441">
        <v>15</v>
      </c>
      <c r="L441" s="34">
        <f t="shared" si="51"/>
        <v>2.840909090909091E-3</v>
      </c>
      <c r="M441">
        <v>12</v>
      </c>
      <c r="N441">
        <f t="shared" si="52"/>
        <v>3.4090909090909088E-2</v>
      </c>
      <c r="O441" s="71">
        <v>0.17</v>
      </c>
      <c r="P441" s="72">
        <f t="shared" si="48"/>
        <v>0.19922909753282358</v>
      </c>
      <c r="Q441">
        <f t="shared" si="46"/>
        <v>5.7954545454545455E-3</v>
      </c>
      <c r="R441" s="7">
        <f t="shared" si="49"/>
        <v>0.16536015095224357</v>
      </c>
      <c r="S441" s="75">
        <f t="shared" si="50"/>
        <v>5.6372778733719394E-3</v>
      </c>
    </row>
    <row r="442" spans="1:19" x14ac:dyDescent="0.25">
      <c r="A442">
        <v>67984</v>
      </c>
      <c r="B442">
        <v>30679</v>
      </c>
      <c r="C442" t="s">
        <v>2020</v>
      </c>
      <c r="D442" t="s">
        <v>1384</v>
      </c>
      <c r="E442" t="s">
        <v>94</v>
      </c>
      <c r="F442">
        <v>65.8</v>
      </c>
      <c r="G442">
        <v>-312.13</v>
      </c>
      <c r="H442">
        <v>312.13</v>
      </c>
      <c r="I442" s="6">
        <f t="shared" si="47"/>
        <v>572.23833333333334</v>
      </c>
      <c r="J442" t="s">
        <v>2200</v>
      </c>
      <c r="K442">
        <v>404</v>
      </c>
      <c r="L442" s="34">
        <f t="shared" si="51"/>
        <v>7.6515151515151508E-2</v>
      </c>
      <c r="M442">
        <v>12</v>
      </c>
      <c r="N442">
        <f t="shared" si="52"/>
        <v>0.9181818181818181</v>
      </c>
      <c r="O442" s="71">
        <v>0.16</v>
      </c>
      <c r="P442" s="72">
        <f t="shared" si="48"/>
        <v>0.18750973885442218</v>
      </c>
      <c r="Q442">
        <f t="shared" si="46"/>
        <v>0.14690909090909091</v>
      </c>
      <c r="R442" s="7">
        <f t="shared" si="49"/>
        <v>0.15563308324917041</v>
      </c>
      <c r="S442" s="75">
        <f t="shared" si="50"/>
        <v>0.14289946734696554</v>
      </c>
    </row>
    <row r="443" spans="1:19" x14ac:dyDescent="0.25">
      <c r="A443">
        <v>7871</v>
      </c>
      <c r="B443">
        <v>31603</v>
      </c>
      <c r="C443" t="s">
        <v>946</v>
      </c>
      <c r="D443" t="s">
        <v>1034</v>
      </c>
      <c r="E443" t="s">
        <v>94</v>
      </c>
      <c r="F443">
        <v>65.8</v>
      </c>
      <c r="G443">
        <v>-388.49</v>
      </c>
      <c r="H443">
        <v>388.49</v>
      </c>
      <c r="I443" s="6">
        <f t="shared" si="47"/>
        <v>712.23166666666668</v>
      </c>
      <c r="J443" t="s">
        <v>2200</v>
      </c>
      <c r="K443">
        <v>5</v>
      </c>
      <c r="L443" s="34">
        <f t="shared" si="51"/>
        <v>9.46969696969697E-4</v>
      </c>
      <c r="M443">
        <v>12</v>
      </c>
      <c r="N443">
        <f t="shared" si="52"/>
        <v>1.1363636363636364E-2</v>
      </c>
      <c r="O443" s="71">
        <v>0.13</v>
      </c>
      <c r="P443" s="72">
        <f t="shared" si="48"/>
        <v>0.15235166281921803</v>
      </c>
      <c r="Q443">
        <f t="shared" si="46"/>
        <v>1.4772727272727275E-3</v>
      </c>
      <c r="R443" s="7">
        <f t="shared" si="49"/>
        <v>0.12645188013995096</v>
      </c>
      <c r="S443" s="75">
        <f t="shared" si="50"/>
        <v>1.4369531834085337E-3</v>
      </c>
    </row>
    <row r="444" spans="1:19" x14ac:dyDescent="0.25">
      <c r="A444">
        <v>59047</v>
      </c>
      <c r="B444">
        <v>31644</v>
      </c>
      <c r="C444" t="s">
        <v>1385</v>
      </c>
      <c r="D444" t="s">
        <v>1375</v>
      </c>
      <c r="E444" t="s">
        <v>94</v>
      </c>
      <c r="F444">
        <v>65.8</v>
      </c>
      <c r="G444">
        <v>-364.36</v>
      </c>
      <c r="H444">
        <v>364.36</v>
      </c>
      <c r="I444" s="6">
        <f t="shared" si="47"/>
        <v>667.99333333333334</v>
      </c>
      <c r="J444" t="s">
        <v>2200</v>
      </c>
      <c r="K444">
        <v>203</v>
      </c>
      <c r="L444" s="34">
        <f t="shared" si="51"/>
        <v>3.8446969696969695E-2</v>
      </c>
      <c r="M444">
        <v>12</v>
      </c>
      <c r="N444">
        <f t="shared" si="52"/>
        <v>0.46136363636363631</v>
      </c>
      <c r="O444" s="71">
        <v>0.17</v>
      </c>
      <c r="P444" s="72">
        <f t="shared" si="48"/>
        <v>0.19922909753282358</v>
      </c>
      <c r="Q444">
        <f t="shared" si="46"/>
        <v>7.8431818181818172E-2</v>
      </c>
      <c r="R444" s="7">
        <f t="shared" si="49"/>
        <v>0.16536015095224357</v>
      </c>
      <c r="S444" s="75">
        <f t="shared" si="50"/>
        <v>7.6291160552966919E-2</v>
      </c>
    </row>
    <row r="445" spans="1:19" x14ac:dyDescent="0.25">
      <c r="A445">
        <v>20770</v>
      </c>
      <c r="B445">
        <v>31647</v>
      </c>
      <c r="C445" t="s">
        <v>1430</v>
      </c>
      <c r="D445" t="s">
        <v>1079</v>
      </c>
      <c r="E445" t="s">
        <v>94</v>
      </c>
      <c r="F445">
        <v>65.8</v>
      </c>
      <c r="G445">
        <v>-310.41000000000003</v>
      </c>
      <c r="H445">
        <v>310.41000000000003</v>
      </c>
      <c r="I445" s="6">
        <f t="shared" si="47"/>
        <v>569.08500000000004</v>
      </c>
      <c r="J445" t="s">
        <v>2200</v>
      </c>
      <c r="K445">
        <v>14</v>
      </c>
      <c r="L445" s="34">
        <f t="shared" si="51"/>
        <v>2.6515151515151517E-3</v>
      </c>
      <c r="M445">
        <v>12</v>
      </c>
      <c r="N445">
        <f t="shared" si="52"/>
        <v>3.1818181818181822E-2</v>
      </c>
      <c r="O445" s="71">
        <v>0.46</v>
      </c>
      <c r="P445" s="72">
        <f t="shared" si="48"/>
        <v>0.53909049920646379</v>
      </c>
      <c r="Q445">
        <f t="shared" si="46"/>
        <v>1.4636363636363638E-2</v>
      </c>
      <c r="R445" s="7">
        <f t="shared" si="49"/>
        <v>0.44744511434136491</v>
      </c>
      <c r="S445" s="75">
        <f t="shared" si="50"/>
        <v>1.4236890001770704E-2</v>
      </c>
    </row>
    <row r="446" spans="1:19" x14ac:dyDescent="0.25">
      <c r="A446">
        <v>27520</v>
      </c>
      <c r="B446">
        <v>31687</v>
      </c>
      <c r="C446" t="s">
        <v>1147</v>
      </c>
      <c r="D446" t="s">
        <v>1472</v>
      </c>
      <c r="E446" t="s">
        <v>94</v>
      </c>
      <c r="F446">
        <v>65.8</v>
      </c>
      <c r="G446">
        <v>-734.92</v>
      </c>
      <c r="H446">
        <v>734.92</v>
      </c>
      <c r="I446" s="6">
        <f t="shared" si="47"/>
        <v>1347.3533333333332</v>
      </c>
      <c r="J446" t="s">
        <v>2196</v>
      </c>
      <c r="K446">
        <v>20</v>
      </c>
      <c r="L446" s="34">
        <f t="shared" si="51"/>
        <v>3.787878787878788E-3</v>
      </c>
      <c r="M446">
        <v>12</v>
      </c>
      <c r="N446">
        <f t="shared" si="52"/>
        <v>4.5454545454545456E-2</v>
      </c>
      <c r="O446" s="71">
        <v>0.46</v>
      </c>
      <c r="P446" s="72">
        <f t="shared" si="48"/>
        <v>0.53909049920646379</v>
      </c>
      <c r="Q446">
        <f t="shared" si="46"/>
        <v>2.0909090909090912E-2</v>
      </c>
      <c r="R446" s="7">
        <f t="shared" si="49"/>
        <v>0.44744511434136491</v>
      </c>
      <c r="S446" s="75">
        <f t="shared" si="50"/>
        <v>2.0338414288243862E-2</v>
      </c>
    </row>
    <row r="447" spans="1:19" x14ac:dyDescent="0.25">
      <c r="A447">
        <v>38988</v>
      </c>
      <c r="B447">
        <v>32490</v>
      </c>
      <c r="C447" t="s">
        <v>820</v>
      </c>
      <c r="D447" t="s">
        <v>1761</v>
      </c>
      <c r="E447" t="s">
        <v>94</v>
      </c>
      <c r="F447">
        <v>65.8</v>
      </c>
      <c r="G447">
        <v>-395.97</v>
      </c>
      <c r="H447">
        <v>395.97</v>
      </c>
      <c r="I447" s="6">
        <f t="shared" si="47"/>
        <v>725.94500000000005</v>
      </c>
      <c r="J447" t="s">
        <v>2200</v>
      </c>
      <c r="K447">
        <v>40</v>
      </c>
      <c r="L447" s="34">
        <f t="shared" si="51"/>
        <v>7.575757575757576E-3</v>
      </c>
      <c r="M447">
        <v>12</v>
      </c>
      <c r="N447">
        <f t="shared" si="52"/>
        <v>9.0909090909090912E-2</v>
      </c>
      <c r="O447" s="71">
        <v>0.45</v>
      </c>
      <c r="P447" s="72">
        <f t="shared" si="48"/>
        <v>0.52737114052806233</v>
      </c>
      <c r="Q447">
        <f t="shared" si="46"/>
        <v>4.0909090909090909E-2</v>
      </c>
      <c r="R447" s="7">
        <f t="shared" si="49"/>
        <v>0.43771804663829172</v>
      </c>
      <c r="S447" s="75">
        <f t="shared" si="50"/>
        <v>3.979254969439016E-2</v>
      </c>
    </row>
    <row r="448" spans="1:19" x14ac:dyDescent="0.25">
      <c r="A448">
        <v>1356</v>
      </c>
      <c r="B448">
        <v>33771</v>
      </c>
      <c r="C448" t="s">
        <v>823</v>
      </c>
      <c r="D448" t="s">
        <v>824</v>
      </c>
      <c r="F448">
        <v>65.8</v>
      </c>
      <c r="G448">
        <v>-206.27</v>
      </c>
      <c r="H448">
        <v>206.27</v>
      </c>
      <c r="I448" s="6">
        <f t="shared" si="47"/>
        <v>378.16166666666669</v>
      </c>
      <c r="J448" t="s">
        <v>2196</v>
      </c>
      <c r="K448">
        <v>1</v>
      </c>
      <c r="L448" s="34">
        <f t="shared" si="51"/>
        <v>1.8939393939393939E-4</v>
      </c>
      <c r="M448">
        <v>12</v>
      </c>
      <c r="N448">
        <f t="shared" si="52"/>
        <v>2.2727272727272726E-3</v>
      </c>
      <c r="O448" s="71">
        <v>0.56000000000000005</v>
      </c>
      <c r="P448" s="72">
        <f t="shared" si="48"/>
        <v>0.65628408599047772</v>
      </c>
      <c r="Q448">
        <f t="shared" si="46"/>
        <v>1.2727272727272728E-3</v>
      </c>
      <c r="R448" s="7">
        <f t="shared" si="49"/>
        <v>0.54471579137209647</v>
      </c>
      <c r="S448" s="75">
        <f t="shared" si="50"/>
        <v>1.2379904349365829E-3</v>
      </c>
    </row>
    <row r="449" spans="1:19" x14ac:dyDescent="0.25">
      <c r="A449">
        <v>58505</v>
      </c>
      <c r="B449">
        <v>33931</v>
      </c>
      <c r="C449" t="s">
        <v>1459</v>
      </c>
      <c r="D449" t="s">
        <v>1522</v>
      </c>
      <c r="E449" t="s">
        <v>94</v>
      </c>
      <c r="F449">
        <v>65.8</v>
      </c>
      <c r="G449">
        <v>366.74</v>
      </c>
      <c r="H449">
        <v>366.74</v>
      </c>
      <c r="I449" s="6">
        <f t="shared" si="47"/>
        <v>672.35666666666668</v>
      </c>
      <c r="J449" t="s">
        <v>2200</v>
      </c>
      <c r="K449">
        <v>198</v>
      </c>
      <c r="L449" s="34">
        <f t="shared" si="51"/>
        <v>3.7499999999999999E-2</v>
      </c>
      <c r="M449">
        <v>12</v>
      </c>
      <c r="N449">
        <f t="shared" si="52"/>
        <v>0.44999999999999996</v>
      </c>
      <c r="O449" s="71">
        <v>0.17</v>
      </c>
      <c r="P449" s="72">
        <f t="shared" si="48"/>
        <v>0.19922909753282358</v>
      </c>
      <c r="Q449">
        <f t="shared" si="46"/>
        <v>7.6499999999999999E-2</v>
      </c>
      <c r="R449" s="7">
        <f t="shared" si="49"/>
        <v>0.16536015095224357</v>
      </c>
      <c r="S449" s="75">
        <f t="shared" si="50"/>
        <v>7.4412067928509601E-2</v>
      </c>
    </row>
    <row r="450" spans="1:19" x14ac:dyDescent="0.25">
      <c r="A450">
        <v>63048</v>
      </c>
      <c r="B450">
        <v>34496</v>
      </c>
      <c r="C450" t="s">
        <v>1488</v>
      </c>
      <c r="D450" t="s">
        <v>1863</v>
      </c>
      <c r="E450" t="s">
        <v>94</v>
      </c>
      <c r="F450">
        <v>65.8</v>
      </c>
      <c r="G450">
        <v>-317.39999999999998</v>
      </c>
      <c r="H450">
        <v>317.39999999999998</v>
      </c>
      <c r="I450" s="6">
        <f t="shared" si="47"/>
        <v>581.9</v>
      </c>
      <c r="J450" t="s">
        <v>2196</v>
      </c>
      <c r="K450">
        <v>250</v>
      </c>
      <c r="L450" s="34">
        <f t="shared" si="51"/>
        <v>4.7348484848484848E-2</v>
      </c>
      <c r="M450">
        <v>12</v>
      </c>
      <c r="N450">
        <f t="shared" si="52"/>
        <v>0.56818181818181812</v>
      </c>
      <c r="O450" s="71">
        <v>0.32</v>
      </c>
      <c r="P450" s="72">
        <f t="shared" si="48"/>
        <v>0.37501947770884436</v>
      </c>
      <c r="Q450">
        <f t="shared" ref="Q450:Q500" si="53">N450*O450</f>
        <v>0.1818181818181818</v>
      </c>
      <c r="R450" s="7">
        <f t="shared" si="49"/>
        <v>0.31126616649834082</v>
      </c>
      <c r="S450" s="75">
        <f t="shared" si="50"/>
        <v>0.17685577641951181</v>
      </c>
    </row>
    <row r="451" spans="1:19" x14ac:dyDescent="0.25">
      <c r="A451">
        <v>53251</v>
      </c>
      <c r="B451">
        <v>34587</v>
      </c>
      <c r="C451" t="s">
        <v>1230</v>
      </c>
      <c r="D451" t="s">
        <v>1857</v>
      </c>
      <c r="E451" t="s">
        <v>94</v>
      </c>
      <c r="F451">
        <v>65.8</v>
      </c>
      <c r="G451">
        <v>-458.12</v>
      </c>
      <c r="H451">
        <v>458.12</v>
      </c>
      <c r="I451" s="6">
        <f t="shared" ref="I451:I500" si="54">H451*(110/60)</f>
        <v>839.88666666666666</v>
      </c>
      <c r="J451" t="s">
        <v>2196</v>
      </c>
      <c r="K451">
        <v>140</v>
      </c>
      <c r="L451" s="34">
        <f t="shared" si="51"/>
        <v>2.6515151515151516E-2</v>
      </c>
      <c r="M451">
        <v>12</v>
      </c>
      <c r="N451">
        <f t="shared" si="52"/>
        <v>0.31818181818181818</v>
      </c>
      <c r="O451" s="71">
        <v>0.46</v>
      </c>
      <c r="P451" s="72">
        <f t="shared" ref="P451:P500" si="55">O451*(1299.63/1108.96)</f>
        <v>0.53909049920646379</v>
      </c>
      <c r="Q451">
        <f t="shared" si="53"/>
        <v>0.14636363636363636</v>
      </c>
      <c r="R451" s="7">
        <f t="shared" ref="R451:R500" si="56">P451*0.83</f>
        <v>0.44744511434136491</v>
      </c>
      <c r="S451" s="75">
        <f t="shared" ref="S451:S500" si="57">N451*R451</f>
        <v>0.14236890001770702</v>
      </c>
    </row>
    <row r="452" spans="1:19" x14ac:dyDescent="0.25">
      <c r="A452">
        <v>62652</v>
      </c>
      <c r="B452">
        <v>35623</v>
      </c>
      <c r="C452" t="s">
        <v>1768</v>
      </c>
      <c r="D452" t="s">
        <v>2020</v>
      </c>
      <c r="E452" t="s">
        <v>94</v>
      </c>
      <c r="F452">
        <v>65.8</v>
      </c>
      <c r="G452">
        <v>-309.97000000000003</v>
      </c>
      <c r="H452">
        <v>309.97000000000003</v>
      </c>
      <c r="I452" s="6">
        <f t="shared" si="54"/>
        <v>568.27833333333331</v>
      </c>
      <c r="J452" t="s">
        <v>2200</v>
      </c>
      <c r="K452">
        <v>246</v>
      </c>
      <c r="L452" s="34">
        <f t="shared" si="51"/>
        <v>4.6590909090909093E-2</v>
      </c>
      <c r="M452">
        <v>12</v>
      </c>
      <c r="N452">
        <f t="shared" si="52"/>
        <v>0.55909090909090908</v>
      </c>
      <c r="O452" s="71">
        <v>0.16</v>
      </c>
      <c r="P452" s="72">
        <f t="shared" si="55"/>
        <v>0.18750973885442218</v>
      </c>
      <c r="Q452">
        <f t="shared" si="53"/>
        <v>8.9454545454545453E-2</v>
      </c>
      <c r="R452" s="7">
        <f t="shared" si="56"/>
        <v>0.15563308324917041</v>
      </c>
      <c r="S452" s="75">
        <f t="shared" si="57"/>
        <v>8.701304199839982E-2</v>
      </c>
    </row>
    <row r="453" spans="1:19" x14ac:dyDescent="0.25">
      <c r="A453">
        <v>64337</v>
      </c>
      <c r="B453">
        <v>35636</v>
      </c>
      <c r="C453" t="s">
        <v>1709</v>
      </c>
      <c r="D453" t="s">
        <v>2032</v>
      </c>
      <c r="E453" t="s">
        <v>94</v>
      </c>
      <c r="F453">
        <v>65.8</v>
      </c>
      <c r="G453">
        <v>-406.01</v>
      </c>
      <c r="H453">
        <v>406.01</v>
      </c>
      <c r="I453" s="6">
        <f t="shared" si="54"/>
        <v>744.35166666666657</v>
      </c>
      <c r="J453" t="s">
        <v>2200</v>
      </c>
      <c r="K453">
        <v>275</v>
      </c>
      <c r="L453" s="34">
        <f t="shared" si="51"/>
        <v>5.2083333333333336E-2</v>
      </c>
      <c r="M453">
        <v>12</v>
      </c>
      <c r="N453">
        <f t="shared" si="52"/>
        <v>0.625</v>
      </c>
      <c r="O453" s="71">
        <v>0.44</v>
      </c>
      <c r="P453" s="72">
        <f t="shared" si="55"/>
        <v>0.51565178184966098</v>
      </c>
      <c r="Q453">
        <f t="shared" si="53"/>
        <v>0.27500000000000002</v>
      </c>
      <c r="R453" s="7">
        <f t="shared" si="56"/>
        <v>0.42799097893521859</v>
      </c>
      <c r="S453" s="75">
        <f t="shared" si="57"/>
        <v>0.26749436183451164</v>
      </c>
    </row>
    <row r="454" spans="1:19" x14ac:dyDescent="0.25">
      <c r="A454">
        <v>60574</v>
      </c>
      <c r="B454">
        <v>35797</v>
      </c>
      <c r="C454" t="s">
        <v>1449</v>
      </c>
      <c r="D454" t="s">
        <v>1761</v>
      </c>
      <c r="E454" t="s">
        <v>94</v>
      </c>
      <c r="F454">
        <v>65.8</v>
      </c>
      <c r="G454">
        <v>396.28</v>
      </c>
      <c r="H454">
        <v>396.28</v>
      </c>
      <c r="I454" s="6">
        <f t="shared" si="54"/>
        <v>726.51333333333321</v>
      </c>
      <c r="J454" t="s">
        <v>2200</v>
      </c>
      <c r="K454">
        <v>221</v>
      </c>
      <c r="L454" s="34">
        <f t="shared" si="51"/>
        <v>4.1856060606060605E-2</v>
      </c>
      <c r="M454">
        <v>12</v>
      </c>
      <c r="N454">
        <f t="shared" si="52"/>
        <v>0.5022727272727272</v>
      </c>
      <c r="O454" s="71">
        <v>0.45</v>
      </c>
      <c r="P454" s="72">
        <f t="shared" si="55"/>
        <v>0.52737114052806233</v>
      </c>
      <c r="Q454">
        <f t="shared" si="53"/>
        <v>0.22602272727272724</v>
      </c>
      <c r="R454" s="7">
        <f t="shared" si="56"/>
        <v>0.43771804663829172</v>
      </c>
      <c r="S454" s="75">
        <f t="shared" si="57"/>
        <v>0.21985383706150557</v>
      </c>
    </row>
    <row r="455" spans="1:19" x14ac:dyDescent="0.25">
      <c r="A455">
        <v>7899</v>
      </c>
      <c r="B455">
        <v>37184</v>
      </c>
      <c r="C455" t="s">
        <v>1035</v>
      </c>
      <c r="D455" t="s">
        <v>287</v>
      </c>
      <c r="E455" t="s">
        <v>94</v>
      </c>
      <c r="F455">
        <v>65.8</v>
      </c>
      <c r="G455">
        <v>322.33999999999997</v>
      </c>
      <c r="H455">
        <v>322.33999999999997</v>
      </c>
      <c r="I455" s="6">
        <f t="shared" si="54"/>
        <v>590.95666666666659</v>
      </c>
      <c r="J455" t="s">
        <v>2196</v>
      </c>
      <c r="K455">
        <v>5</v>
      </c>
      <c r="L455" s="34">
        <f t="shared" si="51"/>
        <v>9.46969696969697E-4</v>
      </c>
      <c r="M455">
        <v>12</v>
      </c>
      <c r="N455">
        <f t="shared" si="52"/>
        <v>1.1363636363636364E-2</v>
      </c>
      <c r="O455" s="71">
        <v>0.38</v>
      </c>
      <c r="P455" s="72">
        <f t="shared" si="55"/>
        <v>0.44533562977925267</v>
      </c>
      <c r="Q455">
        <f t="shared" si="53"/>
        <v>4.3181818181818182E-3</v>
      </c>
      <c r="R455" s="7">
        <f t="shared" si="56"/>
        <v>0.36962857271677968</v>
      </c>
      <c r="S455" s="75">
        <f t="shared" si="57"/>
        <v>4.2003246899634059E-3</v>
      </c>
    </row>
    <row r="456" spans="1:19" x14ac:dyDescent="0.25">
      <c r="A456">
        <v>29906</v>
      </c>
      <c r="B456">
        <v>37187</v>
      </c>
      <c r="C456" t="s">
        <v>1375</v>
      </c>
      <c r="D456" t="s">
        <v>1611</v>
      </c>
      <c r="E456" t="s">
        <v>94</v>
      </c>
      <c r="F456">
        <v>65.8</v>
      </c>
      <c r="G456">
        <v>-387.49</v>
      </c>
      <c r="H456">
        <v>387.49</v>
      </c>
      <c r="I456" s="6">
        <f t="shared" si="54"/>
        <v>710.39833333333331</v>
      </c>
      <c r="J456" t="s">
        <v>2200</v>
      </c>
      <c r="K456">
        <v>24</v>
      </c>
      <c r="L456" s="34">
        <f t="shared" si="51"/>
        <v>4.5454545454545452E-3</v>
      </c>
      <c r="M456">
        <v>12</v>
      </c>
      <c r="N456">
        <f t="shared" si="52"/>
        <v>5.4545454545454543E-2</v>
      </c>
      <c r="O456" s="71">
        <v>0.16</v>
      </c>
      <c r="P456" s="72">
        <f t="shared" si="55"/>
        <v>0.18750973885442218</v>
      </c>
      <c r="Q456">
        <f t="shared" si="53"/>
        <v>8.7272727272727276E-3</v>
      </c>
      <c r="R456" s="7">
        <f t="shared" si="56"/>
        <v>0.15563308324917041</v>
      </c>
      <c r="S456" s="75">
        <f t="shared" si="57"/>
        <v>8.4890772681365679E-3</v>
      </c>
    </row>
    <row r="457" spans="1:19" x14ac:dyDescent="0.25">
      <c r="A457">
        <v>45136</v>
      </c>
      <c r="B457">
        <v>37253</v>
      </c>
      <c r="C457" t="s">
        <v>1864</v>
      </c>
      <c r="D457" t="s">
        <v>1865</v>
      </c>
      <c r="E457" t="s">
        <v>94</v>
      </c>
      <c r="F457">
        <v>65.8</v>
      </c>
      <c r="G457">
        <v>-332.51</v>
      </c>
      <c r="H457">
        <v>332.51</v>
      </c>
      <c r="I457" s="6">
        <f t="shared" si="54"/>
        <v>609.60166666666657</v>
      </c>
      <c r="J457" t="s">
        <v>2200</v>
      </c>
      <c r="K457">
        <v>72</v>
      </c>
      <c r="L457" s="34">
        <f t="shared" si="51"/>
        <v>1.3636363636363636E-2</v>
      </c>
      <c r="M457">
        <v>12</v>
      </c>
      <c r="N457">
        <f t="shared" si="52"/>
        <v>0.16363636363636364</v>
      </c>
      <c r="O457" s="71">
        <v>0.17</v>
      </c>
      <c r="P457" s="72">
        <f t="shared" si="55"/>
        <v>0.19922909753282358</v>
      </c>
      <c r="Q457">
        <f t="shared" si="53"/>
        <v>2.7818181818181818E-2</v>
      </c>
      <c r="R457" s="7">
        <f t="shared" si="56"/>
        <v>0.16536015095224357</v>
      </c>
      <c r="S457" s="75">
        <f t="shared" si="57"/>
        <v>2.7058933792185311E-2</v>
      </c>
    </row>
    <row r="458" spans="1:19" x14ac:dyDescent="0.25">
      <c r="A458">
        <v>56468</v>
      </c>
      <c r="B458">
        <v>37438</v>
      </c>
      <c r="C458" t="s">
        <v>1744</v>
      </c>
      <c r="D458" t="s">
        <v>1168</v>
      </c>
      <c r="E458" t="s">
        <v>94</v>
      </c>
      <c r="F458">
        <v>65.8</v>
      </c>
      <c r="G458">
        <v>-471.58</v>
      </c>
      <c r="H458">
        <v>471.58</v>
      </c>
      <c r="I458" s="6">
        <f t="shared" si="54"/>
        <v>864.56333333333328</v>
      </c>
      <c r="J458" t="s">
        <v>2200</v>
      </c>
      <c r="K458">
        <v>176</v>
      </c>
      <c r="L458" s="34">
        <f t="shared" si="51"/>
        <v>3.3333333333333333E-2</v>
      </c>
      <c r="M458">
        <v>12</v>
      </c>
      <c r="N458">
        <f t="shared" si="52"/>
        <v>0.4</v>
      </c>
      <c r="O458" s="71">
        <v>0.11</v>
      </c>
      <c r="P458" s="72">
        <f t="shared" si="55"/>
        <v>0.12891294546241525</v>
      </c>
      <c r="Q458">
        <f t="shared" si="53"/>
        <v>4.4000000000000004E-2</v>
      </c>
      <c r="R458" s="7">
        <f t="shared" si="56"/>
        <v>0.10699774473380465</v>
      </c>
      <c r="S458" s="75">
        <f t="shared" si="57"/>
        <v>4.2799097893521862E-2</v>
      </c>
    </row>
    <row r="459" spans="1:19" x14ac:dyDescent="0.25">
      <c r="A459">
        <v>16457</v>
      </c>
      <c r="B459">
        <v>38020</v>
      </c>
      <c r="C459" t="s">
        <v>1034</v>
      </c>
      <c r="D459" t="s">
        <v>1318</v>
      </c>
      <c r="E459" t="s">
        <v>94</v>
      </c>
      <c r="F459">
        <v>65.8</v>
      </c>
      <c r="G459">
        <v>-388.65</v>
      </c>
      <c r="H459">
        <v>388.65</v>
      </c>
      <c r="I459" s="6">
        <f t="shared" si="54"/>
        <v>712.52499999999998</v>
      </c>
      <c r="J459" t="s">
        <v>2200</v>
      </c>
      <c r="K459">
        <v>11</v>
      </c>
      <c r="L459" s="34">
        <f t="shared" si="51"/>
        <v>2.0833333333333333E-3</v>
      </c>
      <c r="M459">
        <v>12</v>
      </c>
      <c r="N459">
        <f t="shared" si="52"/>
        <v>2.5000000000000001E-2</v>
      </c>
      <c r="O459" s="71">
        <v>0.13</v>
      </c>
      <c r="P459" s="72">
        <f t="shared" si="55"/>
        <v>0.15235166281921803</v>
      </c>
      <c r="Q459">
        <f t="shared" si="53"/>
        <v>3.2500000000000003E-3</v>
      </c>
      <c r="R459" s="7">
        <f t="shared" si="56"/>
        <v>0.12645188013995096</v>
      </c>
      <c r="S459" s="75">
        <f t="shared" si="57"/>
        <v>3.1612970034987742E-3</v>
      </c>
    </row>
    <row r="460" spans="1:19" x14ac:dyDescent="0.25">
      <c r="A460">
        <v>55459</v>
      </c>
      <c r="B460">
        <v>38102</v>
      </c>
      <c r="C460" t="s">
        <v>794</v>
      </c>
      <c r="D460" t="s">
        <v>1435</v>
      </c>
      <c r="E460" t="s">
        <v>94</v>
      </c>
      <c r="F460">
        <v>65.8</v>
      </c>
      <c r="G460">
        <v>-330.71</v>
      </c>
      <c r="H460">
        <v>330.71</v>
      </c>
      <c r="I460" s="6">
        <f t="shared" si="54"/>
        <v>606.30166666666662</v>
      </c>
      <c r="J460" t="s">
        <v>2200</v>
      </c>
      <c r="K460">
        <v>164</v>
      </c>
      <c r="L460" s="34">
        <f t="shared" si="51"/>
        <v>3.1060606060606059E-2</v>
      </c>
      <c r="M460">
        <v>12</v>
      </c>
      <c r="N460">
        <f t="shared" si="52"/>
        <v>0.37272727272727268</v>
      </c>
      <c r="O460" s="71">
        <v>0.17</v>
      </c>
      <c r="P460" s="72">
        <f t="shared" si="55"/>
        <v>0.19922909753282358</v>
      </c>
      <c r="Q460">
        <f t="shared" si="53"/>
        <v>6.3363636363636358E-2</v>
      </c>
      <c r="R460" s="7">
        <f t="shared" si="56"/>
        <v>0.16536015095224357</v>
      </c>
      <c r="S460" s="75">
        <f t="shared" si="57"/>
        <v>6.1634238082199873E-2</v>
      </c>
    </row>
    <row r="461" spans="1:19" x14ac:dyDescent="0.25">
      <c r="A461">
        <v>29239</v>
      </c>
      <c r="B461">
        <v>38371</v>
      </c>
      <c r="C461" t="s">
        <v>953</v>
      </c>
      <c r="D461" t="s">
        <v>1596</v>
      </c>
      <c r="E461" t="s">
        <v>94</v>
      </c>
      <c r="F461">
        <v>65.8</v>
      </c>
      <c r="G461">
        <v>341.25</v>
      </c>
      <c r="H461">
        <v>341.25</v>
      </c>
      <c r="I461" s="6">
        <f t="shared" si="54"/>
        <v>625.625</v>
      </c>
      <c r="J461" t="s">
        <v>2196</v>
      </c>
      <c r="K461">
        <v>23</v>
      </c>
      <c r="L461" s="34">
        <f t="shared" si="51"/>
        <v>4.3560606060606064E-3</v>
      </c>
      <c r="M461">
        <v>12</v>
      </c>
      <c r="N461">
        <f t="shared" si="52"/>
        <v>5.2272727272727276E-2</v>
      </c>
      <c r="O461" s="71">
        <v>0.26</v>
      </c>
      <c r="P461" s="72">
        <f t="shared" si="55"/>
        <v>0.30470332563843605</v>
      </c>
      <c r="Q461">
        <f t="shared" si="53"/>
        <v>1.3590909090909093E-2</v>
      </c>
      <c r="R461" s="7">
        <f t="shared" si="56"/>
        <v>0.25290376027990191</v>
      </c>
      <c r="S461" s="75">
        <f t="shared" si="57"/>
        <v>1.321996928735851E-2</v>
      </c>
    </row>
    <row r="462" spans="1:19" x14ac:dyDescent="0.25">
      <c r="A462">
        <v>54766</v>
      </c>
      <c r="B462">
        <v>38615</v>
      </c>
      <c r="C462" t="s">
        <v>1619</v>
      </c>
      <c r="D462" t="s">
        <v>1382</v>
      </c>
      <c r="E462" t="s">
        <v>94</v>
      </c>
      <c r="F462">
        <v>65.8</v>
      </c>
      <c r="G462">
        <v>-448.19</v>
      </c>
      <c r="H462">
        <v>448.19</v>
      </c>
      <c r="I462" s="6">
        <f t="shared" si="54"/>
        <v>821.68166666666662</v>
      </c>
      <c r="J462" t="s">
        <v>2200</v>
      </c>
      <c r="K462">
        <v>157</v>
      </c>
      <c r="L462" s="34">
        <f t="shared" si="51"/>
        <v>2.9734848484848486E-2</v>
      </c>
      <c r="M462">
        <v>12</v>
      </c>
      <c r="N462">
        <f t="shared" si="52"/>
        <v>0.35681818181818181</v>
      </c>
      <c r="O462" s="71">
        <v>0.11</v>
      </c>
      <c r="P462" s="72">
        <f t="shared" si="55"/>
        <v>0.12891294546241525</v>
      </c>
      <c r="Q462">
        <f t="shared" si="53"/>
        <v>3.925E-2</v>
      </c>
      <c r="R462" s="7">
        <f t="shared" si="56"/>
        <v>0.10699774473380465</v>
      </c>
      <c r="S462" s="75">
        <f t="shared" si="57"/>
        <v>3.8178740734562115E-2</v>
      </c>
    </row>
    <row r="463" spans="1:19" x14ac:dyDescent="0.25">
      <c r="A463">
        <v>56725</v>
      </c>
      <c r="B463">
        <v>38629</v>
      </c>
      <c r="C463" t="s">
        <v>1395</v>
      </c>
      <c r="D463" t="s">
        <v>1411</v>
      </c>
      <c r="E463" t="s">
        <v>94</v>
      </c>
      <c r="F463">
        <v>65.8</v>
      </c>
      <c r="G463">
        <v>-409.31</v>
      </c>
      <c r="H463">
        <v>409.31</v>
      </c>
      <c r="I463" s="6">
        <f t="shared" si="54"/>
        <v>750.40166666666664</v>
      </c>
      <c r="J463" t="s">
        <v>2200</v>
      </c>
      <c r="K463">
        <v>179</v>
      </c>
      <c r="L463" s="34">
        <f t="shared" si="51"/>
        <v>3.3901515151515155E-2</v>
      </c>
      <c r="M463">
        <v>12</v>
      </c>
      <c r="N463">
        <f t="shared" si="52"/>
        <v>0.40681818181818186</v>
      </c>
      <c r="O463" s="71">
        <v>0.15</v>
      </c>
      <c r="P463" s="72">
        <f t="shared" si="55"/>
        <v>0.17579038017602078</v>
      </c>
      <c r="Q463">
        <f t="shared" si="53"/>
        <v>6.1022727272727277E-2</v>
      </c>
      <c r="R463" s="7">
        <f t="shared" si="56"/>
        <v>0.14590601554609725</v>
      </c>
      <c r="S463" s="75">
        <f t="shared" si="57"/>
        <v>5.9357219960798659E-2</v>
      </c>
    </row>
    <row r="464" spans="1:19" x14ac:dyDescent="0.25">
      <c r="A464">
        <v>17072</v>
      </c>
      <c r="B464">
        <v>39128</v>
      </c>
      <c r="C464" t="s">
        <v>1328</v>
      </c>
      <c r="D464" t="s">
        <v>1329</v>
      </c>
      <c r="E464" t="s">
        <v>94</v>
      </c>
      <c r="F464">
        <v>65.8</v>
      </c>
      <c r="G464">
        <v>-424.9</v>
      </c>
      <c r="H464">
        <v>424.9</v>
      </c>
      <c r="I464" s="6">
        <f t="shared" si="54"/>
        <v>778.98333333333323</v>
      </c>
      <c r="J464" t="s">
        <v>2200</v>
      </c>
      <c r="K464">
        <v>12</v>
      </c>
      <c r="L464" s="34">
        <f t="shared" si="51"/>
        <v>2.2727272727272726E-3</v>
      </c>
      <c r="M464">
        <v>12</v>
      </c>
      <c r="N464">
        <f t="shared" si="52"/>
        <v>2.7272727272727271E-2</v>
      </c>
      <c r="O464" s="71">
        <v>0.12</v>
      </c>
      <c r="P464" s="72">
        <f t="shared" si="55"/>
        <v>0.14063230414081662</v>
      </c>
      <c r="Q464">
        <f t="shared" si="53"/>
        <v>3.2727272727272726E-3</v>
      </c>
      <c r="R464" s="7">
        <f t="shared" si="56"/>
        <v>0.1167248124368778</v>
      </c>
      <c r="S464" s="75">
        <f t="shared" si="57"/>
        <v>3.1834039755512123E-3</v>
      </c>
    </row>
    <row r="465" spans="1:19" x14ac:dyDescent="0.25">
      <c r="A465">
        <v>35228</v>
      </c>
      <c r="B465">
        <v>39284</v>
      </c>
      <c r="C465" t="s">
        <v>1369</v>
      </c>
      <c r="D465" t="s">
        <v>1706</v>
      </c>
      <c r="E465" t="s">
        <v>94</v>
      </c>
      <c r="F465">
        <v>65.8</v>
      </c>
      <c r="G465">
        <v>-289.51</v>
      </c>
      <c r="H465">
        <v>289.51</v>
      </c>
      <c r="I465" s="6">
        <f t="shared" si="54"/>
        <v>530.76833333333332</v>
      </c>
      <c r="J465" t="s">
        <v>2200</v>
      </c>
      <c r="K465">
        <v>32</v>
      </c>
      <c r="L465" s="34">
        <f t="shared" si="51"/>
        <v>6.0606060606060606E-3</v>
      </c>
      <c r="M465">
        <v>12</v>
      </c>
      <c r="N465">
        <f t="shared" si="52"/>
        <v>7.2727272727272724E-2</v>
      </c>
      <c r="O465" s="71">
        <v>0.17</v>
      </c>
      <c r="P465" s="72">
        <f t="shared" si="55"/>
        <v>0.19922909753282358</v>
      </c>
      <c r="Q465">
        <f t="shared" si="53"/>
        <v>1.2363636363636363E-2</v>
      </c>
      <c r="R465" s="7">
        <f t="shared" si="56"/>
        <v>0.16536015095224357</v>
      </c>
      <c r="S465" s="75">
        <f t="shared" si="57"/>
        <v>1.2026192796526804E-2</v>
      </c>
    </row>
    <row r="466" spans="1:19" x14ac:dyDescent="0.25">
      <c r="A466">
        <v>33666</v>
      </c>
      <c r="B466">
        <v>39327</v>
      </c>
      <c r="C466" t="s">
        <v>956</v>
      </c>
      <c r="D466" t="s">
        <v>823</v>
      </c>
      <c r="F466">
        <v>65.8</v>
      </c>
      <c r="G466">
        <v>-201.83</v>
      </c>
      <c r="H466">
        <v>201.83</v>
      </c>
      <c r="I466" s="6">
        <f t="shared" si="54"/>
        <v>370.02166666666665</v>
      </c>
      <c r="J466" t="s">
        <v>2196</v>
      </c>
      <c r="K466">
        <v>34</v>
      </c>
      <c r="L466" s="34">
        <f t="shared" si="51"/>
        <v>6.4393939393939392E-3</v>
      </c>
      <c r="M466">
        <v>12</v>
      </c>
      <c r="N466">
        <f t="shared" si="52"/>
        <v>7.7272727272727271E-2</v>
      </c>
      <c r="O466" s="71">
        <v>0.56999999999999995</v>
      </c>
      <c r="P466" s="72">
        <f t="shared" si="55"/>
        <v>0.66800344466887895</v>
      </c>
      <c r="Q466">
        <f t="shared" si="53"/>
        <v>4.404545454545454E-2</v>
      </c>
      <c r="R466" s="7">
        <f t="shared" si="56"/>
        <v>0.55444285907516955</v>
      </c>
      <c r="S466" s="75">
        <f t="shared" si="57"/>
        <v>4.2843311837626734E-2</v>
      </c>
    </row>
    <row r="467" spans="1:19" x14ac:dyDescent="0.25">
      <c r="A467">
        <v>9258</v>
      </c>
      <c r="B467">
        <v>39563</v>
      </c>
      <c r="C467" t="s">
        <v>1078</v>
      </c>
      <c r="D467" t="s">
        <v>1079</v>
      </c>
      <c r="E467" t="s">
        <v>94</v>
      </c>
      <c r="F467">
        <v>65.8</v>
      </c>
      <c r="G467">
        <v>157.55000000000001</v>
      </c>
      <c r="H467">
        <v>157.55000000000001</v>
      </c>
      <c r="I467" s="6">
        <f t="shared" si="54"/>
        <v>288.8416666666667</v>
      </c>
      <c r="J467" t="s">
        <v>2200</v>
      </c>
      <c r="K467">
        <v>5</v>
      </c>
      <c r="L467" s="34">
        <f t="shared" si="51"/>
        <v>9.46969696969697E-4</v>
      </c>
      <c r="M467">
        <v>12</v>
      </c>
      <c r="N467">
        <f t="shared" si="52"/>
        <v>1.1363636363636364E-2</v>
      </c>
      <c r="O467" s="71">
        <v>0.46</v>
      </c>
      <c r="P467" s="72">
        <f t="shared" si="55"/>
        <v>0.53909049920646379</v>
      </c>
      <c r="Q467">
        <f t="shared" si="53"/>
        <v>5.227272727272728E-3</v>
      </c>
      <c r="R467" s="7">
        <f t="shared" si="56"/>
        <v>0.44744511434136491</v>
      </c>
      <c r="S467" s="75">
        <f t="shared" si="57"/>
        <v>5.0846035720609655E-3</v>
      </c>
    </row>
    <row r="468" spans="1:19" x14ac:dyDescent="0.25">
      <c r="A468">
        <v>47088</v>
      </c>
      <c r="B468">
        <v>39903</v>
      </c>
      <c r="C468" t="s">
        <v>1890</v>
      </c>
      <c r="D468" t="s">
        <v>1376</v>
      </c>
      <c r="E468" t="s">
        <v>94</v>
      </c>
      <c r="F468">
        <v>65.8</v>
      </c>
      <c r="G468">
        <v>-268.39</v>
      </c>
      <c r="H468">
        <v>268.39</v>
      </c>
      <c r="I468" s="6">
        <f t="shared" si="54"/>
        <v>492.04833333333329</v>
      </c>
      <c r="J468" t="s">
        <v>2200</v>
      </c>
      <c r="K468">
        <v>85</v>
      </c>
      <c r="L468" s="34">
        <f t="shared" si="51"/>
        <v>1.6098484848484848E-2</v>
      </c>
      <c r="M468">
        <v>12</v>
      </c>
      <c r="N468">
        <f t="shared" si="52"/>
        <v>0.19318181818181818</v>
      </c>
      <c r="O468" s="71">
        <v>0.53</v>
      </c>
      <c r="P468" s="72">
        <f t="shared" si="55"/>
        <v>0.62112600995527345</v>
      </c>
      <c r="Q468">
        <f t="shared" si="53"/>
        <v>0.10238636363636364</v>
      </c>
      <c r="R468" s="7">
        <f t="shared" si="56"/>
        <v>0.5155345882628769</v>
      </c>
      <c r="S468" s="75">
        <f t="shared" si="57"/>
        <v>9.959190909623758E-2</v>
      </c>
    </row>
    <row r="469" spans="1:19" x14ac:dyDescent="0.25">
      <c r="A469">
        <v>60776</v>
      </c>
      <c r="B469">
        <v>39941</v>
      </c>
      <c r="C469" t="s">
        <v>1422</v>
      </c>
      <c r="D469" t="s">
        <v>876</v>
      </c>
      <c r="E469" t="s">
        <v>94</v>
      </c>
      <c r="F469">
        <v>65.8</v>
      </c>
      <c r="G469">
        <v>-406.06</v>
      </c>
      <c r="H469">
        <v>406.06</v>
      </c>
      <c r="I469" s="6">
        <f t="shared" si="54"/>
        <v>744.44333333333327</v>
      </c>
      <c r="J469" t="s">
        <v>2200</v>
      </c>
      <c r="K469">
        <v>223</v>
      </c>
      <c r="L469" s="34">
        <f t="shared" si="51"/>
        <v>4.2234848484848486E-2</v>
      </c>
      <c r="M469">
        <v>12</v>
      </c>
      <c r="N469">
        <f t="shared" si="52"/>
        <v>0.50681818181818183</v>
      </c>
      <c r="O469" s="71">
        <v>0.12</v>
      </c>
      <c r="P469" s="72">
        <f t="shared" si="55"/>
        <v>0.14063230414081662</v>
      </c>
      <c r="Q469">
        <f t="shared" si="53"/>
        <v>6.081818181818182E-2</v>
      </c>
      <c r="R469" s="7">
        <f t="shared" si="56"/>
        <v>0.1167248124368778</v>
      </c>
      <c r="S469" s="75">
        <f t="shared" si="57"/>
        <v>5.9158257212326704E-2</v>
      </c>
    </row>
    <row r="470" spans="1:19" x14ac:dyDescent="0.25">
      <c r="A470">
        <v>18053</v>
      </c>
      <c r="B470">
        <v>41205</v>
      </c>
      <c r="C470" t="s">
        <v>1167</v>
      </c>
      <c r="D470" t="s">
        <v>1361</v>
      </c>
      <c r="F470">
        <v>65.8</v>
      </c>
      <c r="G470">
        <v>-278.23</v>
      </c>
      <c r="H470">
        <v>278.23</v>
      </c>
      <c r="I470" s="6">
        <f t="shared" si="54"/>
        <v>510.08833333333337</v>
      </c>
      <c r="J470" t="s">
        <v>2200</v>
      </c>
      <c r="K470">
        <v>13</v>
      </c>
      <c r="L470" s="34">
        <f t="shared" si="51"/>
        <v>2.4621212121212119E-3</v>
      </c>
      <c r="M470">
        <v>12</v>
      </c>
      <c r="N470">
        <f t="shared" si="52"/>
        <v>2.9545454545454541E-2</v>
      </c>
      <c r="O470" s="71">
        <v>0.64</v>
      </c>
      <c r="P470" s="72">
        <f t="shared" si="55"/>
        <v>0.75003895541768872</v>
      </c>
      <c r="Q470">
        <f t="shared" si="53"/>
        <v>1.8909090909090907E-2</v>
      </c>
      <c r="R470" s="7">
        <f t="shared" si="56"/>
        <v>0.62253233299668165</v>
      </c>
      <c r="S470" s="75">
        <f t="shared" si="57"/>
        <v>1.8393000747629229E-2</v>
      </c>
    </row>
    <row r="471" spans="1:19" x14ac:dyDescent="0.25">
      <c r="A471">
        <v>53471</v>
      </c>
      <c r="B471">
        <v>41346</v>
      </c>
      <c r="C471" t="s">
        <v>1436</v>
      </c>
      <c r="D471" t="s">
        <v>1864</v>
      </c>
      <c r="E471" t="s">
        <v>94</v>
      </c>
      <c r="F471">
        <v>65.8</v>
      </c>
      <c r="G471">
        <v>-331.5</v>
      </c>
      <c r="H471">
        <v>331.5</v>
      </c>
      <c r="I471" s="6">
        <f t="shared" si="54"/>
        <v>607.75</v>
      </c>
      <c r="J471" t="s">
        <v>2200</v>
      </c>
      <c r="K471">
        <v>143</v>
      </c>
      <c r="L471" s="34">
        <f t="shared" si="51"/>
        <v>2.7083333333333334E-2</v>
      </c>
      <c r="M471">
        <v>12</v>
      </c>
      <c r="N471">
        <f t="shared" si="52"/>
        <v>0.32500000000000001</v>
      </c>
      <c r="O471" s="71">
        <v>0.17</v>
      </c>
      <c r="P471" s="72">
        <f t="shared" si="55"/>
        <v>0.19922909753282358</v>
      </c>
      <c r="Q471">
        <f t="shared" si="53"/>
        <v>5.5250000000000007E-2</v>
      </c>
      <c r="R471" s="7">
        <f t="shared" si="56"/>
        <v>0.16536015095224357</v>
      </c>
      <c r="S471" s="75">
        <f t="shared" si="57"/>
        <v>5.3742049059479165E-2</v>
      </c>
    </row>
    <row r="472" spans="1:19" x14ac:dyDescent="0.25">
      <c r="A472">
        <v>56978</v>
      </c>
      <c r="B472">
        <v>41375</v>
      </c>
      <c r="C472" t="s">
        <v>1405</v>
      </c>
      <c r="D472" t="s">
        <v>1385</v>
      </c>
      <c r="E472" t="s">
        <v>94</v>
      </c>
      <c r="F472">
        <v>65.8</v>
      </c>
      <c r="G472">
        <v>-357.68</v>
      </c>
      <c r="H472">
        <v>357.68</v>
      </c>
      <c r="I472" s="6">
        <f t="shared" si="54"/>
        <v>655.74666666666667</v>
      </c>
      <c r="J472" t="s">
        <v>2200</v>
      </c>
      <c r="K472">
        <v>181</v>
      </c>
      <c r="L472" s="34">
        <f t="shared" si="51"/>
        <v>3.4280303030303029E-2</v>
      </c>
      <c r="M472">
        <v>12</v>
      </c>
      <c r="N472">
        <f t="shared" si="52"/>
        <v>0.41136363636363638</v>
      </c>
      <c r="O472" s="71">
        <v>0.17</v>
      </c>
      <c r="P472" s="72">
        <f t="shared" si="55"/>
        <v>0.19922909753282358</v>
      </c>
      <c r="Q472">
        <f t="shared" si="53"/>
        <v>6.9931818181818192E-2</v>
      </c>
      <c r="R472" s="7">
        <f t="shared" si="56"/>
        <v>0.16536015095224357</v>
      </c>
      <c r="S472" s="75">
        <f t="shared" si="57"/>
        <v>6.8023153005354747E-2</v>
      </c>
    </row>
    <row r="473" spans="1:19" x14ac:dyDescent="0.25">
      <c r="A473">
        <v>28674</v>
      </c>
      <c r="B473">
        <v>41430</v>
      </c>
      <c r="C473" t="s">
        <v>1589</v>
      </c>
      <c r="D473" t="s">
        <v>1590</v>
      </c>
      <c r="E473" t="s">
        <v>94</v>
      </c>
      <c r="F473">
        <v>65.8</v>
      </c>
      <c r="G473">
        <v>-483.61</v>
      </c>
      <c r="H473">
        <v>483.61</v>
      </c>
      <c r="I473" s="6">
        <f t="shared" si="54"/>
        <v>886.61833333333334</v>
      </c>
      <c r="J473" t="s">
        <v>2200</v>
      </c>
      <c r="K473">
        <v>22</v>
      </c>
      <c r="L473" s="34">
        <f t="shared" si="51"/>
        <v>4.1666666666666666E-3</v>
      </c>
      <c r="M473">
        <v>12</v>
      </c>
      <c r="N473">
        <f t="shared" si="52"/>
        <v>0.05</v>
      </c>
      <c r="O473" s="71">
        <v>0.13</v>
      </c>
      <c r="P473" s="72">
        <f t="shared" si="55"/>
        <v>0.15235166281921803</v>
      </c>
      <c r="Q473">
        <f t="shared" si="53"/>
        <v>6.5000000000000006E-3</v>
      </c>
      <c r="R473" s="7">
        <f t="shared" si="56"/>
        <v>0.12645188013995096</v>
      </c>
      <c r="S473" s="75">
        <f t="shared" si="57"/>
        <v>6.3225940069975483E-3</v>
      </c>
    </row>
    <row r="474" spans="1:19" x14ac:dyDescent="0.25">
      <c r="A474">
        <v>57501</v>
      </c>
      <c r="B474">
        <v>41606</v>
      </c>
      <c r="C474" t="s">
        <v>1706</v>
      </c>
      <c r="D474" t="s">
        <v>1768</v>
      </c>
      <c r="E474" t="s">
        <v>94</v>
      </c>
      <c r="F474">
        <v>65.8</v>
      </c>
      <c r="G474">
        <v>-290.13</v>
      </c>
      <c r="H474">
        <v>290.13</v>
      </c>
      <c r="I474" s="6">
        <f t="shared" si="54"/>
        <v>531.90499999999997</v>
      </c>
      <c r="J474" t="s">
        <v>2200</v>
      </c>
      <c r="K474">
        <v>188</v>
      </c>
      <c r="L474" s="34">
        <f t="shared" si="51"/>
        <v>3.5606060606060606E-2</v>
      </c>
      <c r="M474">
        <v>12</v>
      </c>
      <c r="N474">
        <f t="shared" si="52"/>
        <v>0.42727272727272725</v>
      </c>
      <c r="O474" s="71">
        <v>0.17</v>
      </c>
      <c r="P474" s="72">
        <f t="shared" si="55"/>
        <v>0.19922909753282358</v>
      </c>
      <c r="Q474">
        <f t="shared" si="53"/>
        <v>7.2636363636363638E-2</v>
      </c>
      <c r="R474" s="7">
        <f t="shared" si="56"/>
        <v>0.16536015095224357</v>
      </c>
      <c r="S474" s="75">
        <f t="shared" si="57"/>
        <v>7.0653882679594979E-2</v>
      </c>
    </row>
    <row r="475" spans="1:19" x14ac:dyDescent="0.25">
      <c r="A475">
        <v>26091</v>
      </c>
      <c r="B475">
        <v>42044</v>
      </c>
      <c r="C475" t="s">
        <v>1424</v>
      </c>
      <c r="D475" t="s">
        <v>1328</v>
      </c>
      <c r="E475" t="s">
        <v>94</v>
      </c>
      <c r="F475">
        <v>65.8</v>
      </c>
      <c r="G475">
        <v>-424.82</v>
      </c>
      <c r="H475">
        <v>424.82</v>
      </c>
      <c r="I475" s="6">
        <f t="shared" si="54"/>
        <v>778.83666666666659</v>
      </c>
      <c r="J475" t="s">
        <v>2200</v>
      </c>
      <c r="K475">
        <v>19</v>
      </c>
      <c r="L475" s="34">
        <f t="shared" si="51"/>
        <v>3.5984848484848487E-3</v>
      </c>
      <c r="M475">
        <v>12</v>
      </c>
      <c r="N475">
        <f t="shared" si="52"/>
        <v>4.3181818181818182E-2</v>
      </c>
      <c r="O475" s="71">
        <v>0.12</v>
      </c>
      <c r="P475" s="72">
        <f t="shared" si="55"/>
        <v>0.14063230414081662</v>
      </c>
      <c r="Q475">
        <f t="shared" si="53"/>
        <v>5.1818181818181815E-3</v>
      </c>
      <c r="R475" s="7">
        <f t="shared" si="56"/>
        <v>0.1167248124368778</v>
      </c>
      <c r="S475" s="75">
        <f t="shared" si="57"/>
        <v>5.0403896279560866E-3</v>
      </c>
    </row>
    <row r="476" spans="1:19" x14ac:dyDescent="0.25">
      <c r="A476">
        <v>55651</v>
      </c>
      <c r="B476">
        <v>42173</v>
      </c>
      <c r="C476" t="s">
        <v>1611</v>
      </c>
      <c r="D476" t="s">
        <v>1395</v>
      </c>
      <c r="E476" t="s">
        <v>94</v>
      </c>
      <c r="F476">
        <v>65.8</v>
      </c>
      <c r="G476">
        <v>-387.84</v>
      </c>
      <c r="H476">
        <v>387.84</v>
      </c>
      <c r="I476" s="6">
        <f t="shared" si="54"/>
        <v>711.04</v>
      </c>
      <c r="J476" t="s">
        <v>2200</v>
      </c>
      <c r="K476">
        <v>167</v>
      </c>
      <c r="L476" s="34">
        <f t="shared" si="51"/>
        <v>3.1628787878787881E-2</v>
      </c>
      <c r="M476">
        <v>12</v>
      </c>
      <c r="N476">
        <f t="shared" si="52"/>
        <v>0.37954545454545457</v>
      </c>
      <c r="O476" s="71">
        <v>0.16</v>
      </c>
      <c r="P476" s="72">
        <f t="shared" si="55"/>
        <v>0.18750973885442218</v>
      </c>
      <c r="Q476">
        <f t="shared" si="53"/>
        <v>6.0727272727272734E-2</v>
      </c>
      <c r="R476" s="7">
        <f t="shared" si="56"/>
        <v>0.15563308324917041</v>
      </c>
      <c r="S476" s="75">
        <f t="shared" si="57"/>
        <v>5.906982932411696E-2</v>
      </c>
    </row>
    <row r="477" spans="1:19" x14ac:dyDescent="0.25">
      <c r="A477">
        <v>51616</v>
      </c>
      <c r="B477">
        <v>42211</v>
      </c>
      <c r="C477" t="s">
        <v>1699</v>
      </c>
      <c r="D477" t="s">
        <v>1890</v>
      </c>
      <c r="E477" t="s">
        <v>94</v>
      </c>
      <c r="F477">
        <v>65.8</v>
      </c>
      <c r="G477">
        <v>-268.01</v>
      </c>
      <c r="H477">
        <v>268.01</v>
      </c>
      <c r="I477" s="6">
        <f t="shared" si="54"/>
        <v>491.35166666666663</v>
      </c>
      <c r="J477" t="s">
        <v>2200</v>
      </c>
      <c r="K477">
        <v>123</v>
      </c>
      <c r="L477" s="34">
        <f t="shared" si="51"/>
        <v>2.3295454545454546E-2</v>
      </c>
      <c r="M477">
        <v>12</v>
      </c>
      <c r="N477">
        <f t="shared" si="52"/>
        <v>0.27954545454545454</v>
      </c>
      <c r="O477" s="71">
        <v>0.53</v>
      </c>
      <c r="P477" s="72">
        <f t="shared" si="55"/>
        <v>0.62112600995527345</v>
      </c>
      <c r="Q477">
        <f t="shared" si="53"/>
        <v>0.14815909090909091</v>
      </c>
      <c r="R477" s="7">
        <f t="shared" si="56"/>
        <v>0.5155345882628769</v>
      </c>
      <c r="S477" s="75">
        <f t="shared" si="57"/>
        <v>0.14411535080984969</v>
      </c>
    </row>
    <row r="478" spans="1:19" x14ac:dyDescent="0.25">
      <c r="A478">
        <v>64406</v>
      </c>
      <c r="B478">
        <v>42812</v>
      </c>
      <c r="C478" t="s">
        <v>2033</v>
      </c>
      <c r="D478" t="s">
        <v>1412</v>
      </c>
      <c r="E478" t="s">
        <v>94</v>
      </c>
      <c r="F478">
        <v>65.8</v>
      </c>
      <c r="G478">
        <v>336.61</v>
      </c>
      <c r="H478">
        <v>336.61</v>
      </c>
      <c r="I478" s="6">
        <f t="shared" si="54"/>
        <v>617.11833333333334</v>
      </c>
      <c r="J478" t="s">
        <v>2196</v>
      </c>
      <c r="K478">
        <v>276</v>
      </c>
      <c r="L478" s="34">
        <f t="shared" si="51"/>
        <v>5.2272727272727269E-2</v>
      </c>
      <c r="M478">
        <v>12</v>
      </c>
      <c r="N478">
        <f t="shared" si="52"/>
        <v>0.6272727272727272</v>
      </c>
      <c r="O478" s="71">
        <v>0.26</v>
      </c>
      <c r="P478" s="72">
        <f t="shared" si="55"/>
        <v>0.30470332563843605</v>
      </c>
      <c r="Q478">
        <f t="shared" si="53"/>
        <v>0.16309090909090909</v>
      </c>
      <c r="R478" s="7">
        <f t="shared" si="56"/>
        <v>0.25290376027990191</v>
      </c>
      <c r="S478" s="75">
        <f t="shared" si="57"/>
        <v>0.15863963144830209</v>
      </c>
    </row>
    <row r="479" spans="1:19" x14ac:dyDescent="0.25">
      <c r="A479">
        <v>32777</v>
      </c>
      <c r="B479">
        <v>43036</v>
      </c>
      <c r="C479" t="s">
        <v>1059</v>
      </c>
      <c r="D479" t="s">
        <v>1661</v>
      </c>
      <c r="E479" t="s">
        <v>94</v>
      </c>
      <c r="F479">
        <v>65.8</v>
      </c>
      <c r="G479">
        <v>-363.78</v>
      </c>
      <c r="H479">
        <v>363.78</v>
      </c>
      <c r="I479" s="6">
        <f t="shared" si="54"/>
        <v>666.93</v>
      </c>
      <c r="J479" t="s">
        <v>2200</v>
      </c>
      <c r="K479">
        <v>28</v>
      </c>
      <c r="L479" s="34">
        <f t="shared" si="51"/>
        <v>5.3030303030303034E-3</v>
      </c>
      <c r="M479">
        <v>12</v>
      </c>
      <c r="N479">
        <f t="shared" si="52"/>
        <v>6.3636363636363644E-2</v>
      </c>
      <c r="O479" s="71">
        <v>0.2</v>
      </c>
      <c r="P479" s="72">
        <f t="shared" si="55"/>
        <v>0.23438717356802774</v>
      </c>
      <c r="Q479">
        <f t="shared" si="53"/>
        <v>1.2727272727272729E-2</v>
      </c>
      <c r="R479" s="7">
        <f t="shared" si="56"/>
        <v>0.19454135406146303</v>
      </c>
      <c r="S479" s="75">
        <f t="shared" si="57"/>
        <v>1.237990434936583E-2</v>
      </c>
    </row>
    <row r="480" spans="1:19" x14ac:dyDescent="0.25">
      <c r="A480">
        <v>66180</v>
      </c>
      <c r="B480">
        <v>43536</v>
      </c>
      <c r="C480" t="s">
        <v>2026</v>
      </c>
      <c r="D480" t="s">
        <v>1859</v>
      </c>
      <c r="E480" t="s">
        <v>94</v>
      </c>
      <c r="F480">
        <v>65.8</v>
      </c>
      <c r="G480">
        <v>836.89</v>
      </c>
      <c r="H480">
        <v>836.89</v>
      </c>
      <c r="I480" s="6">
        <f t="shared" si="54"/>
        <v>1534.2983333333332</v>
      </c>
      <c r="J480" t="s">
        <v>2196</v>
      </c>
      <c r="K480">
        <v>329</v>
      </c>
      <c r="L480" s="34">
        <f t="shared" si="51"/>
        <v>6.2310606060606059E-2</v>
      </c>
      <c r="M480">
        <v>12</v>
      </c>
      <c r="N480">
        <f t="shared" si="52"/>
        <v>0.74772727272727268</v>
      </c>
      <c r="O480" s="71">
        <v>0.17</v>
      </c>
      <c r="P480" s="72">
        <f t="shared" si="55"/>
        <v>0.19922909753282358</v>
      </c>
      <c r="Q480">
        <f t="shared" si="53"/>
        <v>0.12711363636363637</v>
      </c>
      <c r="R480" s="7">
        <f t="shared" si="56"/>
        <v>0.16536015095224357</v>
      </c>
      <c r="S480" s="75">
        <f t="shared" si="57"/>
        <v>0.12364429468929121</v>
      </c>
    </row>
    <row r="481" spans="1:22" x14ac:dyDescent="0.25">
      <c r="A481">
        <v>65600</v>
      </c>
      <c r="B481">
        <v>43540</v>
      </c>
      <c r="C481" t="s">
        <v>1318</v>
      </c>
      <c r="D481" t="s">
        <v>1422</v>
      </c>
      <c r="E481" t="s">
        <v>94</v>
      </c>
      <c r="F481">
        <v>65.8</v>
      </c>
      <c r="G481">
        <v>-389.22</v>
      </c>
      <c r="H481">
        <v>389.22</v>
      </c>
      <c r="I481" s="6">
        <f t="shared" si="54"/>
        <v>713.57</v>
      </c>
      <c r="J481" t="s">
        <v>2200</v>
      </c>
      <c r="K481">
        <v>310</v>
      </c>
      <c r="L481" s="34">
        <f t="shared" si="51"/>
        <v>5.8712121212121215E-2</v>
      </c>
      <c r="M481">
        <v>12</v>
      </c>
      <c r="N481">
        <f t="shared" si="52"/>
        <v>0.70454545454545459</v>
      </c>
      <c r="O481" s="71">
        <v>0.13</v>
      </c>
      <c r="P481" s="72">
        <f t="shared" si="55"/>
        <v>0.15235166281921803</v>
      </c>
      <c r="Q481">
        <f t="shared" si="53"/>
        <v>9.1590909090909098E-2</v>
      </c>
      <c r="R481" s="7">
        <f t="shared" si="56"/>
        <v>0.12645188013995096</v>
      </c>
      <c r="S481" s="75">
        <f t="shared" si="57"/>
        <v>8.9091097371329087E-2</v>
      </c>
    </row>
    <row r="482" spans="1:22" x14ac:dyDescent="0.25">
      <c r="A482">
        <v>26008</v>
      </c>
      <c r="B482">
        <v>43614</v>
      </c>
      <c r="C482" t="s">
        <v>1535</v>
      </c>
      <c r="D482" t="s">
        <v>1536</v>
      </c>
      <c r="E482" t="s">
        <v>94</v>
      </c>
      <c r="F482">
        <v>100.5</v>
      </c>
      <c r="G482">
        <v>837.17</v>
      </c>
      <c r="H482">
        <v>837.17</v>
      </c>
      <c r="I482" s="6">
        <f t="shared" si="54"/>
        <v>1534.8116666666665</v>
      </c>
      <c r="J482" t="s">
        <v>2196</v>
      </c>
      <c r="K482">
        <v>19</v>
      </c>
      <c r="L482" s="34">
        <f t="shared" si="51"/>
        <v>3.5984848484848487E-3</v>
      </c>
      <c r="M482">
        <v>12</v>
      </c>
      <c r="N482">
        <f t="shared" si="52"/>
        <v>4.3181818181818182E-2</v>
      </c>
      <c r="O482" s="71">
        <v>0.17</v>
      </c>
      <c r="P482" s="72">
        <f t="shared" si="55"/>
        <v>0.19922909753282358</v>
      </c>
      <c r="Q482">
        <f t="shared" si="53"/>
        <v>7.3409090909090915E-3</v>
      </c>
      <c r="R482" s="7">
        <f t="shared" si="56"/>
        <v>0.16536015095224357</v>
      </c>
      <c r="S482" s="75">
        <f t="shared" si="57"/>
        <v>7.1405519729377904E-3</v>
      </c>
    </row>
    <row r="483" spans="1:22" x14ac:dyDescent="0.25">
      <c r="A483">
        <v>64774</v>
      </c>
      <c r="B483">
        <v>43619</v>
      </c>
      <c r="C483" t="s">
        <v>1475</v>
      </c>
      <c r="D483" t="s">
        <v>2037</v>
      </c>
      <c r="E483" t="s">
        <v>94</v>
      </c>
      <c r="F483">
        <v>65.8</v>
      </c>
      <c r="G483">
        <v>135.6</v>
      </c>
      <c r="H483">
        <v>135.6</v>
      </c>
      <c r="I483" s="6">
        <f t="shared" si="54"/>
        <v>248.59999999999997</v>
      </c>
      <c r="J483" t="s">
        <v>2196</v>
      </c>
      <c r="K483">
        <v>285</v>
      </c>
      <c r="L483" s="34">
        <f t="shared" si="51"/>
        <v>5.3977272727272728E-2</v>
      </c>
      <c r="M483">
        <v>12</v>
      </c>
      <c r="N483">
        <f t="shared" si="52"/>
        <v>0.64772727272727271</v>
      </c>
      <c r="O483" s="71">
        <v>0.53</v>
      </c>
      <c r="P483" s="72">
        <f t="shared" si="55"/>
        <v>0.62112600995527345</v>
      </c>
      <c r="Q483">
        <f t="shared" si="53"/>
        <v>0.34329545454545457</v>
      </c>
      <c r="R483" s="7">
        <f t="shared" si="56"/>
        <v>0.5155345882628769</v>
      </c>
      <c r="S483" s="75">
        <f t="shared" si="57"/>
        <v>0.33392581285209072</v>
      </c>
    </row>
    <row r="484" spans="1:22" x14ac:dyDescent="0.25">
      <c r="A484">
        <v>22066</v>
      </c>
      <c r="B484">
        <v>44744</v>
      </c>
      <c r="C484" t="s">
        <v>1400</v>
      </c>
      <c r="D484" t="s">
        <v>1459</v>
      </c>
      <c r="E484" t="s">
        <v>94</v>
      </c>
      <c r="F484">
        <v>65.8</v>
      </c>
      <c r="G484">
        <v>367.56</v>
      </c>
      <c r="H484">
        <v>367.56</v>
      </c>
      <c r="I484" s="6">
        <f t="shared" si="54"/>
        <v>673.86</v>
      </c>
      <c r="J484" t="s">
        <v>2200</v>
      </c>
      <c r="K484">
        <v>15</v>
      </c>
      <c r="L484" s="34">
        <f t="shared" si="51"/>
        <v>2.840909090909091E-3</v>
      </c>
      <c r="M484">
        <v>12</v>
      </c>
      <c r="N484">
        <f t="shared" si="52"/>
        <v>3.4090909090909088E-2</v>
      </c>
      <c r="O484" s="71">
        <v>0.17</v>
      </c>
      <c r="P484" s="72">
        <f t="shared" si="55"/>
        <v>0.19922909753282358</v>
      </c>
      <c r="Q484">
        <f t="shared" si="53"/>
        <v>5.7954545454545455E-3</v>
      </c>
      <c r="R484" s="7">
        <f t="shared" si="56"/>
        <v>0.16536015095224357</v>
      </c>
      <c r="S484" s="75">
        <f t="shared" si="57"/>
        <v>5.6372778733719394E-3</v>
      </c>
    </row>
    <row r="485" spans="1:22" x14ac:dyDescent="0.25">
      <c r="A485">
        <v>31137</v>
      </c>
      <c r="B485">
        <v>345883</v>
      </c>
      <c r="C485" t="s">
        <v>1434</v>
      </c>
      <c r="D485" t="s">
        <v>1633</v>
      </c>
      <c r="E485" t="s">
        <v>70</v>
      </c>
      <c r="F485">
        <v>65.8</v>
      </c>
      <c r="G485">
        <v>-435.76</v>
      </c>
      <c r="H485">
        <v>435.76</v>
      </c>
      <c r="I485" s="6">
        <f t="shared" si="54"/>
        <v>798.89333333333332</v>
      </c>
      <c r="J485" t="s">
        <v>2200</v>
      </c>
      <c r="K485">
        <v>26</v>
      </c>
      <c r="L485" s="34">
        <f t="shared" si="51"/>
        <v>4.9242424242424239E-3</v>
      </c>
      <c r="M485">
        <v>12</v>
      </c>
      <c r="N485">
        <f t="shared" si="52"/>
        <v>5.9090909090909083E-2</v>
      </c>
      <c r="O485" s="71">
        <v>0.11</v>
      </c>
      <c r="P485" s="72">
        <f t="shared" si="55"/>
        <v>0.12891294546241525</v>
      </c>
      <c r="Q485">
        <f t="shared" si="53"/>
        <v>6.4999999999999988E-3</v>
      </c>
      <c r="R485" s="7">
        <f t="shared" si="56"/>
        <v>0.10699774473380465</v>
      </c>
      <c r="S485" s="75">
        <f t="shared" si="57"/>
        <v>6.3225940069975466E-3</v>
      </c>
    </row>
    <row r="486" spans="1:22" x14ac:dyDescent="0.25">
      <c r="A486">
        <v>60785</v>
      </c>
      <c r="B486">
        <v>6037</v>
      </c>
      <c r="C486" t="s">
        <v>1107</v>
      </c>
      <c r="D486" t="s">
        <v>1283</v>
      </c>
      <c r="E486" t="s">
        <v>239</v>
      </c>
      <c r="F486">
        <v>140</v>
      </c>
      <c r="G486">
        <v>-97.01</v>
      </c>
      <c r="H486">
        <v>97.01</v>
      </c>
      <c r="I486" s="6">
        <f t="shared" si="54"/>
        <v>177.85166666666666</v>
      </c>
      <c r="J486" t="s">
        <v>2200</v>
      </c>
      <c r="K486">
        <v>223</v>
      </c>
      <c r="L486" s="34">
        <f t="shared" si="51"/>
        <v>4.2234848484848486E-2</v>
      </c>
      <c r="M486">
        <v>8</v>
      </c>
      <c r="N486">
        <f t="shared" si="52"/>
        <v>0.33787878787878789</v>
      </c>
      <c r="O486" s="71">
        <v>0.5</v>
      </c>
      <c r="P486" s="72">
        <f t="shared" si="55"/>
        <v>0.58596793392006929</v>
      </c>
      <c r="Q486">
        <f t="shared" si="53"/>
        <v>0.16893939393939394</v>
      </c>
      <c r="R486" s="7">
        <f t="shared" si="56"/>
        <v>0.4863533851536575</v>
      </c>
      <c r="S486" s="75">
        <f t="shared" si="57"/>
        <v>0.16432849225646307</v>
      </c>
      <c r="T486" s="75">
        <f>SUM(S486:S497)</f>
        <v>1.1543818666342585</v>
      </c>
      <c r="U486" s="75">
        <f>COUNT(S486:S497)</f>
        <v>12</v>
      </c>
      <c r="V486">
        <v>8</v>
      </c>
    </row>
    <row r="487" spans="1:22" x14ac:dyDescent="0.25">
      <c r="A487">
        <v>62794</v>
      </c>
      <c r="B487">
        <v>13755</v>
      </c>
      <c r="C487" t="s">
        <v>1283</v>
      </c>
      <c r="D487" t="s">
        <v>1956</v>
      </c>
      <c r="E487" t="s">
        <v>239</v>
      </c>
      <c r="F487">
        <v>140</v>
      </c>
      <c r="G487">
        <v>-68.94</v>
      </c>
      <c r="H487">
        <v>68.94</v>
      </c>
      <c r="I487" s="6">
        <f t="shared" si="54"/>
        <v>126.38999999999999</v>
      </c>
      <c r="J487" t="s">
        <v>2200</v>
      </c>
      <c r="K487">
        <v>247</v>
      </c>
      <c r="L487" s="34">
        <f t="shared" si="51"/>
        <v>4.6780303030303033E-2</v>
      </c>
      <c r="M487">
        <v>8</v>
      </c>
      <c r="N487">
        <f t="shared" si="52"/>
        <v>0.37424242424242427</v>
      </c>
      <c r="O487" s="71">
        <v>0.49</v>
      </c>
      <c r="P487" s="72">
        <f t="shared" si="55"/>
        <v>0.57424857524166795</v>
      </c>
      <c r="Q487">
        <f t="shared" si="53"/>
        <v>0.18337878787878789</v>
      </c>
      <c r="R487" s="7">
        <f t="shared" si="56"/>
        <v>0.47662631745058437</v>
      </c>
      <c r="S487" s="75">
        <f t="shared" si="57"/>
        <v>0.17837378850044597</v>
      </c>
    </row>
    <row r="488" spans="1:22" x14ac:dyDescent="0.25">
      <c r="A488">
        <v>39221</v>
      </c>
      <c r="B488">
        <v>27843</v>
      </c>
      <c r="C488" t="s">
        <v>1766</v>
      </c>
      <c r="D488" t="s">
        <v>1106</v>
      </c>
      <c r="E488" t="s">
        <v>239</v>
      </c>
      <c r="F488">
        <v>140</v>
      </c>
      <c r="G488">
        <v>-115.75</v>
      </c>
      <c r="H488">
        <v>115.75</v>
      </c>
      <c r="I488" s="6">
        <f t="shared" si="54"/>
        <v>212.20833333333331</v>
      </c>
      <c r="J488" t="s">
        <v>2200</v>
      </c>
      <c r="K488">
        <v>41</v>
      </c>
      <c r="L488" s="34">
        <f t="shared" si="51"/>
        <v>7.7651515151515148E-3</v>
      </c>
      <c r="M488">
        <v>8</v>
      </c>
      <c r="N488">
        <f t="shared" si="52"/>
        <v>6.2121212121212119E-2</v>
      </c>
      <c r="O488" s="71">
        <v>0.5</v>
      </c>
      <c r="P488" s="72">
        <f t="shared" si="55"/>
        <v>0.58596793392006929</v>
      </c>
      <c r="Q488">
        <f t="shared" si="53"/>
        <v>3.1060606060606059E-2</v>
      </c>
      <c r="R488" s="7">
        <f t="shared" si="56"/>
        <v>0.4863533851536575</v>
      </c>
      <c r="S488" s="75">
        <f t="shared" si="57"/>
        <v>3.0212861804999935E-2</v>
      </c>
    </row>
    <row r="489" spans="1:22" x14ac:dyDescent="0.25">
      <c r="A489">
        <v>56628</v>
      </c>
      <c r="B489">
        <v>30556</v>
      </c>
      <c r="C489" t="s">
        <v>1221</v>
      </c>
      <c r="D489" t="s">
        <v>1766</v>
      </c>
      <c r="E489" t="s">
        <v>94</v>
      </c>
      <c r="F489">
        <v>100.5</v>
      </c>
      <c r="G489">
        <v>-115.14</v>
      </c>
      <c r="H489">
        <v>115.14</v>
      </c>
      <c r="I489" s="6">
        <f t="shared" si="54"/>
        <v>211.09</v>
      </c>
      <c r="J489" t="s">
        <v>2200</v>
      </c>
      <c r="K489">
        <v>177</v>
      </c>
      <c r="L489" s="34">
        <f t="shared" si="51"/>
        <v>3.3522727272727273E-2</v>
      </c>
      <c r="M489">
        <v>8</v>
      </c>
      <c r="N489">
        <f t="shared" si="52"/>
        <v>0.26818181818181819</v>
      </c>
      <c r="O489" s="71">
        <v>0.5</v>
      </c>
      <c r="P489" s="72">
        <f t="shared" si="55"/>
        <v>0.58596793392006929</v>
      </c>
      <c r="Q489">
        <f t="shared" si="53"/>
        <v>0.13409090909090909</v>
      </c>
      <c r="R489" s="7">
        <f t="shared" si="56"/>
        <v>0.4863533851536575</v>
      </c>
      <c r="S489" s="75">
        <f t="shared" si="57"/>
        <v>0.13043113510938997</v>
      </c>
    </row>
    <row r="490" spans="1:22" x14ac:dyDescent="0.25">
      <c r="A490">
        <v>60165</v>
      </c>
      <c r="B490">
        <v>35868</v>
      </c>
      <c r="C490" t="s">
        <v>1557</v>
      </c>
      <c r="D490" t="s">
        <v>1221</v>
      </c>
      <c r="E490" t="s">
        <v>94</v>
      </c>
      <c r="F490">
        <v>100.5</v>
      </c>
      <c r="G490">
        <v>-151.22999999999999</v>
      </c>
      <c r="H490">
        <v>151.22999999999999</v>
      </c>
      <c r="I490" s="6">
        <f t="shared" si="54"/>
        <v>277.255</v>
      </c>
      <c r="J490" t="s">
        <v>2200</v>
      </c>
      <c r="K490">
        <v>216</v>
      </c>
      <c r="L490" s="34">
        <f t="shared" si="51"/>
        <v>4.0909090909090909E-2</v>
      </c>
      <c r="M490">
        <v>8</v>
      </c>
      <c r="N490">
        <f t="shared" si="52"/>
        <v>0.32727272727272727</v>
      </c>
      <c r="O490" s="71">
        <v>0.51</v>
      </c>
      <c r="P490" s="72">
        <f t="shared" si="55"/>
        <v>0.59768729259847064</v>
      </c>
      <c r="Q490">
        <f t="shared" si="53"/>
        <v>0.16690909090909092</v>
      </c>
      <c r="R490" s="7">
        <f t="shared" si="56"/>
        <v>0.49608045285673064</v>
      </c>
      <c r="S490" s="75">
        <f t="shared" si="57"/>
        <v>0.16235360275311184</v>
      </c>
    </row>
    <row r="491" spans="1:22" x14ac:dyDescent="0.25">
      <c r="A491">
        <v>9834</v>
      </c>
      <c r="B491">
        <v>38793</v>
      </c>
      <c r="C491" t="s">
        <v>1106</v>
      </c>
      <c r="D491" t="s">
        <v>1107</v>
      </c>
      <c r="E491" t="s">
        <v>239</v>
      </c>
      <c r="F491">
        <v>140</v>
      </c>
      <c r="G491">
        <v>-96.71</v>
      </c>
      <c r="H491">
        <v>96.71</v>
      </c>
      <c r="I491" s="6">
        <f t="shared" si="54"/>
        <v>177.30166666666665</v>
      </c>
      <c r="J491" t="s">
        <v>2200</v>
      </c>
      <c r="K491">
        <v>6</v>
      </c>
      <c r="L491" s="34">
        <f t="shared" ref="L491:L500" si="58">K491/5280</f>
        <v>1.1363636363636363E-3</v>
      </c>
      <c r="M491">
        <v>8</v>
      </c>
      <c r="N491">
        <f t="shared" ref="N491:N500" si="59">L491*M491</f>
        <v>9.0909090909090905E-3</v>
      </c>
      <c r="O491" s="71">
        <v>0.5</v>
      </c>
      <c r="P491" s="72">
        <f t="shared" si="55"/>
        <v>0.58596793392006929</v>
      </c>
      <c r="Q491">
        <f t="shared" si="53"/>
        <v>4.5454545454545452E-3</v>
      </c>
      <c r="R491" s="7">
        <f t="shared" si="56"/>
        <v>0.4863533851536575</v>
      </c>
      <c r="S491" s="75">
        <f t="shared" si="57"/>
        <v>4.4213944104877952E-3</v>
      </c>
    </row>
    <row r="492" spans="1:22" x14ac:dyDescent="0.25">
      <c r="A492">
        <v>22553</v>
      </c>
      <c r="B492">
        <v>41024</v>
      </c>
      <c r="C492" t="s">
        <v>1472</v>
      </c>
      <c r="D492" t="s">
        <v>1473</v>
      </c>
      <c r="E492" t="s">
        <v>94</v>
      </c>
      <c r="F492">
        <v>100.5</v>
      </c>
      <c r="G492">
        <v>-277.35000000000002</v>
      </c>
      <c r="H492">
        <v>277.35000000000002</v>
      </c>
      <c r="I492" s="6">
        <f t="shared" si="54"/>
        <v>508.47500000000002</v>
      </c>
      <c r="J492" t="s">
        <v>2200</v>
      </c>
      <c r="K492">
        <v>16</v>
      </c>
      <c r="L492" s="34">
        <f t="shared" si="58"/>
        <v>3.0303030303030303E-3</v>
      </c>
      <c r="M492">
        <v>8</v>
      </c>
      <c r="N492">
        <f t="shared" si="59"/>
        <v>2.4242424242424242E-2</v>
      </c>
      <c r="O492" s="71">
        <v>0.47</v>
      </c>
      <c r="P492" s="72">
        <f t="shared" si="55"/>
        <v>0.55080985788486514</v>
      </c>
      <c r="Q492">
        <f t="shared" si="53"/>
        <v>1.1393939393939394E-2</v>
      </c>
      <c r="R492" s="7">
        <f t="shared" si="56"/>
        <v>0.45717218204443805</v>
      </c>
      <c r="S492" s="75">
        <f t="shared" si="57"/>
        <v>1.1082961988956074E-2</v>
      </c>
    </row>
    <row r="493" spans="1:22" x14ac:dyDescent="0.25">
      <c r="A493">
        <v>26821</v>
      </c>
      <c r="B493">
        <v>41181</v>
      </c>
      <c r="C493" t="s">
        <v>1101</v>
      </c>
      <c r="D493" t="s">
        <v>1557</v>
      </c>
      <c r="E493" t="s">
        <v>94</v>
      </c>
      <c r="F493">
        <v>100.5</v>
      </c>
      <c r="G493">
        <v>-150.58000000000001</v>
      </c>
      <c r="H493">
        <v>150.58000000000001</v>
      </c>
      <c r="I493" s="6">
        <f t="shared" si="54"/>
        <v>276.06333333333333</v>
      </c>
      <c r="J493" t="s">
        <v>2200</v>
      </c>
      <c r="K493">
        <v>20</v>
      </c>
      <c r="L493" s="34">
        <f t="shared" si="58"/>
        <v>3.787878787878788E-3</v>
      </c>
      <c r="M493">
        <v>8</v>
      </c>
      <c r="N493">
        <f t="shared" si="59"/>
        <v>3.0303030303030304E-2</v>
      </c>
      <c r="O493" s="71">
        <v>0.51</v>
      </c>
      <c r="P493" s="72">
        <f t="shared" si="55"/>
        <v>0.59768729259847064</v>
      </c>
      <c r="Q493">
        <f t="shared" si="53"/>
        <v>1.5454545454545455E-2</v>
      </c>
      <c r="R493" s="7">
        <f t="shared" si="56"/>
        <v>0.49608045285673064</v>
      </c>
      <c r="S493" s="75">
        <f t="shared" si="57"/>
        <v>1.5032740995658505E-2</v>
      </c>
    </row>
    <row r="494" spans="1:22" x14ac:dyDescent="0.25">
      <c r="A494">
        <v>62477</v>
      </c>
      <c r="B494">
        <v>41206</v>
      </c>
      <c r="C494" t="s">
        <v>1473</v>
      </c>
      <c r="D494" t="s">
        <v>1697</v>
      </c>
      <c r="E494" t="s">
        <v>94</v>
      </c>
      <c r="F494">
        <v>100.5</v>
      </c>
      <c r="G494">
        <v>-277.69</v>
      </c>
      <c r="H494">
        <v>277.69</v>
      </c>
      <c r="I494" s="6">
        <f t="shared" si="54"/>
        <v>509.0983333333333</v>
      </c>
      <c r="J494" t="s">
        <v>2200</v>
      </c>
      <c r="K494">
        <v>243</v>
      </c>
      <c r="L494" s="34">
        <f t="shared" si="58"/>
        <v>4.6022727272727271E-2</v>
      </c>
      <c r="M494">
        <v>8</v>
      </c>
      <c r="N494">
        <f t="shared" si="59"/>
        <v>0.36818181818181817</v>
      </c>
      <c r="O494" s="71">
        <v>0.47</v>
      </c>
      <c r="P494" s="72">
        <f t="shared" si="55"/>
        <v>0.55080985788486514</v>
      </c>
      <c r="Q494">
        <f t="shared" si="53"/>
        <v>0.17304545454545453</v>
      </c>
      <c r="R494" s="7">
        <f t="shared" si="56"/>
        <v>0.45717218204443805</v>
      </c>
      <c r="S494" s="75">
        <f t="shared" si="57"/>
        <v>0.16832248520727036</v>
      </c>
    </row>
    <row r="495" spans="1:22" x14ac:dyDescent="0.25">
      <c r="A495">
        <v>62878</v>
      </c>
      <c r="B495">
        <v>41630</v>
      </c>
      <c r="C495" t="s">
        <v>1697</v>
      </c>
      <c r="D495" t="s">
        <v>1100</v>
      </c>
      <c r="E495" t="s">
        <v>94</v>
      </c>
      <c r="F495">
        <v>100.5</v>
      </c>
      <c r="G495">
        <v>-253.09</v>
      </c>
      <c r="H495">
        <v>253.09</v>
      </c>
      <c r="I495" s="6">
        <f t="shared" si="54"/>
        <v>463.99833333333333</v>
      </c>
      <c r="J495" t="s">
        <v>2200</v>
      </c>
      <c r="K495">
        <v>248</v>
      </c>
      <c r="L495" s="34">
        <f t="shared" si="58"/>
        <v>4.6969696969696967E-2</v>
      </c>
      <c r="M495">
        <v>8</v>
      </c>
      <c r="N495">
        <f t="shared" si="59"/>
        <v>0.37575757575757573</v>
      </c>
      <c r="O495" s="71">
        <v>0.51</v>
      </c>
      <c r="P495" s="72">
        <f t="shared" si="55"/>
        <v>0.59768729259847064</v>
      </c>
      <c r="Q495">
        <f t="shared" si="53"/>
        <v>0.19163636363636363</v>
      </c>
      <c r="R495" s="7">
        <f t="shared" si="56"/>
        <v>0.49608045285673064</v>
      </c>
      <c r="S495" s="75">
        <f t="shared" si="57"/>
        <v>0.18640598834616545</v>
      </c>
    </row>
    <row r="496" spans="1:22" x14ac:dyDescent="0.25">
      <c r="A496">
        <v>53015</v>
      </c>
      <c r="B496">
        <v>41684</v>
      </c>
      <c r="C496" t="s">
        <v>1956</v>
      </c>
      <c r="D496" t="s">
        <v>1155</v>
      </c>
      <c r="E496" t="s">
        <v>70</v>
      </c>
      <c r="F496">
        <v>130</v>
      </c>
      <c r="G496">
        <v>-69.13</v>
      </c>
      <c r="H496">
        <v>69.13</v>
      </c>
      <c r="I496" s="6">
        <f t="shared" si="54"/>
        <v>126.73833333333332</v>
      </c>
      <c r="J496" t="s">
        <v>2200</v>
      </c>
      <c r="K496">
        <v>138</v>
      </c>
      <c r="L496" s="34">
        <f t="shared" si="58"/>
        <v>2.6136363636363635E-2</v>
      </c>
      <c r="M496">
        <v>8</v>
      </c>
      <c r="N496">
        <f t="shared" si="59"/>
        <v>0.20909090909090908</v>
      </c>
      <c r="O496" s="71">
        <v>0.49</v>
      </c>
      <c r="P496" s="72">
        <f t="shared" si="55"/>
        <v>0.57424857524166795</v>
      </c>
      <c r="Q496">
        <f t="shared" si="53"/>
        <v>0.10245454545454545</v>
      </c>
      <c r="R496" s="7">
        <f t="shared" si="56"/>
        <v>0.47662631745058437</v>
      </c>
      <c r="S496" s="75">
        <f t="shared" si="57"/>
        <v>9.9658230012394905E-2</v>
      </c>
    </row>
    <row r="497" spans="1:22" x14ac:dyDescent="0.25">
      <c r="A497">
        <v>9722</v>
      </c>
      <c r="B497">
        <v>42773</v>
      </c>
      <c r="C497" t="s">
        <v>1100</v>
      </c>
      <c r="D497" t="s">
        <v>1101</v>
      </c>
      <c r="E497" t="s">
        <v>94</v>
      </c>
      <c r="F497">
        <v>100.5</v>
      </c>
      <c r="G497">
        <v>-150.41</v>
      </c>
      <c r="H497">
        <v>150.41</v>
      </c>
      <c r="I497" s="6">
        <f t="shared" si="54"/>
        <v>275.75166666666667</v>
      </c>
      <c r="J497" t="s">
        <v>2200</v>
      </c>
      <c r="K497">
        <v>5</v>
      </c>
      <c r="L497" s="34">
        <f t="shared" si="58"/>
        <v>9.46969696969697E-4</v>
      </c>
      <c r="M497">
        <v>8</v>
      </c>
      <c r="N497">
        <f t="shared" si="59"/>
        <v>7.575757575757576E-3</v>
      </c>
      <c r="O497" s="71">
        <v>0.51</v>
      </c>
      <c r="P497" s="72">
        <f t="shared" si="55"/>
        <v>0.59768729259847064</v>
      </c>
      <c r="Q497">
        <f t="shared" si="53"/>
        <v>3.8636363636363638E-3</v>
      </c>
      <c r="R497" s="7">
        <f t="shared" si="56"/>
        <v>0.49608045285673064</v>
      </c>
      <c r="S497" s="75">
        <f t="shared" si="57"/>
        <v>3.7581852489146261E-3</v>
      </c>
    </row>
    <row r="498" spans="1:22" x14ac:dyDescent="0.25">
      <c r="A498">
        <v>14411</v>
      </c>
      <c r="B498">
        <v>18378</v>
      </c>
      <c r="C498" t="s">
        <v>1156</v>
      </c>
      <c r="D498" t="s">
        <v>1257</v>
      </c>
      <c r="E498" t="s">
        <v>70</v>
      </c>
      <c r="F498">
        <v>130</v>
      </c>
      <c r="G498">
        <v>-69.290000000000006</v>
      </c>
      <c r="H498">
        <v>69.290000000000006</v>
      </c>
      <c r="I498" s="6">
        <f t="shared" si="54"/>
        <v>127.03166666666667</v>
      </c>
      <c r="J498" t="s">
        <v>2200</v>
      </c>
      <c r="K498">
        <v>9</v>
      </c>
      <c r="L498" s="34">
        <f t="shared" si="58"/>
        <v>1.7045454545454545E-3</v>
      </c>
      <c r="M498">
        <v>6</v>
      </c>
      <c r="N498">
        <f t="shared" si="59"/>
        <v>1.0227272727272727E-2</v>
      </c>
      <c r="O498" s="71">
        <v>0.49</v>
      </c>
      <c r="P498" s="72">
        <f t="shared" si="55"/>
        <v>0.57424857524166795</v>
      </c>
      <c r="Q498">
        <f t="shared" si="53"/>
        <v>5.0113636363636358E-3</v>
      </c>
      <c r="R498" s="7">
        <f t="shared" si="56"/>
        <v>0.47662631745058437</v>
      </c>
      <c r="S498" s="75">
        <f t="shared" si="57"/>
        <v>4.8745873375627942E-3</v>
      </c>
      <c r="T498" s="75">
        <f>SUM(S498:S509)</f>
        <v>1.6127036112254235E-2</v>
      </c>
      <c r="U498" s="75">
        <f>COUNT(S498:S509)</f>
        <v>3</v>
      </c>
      <c r="V498">
        <v>6</v>
      </c>
    </row>
    <row r="499" spans="1:22" x14ac:dyDescent="0.25">
      <c r="A499">
        <v>11331</v>
      </c>
      <c r="B499">
        <v>29466</v>
      </c>
      <c r="C499" t="s">
        <v>1155</v>
      </c>
      <c r="D499" t="s">
        <v>1156</v>
      </c>
      <c r="E499" t="s">
        <v>70</v>
      </c>
      <c r="F499">
        <v>130</v>
      </c>
      <c r="G499">
        <v>-69.209999999999994</v>
      </c>
      <c r="H499">
        <v>69.209999999999994</v>
      </c>
      <c r="I499" s="6">
        <f t="shared" si="54"/>
        <v>126.88499999999998</v>
      </c>
      <c r="J499" t="s">
        <v>2200</v>
      </c>
      <c r="K499">
        <v>7</v>
      </c>
      <c r="L499" s="34">
        <f t="shared" si="58"/>
        <v>1.3257575757575758E-3</v>
      </c>
      <c r="M499">
        <v>6</v>
      </c>
      <c r="N499">
        <f t="shared" si="59"/>
        <v>7.9545454545454555E-3</v>
      </c>
      <c r="O499" s="71">
        <v>0.49</v>
      </c>
      <c r="P499" s="72">
        <f t="shared" si="55"/>
        <v>0.57424857524166795</v>
      </c>
      <c r="Q499">
        <f t="shared" si="53"/>
        <v>3.8977272727272732E-3</v>
      </c>
      <c r="R499" s="7">
        <f t="shared" si="56"/>
        <v>0.47662631745058437</v>
      </c>
      <c r="S499" s="75">
        <f t="shared" si="57"/>
        <v>3.7913457069932853E-3</v>
      </c>
    </row>
    <row r="500" spans="1:22" x14ac:dyDescent="0.25">
      <c r="A500">
        <v>21412</v>
      </c>
      <c r="B500">
        <v>29959</v>
      </c>
      <c r="C500" t="s">
        <v>1448</v>
      </c>
      <c r="D500" t="s">
        <v>1449</v>
      </c>
      <c r="E500" t="s">
        <v>94</v>
      </c>
      <c r="F500">
        <v>65.8</v>
      </c>
      <c r="G500">
        <v>396.36</v>
      </c>
      <c r="H500">
        <v>396.36</v>
      </c>
      <c r="I500" s="6">
        <f t="shared" si="54"/>
        <v>726.66</v>
      </c>
      <c r="J500" t="s">
        <v>2200</v>
      </c>
      <c r="K500">
        <v>15</v>
      </c>
      <c r="L500" s="34">
        <f t="shared" si="58"/>
        <v>2.840909090909091E-3</v>
      </c>
      <c r="M500">
        <v>6</v>
      </c>
      <c r="N500">
        <f t="shared" si="59"/>
        <v>1.7045454545454544E-2</v>
      </c>
      <c r="O500" s="71">
        <v>0.45</v>
      </c>
      <c r="P500" s="72">
        <f t="shared" si="55"/>
        <v>0.52737114052806233</v>
      </c>
      <c r="Q500">
        <f t="shared" si="53"/>
        <v>7.6704545454545454E-3</v>
      </c>
      <c r="R500" s="7">
        <f t="shared" si="56"/>
        <v>0.43771804663829172</v>
      </c>
      <c r="S500" s="75">
        <f t="shared" si="57"/>
        <v>7.4611030676981537E-3</v>
      </c>
    </row>
  </sheetData>
  <conditionalFormatting sqref="B1:B211">
    <cfRule type="duplicateValues" dxfId="3" priority="2"/>
  </conditionalFormatting>
  <conditionalFormatting sqref="B212:B500">
    <cfRule type="duplicateValues" dxfId="2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0D0F7-96F8-481E-AA49-0F0FFB3C5375}">
  <dimension ref="A1:U224"/>
  <sheetViews>
    <sheetView workbookViewId="0">
      <selection activeCell="U3" sqref="U3"/>
    </sheetView>
  </sheetViews>
  <sheetFormatPr defaultRowHeight="15" x14ac:dyDescent="0.25"/>
  <cols>
    <col min="8" max="8" width="10.5703125" customWidth="1"/>
    <col min="16" max="16" width="9.140625" style="13"/>
    <col min="17" max="17" width="11.5703125" bestFit="1" customWidth="1"/>
    <col min="21" max="21" width="11.5703125" bestFit="1" customWidth="1"/>
  </cols>
  <sheetData>
    <row r="1" spans="1:21" s="36" customFormat="1" ht="45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21</v>
      </c>
      <c r="K1" s="1" t="s">
        <v>22</v>
      </c>
      <c r="L1" s="1" t="s">
        <v>23</v>
      </c>
      <c r="M1" s="17" t="s">
        <v>658</v>
      </c>
      <c r="N1" s="16" t="s">
        <v>659</v>
      </c>
      <c r="O1" s="49">
        <f>SUM(M2:M224)</f>
        <v>2.0420454545454545</v>
      </c>
      <c r="P1" s="63" t="s">
        <v>2095</v>
      </c>
      <c r="Q1" s="15" t="s">
        <v>2096</v>
      </c>
      <c r="R1" s="16" t="s">
        <v>2097</v>
      </c>
      <c r="S1" s="50">
        <f>SUM(Q2:Q224)</f>
        <v>1.0465979562041974</v>
      </c>
    </row>
    <row r="2" spans="1:21" x14ac:dyDescent="0.25">
      <c r="A2">
        <v>13777</v>
      </c>
      <c r="B2">
        <v>30676</v>
      </c>
      <c r="C2" t="s">
        <v>331</v>
      </c>
      <c r="D2" t="s">
        <v>115</v>
      </c>
      <c r="E2" t="s">
        <v>94</v>
      </c>
      <c r="F2">
        <v>65.8</v>
      </c>
      <c r="G2">
        <v>794.06</v>
      </c>
      <c r="H2">
        <v>794.06</v>
      </c>
      <c r="I2" t="s">
        <v>2169</v>
      </c>
      <c r="J2">
        <v>9</v>
      </c>
      <c r="K2">
        <f t="shared" ref="K2:K12" si="0">J2/5280</f>
        <v>1.7045454545454545E-3</v>
      </c>
      <c r="L2">
        <v>12</v>
      </c>
      <c r="M2">
        <f t="shared" ref="M2:M12" si="1">K2*L2</f>
        <v>2.0454545454545454E-2</v>
      </c>
      <c r="P2" s="64">
        <v>1.0004849507593885</v>
      </c>
      <c r="Q2">
        <f t="shared" ref="Q2:Q12" si="2">M2*P2</f>
        <v>2.0464464901896583E-2</v>
      </c>
      <c r="R2" s="7"/>
      <c r="U2">
        <f>SUM(Q2,Q3,Q4)</f>
        <v>4.7738195663258473E-2</v>
      </c>
    </row>
    <row r="3" spans="1:21" x14ac:dyDescent="0.25">
      <c r="A3">
        <v>4831</v>
      </c>
      <c r="B3">
        <v>38130</v>
      </c>
      <c r="C3" t="s">
        <v>301</v>
      </c>
      <c r="D3" t="s">
        <v>331</v>
      </c>
      <c r="E3" t="s">
        <v>94</v>
      </c>
      <c r="F3">
        <v>65.8</v>
      </c>
      <c r="G3">
        <v>794.25</v>
      </c>
      <c r="H3">
        <v>794.25</v>
      </c>
      <c r="I3" t="s">
        <v>2169</v>
      </c>
      <c r="J3">
        <v>3</v>
      </c>
      <c r="K3">
        <f t="shared" si="0"/>
        <v>5.6818181818181815E-4</v>
      </c>
      <c r="L3">
        <v>12</v>
      </c>
      <c r="M3">
        <f t="shared" si="1"/>
        <v>6.8181818181818179E-3</v>
      </c>
      <c r="P3" s="64">
        <v>1.0002456153604029</v>
      </c>
      <c r="Q3">
        <f t="shared" si="2"/>
        <v>6.819856468366383E-3</v>
      </c>
      <c r="R3" s="7"/>
    </row>
    <row r="4" spans="1:21" x14ac:dyDescent="0.25">
      <c r="A4">
        <v>14178</v>
      </c>
      <c r="B4">
        <v>31391</v>
      </c>
      <c r="C4" t="s">
        <v>115</v>
      </c>
      <c r="D4" t="s">
        <v>332</v>
      </c>
      <c r="E4" t="s">
        <v>70</v>
      </c>
      <c r="F4">
        <v>100.5</v>
      </c>
      <c r="G4">
        <v>-595.02</v>
      </c>
      <c r="H4">
        <v>595.02</v>
      </c>
      <c r="I4" t="s">
        <v>2169</v>
      </c>
      <c r="J4">
        <v>9</v>
      </c>
      <c r="K4">
        <f t="shared" si="0"/>
        <v>1.7045454545454545E-3</v>
      </c>
      <c r="L4">
        <v>12</v>
      </c>
      <c r="M4">
        <f t="shared" si="1"/>
        <v>2.0454545454545454E-2</v>
      </c>
      <c r="P4" s="64">
        <v>0.99996718765755788</v>
      </c>
      <c r="Q4">
        <f t="shared" si="2"/>
        <v>2.0453874292995503E-2</v>
      </c>
      <c r="R4" s="7"/>
    </row>
    <row r="5" spans="1:21" x14ac:dyDescent="0.25">
      <c r="A5">
        <v>26750</v>
      </c>
      <c r="B5">
        <v>37301</v>
      </c>
      <c r="C5" t="s">
        <v>332</v>
      </c>
      <c r="D5" t="s">
        <v>286</v>
      </c>
      <c r="E5" t="s">
        <v>70</v>
      </c>
      <c r="F5">
        <v>100.5</v>
      </c>
      <c r="G5">
        <v>-609.79999999999995</v>
      </c>
      <c r="H5">
        <v>609.79999999999995</v>
      </c>
      <c r="I5" t="s">
        <v>2169</v>
      </c>
      <c r="J5">
        <v>27</v>
      </c>
      <c r="K5">
        <f t="shared" si="0"/>
        <v>5.1136363636363636E-3</v>
      </c>
      <c r="L5">
        <v>12</v>
      </c>
      <c r="M5">
        <f t="shared" si="1"/>
        <v>6.1363636363636363E-2</v>
      </c>
      <c r="P5" s="64">
        <v>0.97573052804198113</v>
      </c>
      <c r="Q5">
        <f t="shared" si="2"/>
        <v>5.987437331166702E-2</v>
      </c>
      <c r="R5" s="7"/>
    </row>
    <row r="6" spans="1:21" x14ac:dyDescent="0.25">
      <c r="A6">
        <v>11575</v>
      </c>
      <c r="B6">
        <v>5246</v>
      </c>
      <c r="C6" t="s">
        <v>285</v>
      </c>
      <c r="D6" t="s">
        <v>286</v>
      </c>
      <c r="E6" t="s">
        <v>70</v>
      </c>
      <c r="F6">
        <v>130</v>
      </c>
      <c r="G6">
        <v>609.99</v>
      </c>
      <c r="H6">
        <v>609.99</v>
      </c>
      <c r="I6" t="s">
        <v>2169</v>
      </c>
      <c r="J6">
        <v>7</v>
      </c>
      <c r="K6">
        <f t="shared" si="0"/>
        <v>1.3257575757575758E-3</v>
      </c>
      <c r="L6">
        <v>12</v>
      </c>
      <c r="M6">
        <f t="shared" si="1"/>
        <v>1.5909090909090911E-2</v>
      </c>
      <c r="P6" s="64">
        <v>0.97542660699355732</v>
      </c>
      <c r="Q6">
        <f t="shared" si="2"/>
        <v>1.5518150565806596E-2</v>
      </c>
      <c r="R6" s="7"/>
    </row>
    <row r="7" spans="1:21" x14ac:dyDescent="0.25">
      <c r="A7">
        <v>56973</v>
      </c>
      <c r="B7">
        <v>38127</v>
      </c>
      <c r="C7" t="s">
        <v>335</v>
      </c>
      <c r="D7" t="s">
        <v>301</v>
      </c>
      <c r="E7" t="s">
        <v>64</v>
      </c>
      <c r="F7">
        <v>75</v>
      </c>
      <c r="G7" s="6">
        <v>2518.5700000000002</v>
      </c>
      <c r="H7" s="6">
        <v>2518.5700000000002</v>
      </c>
      <c r="I7" t="s">
        <v>2170</v>
      </c>
      <c r="J7">
        <v>181</v>
      </c>
      <c r="K7">
        <f t="shared" si="0"/>
        <v>3.4280303030303029E-2</v>
      </c>
      <c r="L7">
        <v>30</v>
      </c>
      <c r="M7">
        <f t="shared" si="1"/>
        <v>1.0284090909090908</v>
      </c>
      <c r="P7" s="64">
        <v>0.55168034082832718</v>
      </c>
      <c r="Q7">
        <f t="shared" si="2"/>
        <v>0.56735307778367738</v>
      </c>
      <c r="R7" s="7"/>
    </row>
    <row r="8" spans="1:21" x14ac:dyDescent="0.25">
      <c r="A8">
        <v>45173</v>
      </c>
      <c r="B8">
        <v>44093</v>
      </c>
      <c r="C8" t="s">
        <v>337</v>
      </c>
      <c r="D8" t="s">
        <v>335</v>
      </c>
      <c r="E8" t="s">
        <v>64</v>
      </c>
      <c r="F8">
        <v>75</v>
      </c>
      <c r="G8" s="6">
        <v>2607.91</v>
      </c>
      <c r="H8" s="6">
        <v>2607.91</v>
      </c>
      <c r="I8" t="s">
        <v>2170</v>
      </c>
      <c r="J8">
        <v>74</v>
      </c>
      <c r="K8">
        <f t="shared" si="0"/>
        <v>1.4015151515151515E-2</v>
      </c>
      <c r="L8">
        <v>24</v>
      </c>
      <c r="M8">
        <f t="shared" si="1"/>
        <v>0.33636363636363636</v>
      </c>
      <c r="P8" s="64">
        <v>0.53278125242052077</v>
      </c>
      <c r="Q8">
        <f t="shared" si="2"/>
        <v>0.17920823945053879</v>
      </c>
      <c r="R8" s="7"/>
    </row>
    <row r="9" spans="1:21" x14ac:dyDescent="0.25">
      <c r="A9">
        <v>7099</v>
      </c>
      <c r="B9">
        <v>43927</v>
      </c>
      <c r="C9" t="s">
        <v>316</v>
      </c>
      <c r="D9" t="s">
        <v>337</v>
      </c>
      <c r="E9" t="s">
        <v>64</v>
      </c>
      <c r="F9">
        <v>75</v>
      </c>
      <c r="G9" s="6">
        <v>2608.1</v>
      </c>
      <c r="H9" s="6">
        <v>2608.1</v>
      </c>
      <c r="I9" t="s">
        <v>2170</v>
      </c>
      <c r="J9">
        <v>4</v>
      </c>
      <c r="K9">
        <f t="shared" si="0"/>
        <v>7.5757575757575758E-4</v>
      </c>
      <c r="L9">
        <v>24</v>
      </c>
      <c r="M9">
        <f t="shared" si="1"/>
        <v>1.8181818181818181E-2</v>
      </c>
      <c r="P9" s="64">
        <v>0.53274243932364562</v>
      </c>
      <c r="Q9">
        <f t="shared" si="2"/>
        <v>9.6862261695208288E-3</v>
      </c>
      <c r="R9" s="7"/>
    </row>
    <row r="10" spans="1:21" x14ac:dyDescent="0.25">
      <c r="A10">
        <v>14596</v>
      </c>
      <c r="B10">
        <v>43937</v>
      </c>
      <c r="C10" t="s">
        <v>302</v>
      </c>
      <c r="D10" t="s">
        <v>285</v>
      </c>
      <c r="E10" t="s">
        <v>64</v>
      </c>
      <c r="F10">
        <v>130</v>
      </c>
      <c r="G10" s="6">
        <v>1723.95</v>
      </c>
      <c r="H10" s="6">
        <v>1723.95</v>
      </c>
      <c r="I10" t="s">
        <v>2170</v>
      </c>
      <c r="J10">
        <v>10</v>
      </c>
      <c r="K10">
        <f t="shared" si="0"/>
        <v>1.893939393939394E-3</v>
      </c>
      <c r="L10">
        <v>24</v>
      </c>
      <c r="M10">
        <f t="shared" si="1"/>
        <v>4.5454545454545456E-2</v>
      </c>
      <c r="P10" s="64">
        <v>0.34513789611067608</v>
      </c>
      <c r="Q10">
        <f t="shared" si="2"/>
        <v>1.5688086186848912E-2</v>
      </c>
      <c r="R10" s="7"/>
    </row>
    <row r="11" spans="1:21" x14ac:dyDescent="0.25">
      <c r="A11">
        <v>12714</v>
      </c>
      <c r="B11">
        <v>10677</v>
      </c>
      <c r="C11" t="s">
        <v>301</v>
      </c>
      <c r="D11" t="s">
        <v>302</v>
      </c>
      <c r="E11" t="s">
        <v>64</v>
      </c>
      <c r="F11">
        <v>75</v>
      </c>
      <c r="G11" s="6">
        <v>1724.14</v>
      </c>
      <c r="H11" s="6">
        <v>1724.14</v>
      </c>
      <c r="I11" t="s">
        <v>2170</v>
      </c>
      <c r="J11">
        <v>8</v>
      </c>
      <c r="K11">
        <f t="shared" si="0"/>
        <v>1.5151515151515152E-3</v>
      </c>
      <c r="L11">
        <v>30</v>
      </c>
      <c r="M11">
        <f t="shared" si="1"/>
        <v>4.5454545454545456E-2</v>
      </c>
      <c r="P11" s="64">
        <v>0.34509986196016568</v>
      </c>
      <c r="Q11">
        <f t="shared" si="2"/>
        <v>1.5686357361825713E-2</v>
      </c>
      <c r="R11" s="7"/>
    </row>
    <row r="12" spans="1:21" x14ac:dyDescent="0.25">
      <c r="A12">
        <v>44092</v>
      </c>
      <c r="B12">
        <v>17521</v>
      </c>
      <c r="C12" t="s">
        <v>316</v>
      </c>
      <c r="D12" t="s">
        <v>317</v>
      </c>
      <c r="E12" t="s">
        <v>94</v>
      </c>
      <c r="F12">
        <v>75</v>
      </c>
      <c r="G12" s="6">
        <v>-4532.93</v>
      </c>
      <c r="H12" s="6">
        <v>4532.93</v>
      </c>
      <c r="I12" t="s">
        <v>2170</v>
      </c>
      <c r="J12">
        <v>65</v>
      </c>
      <c r="K12">
        <f t="shared" si="0"/>
        <v>1.231060606060606E-2</v>
      </c>
      <c r="L12">
        <v>36</v>
      </c>
      <c r="M12">
        <f t="shared" si="1"/>
        <v>0.44318181818181818</v>
      </c>
      <c r="P12" s="64">
        <v>0.30652261473263431</v>
      </c>
      <c r="Q12">
        <f t="shared" si="2"/>
        <v>0.13584524971105383</v>
      </c>
      <c r="R12" s="7"/>
    </row>
    <row r="13" spans="1:21" x14ac:dyDescent="0.25">
      <c r="G13" s="6"/>
      <c r="H13" s="6"/>
      <c r="R13" s="7"/>
    </row>
    <row r="14" spans="1:21" x14ac:dyDescent="0.25">
      <c r="R14" s="7"/>
    </row>
    <row r="15" spans="1:21" x14ac:dyDescent="0.25">
      <c r="R15" s="7"/>
    </row>
    <row r="16" spans="1:21" x14ac:dyDescent="0.25">
      <c r="G16" s="6"/>
      <c r="H16" s="6"/>
      <c r="R16" s="7"/>
    </row>
    <row r="17" spans="7:18" x14ac:dyDescent="0.25">
      <c r="R17" s="7"/>
    </row>
    <row r="18" spans="7:18" x14ac:dyDescent="0.25">
      <c r="R18" s="7"/>
    </row>
    <row r="19" spans="7:18" x14ac:dyDescent="0.25">
      <c r="G19" s="6"/>
      <c r="H19" s="6"/>
      <c r="R19" s="7"/>
    </row>
    <row r="20" spans="7:18" x14ac:dyDescent="0.25">
      <c r="G20" s="6"/>
      <c r="H20" s="6"/>
      <c r="R20" s="7"/>
    </row>
    <row r="21" spans="7:18" x14ac:dyDescent="0.25">
      <c r="G21" s="6"/>
      <c r="H21" s="6"/>
      <c r="R21" s="7"/>
    </row>
    <row r="22" spans="7:18" x14ac:dyDescent="0.25">
      <c r="R22" s="7"/>
    </row>
    <row r="23" spans="7:18" x14ac:dyDescent="0.25">
      <c r="R23" s="7"/>
    </row>
    <row r="24" spans="7:18" x14ac:dyDescent="0.25">
      <c r="R24" s="7"/>
    </row>
    <row r="25" spans="7:18" x14ac:dyDescent="0.25">
      <c r="G25" s="6"/>
      <c r="H25" s="6"/>
      <c r="R25" s="7"/>
    </row>
    <row r="26" spans="7:18" x14ac:dyDescent="0.25">
      <c r="R26" s="7"/>
    </row>
    <row r="27" spans="7:18" x14ac:dyDescent="0.25">
      <c r="G27" s="6"/>
      <c r="H27" s="6"/>
      <c r="R27" s="7"/>
    </row>
    <row r="28" spans="7:18" x14ac:dyDescent="0.25">
      <c r="G28" s="6"/>
      <c r="H28" s="6"/>
      <c r="R28" s="7"/>
    </row>
    <row r="29" spans="7:18" x14ac:dyDescent="0.25">
      <c r="G29" s="6"/>
      <c r="H29" s="6"/>
      <c r="R29" s="7"/>
    </row>
    <row r="30" spans="7:18" x14ac:dyDescent="0.25">
      <c r="G30" s="6"/>
      <c r="H30" s="6"/>
      <c r="R30" s="7"/>
    </row>
    <row r="31" spans="7:18" x14ac:dyDescent="0.25">
      <c r="G31" s="6"/>
      <c r="H31" s="6"/>
      <c r="R31" s="7"/>
    </row>
    <row r="32" spans="7:18" x14ac:dyDescent="0.25">
      <c r="G32" s="6"/>
      <c r="H32" s="6"/>
      <c r="R32" s="7"/>
    </row>
    <row r="33" spans="7:18" x14ac:dyDescent="0.25">
      <c r="J33" s="8"/>
      <c r="R33" s="7"/>
    </row>
    <row r="34" spans="7:18" x14ac:dyDescent="0.25">
      <c r="G34" s="6"/>
      <c r="H34" s="6"/>
      <c r="R34" s="7"/>
    </row>
    <row r="35" spans="7:18" x14ac:dyDescent="0.25">
      <c r="G35" s="6"/>
      <c r="H35" s="6"/>
      <c r="R35" s="7"/>
    </row>
    <row r="36" spans="7:18" x14ac:dyDescent="0.25">
      <c r="G36" s="6"/>
      <c r="H36" s="6"/>
      <c r="R36" s="7"/>
    </row>
    <row r="37" spans="7:18" x14ac:dyDescent="0.25">
      <c r="G37" s="6"/>
      <c r="H37" s="6"/>
      <c r="R37" s="7"/>
    </row>
    <row r="38" spans="7:18" x14ac:dyDescent="0.25">
      <c r="R38" s="7"/>
    </row>
    <row r="39" spans="7:18" x14ac:dyDescent="0.25">
      <c r="G39" s="6"/>
      <c r="H39" s="6"/>
      <c r="R39" s="7"/>
    </row>
    <row r="40" spans="7:18" x14ac:dyDescent="0.25">
      <c r="G40" s="6"/>
      <c r="H40" s="6"/>
      <c r="R40" s="7"/>
    </row>
    <row r="41" spans="7:18" x14ac:dyDescent="0.25">
      <c r="R41" s="7"/>
    </row>
    <row r="42" spans="7:18" x14ac:dyDescent="0.25">
      <c r="G42" s="6"/>
      <c r="H42" s="6"/>
      <c r="R42" s="7"/>
    </row>
    <row r="43" spans="7:18" x14ac:dyDescent="0.25">
      <c r="G43" s="6"/>
      <c r="H43" s="6"/>
      <c r="R43" s="7"/>
    </row>
    <row r="44" spans="7:18" x14ac:dyDescent="0.25">
      <c r="R44" s="7"/>
    </row>
    <row r="45" spans="7:18" x14ac:dyDescent="0.25">
      <c r="G45" s="6"/>
      <c r="H45" s="6"/>
      <c r="R45" s="7"/>
    </row>
    <row r="46" spans="7:18" x14ac:dyDescent="0.25">
      <c r="R46" s="7"/>
    </row>
    <row r="47" spans="7:18" x14ac:dyDescent="0.25">
      <c r="R47" s="7"/>
    </row>
    <row r="48" spans="7:18" x14ac:dyDescent="0.25">
      <c r="G48" s="6"/>
      <c r="H48" s="6"/>
      <c r="J48" s="8"/>
      <c r="R48" s="7"/>
    </row>
    <row r="49" spans="7:18" x14ac:dyDescent="0.25">
      <c r="G49" s="6"/>
      <c r="H49" s="6"/>
      <c r="R49" s="7"/>
    </row>
    <row r="50" spans="7:18" x14ac:dyDescent="0.25">
      <c r="R50" s="7"/>
    </row>
    <row r="51" spans="7:18" x14ac:dyDescent="0.25">
      <c r="G51" s="6"/>
      <c r="H51" s="6"/>
      <c r="R51" s="7"/>
    </row>
    <row r="52" spans="7:18" x14ac:dyDescent="0.25">
      <c r="G52" s="6"/>
      <c r="H52" s="6"/>
      <c r="R52" s="7"/>
    </row>
    <row r="53" spans="7:18" x14ac:dyDescent="0.25">
      <c r="G53" s="6"/>
      <c r="H53" s="6"/>
      <c r="R53" s="7"/>
    </row>
    <row r="54" spans="7:18" x14ac:dyDescent="0.25">
      <c r="G54" s="6"/>
      <c r="H54" s="6"/>
      <c r="R54" s="7"/>
    </row>
    <row r="55" spans="7:18" x14ac:dyDescent="0.25">
      <c r="G55" s="6"/>
      <c r="H55" s="6"/>
      <c r="R55" s="7"/>
    </row>
    <row r="56" spans="7:18" x14ac:dyDescent="0.25">
      <c r="G56" s="6"/>
      <c r="H56" s="6"/>
      <c r="R56" s="7"/>
    </row>
    <row r="57" spans="7:18" x14ac:dyDescent="0.25">
      <c r="G57" s="6"/>
      <c r="H57" s="6"/>
      <c r="R57" s="7"/>
    </row>
    <row r="58" spans="7:18" x14ac:dyDescent="0.25">
      <c r="G58" s="6"/>
      <c r="H58" s="6"/>
      <c r="R58" s="7"/>
    </row>
    <row r="59" spans="7:18" x14ac:dyDescent="0.25">
      <c r="G59" s="6"/>
      <c r="H59" s="6"/>
      <c r="R59" s="7"/>
    </row>
    <row r="60" spans="7:18" x14ac:dyDescent="0.25">
      <c r="G60" s="6"/>
      <c r="H60" s="6"/>
      <c r="R60" s="7"/>
    </row>
    <row r="61" spans="7:18" x14ac:dyDescent="0.25">
      <c r="G61" s="6"/>
      <c r="H61" s="6"/>
      <c r="R61" s="7"/>
    </row>
    <row r="62" spans="7:18" x14ac:dyDescent="0.25">
      <c r="R62" s="7"/>
    </row>
    <row r="63" spans="7:18" x14ac:dyDescent="0.25">
      <c r="G63" s="6"/>
      <c r="H63" s="6"/>
      <c r="R63" s="7"/>
    </row>
    <row r="64" spans="7:18" x14ac:dyDescent="0.25">
      <c r="G64" s="6"/>
      <c r="H64" s="6"/>
      <c r="R64" s="7"/>
    </row>
    <row r="65" spans="7:18" x14ac:dyDescent="0.25">
      <c r="G65" s="6"/>
      <c r="H65" s="6"/>
      <c r="R65" s="7"/>
    </row>
    <row r="66" spans="7:18" x14ac:dyDescent="0.25">
      <c r="G66" s="6"/>
      <c r="H66" s="6"/>
      <c r="R66" s="7"/>
    </row>
    <row r="67" spans="7:18" x14ac:dyDescent="0.25">
      <c r="G67" s="6"/>
      <c r="H67" s="6"/>
      <c r="R67" s="7"/>
    </row>
    <row r="68" spans="7:18" x14ac:dyDescent="0.25">
      <c r="G68" s="6"/>
      <c r="H68" s="6"/>
      <c r="J68" s="8"/>
      <c r="R68" s="7"/>
    </row>
    <row r="69" spans="7:18" x14ac:dyDescent="0.25">
      <c r="G69" s="6"/>
      <c r="H69" s="6"/>
      <c r="R69" s="7"/>
    </row>
    <row r="70" spans="7:18" x14ac:dyDescent="0.25">
      <c r="G70" s="6"/>
      <c r="H70" s="6"/>
      <c r="R70" s="7"/>
    </row>
    <row r="71" spans="7:18" x14ac:dyDescent="0.25">
      <c r="R71" s="7"/>
    </row>
    <row r="72" spans="7:18" x14ac:dyDescent="0.25">
      <c r="R72" s="7"/>
    </row>
    <row r="73" spans="7:18" x14ac:dyDescent="0.25">
      <c r="R73" s="7"/>
    </row>
    <row r="74" spans="7:18" x14ac:dyDescent="0.25">
      <c r="R74" s="7"/>
    </row>
    <row r="75" spans="7:18" x14ac:dyDescent="0.25">
      <c r="G75" s="6"/>
      <c r="H75" s="6"/>
      <c r="R75" s="7"/>
    </row>
    <row r="76" spans="7:18" x14ac:dyDescent="0.25">
      <c r="R76" s="7"/>
    </row>
    <row r="77" spans="7:18" x14ac:dyDescent="0.25">
      <c r="G77" s="6"/>
      <c r="H77" s="6"/>
      <c r="R77" s="7"/>
    </row>
    <row r="78" spans="7:18" x14ac:dyDescent="0.25">
      <c r="G78" s="6"/>
      <c r="H78" s="6"/>
      <c r="R78" s="7"/>
    </row>
    <row r="79" spans="7:18" x14ac:dyDescent="0.25">
      <c r="R79" s="7"/>
    </row>
    <row r="80" spans="7:18" x14ac:dyDescent="0.25">
      <c r="G80" s="6"/>
      <c r="H80" s="6"/>
      <c r="R80" s="7"/>
    </row>
    <row r="81" spans="7:18" x14ac:dyDescent="0.25">
      <c r="G81" s="6"/>
      <c r="H81" s="6"/>
      <c r="R81" s="7"/>
    </row>
    <row r="82" spans="7:18" x14ac:dyDescent="0.25">
      <c r="G82" s="6"/>
      <c r="H82" s="6"/>
      <c r="R82" s="7"/>
    </row>
    <row r="83" spans="7:18" x14ac:dyDescent="0.25">
      <c r="R83" s="7"/>
    </row>
    <row r="84" spans="7:18" x14ac:dyDescent="0.25">
      <c r="G84" s="6"/>
      <c r="H84" s="6"/>
      <c r="R84" s="7"/>
    </row>
    <row r="85" spans="7:18" x14ac:dyDescent="0.25">
      <c r="G85" s="6"/>
      <c r="H85" s="6"/>
      <c r="R85" s="7"/>
    </row>
    <row r="86" spans="7:18" x14ac:dyDescent="0.25">
      <c r="R86" s="7"/>
    </row>
    <row r="87" spans="7:18" x14ac:dyDescent="0.25">
      <c r="R87" s="7"/>
    </row>
    <row r="88" spans="7:18" x14ac:dyDescent="0.25">
      <c r="G88" s="6"/>
      <c r="H88" s="6"/>
      <c r="R88" s="7"/>
    </row>
    <row r="89" spans="7:18" x14ac:dyDescent="0.25">
      <c r="G89" s="6"/>
      <c r="H89" s="6"/>
      <c r="R89" s="7"/>
    </row>
    <row r="90" spans="7:18" x14ac:dyDescent="0.25">
      <c r="G90" s="6"/>
      <c r="H90" s="6"/>
      <c r="R90" s="7"/>
    </row>
    <row r="91" spans="7:18" x14ac:dyDescent="0.25">
      <c r="R91" s="7"/>
    </row>
    <row r="92" spans="7:18" x14ac:dyDescent="0.25">
      <c r="G92" s="6"/>
      <c r="H92" s="6"/>
      <c r="R92" s="7"/>
    </row>
    <row r="93" spans="7:18" x14ac:dyDescent="0.25">
      <c r="G93" s="6"/>
      <c r="H93" s="6"/>
      <c r="R93" s="7"/>
    </row>
    <row r="94" spans="7:18" x14ac:dyDescent="0.25">
      <c r="R94" s="7"/>
    </row>
    <row r="95" spans="7:18" x14ac:dyDescent="0.25">
      <c r="G95" s="6"/>
      <c r="H95" s="6"/>
      <c r="R95" s="7"/>
    </row>
    <row r="96" spans="7:18" x14ac:dyDescent="0.25">
      <c r="G96" s="6"/>
      <c r="H96" s="6"/>
      <c r="R96" s="7"/>
    </row>
    <row r="97" spans="7:18" x14ac:dyDescent="0.25">
      <c r="G97" s="6"/>
      <c r="H97" s="6"/>
      <c r="R97" s="7"/>
    </row>
    <row r="98" spans="7:18" x14ac:dyDescent="0.25">
      <c r="G98" s="6"/>
      <c r="H98" s="6"/>
      <c r="R98" s="7"/>
    </row>
    <row r="99" spans="7:18" x14ac:dyDescent="0.25">
      <c r="R99" s="7"/>
    </row>
    <row r="100" spans="7:18" x14ac:dyDescent="0.25">
      <c r="G100" s="6"/>
      <c r="H100" s="6"/>
      <c r="R100" s="7"/>
    </row>
    <row r="101" spans="7:18" x14ac:dyDescent="0.25">
      <c r="G101" s="6"/>
      <c r="H101" s="6"/>
      <c r="J101" s="8"/>
      <c r="R101" s="7"/>
    </row>
    <row r="102" spans="7:18" x14ac:dyDescent="0.25">
      <c r="G102" s="6"/>
      <c r="H102" s="6"/>
      <c r="R102" s="7"/>
    </row>
    <row r="103" spans="7:18" x14ac:dyDescent="0.25">
      <c r="R103" s="7"/>
    </row>
    <row r="104" spans="7:18" x14ac:dyDescent="0.25">
      <c r="R104" s="7"/>
    </row>
    <row r="105" spans="7:18" x14ac:dyDescent="0.25">
      <c r="R105" s="7"/>
    </row>
    <row r="106" spans="7:18" x14ac:dyDescent="0.25">
      <c r="R106" s="7"/>
    </row>
    <row r="107" spans="7:18" x14ac:dyDescent="0.25">
      <c r="R107" s="7"/>
    </row>
    <row r="108" spans="7:18" x14ac:dyDescent="0.25">
      <c r="R108" s="7"/>
    </row>
    <row r="109" spans="7:18" x14ac:dyDescent="0.25">
      <c r="R109" s="7"/>
    </row>
    <row r="110" spans="7:18" x14ac:dyDescent="0.25">
      <c r="R110" s="7"/>
    </row>
    <row r="111" spans="7:18" x14ac:dyDescent="0.25">
      <c r="G111" s="6"/>
      <c r="H111" s="6"/>
      <c r="R111" s="7"/>
    </row>
    <row r="112" spans="7:18" x14ac:dyDescent="0.25">
      <c r="G112" s="6"/>
      <c r="H112" s="6"/>
      <c r="R112" s="7"/>
    </row>
    <row r="113" spans="7:18" x14ac:dyDescent="0.25">
      <c r="G113" s="6"/>
      <c r="H113" s="6"/>
      <c r="R113" s="7"/>
    </row>
    <row r="114" spans="7:18" x14ac:dyDescent="0.25">
      <c r="R114" s="7"/>
    </row>
    <row r="115" spans="7:18" x14ac:dyDescent="0.25">
      <c r="G115" s="6"/>
      <c r="H115" s="6"/>
      <c r="R115" s="7"/>
    </row>
    <row r="116" spans="7:18" x14ac:dyDescent="0.25">
      <c r="G116" s="6"/>
      <c r="H116" s="6"/>
      <c r="J116" s="8"/>
      <c r="R116" s="7"/>
    </row>
    <row r="117" spans="7:18" x14ac:dyDescent="0.25">
      <c r="G117" s="6"/>
      <c r="H117" s="6"/>
      <c r="R117" s="7"/>
    </row>
    <row r="118" spans="7:18" x14ac:dyDescent="0.25">
      <c r="R118" s="7"/>
    </row>
    <row r="119" spans="7:18" x14ac:dyDescent="0.25">
      <c r="R119" s="7"/>
    </row>
    <row r="120" spans="7:18" x14ac:dyDescent="0.25">
      <c r="G120" s="6"/>
      <c r="H120" s="6"/>
      <c r="R120" s="7"/>
    </row>
    <row r="121" spans="7:18" x14ac:dyDescent="0.25">
      <c r="G121" s="6"/>
      <c r="H121" s="6"/>
      <c r="R121" s="7"/>
    </row>
    <row r="122" spans="7:18" x14ac:dyDescent="0.25">
      <c r="G122" s="6"/>
      <c r="H122" s="6"/>
      <c r="R122" s="7"/>
    </row>
    <row r="123" spans="7:18" x14ac:dyDescent="0.25">
      <c r="G123" s="6"/>
      <c r="H123" s="6"/>
      <c r="R123" s="7"/>
    </row>
    <row r="124" spans="7:18" x14ac:dyDescent="0.25">
      <c r="G124" s="6"/>
      <c r="H124" s="6"/>
      <c r="R124" s="7"/>
    </row>
    <row r="125" spans="7:18" x14ac:dyDescent="0.25">
      <c r="J125" s="8"/>
      <c r="R125" s="7"/>
    </row>
    <row r="126" spans="7:18" x14ac:dyDescent="0.25">
      <c r="G126" s="6"/>
      <c r="H126" s="6"/>
      <c r="J126" s="8"/>
      <c r="R126" s="7"/>
    </row>
    <row r="127" spans="7:18" x14ac:dyDescent="0.25">
      <c r="G127" s="6"/>
      <c r="H127" s="6"/>
      <c r="R127" s="7"/>
    </row>
    <row r="128" spans="7:18" x14ac:dyDescent="0.25">
      <c r="G128" s="6"/>
      <c r="H128" s="6"/>
      <c r="R128" s="7"/>
    </row>
    <row r="129" spans="7:18" x14ac:dyDescent="0.25">
      <c r="G129" s="6"/>
      <c r="H129" s="6"/>
      <c r="R129" s="7"/>
    </row>
    <row r="130" spans="7:18" x14ac:dyDescent="0.25">
      <c r="G130" s="6"/>
      <c r="H130" s="6"/>
      <c r="R130" s="7"/>
    </row>
    <row r="131" spans="7:18" x14ac:dyDescent="0.25">
      <c r="G131" s="6"/>
      <c r="H131" s="6"/>
      <c r="R131" s="7"/>
    </row>
    <row r="132" spans="7:18" x14ac:dyDescent="0.25">
      <c r="R132" s="7"/>
    </row>
    <row r="133" spans="7:18" x14ac:dyDescent="0.25">
      <c r="G133" s="6"/>
      <c r="H133" s="6"/>
      <c r="R133" s="7"/>
    </row>
    <row r="134" spans="7:18" x14ac:dyDescent="0.25">
      <c r="R134" s="7"/>
    </row>
    <row r="135" spans="7:18" x14ac:dyDescent="0.25">
      <c r="R135" s="7"/>
    </row>
    <row r="136" spans="7:18" x14ac:dyDescent="0.25">
      <c r="G136" s="6"/>
      <c r="H136" s="6"/>
      <c r="R136" s="7"/>
    </row>
    <row r="137" spans="7:18" x14ac:dyDescent="0.25">
      <c r="R137" s="7"/>
    </row>
    <row r="138" spans="7:18" x14ac:dyDescent="0.25">
      <c r="G138" s="6"/>
      <c r="H138" s="6"/>
      <c r="R138" s="7"/>
    </row>
    <row r="139" spans="7:18" x14ac:dyDescent="0.25">
      <c r="G139" s="6"/>
      <c r="H139" s="6"/>
      <c r="R139" s="7"/>
    </row>
    <row r="140" spans="7:18" x14ac:dyDescent="0.25">
      <c r="G140" s="6"/>
      <c r="H140" s="6"/>
      <c r="R140" s="7"/>
    </row>
    <row r="141" spans="7:18" x14ac:dyDescent="0.25">
      <c r="G141" s="6"/>
      <c r="H141" s="6"/>
      <c r="R141" s="7"/>
    </row>
    <row r="142" spans="7:18" x14ac:dyDescent="0.25">
      <c r="R142" s="7"/>
    </row>
    <row r="143" spans="7:18" x14ac:dyDescent="0.25">
      <c r="G143" s="6"/>
      <c r="H143" s="6"/>
      <c r="R143" s="7"/>
    </row>
    <row r="144" spans="7:18" x14ac:dyDescent="0.25">
      <c r="G144" s="6"/>
      <c r="H144" s="6"/>
      <c r="R144" s="7"/>
    </row>
    <row r="145" spans="7:18" x14ac:dyDescent="0.25">
      <c r="R145" s="7"/>
    </row>
    <row r="146" spans="7:18" x14ac:dyDescent="0.25">
      <c r="G146" s="6"/>
      <c r="H146" s="6"/>
      <c r="R146" s="7"/>
    </row>
    <row r="147" spans="7:18" x14ac:dyDescent="0.25">
      <c r="R147" s="7"/>
    </row>
    <row r="148" spans="7:18" x14ac:dyDescent="0.25">
      <c r="G148" s="6"/>
      <c r="H148" s="6"/>
      <c r="R148" s="7"/>
    </row>
    <row r="149" spans="7:18" x14ac:dyDescent="0.25">
      <c r="R149" s="7"/>
    </row>
    <row r="150" spans="7:18" x14ac:dyDescent="0.25">
      <c r="G150" s="6"/>
      <c r="H150" s="6"/>
      <c r="R150" s="7"/>
    </row>
    <row r="151" spans="7:18" x14ac:dyDescent="0.25">
      <c r="R151" s="7"/>
    </row>
    <row r="152" spans="7:18" x14ac:dyDescent="0.25">
      <c r="R152" s="7"/>
    </row>
    <row r="153" spans="7:18" x14ac:dyDescent="0.25">
      <c r="G153" s="6"/>
      <c r="H153" s="6"/>
      <c r="R153" s="7"/>
    </row>
    <row r="154" spans="7:18" x14ac:dyDescent="0.25">
      <c r="G154" s="6"/>
      <c r="H154" s="6"/>
      <c r="J154" s="8"/>
      <c r="R154" s="7"/>
    </row>
    <row r="155" spans="7:18" x14ac:dyDescent="0.25">
      <c r="G155" s="6"/>
      <c r="H155" s="6"/>
      <c r="R155" s="7"/>
    </row>
    <row r="156" spans="7:18" x14ac:dyDescent="0.25">
      <c r="G156" s="6"/>
      <c r="H156" s="6"/>
      <c r="R156" s="7"/>
    </row>
    <row r="157" spans="7:18" x14ac:dyDescent="0.25">
      <c r="G157" s="6"/>
      <c r="H157" s="6"/>
      <c r="R157" s="7"/>
    </row>
    <row r="158" spans="7:18" x14ac:dyDescent="0.25">
      <c r="G158" s="6"/>
      <c r="H158" s="6"/>
      <c r="R158" s="7"/>
    </row>
    <row r="159" spans="7:18" x14ac:dyDescent="0.25">
      <c r="G159" s="6"/>
      <c r="H159" s="6"/>
      <c r="R159" s="7"/>
    </row>
    <row r="160" spans="7:18" x14ac:dyDescent="0.25">
      <c r="G160" s="6"/>
      <c r="H160" s="6"/>
      <c r="R160" s="7"/>
    </row>
    <row r="161" spans="7:18" x14ac:dyDescent="0.25">
      <c r="G161" s="6"/>
      <c r="H161" s="6"/>
      <c r="R161" s="7"/>
    </row>
    <row r="162" spans="7:18" x14ac:dyDescent="0.25">
      <c r="R162" s="7"/>
    </row>
    <row r="163" spans="7:18" x14ac:dyDescent="0.25">
      <c r="R163" s="7"/>
    </row>
    <row r="164" spans="7:18" x14ac:dyDescent="0.25">
      <c r="G164" s="6"/>
      <c r="H164" s="6"/>
      <c r="R164" s="7"/>
    </row>
    <row r="165" spans="7:18" x14ac:dyDescent="0.25">
      <c r="R165" s="7"/>
    </row>
    <row r="166" spans="7:18" x14ac:dyDescent="0.25">
      <c r="R166" s="7"/>
    </row>
    <row r="167" spans="7:18" x14ac:dyDescent="0.25">
      <c r="R167" s="7"/>
    </row>
    <row r="168" spans="7:18" x14ac:dyDescent="0.25">
      <c r="R168" s="7"/>
    </row>
    <row r="169" spans="7:18" x14ac:dyDescent="0.25">
      <c r="R169" s="7"/>
    </row>
    <row r="170" spans="7:18" x14ac:dyDescent="0.25">
      <c r="R170" s="7"/>
    </row>
    <row r="171" spans="7:18" x14ac:dyDescent="0.25">
      <c r="G171" s="6"/>
      <c r="H171" s="6"/>
      <c r="R171" s="7"/>
    </row>
    <row r="172" spans="7:18" x14ac:dyDescent="0.25">
      <c r="R172" s="7"/>
    </row>
    <row r="173" spans="7:18" x14ac:dyDescent="0.25">
      <c r="G173" s="6"/>
      <c r="H173" s="6"/>
      <c r="J173" s="8"/>
      <c r="R173" s="7"/>
    </row>
    <row r="174" spans="7:18" x14ac:dyDescent="0.25">
      <c r="R174" s="7"/>
    </row>
    <row r="175" spans="7:18" x14ac:dyDescent="0.25">
      <c r="G175" s="6"/>
      <c r="H175" s="6"/>
      <c r="R175" s="7"/>
    </row>
    <row r="176" spans="7:18" x14ac:dyDescent="0.25">
      <c r="R176" s="7"/>
    </row>
    <row r="177" spans="7:18" x14ac:dyDescent="0.25">
      <c r="R177" s="7"/>
    </row>
    <row r="178" spans="7:18" x14ac:dyDescent="0.25">
      <c r="R178" s="7"/>
    </row>
    <row r="179" spans="7:18" x14ac:dyDescent="0.25">
      <c r="G179" s="6"/>
      <c r="H179" s="6"/>
      <c r="R179" s="7"/>
    </row>
    <row r="180" spans="7:18" x14ac:dyDescent="0.25">
      <c r="G180" s="6"/>
      <c r="H180" s="6"/>
      <c r="R180" s="7"/>
    </row>
    <row r="181" spans="7:18" x14ac:dyDescent="0.25">
      <c r="G181" s="6"/>
      <c r="H181" s="6"/>
      <c r="R181" s="7"/>
    </row>
    <row r="182" spans="7:18" x14ac:dyDescent="0.25">
      <c r="G182" s="6"/>
      <c r="H182" s="6"/>
      <c r="R182" s="7"/>
    </row>
    <row r="183" spans="7:18" x14ac:dyDescent="0.25">
      <c r="G183" s="6"/>
      <c r="H183" s="6"/>
      <c r="R183" s="7"/>
    </row>
    <row r="184" spans="7:18" x14ac:dyDescent="0.25">
      <c r="R184" s="7"/>
    </row>
    <row r="185" spans="7:18" x14ac:dyDescent="0.25">
      <c r="J185" s="8"/>
      <c r="R185" s="7"/>
    </row>
    <row r="186" spans="7:18" x14ac:dyDescent="0.25">
      <c r="G186" s="6"/>
      <c r="H186" s="6"/>
      <c r="R186" s="7"/>
    </row>
    <row r="187" spans="7:18" x14ac:dyDescent="0.25">
      <c r="G187" s="6"/>
      <c r="H187" s="6"/>
      <c r="R187" s="7"/>
    </row>
    <row r="188" spans="7:18" x14ac:dyDescent="0.25">
      <c r="R188" s="7"/>
    </row>
    <row r="189" spans="7:18" x14ac:dyDescent="0.25">
      <c r="R189" s="7"/>
    </row>
    <row r="190" spans="7:18" x14ac:dyDescent="0.25">
      <c r="G190" s="6"/>
      <c r="H190" s="6"/>
      <c r="R190" s="7"/>
    </row>
    <row r="191" spans="7:18" x14ac:dyDescent="0.25">
      <c r="R191" s="7"/>
    </row>
    <row r="192" spans="7:18" x14ac:dyDescent="0.25">
      <c r="G192" s="6"/>
      <c r="H192" s="6"/>
      <c r="R192" s="7"/>
    </row>
    <row r="193" spans="7:18" x14ac:dyDescent="0.25">
      <c r="G193" s="6"/>
      <c r="H193" s="6"/>
      <c r="R193" s="7"/>
    </row>
    <row r="194" spans="7:18" x14ac:dyDescent="0.25">
      <c r="R194" s="7"/>
    </row>
    <row r="195" spans="7:18" x14ac:dyDescent="0.25">
      <c r="G195" s="6"/>
      <c r="H195" s="6"/>
      <c r="R195" s="7"/>
    </row>
    <row r="196" spans="7:18" x14ac:dyDescent="0.25">
      <c r="J196" s="8"/>
      <c r="R196" s="7"/>
    </row>
    <row r="197" spans="7:18" x14ac:dyDescent="0.25">
      <c r="G197" s="6"/>
      <c r="H197" s="6"/>
      <c r="R197" s="7"/>
    </row>
    <row r="198" spans="7:18" x14ac:dyDescent="0.25">
      <c r="G198" s="6"/>
      <c r="H198" s="6"/>
      <c r="R198" s="7"/>
    </row>
    <row r="199" spans="7:18" x14ac:dyDescent="0.25">
      <c r="G199" s="6"/>
      <c r="H199" s="6"/>
      <c r="R199" s="7"/>
    </row>
    <row r="200" spans="7:18" x14ac:dyDescent="0.25">
      <c r="G200" s="6"/>
      <c r="H200" s="6"/>
      <c r="R200" s="7"/>
    </row>
    <row r="201" spans="7:18" x14ac:dyDescent="0.25">
      <c r="G201" s="6"/>
      <c r="H201" s="6"/>
      <c r="R201" s="7"/>
    </row>
    <row r="202" spans="7:18" x14ac:dyDescent="0.25">
      <c r="G202" s="6"/>
      <c r="H202" s="6"/>
      <c r="R202" s="7"/>
    </row>
    <row r="203" spans="7:18" x14ac:dyDescent="0.25">
      <c r="G203" s="6"/>
      <c r="H203" s="6"/>
      <c r="R203" s="7"/>
    </row>
    <row r="204" spans="7:18" x14ac:dyDescent="0.25">
      <c r="G204" s="6"/>
      <c r="H204" s="6"/>
      <c r="R204" s="7"/>
    </row>
    <row r="205" spans="7:18" x14ac:dyDescent="0.25">
      <c r="G205" s="6"/>
      <c r="H205" s="6"/>
      <c r="R205" s="7"/>
    </row>
    <row r="206" spans="7:18" x14ac:dyDescent="0.25">
      <c r="G206" s="6"/>
      <c r="H206" s="6"/>
      <c r="R206" s="7"/>
    </row>
    <row r="207" spans="7:18" x14ac:dyDescent="0.25">
      <c r="G207" s="6"/>
      <c r="H207" s="6"/>
      <c r="R207" s="7"/>
    </row>
    <row r="208" spans="7:18" x14ac:dyDescent="0.25">
      <c r="G208" s="6"/>
      <c r="H208" s="6"/>
      <c r="R208" s="7"/>
    </row>
    <row r="209" spans="7:18" x14ac:dyDescent="0.25">
      <c r="G209" s="6"/>
      <c r="H209" s="6"/>
      <c r="R209" s="7"/>
    </row>
    <row r="210" spans="7:18" x14ac:dyDescent="0.25">
      <c r="G210" s="6"/>
      <c r="H210" s="6"/>
      <c r="R210" s="7"/>
    </row>
    <row r="211" spans="7:18" x14ac:dyDescent="0.25">
      <c r="G211" s="6"/>
      <c r="H211" s="6"/>
      <c r="R211" s="7"/>
    </row>
    <row r="212" spans="7:18" x14ac:dyDescent="0.25">
      <c r="G212" s="6"/>
      <c r="H212" s="6"/>
      <c r="R212" s="7"/>
    </row>
    <row r="213" spans="7:18" x14ac:dyDescent="0.25">
      <c r="G213" s="6"/>
      <c r="H213" s="6"/>
      <c r="R213" s="7"/>
    </row>
    <row r="214" spans="7:18" x14ac:dyDescent="0.25">
      <c r="G214" s="6"/>
      <c r="H214" s="6"/>
      <c r="R214" s="7"/>
    </row>
    <row r="215" spans="7:18" x14ac:dyDescent="0.25">
      <c r="G215" s="6"/>
      <c r="H215" s="6"/>
      <c r="R215" s="7"/>
    </row>
    <row r="216" spans="7:18" x14ac:dyDescent="0.25">
      <c r="G216" s="6"/>
      <c r="H216" s="6"/>
      <c r="R216" s="7"/>
    </row>
    <row r="217" spans="7:18" x14ac:dyDescent="0.25">
      <c r="G217" s="6"/>
      <c r="H217" s="6"/>
      <c r="R217" s="7"/>
    </row>
    <row r="218" spans="7:18" x14ac:dyDescent="0.25">
      <c r="G218" s="6"/>
      <c r="H218" s="6"/>
      <c r="R218" s="7"/>
    </row>
    <row r="219" spans="7:18" x14ac:dyDescent="0.25">
      <c r="G219" s="6"/>
      <c r="H219" s="6"/>
      <c r="R219" s="7"/>
    </row>
    <row r="220" spans="7:18" x14ac:dyDescent="0.25">
      <c r="G220" s="6"/>
      <c r="H220" s="6"/>
      <c r="R220" s="7"/>
    </row>
    <row r="221" spans="7:18" x14ac:dyDescent="0.25">
      <c r="G221" s="6"/>
      <c r="H221" s="6"/>
      <c r="R221" s="7"/>
    </row>
    <row r="222" spans="7:18" x14ac:dyDescent="0.25">
      <c r="G222" s="6"/>
      <c r="H222" s="6"/>
      <c r="R222" s="7"/>
    </row>
    <row r="223" spans="7:18" x14ac:dyDescent="0.25">
      <c r="R223" s="7"/>
    </row>
    <row r="224" spans="7:18" x14ac:dyDescent="0.25">
      <c r="G224" s="6"/>
      <c r="H224" s="6"/>
      <c r="R224" s="7"/>
    </row>
  </sheetData>
  <autoFilter ref="A1:Q1" xr:uid="{D3A3D6E4-3F26-4399-881F-48B2EDDE3AF8}">
    <sortState xmlns:xlrd2="http://schemas.microsoft.com/office/spreadsheetml/2017/richdata2" ref="A2:Q12">
      <sortCondition descending="1" ref="P1"/>
    </sortState>
  </autoFilter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98AEB-8C45-4A82-B366-56F3117F4D2B}">
  <sheetPr filterMode="1"/>
  <dimension ref="A1:W500"/>
  <sheetViews>
    <sheetView topLeftCell="D1" workbookViewId="0">
      <selection activeCell="P187" sqref="P187"/>
    </sheetView>
  </sheetViews>
  <sheetFormatPr defaultRowHeight="15" x14ac:dyDescent="0.25"/>
  <cols>
    <col min="12" max="12" width="11.85546875" bestFit="1" customWidth="1"/>
    <col min="15" max="15" width="13.42578125" bestFit="1" customWidth="1"/>
    <col min="16" max="16" width="13.42578125" customWidth="1"/>
    <col min="17" max="17" width="13.42578125" bestFit="1" customWidth="1"/>
    <col min="18" max="19" width="13.42578125" customWidth="1"/>
    <col min="23" max="23" width="9.5703125" bestFit="1" customWidth="1"/>
  </cols>
  <sheetData>
    <row r="1" spans="1:23" s="9" customFormat="1" ht="60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/>
      <c r="J1" s="1" t="s">
        <v>113</v>
      </c>
      <c r="K1" s="1" t="s">
        <v>21</v>
      </c>
      <c r="L1" s="1" t="s">
        <v>22</v>
      </c>
      <c r="M1" s="1" t="s">
        <v>23</v>
      </c>
      <c r="N1" s="1" t="s">
        <v>658</v>
      </c>
      <c r="O1" s="31" t="s">
        <v>2192</v>
      </c>
      <c r="P1" s="31" t="s">
        <v>2292</v>
      </c>
      <c r="Q1" s="31" t="s">
        <v>2193</v>
      </c>
      <c r="R1" s="31" t="s">
        <v>2095</v>
      </c>
      <c r="S1" s="31" t="s">
        <v>2194</v>
      </c>
      <c r="T1" s="1" t="s">
        <v>661</v>
      </c>
      <c r="U1" s="46">
        <f>SUM(N2:N933)</f>
        <v>2066.9242424242448</v>
      </c>
      <c r="V1" s="1" t="s">
        <v>2195</v>
      </c>
      <c r="W1" s="74">
        <f>SUM(S2:S933)</f>
        <v>198.43459828419392</v>
      </c>
    </row>
    <row r="2" spans="1:23" hidden="1" x14ac:dyDescent="0.25">
      <c r="A2">
        <v>53644</v>
      </c>
      <c r="B2">
        <v>789</v>
      </c>
      <c r="C2" t="s">
        <v>25</v>
      </c>
      <c r="D2" t="s">
        <v>26</v>
      </c>
      <c r="E2" t="s">
        <v>27</v>
      </c>
      <c r="F2">
        <v>130</v>
      </c>
      <c r="G2" s="6">
        <v>12762.16</v>
      </c>
      <c r="H2" s="6">
        <v>12762.16</v>
      </c>
      <c r="I2" s="6">
        <f>H2*(110/60)</f>
        <v>23397.293333333331</v>
      </c>
      <c r="J2" t="s">
        <v>2123</v>
      </c>
      <c r="K2">
        <v>145</v>
      </c>
      <c r="L2" s="34">
        <f t="shared" ref="L2:L18" si="0">K2/5280</f>
        <v>2.7462121212121212E-2</v>
      </c>
      <c r="M2">
        <v>102</v>
      </c>
      <c r="N2">
        <f t="shared" ref="N2:N18" si="1">L2*M2</f>
        <v>2.8011363636363638</v>
      </c>
      <c r="O2" s="72">
        <v>2.8000000000000001E-2</v>
      </c>
      <c r="P2" s="72">
        <f>O2*(4532.93/1108.96)</f>
        <v>0.11445141393738277</v>
      </c>
      <c r="Q2" s="75">
        <f t="shared" ref="Q2:Q65" si="2">N2*O2</f>
        <v>7.8431818181818186E-2</v>
      </c>
      <c r="R2" s="7">
        <f>P2*0.31</f>
        <v>3.5479938320588655E-2</v>
      </c>
      <c r="S2" s="75">
        <f>N2*R2</f>
        <v>9.9384145409376179E-2</v>
      </c>
      <c r="T2" s="75">
        <f>SUM(S2:S23)</f>
        <v>18.082529116725659</v>
      </c>
      <c r="U2" s="47"/>
    </row>
    <row r="3" spans="1:23" hidden="1" x14ac:dyDescent="0.25">
      <c r="A3">
        <v>71176</v>
      </c>
      <c r="B3">
        <v>2071</v>
      </c>
      <c r="C3" t="s">
        <v>33</v>
      </c>
      <c r="D3" t="s">
        <v>34</v>
      </c>
      <c r="E3" t="s">
        <v>27</v>
      </c>
      <c r="F3">
        <v>130</v>
      </c>
      <c r="G3" s="6">
        <v>12764</v>
      </c>
      <c r="H3" s="6">
        <v>12764</v>
      </c>
      <c r="I3" s="6">
        <f t="shared" ref="I3:I66" si="3">H3*(110/60)</f>
        <v>23400.666666666664</v>
      </c>
      <c r="J3" t="s">
        <v>2123</v>
      </c>
      <c r="K3" s="8">
        <v>1617</v>
      </c>
      <c r="L3" s="34">
        <f t="shared" si="0"/>
        <v>0.30625000000000002</v>
      </c>
      <c r="M3">
        <v>102</v>
      </c>
      <c r="N3">
        <f t="shared" si="1"/>
        <v>31.237500000000001</v>
      </c>
      <c r="O3" s="72">
        <v>2.8000000000000001E-2</v>
      </c>
      <c r="P3" s="72">
        <f t="shared" ref="P3:P66" si="4">O3*(4532.93/1108.96)</f>
        <v>0.11445141393738277</v>
      </c>
      <c r="Q3">
        <f t="shared" si="2"/>
        <v>0.87465000000000004</v>
      </c>
      <c r="R3" s="7">
        <f t="shared" ref="R3:R66" si="5">P3*0.31</f>
        <v>3.5479938320588655E-2</v>
      </c>
      <c r="S3" s="75">
        <f t="shared" ref="S3:S66" si="6">N3*R3</f>
        <v>1.1083045732893881</v>
      </c>
    </row>
    <row r="4" spans="1:23" hidden="1" x14ac:dyDescent="0.25">
      <c r="A4">
        <v>71160</v>
      </c>
      <c r="B4">
        <v>2072</v>
      </c>
      <c r="C4" t="s">
        <v>35</v>
      </c>
      <c r="D4" t="s">
        <v>36</v>
      </c>
      <c r="E4" t="s">
        <v>27</v>
      </c>
      <c r="F4">
        <v>130</v>
      </c>
      <c r="G4" s="6">
        <v>12763.44</v>
      </c>
      <c r="H4" s="6">
        <v>12763.44</v>
      </c>
      <c r="I4" s="6">
        <f t="shared" si="3"/>
        <v>23399.64</v>
      </c>
      <c r="J4" t="s">
        <v>2123</v>
      </c>
      <c r="K4" s="8">
        <v>1593</v>
      </c>
      <c r="L4" s="34">
        <f t="shared" si="0"/>
        <v>0.30170454545454545</v>
      </c>
      <c r="M4">
        <v>102</v>
      </c>
      <c r="N4">
        <f t="shared" si="1"/>
        <v>30.773863636363636</v>
      </c>
      <c r="O4" s="72">
        <v>2.8000000000000001E-2</v>
      </c>
      <c r="P4" s="72">
        <f t="shared" si="4"/>
        <v>0.11445141393738277</v>
      </c>
      <c r="Q4">
        <f t="shared" si="2"/>
        <v>0.86166818181818183</v>
      </c>
      <c r="R4" s="7">
        <f t="shared" si="5"/>
        <v>3.5479938320588655E-2</v>
      </c>
      <c r="S4" s="75">
        <f t="shared" si="6"/>
        <v>1.0918547837043879</v>
      </c>
    </row>
    <row r="5" spans="1:23" hidden="1" x14ac:dyDescent="0.25">
      <c r="A5">
        <v>71121</v>
      </c>
      <c r="B5">
        <v>12233</v>
      </c>
      <c r="C5" t="s">
        <v>56</v>
      </c>
      <c r="D5" t="s">
        <v>25</v>
      </c>
      <c r="F5">
        <v>130</v>
      </c>
      <c r="G5" s="6">
        <v>12762.71</v>
      </c>
      <c r="H5" s="6">
        <v>12762.71</v>
      </c>
      <c r="I5" s="6">
        <f t="shared" si="3"/>
        <v>23398.301666666663</v>
      </c>
      <c r="J5" t="s">
        <v>2123</v>
      </c>
      <c r="K5" s="8">
        <v>1411</v>
      </c>
      <c r="L5" s="34">
        <f t="shared" si="0"/>
        <v>0.26723484848484846</v>
      </c>
      <c r="M5">
        <v>102</v>
      </c>
      <c r="N5">
        <f t="shared" si="1"/>
        <v>27.257954545454542</v>
      </c>
      <c r="O5" s="72">
        <v>2.8000000000000001E-2</v>
      </c>
      <c r="P5" s="72">
        <f t="shared" si="4"/>
        <v>0.11445141393738277</v>
      </c>
      <c r="Q5">
        <f t="shared" si="2"/>
        <v>0.76322272727272722</v>
      </c>
      <c r="R5" s="7">
        <f t="shared" si="5"/>
        <v>3.5479938320588655E-2</v>
      </c>
      <c r="S5" s="75">
        <f t="shared" si="6"/>
        <v>0.96711054601813629</v>
      </c>
    </row>
    <row r="6" spans="1:23" hidden="1" x14ac:dyDescent="0.25">
      <c r="A6">
        <v>69928</v>
      </c>
      <c r="B6">
        <v>17195</v>
      </c>
      <c r="C6" t="s">
        <v>65</v>
      </c>
      <c r="D6" t="s">
        <v>66</v>
      </c>
      <c r="E6" t="s">
        <v>27</v>
      </c>
      <c r="F6">
        <v>130</v>
      </c>
      <c r="G6" s="6">
        <v>12764.24</v>
      </c>
      <c r="H6" s="6">
        <v>12764.24</v>
      </c>
      <c r="I6" s="6">
        <f t="shared" si="3"/>
        <v>23401.106666666667</v>
      </c>
      <c r="J6" t="s">
        <v>2123</v>
      </c>
      <c r="K6">
        <v>559</v>
      </c>
      <c r="L6" s="34">
        <f t="shared" si="0"/>
        <v>0.10587121212121212</v>
      </c>
      <c r="M6">
        <v>102</v>
      </c>
      <c r="N6">
        <f t="shared" si="1"/>
        <v>10.798863636363636</v>
      </c>
      <c r="O6" s="72">
        <v>2.8000000000000001E-2</v>
      </c>
      <c r="P6" s="72">
        <f t="shared" si="4"/>
        <v>0.11445141393738277</v>
      </c>
      <c r="Q6">
        <f t="shared" si="2"/>
        <v>0.30236818181818181</v>
      </c>
      <c r="R6" s="7">
        <f t="shared" si="5"/>
        <v>3.5479938320588655E-2</v>
      </c>
      <c r="S6" s="75">
        <f t="shared" si="6"/>
        <v>0.38314301575062953</v>
      </c>
    </row>
    <row r="7" spans="1:23" hidden="1" x14ac:dyDescent="0.25">
      <c r="A7">
        <v>71064</v>
      </c>
      <c r="B7">
        <v>17784</v>
      </c>
      <c r="C7" t="s">
        <v>43</v>
      </c>
      <c r="D7" t="s">
        <v>67</v>
      </c>
      <c r="F7">
        <v>130</v>
      </c>
      <c r="G7" s="6">
        <v>16899.14</v>
      </c>
      <c r="H7" s="6">
        <v>16899.14</v>
      </c>
      <c r="I7" s="6">
        <f t="shared" si="3"/>
        <v>30981.756666666664</v>
      </c>
      <c r="J7" t="s">
        <v>2130</v>
      </c>
      <c r="K7" s="8">
        <v>1224</v>
      </c>
      <c r="L7" s="34">
        <f t="shared" si="0"/>
        <v>0.23181818181818181</v>
      </c>
      <c r="M7">
        <v>102</v>
      </c>
      <c r="N7">
        <f t="shared" si="1"/>
        <v>23.645454545454545</v>
      </c>
      <c r="O7" s="72">
        <v>2.1000000000000001E-2</v>
      </c>
      <c r="P7" s="72">
        <f t="shared" si="4"/>
        <v>8.5838560453037088E-2</v>
      </c>
      <c r="Q7">
        <f t="shared" si="2"/>
        <v>0.49655454545454547</v>
      </c>
      <c r="R7" s="7">
        <f t="shared" si="5"/>
        <v>2.6609953740441498E-2</v>
      </c>
      <c r="S7" s="75">
        <f t="shared" si="6"/>
        <v>0.6292044516262576</v>
      </c>
    </row>
    <row r="8" spans="1:23" hidden="1" x14ac:dyDescent="0.25">
      <c r="A8">
        <v>71185</v>
      </c>
      <c r="B8">
        <v>18576</v>
      </c>
      <c r="C8" t="s">
        <v>34</v>
      </c>
      <c r="D8" t="s">
        <v>35</v>
      </c>
      <c r="E8" t="s">
        <v>27</v>
      </c>
      <c r="F8">
        <v>130</v>
      </c>
      <c r="G8" s="6">
        <v>12763.92</v>
      </c>
      <c r="H8" s="6">
        <v>12763.92</v>
      </c>
      <c r="I8" s="6">
        <f t="shared" si="3"/>
        <v>23400.52</v>
      </c>
      <c r="J8" t="s">
        <v>2123</v>
      </c>
      <c r="K8" s="8">
        <v>1684</v>
      </c>
      <c r="L8" s="34">
        <f t="shared" si="0"/>
        <v>0.31893939393939397</v>
      </c>
      <c r="M8">
        <v>102</v>
      </c>
      <c r="N8">
        <f t="shared" si="1"/>
        <v>32.531818181818181</v>
      </c>
      <c r="O8" s="72">
        <v>2.8000000000000001E-2</v>
      </c>
      <c r="P8" s="72">
        <f t="shared" si="4"/>
        <v>0.11445141393738277</v>
      </c>
      <c r="Q8">
        <f t="shared" si="2"/>
        <v>0.91089090909090908</v>
      </c>
      <c r="R8" s="7">
        <f t="shared" si="5"/>
        <v>3.5479938320588655E-2</v>
      </c>
      <c r="S8" s="75">
        <f t="shared" si="6"/>
        <v>1.1542269025475136</v>
      </c>
    </row>
    <row r="9" spans="1:23" hidden="1" x14ac:dyDescent="0.25">
      <c r="A9">
        <v>71200</v>
      </c>
      <c r="B9">
        <v>21275</v>
      </c>
      <c r="C9" t="s">
        <v>67</v>
      </c>
      <c r="D9" t="s">
        <v>69</v>
      </c>
      <c r="E9" t="s">
        <v>70</v>
      </c>
      <c r="F9">
        <v>130</v>
      </c>
      <c r="G9" s="6">
        <v>16899.060000000001</v>
      </c>
      <c r="H9" s="6">
        <v>16899.060000000001</v>
      </c>
      <c r="I9" s="6">
        <f t="shared" si="3"/>
        <v>30981.61</v>
      </c>
      <c r="J9" t="s">
        <v>2130</v>
      </c>
      <c r="K9" s="8">
        <v>2077</v>
      </c>
      <c r="L9" s="34">
        <f t="shared" si="0"/>
        <v>0.39337121212121212</v>
      </c>
      <c r="M9">
        <v>102</v>
      </c>
      <c r="N9">
        <f t="shared" si="1"/>
        <v>40.123863636363637</v>
      </c>
      <c r="O9" s="72">
        <v>2.1000000000000001E-2</v>
      </c>
      <c r="P9" s="72">
        <f t="shared" si="4"/>
        <v>8.5838560453037088E-2</v>
      </c>
      <c r="Q9">
        <f t="shared" si="2"/>
        <v>0.84260113636363643</v>
      </c>
      <c r="R9" s="7">
        <f t="shared" si="5"/>
        <v>2.6609953740441498E-2</v>
      </c>
      <c r="S9" s="75">
        <f t="shared" si="6"/>
        <v>1.0676941552514192</v>
      </c>
    </row>
    <row r="10" spans="1:23" hidden="1" x14ac:dyDescent="0.25">
      <c r="A10">
        <v>71157</v>
      </c>
      <c r="B10">
        <v>23432</v>
      </c>
      <c r="C10" t="s">
        <v>72</v>
      </c>
      <c r="D10" t="s">
        <v>73</v>
      </c>
      <c r="F10">
        <v>130</v>
      </c>
      <c r="G10" s="6">
        <v>12763.2</v>
      </c>
      <c r="H10" s="6">
        <v>12763.2</v>
      </c>
      <c r="I10" s="6">
        <f t="shared" si="3"/>
        <v>23399.200000000001</v>
      </c>
      <c r="J10" t="s">
        <v>2123</v>
      </c>
      <c r="K10" s="8">
        <v>1589</v>
      </c>
      <c r="L10" s="34">
        <f t="shared" si="0"/>
        <v>0.30094696969696971</v>
      </c>
      <c r="M10">
        <v>102</v>
      </c>
      <c r="N10">
        <f t="shared" si="1"/>
        <v>30.696590909090911</v>
      </c>
      <c r="O10" s="72">
        <v>2.8000000000000001E-2</v>
      </c>
      <c r="P10" s="72">
        <f t="shared" si="4"/>
        <v>0.11445141393738277</v>
      </c>
      <c r="Q10">
        <f t="shared" si="2"/>
        <v>0.85950454545454558</v>
      </c>
      <c r="R10" s="7">
        <f t="shared" si="5"/>
        <v>3.5479938320588655E-2</v>
      </c>
      <c r="S10" s="75">
        <f t="shared" si="6"/>
        <v>1.089113152106888</v>
      </c>
    </row>
    <row r="11" spans="1:23" hidden="1" x14ac:dyDescent="0.25">
      <c r="A11">
        <v>71152</v>
      </c>
      <c r="B11">
        <v>24198</v>
      </c>
      <c r="C11" t="s">
        <v>36</v>
      </c>
      <c r="D11" t="s">
        <v>74</v>
      </c>
      <c r="E11" t="s">
        <v>27</v>
      </c>
      <c r="F11">
        <v>130</v>
      </c>
      <c r="G11" s="6">
        <v>12763.36</v>
      </c>
      <c r="H11" s="6">
        <v>12763.36</v>
      </c>
      <c r="I11" s="6">
        <f t="shared" si="3"/>
        <v>23399.493333333332</v>
      </c>
      <c r="J11" t="s">
        <v>2123</v>
      </c>
      <c r="K11" s="8">
        <v>1546</v>
      </c>
      <c r="L11" s="34">
        <f t="shared" si="0"/>
        <v>0.29280303030303029</v>
      </c>
      <c r="M11">
        <v>102</v>
      </c>
      <c r="N11">
        <f t="shared" si="1"/>
        <v>29.865909090909089</v>
      </c>
      <c r="O11" s="72">
        <v>2.8000000000000001E-2</v>
      </c>
      <c r="P11" s="72">
        <f t="shared" si="4"/>
        <v>0.11445141393738277</v>
      </c>
      <c r="Q11">
        <f t="shared" si="2"/>
        <v>0.83624545454545451</v>
      </c>
      <c r="R11" s="7">
        <f t="shared" si="5"/>
        <v>3.5479938320588655E-2</v>
      </c>
      <c r="S11" s="75">
        <f t="shared" si="6"/>
        <v>1.0596406124337625</v>
      </c>
    </row>
    <row r="12" spans="1:23" hidden="1" x14ac:dyDescent="0.25">
      <c r="A12">
        <v>71188</v>
      </c>
      <c r="B12">
        <v>28873</v>
      </c>
      <c r="C12" t="s">
        <v>73</v>
      </c>
      <c r="D12" t="s">
        <v>80</v>
      </c>
      <c r="F12">
        <v>130</v>
      </c>
      <c r="G12" s="6">
        <v>12763.12</v>
      </c>
      <c r="H12" s="6">
        <v>12763.12</v>
      </c>
      <c r="I12" s="6">
        <f t="shared" si="3"/>
        <v>23399.053333333333</v>
      </c>
      <c r="J12" t="s">
        <v>2123</v>
      </c>
      <c r="K12" s="8">
        <v>1752</v>
      </c>
      <c r="L12" s="34">
        <f t="shared" si="0"/>
        <v>0.33181818181818185</v>
      </c>
      <c r="M12">
        <v>102</v>
      </c>
      <c r="N12">
        <f t="shared" si="1"/>
        <v>33.845454545454551</v>
      </c>
      <c r="O12" s="72">
        <v>2.8000000000000001E-2</v>
      </c>
      <c r="P12" s="72">
        <f t="shared" si="4"/>
        <v>0.11445141393738277</v>
      </c>
      <c r="Q12">
        <f t="shared" si="2"/>
        <v>0.94767272727272744</v>
      </c>
      <c r="R12" s="7">
        <f t="shared" si="5"/>
        <v>3.5479938320588655E-2</v>
      </c>
      <c r="S12" s="75">
        <f t="shared" si="6"/>
        <v>1.2008346397050145</v>
      </c>
    </row>
    <row r="13" spans="1:23" hidden="1" x14ac:dyDescent="0.25">
      <c r="A13">
        <v>71206</v>
      </c>
      <c r="B13">
        <v>32753</v>
      </c>
      <c r="C13" t="s">
        <v>82</v>
      </c>
      <c r="D13" t="s">
        <v>83</v>
      </c>
      <c r="F13">
        <v>100</v>
      </c>
      <c r="G13" s="6">
        <v>12762.87</v>
      </c>
      <c r="H13" s="6">
        <v>12762.87</v>
      </c>
      <c r="I13" s="6">
        <f t="shared" si="3"/>
        <v>23398.595000000001</v>
      </c>
      <c r="J13" t="s">
        <v>2123</v>
      </c>
      <c r="K13" s="8">
        <v>2063</v>
      </c>
      <c r="L13" s="34">
        <f t="shared" si="0"/>
        <v>0.39071969696969699</v>
      </c>
      <c r="M13">
        <v>102</v>
      </c>
      <c r="N13">
        <f t="shared" si="1"/>
        <v>39.853409090909096</v>
      </c>
      <c r="O13" s="72">
        <v>2.8000000000000001E-2</v>
      </c>
      <c r="P13" s="72">
        <f t="shared" si="4"/>
        <v>0.11445141393738277</v>
      </c>
      <c r="Q13">
        <f t="shared" si="2"/>
        <v>1.1158954545454547</v>
      </c>
      <c r="R13" s="7">
        <f t="shared" si="5"/>
        <v>3.5479938320588655E-2</v>
      </c>
      <c r="S13" s="75">
        <f t="shared" si="6"/>
        <v>1.413996496410642</v>
      </c>
    </row>
    <row r="14" spans="1:23" hidden="1" x14ac:dyDescent="0.25">
      <c r="A14">
        <v>71190</v>
      </c>
      <c r="B14">
        <v>35193</v>
      </c>
      <c r="C14" t="s">
        <v>66</v>
      </c>
      <c r="D14" t="s">
        <v>84</v>
      </c>
      <c r="E14" t="s">
        <v>27</v>
      </c>
      <c r="F14">
        <v>130</v>
      </c>
      <c r="G14" s="6">
        <v>12764.16</v>
      </c>
      <c r="H14" s="6">
        <v>12764.16</v>
      </c>
      <c r="I14" s="6">
        <f t="shared" si="3"/>
        <v>23400.959999999999</v>
      </c>
      <c r="J14" t="s">
        <v>2123</v>
      </c>
      <c r="K14" s="8">
        <v>1755</v>
      </c>
      <c r="L14" s="34">
        <f t="shared" si="0"/>
        <v>0.33238636363636365</v>
      </c>
      <c r="M14">
        <v>102</v>
      </c>
      <c r="N14">
        <f t="shared" si="1"/>
        <v>33.903409090909093</v>
      </c>
      <c r="O14" s="72">
        <v>2.8000000000000001E-2</v>
      </c>
      <c r="P14" s="72">
        <f t="shared" si="4"/>
        <v>0.11445141393738277</v>
      </c>
      <c r="Q14">
        <f t="shared" si="2"/>
        <v>0.94929545454545461</v>
      </c>
      <c r="R14" s="7">
        <f t="shared" si="5"/>
        <v>3.5479938320588655E-2</v>
      </c>
      <c r="S14" s="75">
        <f t="shared" si="6"/>
        <v>1.2028908634031394</v>
      </c>
    </row>
    <row r="15" spans="1:23" hidden="1" x14ac:dyDescent="0.25">
      <c r="A15">
        <v>71201</v>
      </c>
      <c r="B15">
        <v>36584</v>
      </c>
      <c r="C15" t="s">
        <v>83</v>
      </c>
      <c r="D15" t="s">
        <v>56</v>
      </c>
      <c r="F15">
        <v>130</v>
      </c>
      <c r="G15" s="6">
        <v>12762.79</v>
      </c>
      <c r="H15" s="6">
        <v>12762.79</v>
      </c>
      <c r="I15" s="6">
        <f t="shared" si="3"/>
        <v>23398.448333333334</v>
      </c>
      <c r="J15" t="s">
        <v>2123</v>
      </c>
      <c r="K15" s="8">
        <v>2006</v>
      </c>
      <c r="L15" s="34">
        <f t="shared" si="0"/>
        <v>0.37992424242424244</v>
      </c>
      <c r="M15">
        <v>102</v>
      </c>
      <c r="N15">
        <f t="shared" si="1"/>
        <v>38.752272727272732</v>
      </c>
      <c r="O15" s="72">
        <v>2.8000000000000001E-2</v>
      </c>
      <c r="P15" s="72">
        <f t="shared" si="4"/>
        <v>0.11445141393738277</v>
      </c>
      <c r="Q15">
        <f t="shared" si="2"/>
        <v>1.0850636363636366</v>
      </c>
      <c r="R15" s="7">
        <f t="shared" si="5"/>
        <v>3.5479938320588655E-2</v>
      </c>
      <c r="S15" s="75">
        <f t="shared" si="6"/>
        <v>1.3749282461462664</v>
      </c>
    </row>
    <row r="16" spans="1:23" hidden="1" x14ac:dyDescent="0.25">
      <c r="A16">
        <v>71187</v>
      </c>
      <c r="B16">
        <v>38310</v>
      </c>
      <c r="C16" t="s">
        <v>74</v>
      </c>
      <c r="D16" t="s">
        <v>72</v>
      </c>
      <c r="F16">
        <v>130</v>
      </c>
      <c r="G16" s="6">
        <v>12763.28</v>
      </c>
      <c r="H16" s="6">
        <v>12763.28</v>
      </c>
      <c r="I16" s="6">
        <f t="shared" si="3"/>
        <v>23399.346666666668</v>
      </c>
      <c r="J16" t="s">
        <v>2123</v>
      </c>
      <c r="K16" s="8">
        <v>1706</v>
      </c>
      <c r="L16" s="34">
        <f t="shared" si="0"/>
        <v>0.32310606060606062</v>
      </c>
      <c r="M16">
        <v>102</v>
      </c>
      <c r="N16">
        <f t="shared" si="1"/>
        <v>32.956818181818186</v>
      </c>
      <c r="O16" s="72">
        <v>2.8000000000000001E-2</v>
      </c>
      <c r="P16" s="72">
        <f t="shared" si="4"/>
        <v>0.11445141393738277</v>
      </c>
      <c r="Q16">
        <f t="shared" si="2"/>
        <v>0.92279090909090922</v>
      </c>
      <c r="R16" s="7">
        <f t="shared" si="5"/>
        <v>3.5479938320588655E-2</v>
      </c>
      <c r="S16" s="75">
        <f t="shared" si="6"/>
        <v>1.169305876333764</v>
      </c>
    </row>
    <row r="17" spans="1:20" hidden="1" x14ac:dyDescent="0.25">
      <c r="A17">
        <v>71148</v>
      </c>
      <c r="B17">
        <v>38311</v>
      </c>
      <c r="C17" t="s">
        <v>80</v>
      </c>
      <c r="D17" t="s">
        <v>82</v>
      </c>
      <c r="F17">
        <v>140</v>
      </c>
      <c r="G17" s="6">
        <v>12762.95</v>
      </c>
      <c r="H17" s="6">
        <v>12762.95</v>
      </c>
      <c r="I17" s="6">
        <f t="shared" si="3"/>
        <v>23398.741666666669</v>
      </c>
      <c r="J17" t="s">
        <v>2123</v>
      </c>
      <c r="K17" s="8">
        <v>1508</v>
      </c>
      <c r="L17" s="34">
        <f t="shared" si="0"/>
        <v>0.28560606060606059</v>
      </c>
      <c r="M17">
        <v>102</v>
      </c>
      <c r="N17">
        <f t="shared" si="1"/>
        <v>29.131818181818179</v>
      </c>
      <c r="O17" s="72">
        <v>2.8000000000000001E-2</v>
      </c>
      <c r="P17" s="72">
        <f t="shared" si="4"/>
        <v>0.11445141393738277</v>
      </c>
      <c r="Q17">
        <f t="shared" si="2"/>
        <v>0.81569090909090902</v>
      </c>
      <c r="R17" s="7">
        <f t="shared" si="5"/>
        <v>3.5479938320588655E-2</v>
      </c>
      <c r="S17" s="75">
        <f t="shared" si="6"/>
        <v>1.0335951122575122</v>
      </c>
    </row>
    <row r="18" spans="1:20" hidden="1" x14ac:dyDescent="0.25">
      <c r="A18">
        <v>71183</v>
      </c>
      <c r="B18">
        <v>40735</v>
      </c>
      <c r="C18" t="s">
        <v>84</v>
      </c>
      <c r="D18" t="s">
        <v>33</v>
      </c>
      <c r="E18" t="s">
        <v>27</v>
      </c>
      <c r="F18">
        <v>130</v>
      </c>
      <c r="G18" s="6">
        <v>12764.08</v>
      </c>
      <c r="H18" s="6">
        <v>12764.08</v>
      </c>
      <c r="I18" s="6">
        <f t="shared" si="3"/>
        <v>23400.813333333332</v>
      </c>
      <c r="J18" t="s">
        <v>2123</v>
      </c>
      <c r="K18" s="8">
        <v>1656</v>
      </c>
      <c r="L18" s="34">
        <f t="shared" si="0"/>
        <v>0.31363636363636366</v>
      </c>
      <c r="M18">
        <v>102</v>
      </c>
      <c r="N18">
        <f t="shared" si="1"/>
        <v>31.990909090909092</v>
      </c>
      <c r="O18" s="72">
        <v>2.8000000000000001E-2</v>
      </c>
      <c r="P18" s="72">
        <f t="shared" si="4"/>
        <v>0.11445141393738277</v>
      </c>
      <c r="Q18">
        <f t="shared" si="2"/>
        <v>0.89574545454545462</v>
      </c>
      <c r="R18" s="7">
        <f t="shared" si="5"/>
        <v>3.5479938320588655E-2</v>
      </c>
      <c r="S18" s="75">
        <f t="shared" si="6"/>
        <v>1.1350354813650134</v>
      </c>
    </row>
    <row r="19" spans="1:20" hidden="1" x14ac:dyDescent="0.25">
      <c r="A19">
        <v>1596</v>
      </c>
      <c r="B19">
        <v>346291</v>
      </c>
      <c r="C19" t="s">
        <v>69</v>
      </c>
      <c r="D19" t="s">
        <v>95</v>
      </c>
      <c r="E19" t="s">
        <v>70</v>
      </c>
      <c r="F19">
        <v>130</v>
      </c>
      <c r="G19" s="6">
        <v>13488.26</v>
      </c>
      <c r="H19" s="6">
        <v>13488.26</v>
      </c>
      <c r="I19" s="6">
        <f t="shared" si="3"/>
        <v>24728.476666666666</v>
      </c>
      <c r="J19" t="s">
        <v>2138</v>
      </c>
      <c r="K19">
        <v>2</v>
      </c>
      <c r="L19" s="34">
        <v>3.7878787878787879E-4</v>
      </c>
      <c r="M19">
        <v>102</v>
      </c>
      <c r="N19">
        <v>3.8636363636363635E-2</v>
      </c>
      <c r="O19" s="72">
        <v>2.7E-2</v>
      </c>
      <c r="P19" s="72">
        <f t="shared" si="4"/>
        <v>0.1103638634396191</v>
      </c>
      <c r="Q19">
        <f t="shared" si="2"/>
        <v>1.0431818181818181E-3</v>
      </c>
      <c r="R19" s="7">
        <f t="shared" si="5"/>
        <v>3.4212797666281922E-2</v>
      </c>
      <c r="S19" s="75">
        <f t="shared" si="6"/>
        <v>1.3218580916518016E-3</v>
      </c>
    </row>
    <row r="20" spans="1:20" hidden="1" x14ac:dyDescent="0.25">
      <c r="A20">
        <v>36847</v>
      </c>
      <c r="B20">
        <v>346523</v>
      </c>
      <c r="C20" t="s">
        <v>26</v>
      </c>
      <c r="D20" t="s">
        <v>79</v>
      </c>
      <c r="E20" t="s">
        <v>27</v>
      </c>
      <c r="F20">
        <v>100</v>
      </c>
      <c r="G20" s="6">
        <v>12863.26</v>
      </c>
      <c r="H20" s="6">
        <v>12863.26</v>
      </c>
      <c r="I20" s="6">
        <f t="shared" si="3"/>
        <v>23582.643333333333</v>
      </c>
      <c r="J20" t="s">
        <v>2123</v>
      </c>
      <c r="K20">
        <v>35</v>
      </c>
      <c r="L20" s="34">
        <f t="shared" ref="L20:L41" si="7">K20/5280</f>
        <v>6.628787878787879E-3</v>
      </c>
      <c r="M20">
        <v>102</v>
      </c>
      <c r="N20">
        <f t="shared" ref="N20:N41" si="8">L20*M20</f>
        <v>0.67613636363636365</v>
      </c>
      <c r="O20" s="72">
        <v>2.8000000000000001E-2</v>
      </c>
      <c r="P20" s="72">
        <f t="shared" si="4"/>
        <v>0.11445141393738277</v>
      </c>
      <c r="Q20">
        <f t="shared" si="2"/>
        <v>1.8931818181818182E-2</v>
      </c>
      <c r="R20" s="7">
        <f t="shared" si="5"/>
        <v>3.5479938320588655E-2</v>
      </c>
      <c r="S20" s="75">
        <f t="shared" si="6"/>
        <v>2.3989276478125283E-2</v>
      </c>
    </row>
    <row r="21" spans="1:20" hidden="1" x14ac:dyDescent="0.25">
      <c r="A21">
        <v>37516</v>
      </c>
      <c r="B21">
        <v>346524</v>
      </c>
      <c r="C21" t="s">
        <v>79</v>
      </c>
      <c r="D21" t="s">
        <v>59</v>
      </c>
      <c r="E21" t="s">
        <v>27</v>
      </c>
      <c r="F21">
        <v>100</v>
      </c>
      <c r="G21" s="6">
        <v>13971.29</v>
      </c>
      <c r="H21" s="6">
        <v>13971.29</v>
      </c>
      <c r="I21" s="6">
        <f t="shared" si="3"/>
        <v>25614.031666666666</v>
      </c>
      <c r="J21" t="s">
        <v>2123</v>
      </c>
      <c r="K21">
        <v>36</v>
      </c>
      <c r="L21" s="34">
        <f t="shared" si="7"/>
        <v>6.8181818181818179E-3</v>
      </c>
      <c r="M21">
        <v>102</v>
      </c>
      <c r="N21">
        <f t="shared" si="8"/>
        <v>0.69545454545454544</v>
      </c>
      <c r="O21" s="71">
        <v>0.03</v>
      </c>
      <c r="P21" s="72">
        <f t="shared" si="4"/>
        <v>0.12262651493291012</v>
      </c>
      <c r="Q21">
        <f t="shared" si="2"/>
        <v>2.0863636363636362E-2</v>
      </c>
      <c r="R21" s="7">
        <f t="shared" si="5"/>
        <v>3.8014219629202137E-2</v>
      </c>
      <c r="S21" s="75">
        <f t="shared" si="6"/>
        <v>2.643716183303603E-2</v>
      </c>
    </row>
    <row r="22" spans="1:20" hidden="1" x14ac:dyDescent="0.25">
      <c r="A22">
        <v>58198</v>
      </c>
      <c r="B22">
        <v>347057</v>
      </c>
      <c r="C22" t="s">
        <v>95</v>
      </c>
      <c r="D22" t="s">
        <v>96</v>
      </c>
      <c r="E22" t="s">
        <v>27</v>
      </c>
      <c r="F22">
        <v>130</v>
      </c>
      <c r="G22" s="6">
        <v>13488.18</v>
      </c>
      <c r="H22" s="6">
        <v>13488.18</v>
      </c>
      <c r="I22" s="6">
        <f t="shared" si="3"/>
        <v>24728.329999999998</v>
      </c>
      <c r="J22" t="s">
        <v>2130</v>
      </c>
      <c r="K22">
        <v>199</v>
      </c>
      <c r="L22" s="34">
        <f t="shared" si="7"/>
        <v>3.7689393939393939E-2</v>
      </c>
      <c r="M22">
        <v>102</v>
      </c>
      <c r="N22">
        <f t="shared" si="8"/>
        <v>3.8443181818181817</v>
      </c>
      <c r="O22" s="72">
        <v>2.7E-2</v>
      </c>
      <c r="P22" s="72">
        <f t="shared" si="4"/>
        <v>0.1103638634396191</v>
      </c>
      <c r="Q22">
        <f t="shared" si="2"/>
        <v>0.10379659090909091</v>
      </c>
      <c r="R22" s="7">
        <f t="shared" si="5"/>
        <v>3.4212797666281922E-2</v>
      </c>
      <c r="S22" s="75">
        <f t="shared" si="6"/>
        <v>0.13152488011935426</v>
      </c>
    </row>
    <row r="23" spans="1:20" hidden="1" x14ac:dyDescent="0.25">
      <c r="A23">
        <v>70985</v>
      </c>
      <c r="B23">
        <v>347060</v>
      </c>
      <c r="C23" t="s">
        <v>96</v>
      </c>
      <c r="D23" t="s">
        <v>65</v>
      </c>
      <c r="F23">
        <v>130</v>
      </c>
      <c r="G23" s="6">
        <v>12764.32</v>
      </c>
      <c r="H23" s="6">
        <v>12764.32</v>
      </c>
      <c r="I23" s="6">
        <f t="shared" si="3"/>
        <v>23401.25333333333</v>
      </c>
      <c r="J23" t="s">
        <v>2123</v>
      </c>
      <c r="K23" s="8">
        <v>1049</v>
      </c>
      <c r="L23" s="34">
        <f t="shared" si="7"/>
        <v>0.19867424242424242</v>
      </c>
      <c r="M23">
        <v>102</v>
      </c>
      <c r="N23">
        <f t="shared" si="8"/>
        <v>20.264772727272728</v>
      </c>
      <c r="O23" s="72">
        <v>2.8000000000000001E-2</v>
      </c>
      <c r="P23" s="72">
        <f t="shared" si="4"/>
        <v>0.11445141393738277</v>
      </c>
      <c r="Q23">
        <f t="shared" si="2"/>
        <v>0.5674136363636364</v>
      </c>
      <c r="R23" s="7">
        <f t="shared" si="5"/>
        <v>3.5479938320588655E-2</v>
      </c>
      <c r="S23" s="75">
        <f t="shared" si="6"/>
        <v>0.71899288644438353</v>
      </c>
    </row>
    <row r="24" spans="1:20" hidden="1" x14ac:dyDescent="0.25">
      <c r="A24">
        <v>71237</v>
      </c>
      <c r="B24">
        <v>12953</v>
      </c>
      <c r="C24" t="s">
        <v>57</v>
      </c>
      <c r="D24" t="s">
        <v>58</v>
      </c>
      <c r="F24">
        <v>130</v>
      </c>
      <c r="G24" s="6">
        <v>17376.07</v>
      </c>
      <c r="H24" s="6">
        <v>17376.07</v>
      </c>
      <c r="I24" s="6">
        <f t="shared" si="3"/>
        <v>31856.12833333333</v>
      </c>
      <c r="J24" t="s">
        <v>2131</v>
      </c>
      <c r="K24" s="8">
        <v>18817</v>
      </c>
      <c r="L24" s="34">
        <f t="shared" si="7"/>
        <v>3.5638257575757577</v>
      </c>
      <c r="M24">
        <v>90</v>
      </c>
      <c r="N24">
        <f t="shared" si="8"/>
        <v>320.74431818181819</v>
      </c>
      <c r="O24" s="73">
        <v>3.0599999999999999E-2</v>
      </c>
      <c r="P24" s="72">
        <f t="shared" si="4"/>
        <v>0.12507904523156832</v>
      </c>
      <c r="Q24">
        <f t="shared" si="2"/>
        <v>9.814776136363637</v>
      </c>
      <c r="R24" s="7">
        <f t="shared" si="5"/>
        <v>3.8774504021786178E-2</v>
      </c>
      <c r="S24" s="75">
        <f t="shared" si="6"/>
        <v>12.436701855305975</v>
      </c>
      <c r="T24" s="75">
        <f>SUM(S24:S27)</f>
        <v>15.722944746296797</v>
      </c>
    </row>
    <row r="25" spans="1:20" hidden="1" x14ac:dyDescent="0.25">
      <c r="A25">
        <v>71234</v>
      </c>
      <c r="B25">
        <v>346920</v>
      </c>
      <c r="C25" t="s">
        <v>58</v>
      </c>
      <c r="D25" t="s">
        <v>81</v>
      </c>
      <c r="F25">
        <v>110</v>
      </c>
      <c r="G25" s="6">
        <v>17375.990000000002</v>
      </c>
      <c r="H25" s="6">
        <v>17375.990000000002</v>
      </c>
      <c r="I25" s="6">
        <f t="shared" si="3"/>
        <v>31855.981666666667</v>
      </c>
      <c r="J25" t="s">
        <v>2131</v>
      </c>
      <c r="K25" s="8">
        <v>4882</v>
      </c>
      <c r="L25" s="34">
        <f t="shared" si="7"/>
        <v>0.92462121212121207</v>
      </c>
      <c r="M25">
        <v>90</v>
      </c>
      <c r="N25">
        <f t="shared" si="8"/>
        <v>83.215909090909079</v>
      </c>
      <c r="O25" s="73">
        <v>3.0599999999999999E-2</v>
      </c>
      <c r="P25" s="72">
        <f t="shared" si="4"/>
        <v>0.12507904523156832</v>
      </c>
      <c r="Q25">
        <f t="shared" si="2"/>
        <v>2.5464068181818176</v>
      </c>
      <c r="R25" s="7">
        <f t="shared" si="5"/>
        <v>3.8774504021786178E-2</v>
      </c>
      <c r="S25" s="75">
        <f t="shared" si="6"/>
        <v>3.2266556017220469</v>
      </c>
    </row>
    <row r="26" spans="1:20" hidden="1" x14ac:dyDescent="0.25">
      <c r="A26">
        <v>71525</v>
      </c>
      <c r="B26" t="s">
        <v>99</v>
      </c>
      <c r="C26" t="s">
        <v>100</v>
      </c>
      <c r="D26" t="s">
        <v>101</v>
      </c>
      <c r="F26">
        <v>110</v>
      </c>
      <c r="G26" s="6">
        <v>39000</v>
      </c>
      <c r="H26" s="6">
        <v>39000</v>
      </c>
      <c r="I26" s="6">
        <f t="shared" si="3"/>
        <v>71500</v>
      </c>
      <c r="J26" t="s">
        <v>2132</v>
      </c>
      <c r="K26">
        <v>54</v>
      </c>
      <c r="L26" s="34">
        <f t="shared" si="7"/>
        <v>1.0227272727272727E-2</v>
      </c>
      <c r="M26">
        <v>90</v>
      </c>
      <c r="N26">
        <f t="shared" si="8"/>
        <v>0.92045454545454541</v>
      </c>
      <c r="O26" s="73">
        <v>2.2800000000000001E-2</v>
      </c>
      <c r="P26" s="72">
        <f t="shared" si="4"/>
        <v>9.3196151349011686E-2</v>
      </c>
      <c r="Q26">
        <f t="shared" si="2"/>
        <v>2.0986363636363636E-2</v>
      </c>
      <c r="R26" s="7">
        <f t="shared" si="5"/>
        <v>2.8890806918193623E-2</v>
      </c>
      <c r="S26" s="75">
        <f t="shared" si="6"/>
        <v>2.6592674549700948E-2</v>
      </c>
    </row>
    <row r="27" spans="1:20" hidden="1" x14ac:dyDescent="0.25">
      <c r="A27">
        <v>71526</v>
      </c>
      <c r="B27" t="s">
        <v>102</v>
      </c>
      <c r="C27" t="s">
        <v>101</v>
      </c>
      <c r="D27" t="s">
        <v>57</v>
      </c>
      <c r="F27">
        <v>110</v>
      </c>
      <c r="G27" s="6">
        <v>39000</v>
      </c>
      <c r="H27" s="6">
        <v>39000</v>
      </c>
      <c r="I27" s="6">
        <f t="shared" si="3"/>
        <v>71500</v>
      </c>
      <c r="J27" t="s">
        <v>2132</v>
      </c>
      <c r="K27">
        <v>67</v>
      </c>
      <c r="L27" s="34">
        <f t="shared" si="7"/>
        <v>1.268939393939394E-2</v>
      </c>
      <c r="M27">
        <v>90</v>
      </c>
      <c r="N27">
        <f t="shared" si="8"/>
        <v>1.1420454545454546</v>
      </c>
      <c r="O27" s="73">
        <v>2.2800000000000001E-2</v>
      </c>
      <c r="P27" s="72">
        <f t="shared" si="4"/>
        <v>9.3196151349011686E-2</v>
      </c>
      <c r="Q27">
        <f t="shared" si="2"/>
        <v>2.6038636363636364E-2</v>
      </c>
      <c r="R27" s="7">
        <f t="shared" si="5"/>
        <v>2.8890806918193623E-2</v>
      </c>
      <c r="S27" s="75">
        <f t="shared" si="6"/>
        <v>3.2994614719073403E-2</v>
      </c>
    </row>
    <row r="28" spans="1:20" hidden="1" x14ac:dyDescent="0.25">
      <c r="A28">
        <v>71212</v>
      </c>
      <c r="B28">
        <v>1283</v>
      </c>
      <c r="C28" t="s">
        <v>29</v>
      </c>
      <c r="D28" t="s">
        <v>30</v>
      </c>
      <c r="F28">
        <v>130</v>
      </c>
      <c r="G28" s="6">
        <v>21623.53</v>
      </c>
      <c r="H28" s="6">
        <v>21623.53</v>
      </c>
      <c r="I28" s="6">
        <f t="shared" si="3"/>
        <v>39643.138333333329</v>
      </c>
      <c r="J28" t="s">
        <v>2128</v>
      </c>
      <c r="K28" s="8">
        <v>2284</v>
      </c>
      <c r="L28" s="34">
        <f t="shared" si="7"/>
        <v>0.43257575757575756</v>
      </c>
      <c r="M28">
        <v>78</v>
      </c>
      <c r="N28">
        <f t="shared" si="8"/>
        <v>33.740909090909092</v>
      </c>
      <c r="O28" s="72">
        <v>1.7000000000000001E-2</v>
      </c>
      <c r="P28" s="72">
        <f t="shared" si="4"/>
        <v>6.9488358461982411E-2</v>
      </c>
      <c r="Q28">
        <f t="shared" si="2"/>
        <v>0.57359545454545457</v>
      </c>
      <c r="R28" s="7">
        <f t="shared" si="5"/>
        <v>2.1541391123214546E-2</v>
      </c>
      <c r="S28" s="75">
        <f t="shared" si="6"/>
        <v>0.72682611958009813</v>
      </c>
      <c r="T28" s="75">
        <f>SUM(S28:S46)</f>
        <v>8.4418004738661789</v>
      </c>
    </row>
    <row r="29" spans="1:20" hidden="1" x14ac:dyDescent="0.25">
      <c r="A29">
        <v>71174</v>
      </c>
      <c r="B29">
        <v>1284</v>
      </c>
      <c r="C29" t="s">
        <v>31</v>
      </c>
      <c r="D29" t="s">
        <v>32</v>
      </c>
      <c r="F29">
        <v>130</v>
      </c>
      <c r="G29" s="6">
        <v>21623.69</v>
      </c>
      <c r="H29" s="6">
        <v>21623.69</v>
      </c>
      <c r="I29" s="6">
        <f t="shared" si="3"/>
        <v>39643.431666666664</v>
      </c>
      <c r="J29" t="s">
        <v>2128</v>
      </c>
      <c r="K29" s="8">
        <v>1650</v>
      </c>
      <c r="L29" s="34">
        <f t="shared" si="7"/>
        <v>0.3125</v>
      </c>
      <c r="M29">
        <v>78</v>
      </c>
      <c r="N29">
        <f t="shared" si="8"/>
        <v>24.375</v>
      </c>
      <c r="O29" s="72">
        <v>1.7000000000000001E-2</v>
      </c>
      <c r="P29" s="72">
        <f t="shared" si="4"/>
        <v>6.9488358461982411E-2</v>
      </c>
      <c r="Q29">
        <f t="shared" si="2"/>
        <v>0.41437500000000005</v>
      </c>
      <c r="R29" s="7">
        <f t="shared" si="5"/>
        <v>2.1541391123214546E-2</v>
      </c>
      <c r="S29" s="75">
        <f t="shared" si="6"/>
        <v>0.52507140862835455</v>
      </c>
    </row>
    <row r="30" spans="1:20" hidden="1" x14ac:dyDescent="0.25">
      <c r="A30">
        <v>71027</v>
      </c>
      <c r="B30">
        <v>6737</v>
      </c>
      <c r="C30" t="s">
        <v>42</v>
      </c>
      <c r="D30" t="s">
        <v>43</v>
      </c>
      <c r="F30">
        <v>130</v>
      </c>
      <c r="G30" s="6">
        <v>16899.22</v>
      </c>
      <c r="H30" s="6">
        <v>16899.22</v>
      </c>
      <c r="I30" s="6">
        <f t="shared" si="3"/>
        <v>30981.903333333335</v>
      </c>
      <c r="J30" t="s">
        <v>2130</v>
      </c>
      <c r="K30" s="8">
        <v>1123</v>
      </c>
      <c r="L30" s="34">
        <f t="shared" si="7"/>
        <v>0.21268939393939393</v>
      </c>
      <c r="M30">
        <v>78</v>
      </c>
      <c r="N30">
        <f t="shared" si="8"/>
        <v>16.589772727272727</v>
      </c>
      <c r="O30" s="72">
        <v>2.1000000000000001E-2</v>
      </c>
      <c r="P30" s="72">
        <f t="shared" si="4"/>
        <v>8.5838560453037088E-2</v>
      </c>
      <c r="Q30">
        <f t="shared" si="2"/>
        <v>0.3483852272727273</v>
      </c>
      <c r="R30" s="7">
        <f t="shared" si="5"/>
        <v>2.6609953740441498E-2</v>
      </c>
      <c r="S30" s="75">
        <f t="shared" si="6"/>
        <v>0.44145308483716528</v>
      </c>
    </row>
    <row r="31" spans="1:20" hidden="1" x14ac:dyDescent="0.25">
      <c r="A31">
        <v>70804</v>
      </c>
      <c r="B31">
        <v>6738</v>
      </c>
      <c r="C31" t="s">
        <v>44</v>
      </c>
      <c r="D31" t="s">
        <v>45</v>
      </c>
      <c r="F31">
        <v>130</v>
      </c>
      <c r="G31" s="6">
        <v>16899.63</v>
      </c>
      <c r="H31" s="6">
        <v>16899.63</v>
      </c>
      <c r="I31" s="6">
        <f t="shared" si="3"/>
        <v>30982.654999999999</v>
      </c>
      <c r="J31" t="s">
        <v>2130</v>
      </c>
      <c r="K31">
        <v>912</v>
      </c>
      <c r="L31" s="34">
        <f t="shared" si="7"/>
        <v>0.17272727272727273</v>
      </c>
      <c r="M31">
        <v>78</v>
      </c>
      <c r="N31">
        <f t="shared" si="8"/>
        <v>13.472727272727273</v>
      </c>
      <c r="O31" s="72">
        <v>2.1000000000000001E-2</v>
      </c>
      <c r="P31" s="72">
        <f t="shared" si="4"/>
        <v>8.5838560453037088E-2</v>
      </c>
      <c r="Q31">
        <f t="shared" si="2"/>
        <v>0.28292727272727275</v>
      </c>
      <c r="R31" s="7">
        <f t="shared" si="5"/>
        <v>2.6609953740441498E-2</v>
      </c>
      <c r="S31" s="75">
        <f t="shared" si="6"/>
        <v>0.35850864948485728</v>
      </c>
    </row>
    <row r="32" spans="1:20" hidden="1" x14ac:dyDescent="0.25">
      <c r="A32">
        <v>71096</v>
      </c>
      <c r="B32">
        <v>9205</v>
      </c>
      <c r="C32" t="s">
        <v>48</v>
      </c>
      <c r="D32" t="s">
        <v>31</v>
      </c>
      <c r="F32">
        <v>130</v>
      </c>
      <c r="G32" s="6">
        <v>21623.77</v>
      </c>
      <c r="H32" s="6">
        <v>21623.77</v>
      </c>
      <c r="I32" s="6">
        <f t="shared" si="3"/>
        <v>39643.578333333331</v>
      </c>
      <c r="J32" t="s">
        <v>2128</v>
      </c>
      <c r="K32" s="8">
        <v>1477</v>
      </c>
      <c r="L32" s="34">
        <f t="shared" si="7"/>
        <v>0.27973484848484848</v>
      </c>
      <c r="M32">
        <v>78</v>
      </c>
      <c r="N32">
        <f t="shared" si="8"/>
        <v>21.819318181818183</v>
      </c>
      <c r="O32" s="72">
        <v>1.7000000000000001E-2</v>
      </c>
      <c r="P32" s="72">
        <f t="shared" si="4"/>
        <v>6.9488358461982411E-2</v>
      </c>
      <c r="Q32">
        <f t="shared" si="2"/>
        <v>0.37092840909090913</v>
      </c>
      <c r="R32" s="7">
        <f t="shared" si="5"/>
        <v>2.1541391123214546E-2</v>
      </c>
      <c r="S32" s="75">
        <f t="shared" si="6"/>
        <v>0.47001846699641198</v>
      </c>
    </row>
    <row r="33" spans="1:20" hidden="1" x14ac:dyDescent="0.25">
      <c r="A33">
        <v>71066</v>
      </c>
      <c r="B33">
        <v>10862</v>
      </c>
      <c r="C33" t="s">
        <v>51</v>
      </c>
      <c r="D33" t="s">
        <v>42</v>
      </c>
      <c r="F33">
        <v>130</v>
      </c>
      <c r="G33" s="6">
        <v>16899.3</v>
      </c>
      <c r="H33" s="6">
        <v>16899.3</v>
      </c>
      <c r="I33" s="6">
        <f t="shared" si="3"/>
        <v>30982.049999999996</v>
      </c>
      <c r="J33" t="s">
        <v>2130</v>
      </c>
      <c r="K33" s="8">
        <v>1185</v>
      </c>
      <c r="L33" s="34">
        <f t="shared" si="7"/>
        <v>0.22443181818181818</v>
      </c>
      <c r="M33">
        <v>78</v>
      </c>
      <c r="N33">
        <f t="shared" si="8"/>
        <v>17.505681818181817</v>
      </c>
      <c r="O33" s="72">
        <v>2.1000000000000001E-2</v>
      </c>
      <c r="P33" s="72">
        <f t="shared" si="4"/>
        <v>8.5838560453037088E-2</v>
      </c>
      <c r="Q33">
        <f t="shared" si="2"/>
        <v>0.36761931818181814</v>
      </c>
      <c r="R33" s="7">
        <f t="shared" si="5"/>
        <v>2.6609953740441498E-2</v>
      </c>
      <c r="S33" s="75">
        <f t="shared" si="6"/>
        <v>0.46582538337670598</v>
      </c>
    </row>
    <row r="34" spans="1:20" hidden="1" x14ac:dyDescent="0.25">
      <c r="A34">
        <v>71111</v>
      </c>
      <c r="B34">
        <v>12232</v>
      </c>
      <c r="C34" t="s">
        <v>54</v>
      </c>
      <c r="D34" t="s">
        <v>55</v>
      </c>
      <c r="F34">
        <v>130</v>
      </c>
      <c r="G34" s="6">
        <v>16899.79</v>
      </c>
      <c r="H34" s="6">
        <v>16899.79</v>
      </c>
      <c r="I34" s="6">
        <f t="shared" si="3"/>
        <v>30982.948333333334</v>
      </c>
      <c r="J34" t="s">
        <v>2130</v>
      </c>
      <c r="K34" s="8">
        <v>1353</v>
      </c>
      <c r="L34" s="34">
        <f t="shared" si="7"/>
        <v>0.25624999999999998</v>
      </c>
      <c r="M34">
        <v>78</v>
      </c>
      <c r="N34">
        <f t="shared" si="8"/>
        <v>19.987499999999997</v>
      </c>
      <c r="O34" s="72">
        <v>2.1000000000000001E-2</v>
      </c>
      <c r="P34" s="72">
        <f t="shared" si="4"/>
        <v>8.5838560453037088E-2</v>
      </c>
      <c r="Q34">
        <f t="shared" si="2"/>
        <v>0.41973749999999999</v>
      </c>
      <c r="R34" s="7">
        <f t="shared" si="5"/>
        <v>2.6609953740441498E-2</v>
      </c>
      <c r="S34" s="75">
        <f t="shared" si="6"/>
        <v>0.53186645038707436</v>
      </c>
    </row>
    <row r="35" spans="1:20" hidden="1" x14ac:dyDescent="0.25">
      <c r="A35">
        <v>71223</v>
      </c>
      <c r="B35">
        <v>27275</v>
      </c>
      <c r="C35" t="s">
        <v>32</v>
      </c>
      <c r="D35" t="s">
        <v>29</v>
      </c>
      <c r="F35">
        <v>130</v>
      </c>
      <c r="G35" s="6">
        <v>21623.61</v>
      </c>
      <c r="H35" s="6">
        <v>21623.61</v>
      </c>
      <c r="I35" s="6">
        <f t="shared" si="3"/>
        <v>39643.284999999996</v>
      </c>
      <c r="J35" t="s">
        <v>2128</v>
      </c>
      <c r="K35" s="8">
        <v>2726</v>
      </c>
      <c r="L35" s="34">
        <f t="shared" si="7"/>
        <v>0.51628787878787874</v>
      </c>
      <c r="M35">
        <v>78</v>
      </c>
      <c r="N35">
        <f t="shared" si="8"/>
        <v>40.270454545454541</v>
      </c>
      <c r="O35" s="72">
        <v>1.7000000000000001E-2</v>
      </c>
      <c r="P35" s="72">
        <f t="shared" si="4"/>
        <v>6.9488358461982411E-2</v>
      </c>
      <c r="Q35">
        <f t="shared" si="2"/>
        <v>0.68459772727272727</v>
      </c>
      <c r="R35" s="7">
        <f t="shared" si="5"/>
        <v>2.1541391123214546E-2</v>
      </c>
      <c r="S35" s="75">
        <f t="shared" si="6"/>
        <v>0.86748161207326935</v>
      </c>
    </row>
    <row r="36" spans="1:20" hidden="1" x14ac:dyDescent="0.25">
      <c r="A36">
        <v>70724</v>
      </c>
      <c r="B36">
        <v>33296</v>
      </c>
      <c r="C36" t="s">
        <v>57</v>
      </c>
      <c r="D36" t="s">
        <v>48</v>
      </c>
      <c r="F36">
        <v>130</v>
      </c>
      <c r="G36" s="6">
        <v>21623.85</v>
      </c>
      <c r="H36" s="6">
        <v>21623.85</v>
      </c>
      <c r="I36" s="6">
        <f t="shared" si="3"/>
        <v>39643.724999999999</v>
      </c>
      <c r="J36" t="s">
        <v>2128</v>
      </c>
      <c r="K36">
        <v>806</v>
      </c>
      <c r="L36" s="34">
        <f t="shared" si="7"/>
        <v>0.15265151515151515</v>
      </c>
      <c r="M36">
        <v>78</v>
      </c>
      <c r="N36">
        <f t="shared" si="8"/>
        <v>11.906818181818181</v>
      </c>
      <c r="O36" s="72">
        <v>1.7000000000000001E-2</v>
      </c>
      <c r="P36" s="72">
        <f t="shared" si="4"/>
        <v>6.9488358461982411E-2</v>
      </c>
      <c r="Q36">
        <f t="shared" si="2"/>
        <v>0.20241590909090909</v>
      </c>
      <c r="R36" s="7">
        <f t="shared" si="5"/>
        <v>2.1541391123214546E-2</v>
      </c>
      <c r="S36" s="75">
        <f t="shared" si="6"/>
        <v>0.25648942748754772</v>
      </c>
    </row>
    <row r="37" spans="1:20" hidden="1" x14ac:dyDescent="0.25">
      <c r="A37">
        <v>69850</v>
      </c>
      <c r="B37">
        <v>38626</v>
      </c>
      <c r="C37" t="s">
        <v>88</v>
      </c>
      <c r="D37" t="s">
        <v>51</v>
      </c>
      <c r="F37">
        <v>130</v>
      </c>
      <c r="G37" s="6">
        <v>16899.38</v>
      </c>
      <c r="H37" s="6">
        <v>16899.38</v>
      </c>
      <c r="I37" s="6">
        <f t="shared" si="3"/>
        <v>30982.196666666667</v>
      </c>
      <c r="J37" t="s">
        <v>2130</v>
      </c>
      <c r="K37">
        <v>635</v>
      </c>
      <c r="L37" s="34">
        <f t="shared" si="7"/>
        <v>0.12026515151515152</v>
      </c>
      <c r="M37">
        <v>78</v>
      </c>
      <c r="N37">
        <f t="shared" si="8"/>
        <v>9.3806818181818183</v>
      </c>
      <c r="O37" s="72">
        <v>2.1000000000000001E-2</v>
      </c>
      <c r="P37" s="72">
        <f t="shared" si="4"/>
        <v>8.5838560453037088E-2</v>
      </c>
      <c r="Q37">
        <f t="shared" si="2"/>
        <v>0.1969943181818182</v>
      </c>
      <c r="R37" s="7">
        <f t="shared" si="5"/>
        <v>2.6609953740441498E-2</v>
      </c>
      <c r="S37" s="75">
        <f t="shared" si="6"/>
        <v>0.24961950923561885</v>
      </c>
    </row>
    <row r="38" spans="1:20" hidden="1" x14ac:dyDescent="0.25">
      <c r="A38">
        <v>71166</v>
      </c>
      <c r="B38">
        <v>43158</v>
      </c>
      <c r="C38" t="s">
        <v>89</v>
      </c>
      <c r="D38" t="s">
        <v>90</v>
      </c>
      <c r="F38">
        <v>130</v>
      </c>
      <c r="G38" s="6">
        <v>16900.11</v>
      </c>
      <c r="H38" s="6">
        <v>16900.11</v>
      </c>
      <c r="I38" s="6">
        <f t="shared" si="3"/>
        <v>30983.535</v>
      </c>
      <c r="J38" t="s">
        <v>2130</v>
      </c>
      <c r="K38" s="8">
        <v>1694</v>
      </c>
      <c r="L38" s="34">
        <f t="shared" si="7"/>
        <v>0.32083333333333336</v>
      </c>
      <c r="M38">
        <v>78</v>
      </c>
      <c r="N38">
        <f t="shared" si="8"/>
        <v>25.025000000000002</v>
      </c>
      <c r="O38" s="72">
        <v>2.1000000000000001E-2</v>
      </c>
      <c r="P38" s="72">
        <f t="shared" si="4"/>
        <v>8.5838560453037088E-2</v>
      </c>
      <c r="Q38">
        <f t="shared" si="2"/>
        <v>0.52552500000000013</v>
      </c>
      <c r="R38" s="7">
        <f t="shared" si="5"/>
        <v>2.6609953740441498E-2</v>
      </c>
      <c r="S38" s="75">
        <f t="shared" si="6"/>
        <v>0.66591409235454857</v>
      </c>
    </row>
    <row r="39" spans="1:20" hidden="1" x14ac:dyDescent="0.25">
      <c r="A39">
        <v>71207</v>
      </c>
      <c r="B39">
        <v>43209</v>
      </c>
      <c r="C39" t="s">
        <v>90</v>
      </c>
      <c r="D39" t="s">
        <v>91</v>
      </c>
      <c r="F39">
        <v>130</v>
      </c>
      <c r="G39" s="6">
        <v>16900.03</v>
      </c>
      <c r="H39" s="6">
        <v>16900.03</v>
      </c>
      <c r="I39" s="6">
        <f t="shared" si="3"/>
        <v>30983.388333333329</v>
      </c>
      <c r="J39" t="s">
        <v>2130</v>
      </c>
      <c r="K39" s="8">
        <v>2082</v>
      </c>
      <c r="L39" s="34">
        <f t="shared" si="7"/>
        <v>0.39431818181818185</v>
      </c>
      <c r="M39">
        <v>78</v>
      </c>
      <c r="N39">
        <f t="shared" si="8"/>
        <v>30.756818181818183</v>
      </c>
      <c r="O39" s="72">
        <v>2.1000000000000001E-2</v>
      </c>
      <c r="P39" s="72">
        <f t="shared" si="4"/>
        <v>8.5838560453037088E-2</v>
      </c>
      <c r="Q39">
        <f t="shared" si="2"/>
        <v>0.64589318181818189</v>
      </c>
      <c r="R39" s="7">
        <f t="shared" si="5"/>
        <v>2.6609953740441498E-2</v>
      </c>
      <c r="S39" s="75">
        <f t="shared" si="6"/>
        <v>0.81843750902135182</v>
      </c>
    </row>
    <row r="40" spans="1:20" hidden="1" x14ac:dyDescent="0.25">
      <c r="A40">
        <v>71215</v>
      </c>
      <c r="B40">
        <v>43827</v>
      </c>
      <c r="C40" t="s">
        <v>91</v>
      </c>
      <c r="D40" t="s">
        <v>92</v>
      </c>
      <c r="F40">
        <v>130</v>
      </c>
      <c r="G40" s="6">
        <v>16899.95</v>
      </c>
      <c r="H40" s="6">
        <v>16899.95</v>
      </c>
      <c r="I40" s="6">
        <f t="shared" si="3"/>
        <v>30983.241666666665</v>
      </c>
      <c r="J40" t="s">
        <v>2130</v>
      </c>
      <c r="K40" s="8">
        <v>2139</v>
      </c>
      <c r="L40" s="34">
        <f t="shared" si="7"/>
        <v>0.40511363636363634</v>
      </c>
      <c r="M40">
        <v>78</v>
      </c>
      <c r="N40">
        <f t="shared" si="8"/>
        <v>31.598863636363635</v>
      </c>
      <c r="O40" s="72">
        <v>2.1000000000000001E-2</v>
      </c>
      <c r="P40" s="72">
        <f t="shared" si="4"/>
        <v>8.5838560453037088E-2</v>
      </c>
      <c r="Q40">
        <f t="shared" si="2"/>
        <v>0.66357613636363633</v>
      </c>
      <c r="R40" s="7">
        <f t="shared" si="5"/>
        <v>2.6609953740441498E-2</v>
      </c>
      <c r="S40" s="75">
        <f t="shared" si="6"/>
        <v>0.84084429961415541</v>
      </c>
    </row>
    <row r="41" spans="1:20" hidden="1" x14ac:dyDescent="0.25">
      <c r="A41">
        <v>68352</v>
      </c>
      <c r="B41">
        <v>346307</v>
      </c>
      <c r="C41" t="s">
        <v>55</v>
      </c>
      <c r="D41" t="s">
        <v>44</v>
      </c>
      <c r="E41" t="s">
        <v>94</v>
      </c>
      <c r="F41">
        <v>130</v>
      </c>
      <c r="G41" s="6">
        <v>16899.71</v>
      </c>
      <c r="H41" s="6">
        <v>16899.71</v>
      </c>
      <c r="I41" s="6">
        <f t="shared" si="3"/>
        <v>30982.801666666663</v>
      </c>
      <c r="J41" t="s">
        <v>2130</v>
      </c>
      <c r="K41">
        <v>450</v>
      </c>
      <c r="L41" s="34">
        <f t="shared" si="7"/>
        <v>8.5227272727272721E-2</v>
      </c>
      <c r="M41">
        <v>78</v>
      </c>
      <c r="N41">
        <f t="shared" si="8"/>
        <v>6.6477272727272725</v>
      </c>
      <c r="O41" s="72">
        <v>2.1000000000000001E-2</v>
      </c>
      <c r="P41" s="72">
        <f t="shared" si="4"/>
        <v>8.5838560453037088E-2</v>
      </c>
      <c r="Q41">
        <f t="shared" si="2"/>
        <v>0.13960227272727274</v>
      </c>
      <c r="R41" s="7">
        <f t="shared" si="5"/>
        <v>2.6609953740441498E-2</v>
      </c>
      <c r="S41" s="75">
        <f t="shared" si="6"/>
        <v>0.17689571520634403</v>
      </c>
    </row>
    <row r="42" spans="1:20" hidden="1" x14ac:dyDescent="0.25">
      <c r="A42">
        <v>1543</v>
      </c>
      <c r="B42">
        <v>346311</v>
      </c>
      <c r="C42" t="s">
        <v>98</v>
      </c>
      <c r="D42" t="s">
        <v>97</v>
      </c>
      <c r="E42" t="s">
        <v>94</v>
      </c>
      <c r="F42">
        <v>130</v>
      </c>
      <c r="G42" s="6">
        <v>16901.150000000001</v>
      </c>
      <c r="H42" s="6">
        <v>16901.150000000001</v>
      </c>
      <c r="I42" s="6">
        <f t="shared" si="3"/>
        <v>30985.441666666669</v>
      </c>
      <c r="J42" t="s">
        <v>2144</v>
      </c>
      <c r="K42">
        <v>2</v>
      </c>
      <c r="L42" s="34">
        <v>3.7878787878787879E-4</v>
      </c>
      <c r="M42">
        <v>78</v>
      </c>
      <c r="N42">
        <v>2.9545454545454545E-2</v>
      </c>
      <c r="O42" s="72">
        <v>2.1000000000000001E-2</v>
      </c>
      <c r="P42" s="72">
        <f t="shared" si="4"/>
        <v>8.5838560453037088E-2</v>
      </c>
      <c r="Q42">
        <f t="shared" si="2"/>
        <v>6.2045454545454546E-4</v>
      </c>
      <c r="R42" s="7">
        <f t="shared" si="5"/>
        <v>2.6609953740441498E-2</v>
      </c>
      <c r="S42" s="75">
        <f t="shared" si="6"/>
        <v>7.8620317869486248E-4</v>
      </c>
    </row>
    <row r="43" spans="1:20" hidden="1" x14ac:dyDescent="0.25">
      <c r="A43">
        <v>70739</v>
      </c>
      <c r="B43">
        <v>346711</v>
      </c>
      <c r="C43" t="s">
        <v>45</v>
      </c>
      <c r="D43" t="s">
        <v>88</v>
      </c>
      <c r="E43" t="s">
        <v>94</v>
      </c>
      <c r="F43">
        <v>130</v>
      </c>
      <c r="G43" s="6">
        <v>16899.46</v>
      </c>
      <c r="H43" s="6">
        <v>16899.46</v>
      </c>
      <c r="I43" s="6">
        <f t="shared" si="3"/>
        <v>30982.343333333331</v>
      </c>
      <c r="J43" t="s">
        <v>2130</v>
      </c>
      <c r="K43">
        <v>805</v>
      </c>
      <c r="L43" s="34">
        <f t="shared" ref="L43:L106" si="9">K43/5280</f>
        <v>0.15246212121212122</v>
      </c>
      <c r="M43">
        <v>78</v>
      </c>
      <c r="N43">
        <f t="shared" ref="N43:N106" si="10">L43*M43</f>
        <v>11.892045454545455</v>
      </c>
      <c r="O43" s="72">
        <v>2.1000000000000001E-2</v>
      </c>
      <c r="P43" s="72">
        <f t="shared" si="4"/>
        <v>8.5838560453037088E-2</v>
      </c>
      <c r="Q43">
        <f t="shared" si="2"/>
        <v>0.24973295454545458</v>
      </c>
      <c r="R43" s="7">
        <f t="shared" si="5"/>
        <v>2.6609953740441498E-2</v>
      </c>
      <c r="S43" s="75">
        <f t="shared" si="6"/>
        <v>0.31644677942468213</v>
      </c>
    </row>
    <row r="44" spans="1:20" hidden="1" x14ac:dyDescent="0.25">
      <c r="A44">
        <v>71005</v>
      </c>
      <c r="B44">
        <v>346886</v>
      </c>
      <c r="C44" t="s">
        <v>92</v>
      </c>
      <c r="D44" t="s">
        <v>54</v>
      </c>
      <c r="F44">
        <v>130</v>
      </c>
      <c r="G44" s="6">
        <v>16899.87</v>
      </c>
      <c r="H44" s="6">
        <v>16899.87</v>
      </c>
      <c r="I44" s="6">
        <f t="shared" si="3"/>
        <v>30983.094999999998</v>
      </c>
      <c r="J44" t="s">
        <v>2130</v>
      </c>
      <c r="K44" s="8">
        <v>1057</v>
      </c>
      <c r="L44" s="34">
        <f t="shared" si="9"/>
        <v>0.20018939393939394</v>
      </c>
      <c r="M44">
        <v>78</v>
      </c>
      <c r="N44">
        <f t="shared" si="10"/>
        <v>15.614772727272728</v>
      </c>
      <c r="O44" s="72">
        <v>2.1000000000000001E-2</v>
      </c>
      <c r="P44" s="72">
        <f t="shared" si="4"/>
        <v>8.5838560453037088E-2</v>
      </c>
      <c r="Q44">
        <f t="shared" si="2"/>
        <v>0.32791022727272728</v>
      </c>
      <c r="R44" s="7">
        <f t="shared" si="5"/>
        <v>2.6609953740441498E-2</v>
      </c>
      <c r="S44" s="75">
        <f t="shared" si="6"/>
        <v>0.41550837994023482</v>
      </c>
    </row>
    <row r="45" spans="1:20" hidden="1" x14ac:dyDescent="0.25">
      <c r="A45">
        <v>47767</v>
      </c>
      <c r="B45">
        <v>348445</v>
      </c>
      <c r="C45" t="s">
        <v>97</v>
      </c>
      <c r="D45" t="s">
        <v>89</v>
      </c>
      <c r="F45">
        <v>130</v>
      </c>
      <c r="G45" s="6">
        <v>16322</v>
      </c>
      <c r="H45" s="6">
        <v>16322</v>
      </c>
      <c r="I45" s="6">
        <f t="shared" si="3"/>
        <v>29923.666666666664</v>
      </c>
      <c r="J45" t="s">
        <v>2130</v>
      </c>
      <c r="K45">
        <v>90</v>
      </c>
      <c r="L45" s="34">
        <f t="shared" si="9"/>
        <v>1.7045454545454544E-2</v>
      </c>
      <c r="M45">
        <v>78</v>
      </c>
      <c r="N45">
        <f t="shared" si="10"/>
        <v>1.3295454545454544</v>
      </c>
      <c r="O45" s="72">
        <v>2.1999999999999999E-2</v>
      </c>
      <c r="P45" s="72">
        <f t="shared" si="4"/>
        <v>8.9926110950800747E-2</v>
      </c>
      <c r="Q45">
        <f t="shared" si="2"/>
        <v>2.9249999999999995E-2</v>
      </c>
      <c r="R45" s="7">
        <f t="shared" si="5"/>
        <v>2.7877094394748232E-2</v>
      </c>
      <c r="S45" s="75">
        <f t="shared" si="6"/>
        <v>3.7063864138472076E-2</v>
      </c>
    </row>
    <row r="46" spans="1:20" hidden="1" x14ac:dyDescent="0.25">
      <c r="A46">
        <v>70406</v>
      </c>
      <c r="B46">
        <v>348446</v>
      </c>
      <c r="C46" t="s">
        <v>30</v>
      </c>
      <c r="D46" t="s">
        <v>98</v>
      </c>
      <c r="F46">
        <v>130</v>
      </c>
      <c r="G46" s="6">
        <v>16901.23</v>
      </c>
      <c r="H46" s="6">
        <v>16901.23</v>
      </c>
      <c r="I46" s="6">
        <f t="shared" si="3"/>
        <v>30985.58833333333</v>
      </c>
      <c r="J46" t="s">
        <v>2130</v>
      </c>
      <c r="K46">
        <v>704</v>
      </c>
      <c r="L46" s="34">
        <f t="shared" si="9"/>
        <v>0.13333333333333333</v>
      </c>
      <c r="M46">
        <v>78</v>
      </c>
      <c r="N46">
        <f t="shared" si="10"/>
        <v>10.4</v>
      </c>
      <c r="O46" s="72">
        <v>2.1000000000000001E-2</v>
      </c>
      <c r="P46" s="72">
        <f t="shared" si="4"/>
        <v>8.5838560453037088E-2</v>
      </c>
      <c r="Q46">
        <f t="shared" si="2"/>
        <v>0.21840000000000001</v>
      </c>
      <c r="R46" s="7">
        <f t="shared" si="5"/>
        <v>2.6609953740441498E-2</v>
      </c>
      <c r="S46" s="75">
        <f t="shared" si="6"/>
        <v>0.27674351890059157</v>
      </c>
    </row>
    <row r="47" spans="1:20" hidden="1" x14ac:dyDescent="0.25">
      <c r="A47">
        <v>44723</v>
      </c>
      <c r="B47">
        <v>790</v>
      </c>
      <c r="C47" t="s">
        <v>104</v>
      </c>
      <c r="D47" t="s">
        <v>40</v>
      </c>
      <c r="E47" t="s">
        <v>39</v>
      </c>
      <c r="F47" s="6">
        <v>100</v>
      </c>
      <c r="G47" s="6">
        <v>-12871.37</v>
      </c>
      <c r="H47" s="6">
        <v>12871.37</v>
      </c>
      <c r="I47" s="6">
        <f t="shared" si="3"/>
        <v>23597.511666666665</v>
      </c>
      <c r="J47" t="s">
        <v>2124</v>
      </c>
      <c r="K47">
        <v>69</v>
      </c>
      <c r="L47" s="34">
        <f t="shared" si="9"/>
        <v>1.3068181818181817E-2</v>
      </c>
      <c r="M47">
        <v>66</v>
      </c>
      <c r="N47">
        <f t="shared" si="10"/>
        <v>0.86249999999999993</v>
      </c>
      <c r="O47" s="71">
        <v>0.04</v>
      </c>
      <c r="P47" s="72">
        <f t="shared" si="4"/>
        <v>0.16350201991054683</v>
      </c>
      <c r="Q47">
        <f t="shared" si="2"/>
        <v>3.4499999999999996E-2</v>
      </c>
      <c r="R47" s="7">
        <f t="shared" si="5"/>
        <v>5.0685626172269516E-2</v>
      </c>
      <c r="S47" s="75">
        <f t="shared" si="6"/>
        <v>4.3716352573582452E-2</v>
      </c>
      <c r="T47" s="75">
        <f>SUM(S47:S56)</f>
        <v>5.3243666368151246</v>
      </c>
    </row>
    <row r="48" spans="1:20" hidden="1" x14ac:dyDescent="0.25">
      <c r="A48">
        <v>71186</v>
      </c>
      <c r="B48">
        <v>2848</v>
      </c>
      <c r="C48" t="s">
        <v>37</v>
      </c>
      <c r="D48" t="s">
        <v>38</v>
      </c>
      <c r="E48" t="s">
        <v>39</v>
      </c>
      <c r="F48">
        <v>100</v>
      </c>
      <c r="G48" s="6">
        <v>-14282.88</v>
      </c>
      <c r="H48" s="6">
        <v>14282.88</v>
      </c>
      <c r="I48" s="6">
        <f t="shared" si="3"/>
        <v>26185.279999999999</v>
      </c>
      <c r="J48" t="s">
        <v>2130</v>
      </c>
      <c r="K48" s="8">
        <v>1686</v>
      </c>
      <c r="L48" s="34">
        <f t="shared" si="9"/>
        <v>0.31931818181818183</v>
      </c>
      <c r="M48">
        <v>66</v>
      </c>
      <c r="N48">
        <f t="shared" si="10"/>
        <v>21.075000000000003</v>
      </c>
      <c r="O48" s="71">
        <v>0.04</v>
      </c>
      <c r="P48" s="72">
        <f t="shared" si="4"/>
        <v>0.16350201991054683</v>
      </c>
      <c r="Q48">
        <f t="shared" si="2"/>
        <v>0.84300000000000008</v>
      </c>
      <c r="R48" s="7">
        <f t="shared" si="5"/>
        <v>5.0685626172269516E-2</v>
      </c>
      <c r="S48" s="75">
        <f t="shared" si="6"/>
        <v>1.0681995715805801</v>
      </c>
    </row>
    <row r="49" spans="1:20" hidden="1" x14ac:dyDescent="0.25">
      <c r="A49">
        <v>27930</v>
      </c>
      <c r="B49">
        <v>13617</v>
      </c>
      <c r="C49" t="s">
        <v>105</v>
      </c>
      <c r="D49" t="s">
        <v>104</v>
      </c>
      <c r="E49" t="s">
        <v>70</v>
      </c>
      <c r="F49" s="6">
        <v>78</v>
      </c>
      <c r="G49" s="6">
        <v>-10015.700000000001</v>
      </c>
      <c r="H49" s="6">
        <v>10015.700000000001</v>
      </c>
      <c r="I49" s="6">
        <f t="shared" si="3"/>
        <v>18362.116666666669</v>
      </c>
      <c r="J49" t="s">
        <v>2124</v>
      </c>
      <c r="K49">
        <v>21</v>
      </c>
      <c r="L49" s="34">
        <f t="shared" si="9"/>
        <v>3.9772727272727269E-3</v>
      </c>
      <c r="M49">
        <v>66</v>
      </c>
      <c r="N49">
        <f t="shared" si="10"/>
        <v>0.26249999999999996</v>
      </c>
      <c r="O49" s="71">
        <v>0.05</v>
      </c>
      <c r="P49" s="72">
        <f t="shared" si="4"/>
        <v>0.20437752488818353</v>
      </c>
      <c r="Q49">
        <f t="shared" si="2"/>
        <v>1.3124999999999998E-2</v>
      </c>
      <c r="R49" s="7">
        <f t="shared" si="5"/>
        <v>6.3357032715336895E-2</v>
      </c>
      <c r="S49" s="75">
        <f t="shared" si="6"/>
        <v>1.663122108777593E-2</v>
      </c>
    </row>
    <row r="50" spans="1:20" hidden="1" x14ac:dyDescent="0.25">
      <c r="A50">
        <v>70728</v>
      </c>
      <c r="B50">
        <v>21711</v>
      </c>
      <c r="C50" t="s">
        <v>71</v>
      </c>
      <c r="D50" t="s">
        <v>37</v>
      </c>
      <c r="E50" t="s">
        <v>39</v>
      </c>
      <c r="F50">
        <v>130</v>
      </c>
      <c r="G50" s="6">
        <v>-14282.72</v>
      </c>
      <c r="H50" s="6">
        <v>14282.72</v>
      </c>
      <c r="I50" s="6">
        <f t="shared" si="3"/>
        <v>26184.986666666664</v>
      </c>
      <c r="J50" t="s">
        <v>2130</v>
      </c>
      <c r="K50">
        <v>795</v>
      </c>
      <c r="L50" s="34">
        <f t="shared" si="9"/>
        <v>0.15056818181818182</v>
      </c>
      <c r="M50">
        <v>66</v>
      </c>
      <c r="N50">
        <f t="shared" si="10"/>
        <v>9.9375</v>
      </c>
      <c r="O50" s="71">
        <v>0.04</v>
      </c>
      <c r="P50" s="72">
        <f t="shared" si="4"/>
        <v>0.16350201991054683</v>
      </c>
      <c r="Q50">
        <f t="shared" si="2"/>
        <v>0.39750000000000002</v>
      </c>
      <c r="R50" s="7">
        <f t="shared" si="5"/>
        <v>5.0685626172269516E-2</v>
      </c>
      <c r="S50" s="75">
        <f t="shared" si="6"/>
        <v>0.50368841008692833</v>
      </c>
    </row>
    <row r="51" spans="1:20" hidden="1" x14ac:dyDescent="0.25">
      <c r="A51">
        <v>70988</v>
      </c>
      <c r="B51">
        <v>25058</v>
      </c>
      <c r="C51" t="s">
        <v>75</v>
      </c>
      <c r="D51" t="s">
        <v>46</v>
      </c>
      <c r="E51" t="s">
        <v>39</v>
      </c>
      <c r="F51">
        <v>100</v>
      </c>
      <c r="G51" s="6">
        <v>-14453.74</v>
      </c>
      <c r="H51" s="6">
        <v>14453.74</v>
      </c>
      <c r="I51" s="6">
        <f t="shared" si="3"/>
        <v>26498.523333333331</v>
      </c>
      <c r="J51" t="s">
        <v>2130</v>
      </c>
      <c r="K51" s="8">
        <v>1040</v>
      </c>
      <c r="L51" s="34">
        <f t="shared" si="9"/>
        <v>0.19696969696969696</v>
      </c>
      <c r="M51">
        <v>66</v>
      </c>
      <c r="N51">
        <f t="shared" si="10"/>
        <v>13</v>
      </c>
      <c r="O51" s="71">
        <v>0.04</v>
      </c>
      <c r="P51" s="72">
        <f t="shared" si="4"/>
        <v>0.16350201991054683</v>
      </c>
      <c r="Q51">
        <f t="shared" si="2"/>
        <v>0.52</v>
      </c>
      <c r="R51" s="7">
        <f t="shared" si="5"/>
        <v>5.0685626172269516E-2</v>
      </c>
      <c r="S51" s="75">
        <f t="shared" si="6"/>
        <v>0.65891314023950365</v>
      </c>
    </row>
    <row r="52" spans="1:20" hidden="1" x14ac:dyDescent="0.25">
      <c r="A52">
        <v>71229</v>
      </c>
      <c r="B52">
        <v>25552</v>
      </c>
      <c r="C52" t="s">
        <v>77</v>
      </c>
      <c r="D52" t="s">
        <v>78</v>
      </c>
      <c r="E52" t="s">
        <v>39</v>
      </c>
      <c r="F52">
        <v>100</v>
      </c>
      <c r="G52" s="6">
        <v>14081.22</v>
      </c>
      <c r="H52" s="6">
        <v>14081.22</v>
      </c>
      <c r="I52" s="6">
        <f t="shared" si="3"/>
        <v>25815.569999999996</v>
      </c>
      <c r="J52" t="s">
        <v>2130</v>
      </c>
      <c r="K52" s="8">
        <v>2946</v>
      </c>
      <c r="L52" s="34">
        <f t="shared" si="9"/>
        <v>0.55795454545454548</v>
      </c>
      <c r="M52">
        <v>66</v>
      </c>
      <c r="N52">
        <f t="shared" si="10"/>
        <v>36.825000000000003</v>
      </c>
      <c r="O52" s="71">
        <v>0.04</v>
      </c>
      <c r="P52" s="72">
        <f t="shared" si="4"/>
        <v>0.16350201991054683</v>
      </c>
      <c r="Q52">
        <f t="shared" si="2"/>
        <v>1.4730000000000001</v>
      </c>
      <c r="R52" s="7">
        <f t="shared" si="5"/>
        <v>5.0685626172269516E-2</v>
      </c>
      <c r="S52" s="75">
        <f t="shared" si="6"/>
        <v>1.866498183793825</v>
      </c>
    </row>
    <row r="53" spans="1:20" hidden="1" x14ac:dyDescent="0.25">
      <c r="A53">
        <v>70817</v>
      </c>
      <c r="B53">
        <v>29106</v>
      </c>
      <c r="C53" t="s">
        <v>46</v>
      </c>
      <c r="D53" t="s">
        <v>81</v>
      </c>
      <c r="E53" t="s">
        <v>39</v>
      </c>
      <c r="F53">
        <v>100</v>
      </c>
      <c r="G53" s="6">
        <v>-7937.86</v>
      </c>
      <c r="H53" s="6">
        <v>7937.86</v>
      </c>
      <c r="I53" s="6">
        <f t="shared" si="3"/>
        <v>14552.743333333332</v>
      </c>
      <c r="J53" t="s">
        <v>2130</v>
      </c>
      <c r="K53">
        <v>850</v>
      </c>
      <c r="L53" s="34">
        <f t="shared" si="9"/>
        <v>0.16098484848484848</v>
      </c>
      <c r="M53">
        <v>66</v>
      </c>
      <c r="N53">
        <f t="shared" si="10"/>
        <v>10.625</v>
      </c>
      <c r="O53" s="73">
        <v>3.9600000000000003E-2</v>
      </c>
      <c r="P53" s="72">
        <f t="shared" si="4"/>
        <v>0.16186699971144136</v>
      </c>
      <c r="Q53">
        <f t="shared" si="2"/>
        <v>0.42075000000000001</v>
      </c>
      <c r="R53" s="7">
        <f t="shared" si="5"/>
        <v>5.0178769910546824E-2</v>
      </c>
      <c r="S53" s="75">
        <f t="shared" si="6"/>
        <v>0.53314943029955997</v>
      </c>
    </row>
    <row r="54" spans="1:20" hidden="1" x14ac:dyDescent="0.25">
      <c r="A54">
        <v>70835</v>
      </c>
      <c r="B54">
        <v>33991</v>
      </c>
      <c r="C54" t="s">
        <v>77</v>
      </c>
      <c r="D54" t="s">
        <v>71</v>
      </c>
      <c r="E54" t="s">
        <v>39</v>
      </c>
      <c r="F54">
        <v>99</v>
      </c>
      <c r="G54" s="6">
        <v>-14282.51</v>
      </c>
      <c r="H54" s="6">
        <v>14282.51</v>
      </c>
      <c r="I54" s="6">
        <f t="shared" si="3"/>
        <v>26184.601666666666</v>
      </c>
      <c r="J54" t="s">
        <v>2130</v>
      </c>
      <c r="K54">
        <v>851</v>
      </c>
      <c r="L54" s="34">
        <f t="shared" si="9"/>
        <v>0.16117424242424241</v>
      </c>
      <c r="M54">
        <v>66</v>
      </c>
      <c r="N54">
        <f t="shared" si="10"/>
        <v>10.637499999999999</v>
      </c>
      <c r="O54" s="71">
        <v>0.04</v>
      </c>
      <c r="P54" s="72">
        <f t="shared" si="4"/>
        <v>0.16350201991054683</v>
      </c>
      <c r="Q54">
        <f t="shared" si="2"/>
        <v>0.42549999999999999</v>
      </c>
      <c r="R54" s="7">
        <f t="shared" si="5"/>
        <v>5.0685626172269516E-2</v>
      </c>
      <c r="S54" s="75">
        <f t="shared" si="6"/>
        <v>0.53916834840751693</v>
      </c>
    </row>
    <row r="55" spans="1:20" hidden="1" x14ac:dyDescent="0.25">
      <c r="A55">
        <v>52642</v>
      </c>
      <c r="B55">
        <v>35921</v>
      </c>
      <c r="C55" t="s">
        <v>38</v>
      </c>
      <c r="D55" t="s">
        <v>75</v>
      </c>
      <c r="E55" t="s">
        <v>39</v>
      </c>
      <c r="F55">
        <v>100</v>
      </c>
      <c r="G55" s="6">
        <v>-14453.66</v>
      </c>
      <c r="H55" s="6">
        <v>14453.66</v>
      </c>
      <c r="I55" s="6">
        <f t="shared" si="3"/>
        <v>26498.376666666667</v>
      </c>
      <c r="J55" t="s">
        <v>2130</v>
      </c>
      <c r="K55">
        <v>134</v>
      </c>
      <c r="L55" s="34">
        <f t="shared" si="9"/>
        <v>2.5378787878787879E-2</v>
      </c>
      <c r="M55">
        <v>66</v>
      </c>
      <c r="N55">
        <f t="shared" si="10"/>
        <v>1.675</v>
      </c>
      <c r="O55" s="71">
        <v>0.04</v>
      </c>
      <c r="P55" s="72">
        <f t="shared" si="4"/>
        <v>0.16350201991054683</v>
      </c>
      <c r="Q55">
        <f t="shared" si="2"/>
        <v>6.7000000000000004E-2</v>
      </c>
      <c r="R55" s="7">
        <f t="shared" si="5"/>
        <v>5.0685626172269516E-2</v>
      </c>
      <c r="S55" s="75">
        <f t="shared" si="6"/>
        <v>8.4898423838551437E-2</v>
      </c>
    </row>
    <row r="56" spans="1:20" hidden="1" x14ac:dyDescent="0.25">
      <c r="A56">
        <v>21426</v>
      </c>
      <c r="B56">
        <v>347311</v>
      </c>
      <c r="C56" t="s">
        <v>78</v>
      </c>
      <c r="D56" t="s">
        <v>40</v>
      </c>
      <c r="E56" t="s">
        <v>39</v>
      </c>
      <c r="F56">
        <v>100</v>
      </c>
      <c r="G56" s="6">
        <v>13979.64</v>
      </c>
      <c r="H56" s="6">
        <v>13979.64</v>
      </c>
      <c r="I56" s="6">
        <f t="shared" si="3"/>
        <v>25629.339999999997</v>
      </c>
      <c r="J56" t="s">
        <v>2130</v>
      </c>
      <c r="K56">
        <v>15</v>
      </c>
      <c r="L56" s="34">
        <f t="shared" si="9"/>
        <v>2.840909090909091E-3</v>
      </c>
      <c r="M56">
        <v>66</v>
      </c>
      <c r="N56">
        <f t="shared" si="10"/>
        <v>0.1875</v>
      </c>
      <c r="O56" s="71">
        <v>0.04</v>
      </c>
      <c r="P56" s="72">
        <f t="shared" si="4"/>
        <v>0.16350201991054683</v>
      </c>
      <c r="Q56">
        <f t="shared" si="2"/>
        <v>7.4999999999999997E-3</v>
      </c>
      <c r="R56" s="7">
        <f t="shared" si="5"/>
        <v>5.0685626172269516E-2</v>
      </c>
      <c r="S56" s="75">
        <f t="shared" si="6"/>
        <v>9.5035549073005342E-3</v>
      </c>
    </row>
    <row r="57" spans="1:20" hidden="1" x14ac:dyDescent="0.25">
      <c r="A57">
        <v>71165</v>
      </c>
      <c r="B57">
        <v>799</v>
      </c>
      <c r="C57" t="s">
        <v>128</v>
      </c>
      <c r="D57" t="s">
        <v>129</v>
      </c>
      <c r="E57" t="s">
        <v>64</v>
      </c>
      <c r="F57">
        <v>120</v>
      </c>
      <c r="G57" s="6">
        <v>-24391.84</v>
      </c>
      <c r="H57" s="6">
        <v>24391.84</v>
      </c>
      <c r="I57" s="6">
        <f t="shared" si="3"/>
        <v>44718.373333333329</v>
      </c>
      <c r="J57" t="s">
        <v>2125</v>
      </c>
      <c r="K57" s="8">
        <v>1572</v>
      </c>
      <c r="L57" s="34">
        <f t="shared" si="9"/>
        <v>0.29772727272727273</v>
      </c>
      <c r="M57">
        <v>60</v>
      </c>
      <c r="N57">
        <f t="shared" si="10"/>
        <v>17.863636363636363</v>
      </c>
      <c r="O57" s="71">
        <v>0.02</v>
      </c>
      <c r="P57" s="72">
        <f t="shared" si="4"/>
        <v>8.1751009955273415E-2</v>
      </c>
      <c r="Q57">
        <f t="shared" si="2"/>
        <v>0.3572727272727273</v>
      </c>
      <c r="R57" s="7">
        <f t="shared" si="5"/>
        <v>2.5342813086134758E-2</v>
      </c>
      <c r="S57" s="75">
        <f t="shared" si="6"/>
        <v>0.45271479740231635</v>
      </c>
      <c r="T57" s="75">
        <f>SUM(S57:S103)</f>
        <v>16.602691703930727</v>
      </c>
    </row>
    <row r="58" spans="1:20" hidden="1" x14ac:dyDescent="0.25">
      <c r="A58">
        <v>70996</v>
      </c>
      <c r="B58">
        <v>905</v>
      </c>
      <c r="C58" t="s">
        <v>1553</v>
      </c>
      <c r="D58" t="s">
        <v>1042</v>
      </c>
      <c r="E58" t="s">
        <v>64</v>
      </c>
      <c r="F58">
        <v>120</v>
      </c>
      <c r="G58" s="6">
        <v>-3634.64</v>
      </c>
      <c r="H58" s="6">
        <v>3634.64</v>
      </c>
      <c r="I58" s="6">
        <f t="shared" si="3"/>
        <v>6663.5066666666662</v>
      </c>
      <c r="J58" t="s">
        <v>2126</v>
      </c>
      <c r="K58" s="8">
        <v>1134</v>
      </c>
      <c r="L58" s="34">
        <f t="shared" si="9"/>
        <v>0.21477272727272728</v>
      </c>
      <c r="M58">
        <v>60</v>
      </c>
      <c r="N58">
        <f t="shared" si="10"/>
        <v>12.886363636363637</v>
      </c>
      <c r="O58" s="71">
        <v>0.16</v>
      </c>
      <c r="P58" s="72">
        <f t="shared" si="4"/>
        <v>0.65400807964218732</v>
      </c>
      <c r="Q58">
        <f t="shared" si="2"/>
        <v>2.061818181818182</v>
      </c>
      <c r="R58" s="7">
        <f t="shared" si="5"/>
        <v>0.20274250468907806</v>
      </c>
      <c r="S58" s="75">
        <f t="shared" si="6"/>
        <v>2.6126136399706197</v>
      </c>
    </row>
    <row r="59" spans="1:20" hidden="1" x14ac:dyDescent="0.25">
      <c r="A59">
        <v>8541</v>
      </c>
      <c r="B59">
        <v>1306</v>
      </c>
      <c r="C59" t="s">
        <v>1055</v>
      </c>
      <c r="D59" t="s">
        <v>1056</v>
      </c>
      <c r="E59" t="s">
        <v>64</v>
      </c>
      <c r="F59">
        <v>120</v>
      </c>
      <c r="G59" s="6">
        <v>-3463.52</v>
      </c>
      <c r="H59" s="6">
        <v>3463.52</v>
      </c>
      <c r="I59" s="6">
        <f t="shared" si="3"/>
        <v>6349.786666666666</v>
      </c>
      <c r="J59" t="s">
        <v>2126</v>
      </c>
      <c r="K59">
        <v>5</v>
      </c>
      <c r="L59" s="34">
        <f t="shared" si="9"/>
        <v>9.46969696969697E-4</v>
      </c>
      <c r="M59">
        <v>60</v>
      </c>
      <c r="N59">
        <f t="shared" si="10"/>
        <v>5.6818181818181823E-2</v>
      </c>
      <c r="O59" s="71">
        <v>0.16</v>
      </c>
      <c r="P59" s="72">
        <f t="shared" si="4"/>
        <v>0.65400807964218732</v>
      </c>
      <c r="Q59">
        <f t="shared" si="2"/>
        <v>9.0909090909090922E-3</v>
      </c>
      <c r="R59" s="7">
        <f t="shared" si="5"/>
        <v>0.20274250468907806</v>
      </c>
      <c r="S59" s="75">
        <f t="shared" si="6"/>
        <v>1.1519460493697618E-2</v>
      </c>
    </row>
    <row r="60" spans="1:20" hidden="1" x14ac:dyDescent="0.25">
      <c r="A60">
        <v>71136</v>
      </c>
      <c r="B60">
        <v>1485</v>
      </c>
      <c r="C60" t="s">
        <v>135</v>
      </c>
      <c r="D60" t="s">
        <v>136</v>
      </c>
      <c r="E60" t="s">
        <v>64</v>
      </c>
      <c r="F60">
        <v>120</v>
      </c>
      <c r="G60" s="6">
        <v>-24506.87</v>
      </c>
      <c r="H60" s="6">
        <v>24506.87</v>
      </c>
      <c r="I60" s="6">
        <f t="shared" si="3"/>
        <v>44929.261666666665</v>
      </c>
      <c r="J60" t="s">
        <v>2125</v>
      </c>
      <c r="K60" s="8">
        <v>1502</v>
      </c>
      <c r="L60" s="34">
        <f t="shared" si="9"/>
        <v>0.28446969696969698</v>
      </c>
      <c r="M60">
        <v>60</v>
      </c>
      <c r="N60">
        <f t="shared" si="10"/>
        <v>17.06818181818182</v>
      </c>
      <c r="O60" s="71">
        <v>0.02</v>
      </c>
      <c r="P60" s="72">
        <f t="shared" si="4"/>
        <v>8.1751009955273415E-2</v>
      </c>
      <c r="Q60">
        <f t="shared" si="2"/>
        <v>0.34136363636363642</v>
      </c>
      <c r="R60" s="7">
        <f t="shared" si="5"/>
        <v>2.5342813086134758E-2</v>
      </c>
      <c r="S60" s="75">
        <f t="shared" si="6"/>
        <v>0.43255574153834558</v>
      </c>
    </row>
    <row r="61" spans="1:20" hidden="1" x14ac:dyDescent="0.25">
      <c r="A61">
        <v>66760</v>
      </c>
      <c r="B61">
        <v>2911</v>
      </c>
      <c r="C61" t="s">
        <v>813</v>
      </c>
      <c r="D61" t="s">
        <v>1201</v>
      </c>
      <c r="E61" t="s">
        <v>64</v>
      </c>
      <c r="F61">
        <v>120</v>
      </c>
      <c r="G61" s="6">
        <v>-3696.99</v>
      </c>
      <c r="H61" s="6">
        <v>3696.99</v>
      </c>
      <c r="I61" s="6">
        <f t="shared" si="3"/>
        <v>6777.8149999999996</v>
      </c>
      <c r="J61" t="s">
        <v>2126</v>
      </c>
      <c r="K61">
        <v>374</v>
      </c>
      <c r="L61" s="34">
        <f t="shared" si="9"/>
        <v>7.0833333333333331E-2</v>
      </c>
      <c r="M61">
        <v>60</v>
      </c>
      <c r="N61">
        <f t="shared" si="10"/>
        <v>4.25</v>
      </c>
      <c r="O61" s="71">
        <v>0.15</v>
      </c>
      <c r="P61" s="72">
        <f t="shared" si="4"/>
        <v>0.61313257466455051</v>
      </c>
      <c r="Q61">
        <f t="shared" si="2"/>
        <v>0.63749999999999996</v>
      </c>
      <c r="R61" s="7">
        <f t="shared" si="5"/>
        <v>0.19007109814601067</v>
      </c>
      <c r="S61" s="75">
        <f t="shared" si="6"/>
        <v>0.80780216712054531</v>
      </c>
    </row>
    <row r="62" spans="1:20" hidden="1" x14ac:dyDescent="0.25">
      <c r="A62">
        <v>30509</v>
      </c>
      <c r="B62">
        <v>4113</v>
      </c>
      <c r="C62" t="s">
        <v>1056</v>
      </c>
      <c r="D62" t="s">
        <v>1622</v>
      </c>
      <c r="E62" t="s">
        <v>64</v>
      </c>
      <c r="F62">
        <v>120</v>
      </c>
      <c r="G62" s="6">
        <v>-3464.03</v>
      </c>
      <c r="H62" s="6">
        <v>3464.03</v>
      </c>
      <c r="I62" s="6">
        <f t="shared" si="3"/>
        <v>6350.7216666666664</v>
      </c>
      <c r="J62" t="s">
        <v>2126</v>
      </c>
      <c r="K62">
        <v>25</v>
      </c>
      <c r="L62" s="34">
        <f t="shared" si="9"/>
        <v>4.734848484848485E-3</v>
      </c>
      <c r="M62">
        <v>60</v>
      </c>
      <c r="N62">
        <f t="shared" si="10"/>
        <v>0.28409090909090912</v>
      </c>
      <c r="O62" s="71">
        <v>0.16</v>
      </c>
      <c r="P62" s="72">
        <f t="shared" si="4"/>
        <v>0.65400807964218732</v>
      </c>
      <c r="Q62">
        <f t="shared" si="2"/>
        <v>4.5454545454545463E-2</v>
      </c>
      <c r="R62" s="7">
        <f t="shared" si="5"/>
        <v>0.20274250468907806</v>
      </c>
      <c r="S62" s="75">
        <f t="shared" si="6"/>
        <v>5.7597302468488092E-2</v>
      </c>
    </row>
    <row r="63" spans="1:20" hidden="1" x14ac:dyDescent="0.25">
      <c r="A63">
        <v>12602</v>
      </c>
      <c r="B63">
        <v>4420</v>
      </c>
      <c r="C63" t="s">
        <v>1201</v>
      </c>
      <c r="D63" t="s">
        <v>133</v>
      </c>
      <c r="E63" t="s">
        <v>64</v>
      </c>
      <c r="F63" s="6">
        <v>120</v>
      </c>
      <c r="G63" s="6">
        <v>-3697.07</v>
      </c>
      <c r="H63" s="6">
        <v>3697.07</v>
      </c>
      <c r="I63" s="6">
        <f t="shared" si="3"/>
        <v>6777.961666666667</v>
      </c>
      <c r="J63" t="s">
        <v>2126</v>
      </c>
      <c r="K63">
        <v>8</v>
      </c>
      <c r="L63" s="34">
        <f t="shared" si="9"/>
        <v>1.5151515151515152E-3</v>
      </c>
      <c r="M63">
        <v>60</v>
      </c>
      <c r="N63">
        <f t="shared" si="10"/>
        <v>9.0909090909090912E-2</v>
      </c>
      <c r="O63" s="71">
        <v>0.15</v>
      </c>
      <c r="P63" s="72">
        <f t="shared" si="4"/>
        <v>0.61313257466455051</v>
      </c>
      <c r="Q63">
        <f t="shared" si="2"/>
        <v>1.3636363636363636E-2</v>
      </c>
      <c r="R63" s="7">
        <f t="shared" si="5"/>
        <v>0.19007109814601067</v>
      </c>
      <c r="S63" s="75">
        <f t="shared" si="6"/>
        <v>1.7279190740546426E-2</v>
      </c>
    </row>
    <row r="64" spans="1:20" hidden="1" x14ac:dyDescent="0.25">
      <c r="A64">
        <v>69968</v>
      </c>
      <c r="B64">
        <v>4564</v>
      </c>
      <c r="C64" t="s">
        <v>154</v>
      </c>
      <c r="D64" t="s">
        <v>155</v>
      </c>
      <c r="E64" t="s">
        <v>64</v>
      </c>
      <c r="F64">
        <v>120</v>
      </c>
      <c r="G64" s="6">
        <v>24310.55</v>
      </c>
      <c r="H64" s="6">
        <v>24310.55</v>
      </c>
      <c r="I64" s="6">
        <f t="shared" si="3"/>
        <v>44569.341666666667</v>
      </c>
      <c r="J64" t="s">
        <v>2125</v>
      </c>
      <c r="K64">
        <v>623</v>
      </c>
      <c r="L64" s="34">
        <f t="shared" si="9"/>
        <v>0.11799242424242425</v>
      </c>
      <c r="M64">
        <v>60</v>
      </c>
      <c r="N64">
        <f t="shared" si="10"/>
        <v>7.079545454545455</v>
      </c>
      <c r="O64" s="71">
        <v>0.02</v>
      </c>
      <c r="P64" s="72">
        <f t="shared" si="4"/>
        <v>8.1751009955273415E-2</v>
      </c>
      <c r="Q64">
        <f t="shared" si="2"/>
        <v>0.1415909090909091</v>
      </c>
      <c r="R64" s="7">
        <f t="shared" si="5"/>
        <v>2.5342813086134758E-2</v>
      </c>
      <c r="S64" s="75">
        <f t="shared" si="6"/>
        <v>0.17941559718934039</v>
      </c>
    </row>
    <row r="65" spans="1:19" hidden="1" x14ac:dyDescent="0.25">
      <c r="A65">
        <v>15419</v>
      </c>
      <c r="B65">
        <v>5733</v>
      </c>
      <c r="C65" t="s">
        <v>107</v>
      </c>
      <c r="D65" t="s">
        <v>106</v>
      </c>
      <c r="E65" t="s">
        <v>39</v>
      </c>
      <c r="F65" s="6">
        <v>100</v>
      </c>
      <c r="G65" s="6">
        <v>-5714.48</v>
      </c>
      <c r="H65" s="6">
        <v>5714.48</v>
      </c>
      <c r="I65" s="6">
        <f t="shared" si="3"/>
        <v>10476.546666666665</v>
      </c>
      <c r="J65" t="s">
        <v>2124</v>
      </c>
      <c r="K65">
        <v>10</v>
      </c>
      <c r="L65" s="34">
        <f t="shared" si="9"/>
        <v>1.893939393939394E-3</v>
      </c>
      <c r="M65">
        <v>60</v>
      </c>
      <c r="N65">
        <f t="shared" si="10"/>
        <v>0.11363636363636365</v>
      </c>
      <c r="O65" s="71">
        <v>0.09</v>
      </c>
      <c r="P65" s="72">
        <f t="shared" si="4"/>
        <v>0.36787954479873031</v>
      </c>
      <c r="Q65">
        <f t="shared" si="2"/>
        <v>1.0227272727272727E-2</v>
      </c>
      <c r="R65" s="7">
        <f t="shared" si="5"/>
        <v>0.1140426588876064</v>
      </c>
      <c r="S65" s="75">
        <f t="shared" si="6"/>
        <v>1.2959393055409819E-2</v>
      </c>
    </row>
    <row r="66" spans="1:19" hidden="1" x14ac:dyDescent="0.25">
      <c r="A66">
        <v>5719</v>
      </c>
      <c r="B66">
        <v>6292</v>
      </c>
      <c r="C66" t="s">
        <v>40</v>
      </c>
      <c r="D66" t="s">
        <v>41</v>
      </c>
      <c r="F66">
        <v>100</v>
      </c>
      <c r="G66" s="6">
        <v>1108.19</v>
      </c>
      <c r="H66" s="6">
        <v>1108.19</v>
      </c>
      <c r="I66" s="6">
        <f t="shared" si="3"/>
        <v>2031.6816666666666</v>
      </c>
      <c r="J66" t="s">
        <v>2123</v>
      </c>
      <c r="K66">
        <v>4</v>
      </c>
      <c r="L66" s="34">
        <f t="shared" si="9"/>
        <v>7.5757575757575758E-4</v>
      </c>
      <c r="M66">
        <v>60</v>
      </c>
      <c r="N66">
        <f t="shared" si="10"/>
        <v>4.5454545454545456E-2</v>
      </c>
      <c r="O66" s="71">
        <v>0.03</v>
      </c>
      <c r="P66" s="72">
        <f t="shared" si="4"/>
        <v>0.12262651493291012</v>
      </c>
      <c r="Q66">
        <f t="shared" ref="Q66:Q129" si="11">N66*O66</f>
        <v>1.3636363636363635E-3</v>
      </c>
      <c r="R66" s="7">
        <f t="shared" si="5"/>
        <v>3.8014219629202137E-2</v>
      </c>
      <c r="S66" s="75">
        <f t="shared" si="6"/>
        <v>1.7279190740546427E-3</v>
      </c>
    </row>
    <row r="67" spans="1:19" hidden="1" x14ac:dyDescent="0.25">
      <c r="A67">
        <v>70242</v>
      </c>
      <c r="B67">
        <v>6950</v>
      </c>
      <c r="C67" t="s">
        <v>164</v>
      </c>
      <c r="D67" t="s">
        <v>165</v>
      </c>
      <c r="E67" t="s">
        <v>64</v>
      </c>
      <c r="F67">
        <v>120</v>
      </c>
      <c r="G67" s="6">
        <v>24310.79</v>
      </c>
      <c r="H67" s="6">
        <v>24310.79</v>
      </c>
      <c r="I67" s="6">
        <f t="shared" ref="I67:I130" si="12">H67*(110/60)</f>
        <v>44569.781666666669</v>
      </c>
      <c r="J67" t="s">
        <v>2125</v>
      </c>
      <c r="K67">
        <v>612</v>
      </c>
      <c r="L67" s="34">
        <f t="shared" si="9"/>
        <v>0.11590909090909091</v>
      </c>
      <c r="M67">
        <v>60</v>
      </c>
      <c r="N67">
        <f t="shared" si="10"/>
        <v>6.9545454545454541</v>
      </c>
      <c r="O67" s="71">
        <v>0.02</v>
      </c>
      <c r="P67" s="72">
        <f t="shared" ref="P67:P130" si="13">O67*(4532.93/1108.96)</f>
        <v>8.1751009955273415E-2</v>
      </c>
      <c r="Q67">
        <f t="shared" si="11"/>
        <v>0.1390909090909091</v>
      </c>
      <c r="R67" s="7">
        <f t="shared" ref="R67:R130" si="14">P67*0.31</f>
        <v>2.5342813086134758E-2</v>
      </c>
      <c r="S67" s="75">
        <f t="shared" ref="S67:S130" si="15">N67*R67</f>
        <v>0.17624774555357353</v>
      </c>
    </row>
    <row r="68" spans="1:19" hidden="1" x14ac:dyDescent="0.25">
      <c r="A68">
        <v>70231</v>
      </c>
      <c r="B68">
        <v>7330</v>
      </c>
      <c r="C68" t="s">
        <v>2052</v>
      </c>
      <c r="D68" t="s">
        <v>1264</v>
      </c>
      <c r="E68" t="s">
        <v>64</v>
      </c>
      <c r="F68" s="6">
        <v>120</v>
      </c>
      <c r="G68" s="6">
        <v>3565.71</v>
      </c>
      <c r="H68" s="6">
        <v>3565.71</v>
      </c>
      <c r="I68" s="6">
        <f t="shared" si="12"/>
        <v>6537.1350000000002</v>
      </c>
      <c r="J68" t="s">
        <v>2126</v>
      </c>
      <c r="K68">
        <v>671</v>
      </c>
      <c r="L68" s="34">
        <f t="shared" si="9"/>
        <v>0.12708333333333333</v>
      </c>
      <c r="M68">
        <v>60</v>
      </c>
      <c r="N68">
        <f t="shared" si="10"/>
        <v>7.625</v>
      </c>
      <c r="O68" s="71">
        <v>0.16</v>
      </c>
      <c r="P68" s="72">
        <f t="shared" si="13"/>
        <v>0.65400807964218732</v>
      </c>
      <c r="Q68">
        <f t="shared" si="11"/>
        <v>1.22</v>
      </c>
      <c r="R68" s="7">
        <f t="shared" si="14"/>
        <v>0.20274250468907806</v>
      </c>
      <c r="S68" s="75">
        <f t="shared" si="15"/>
        <v>1.5459115982542202</v>
      </c>
    </row>
    <row r="69" spans="1:19" hidden="1" x14ac:dyDescent="0.25">
      <c r="A69">
        <v>16485</v>
      </c>
      <c r="B69">
        <v>7848</v>
      </c>
      <c r="C69" t="s">
        <v>133</v>
      </c>
      <c r="D69" t="s">
        <v>167</v>
      </c>
      <c r="E69" t="s">
        <v>27</v>
      </c>
      <c r="F69">
        <v>120</v>
      </c>
      <c r="G69" s="6">
        <v>-24310.31</v>
      </c>
      <c r="H69" s="6">
        <v>24310.31</v>
      </c>
      <c r="I69" s="6">
        <f t="shared" si="12"/>
        <v>44568.901666666665</v>
      </c>
      <c r="J69" t="s">
        <v>2125</v>
      </c>
      <c r="K69">
        <v>11</v>
      </c>
      <c r="L69" s="34">
        <f t="shared" si="9"/>
        <v>2.0833333333333333E-3</v>
      </c>
      <c r="M69">
        <v>60</v>
      </c>
      <c r="N69">
        <f t="shared" si="10"/>
        <v>0.125</v>
      </c>
      <c r="O69" s="71">
        <v>0.02</v>
      </c>
      <c r="P69" s="72">
        <f t="shared" si="13"/>
        <v>8.1751009955273415E-2</v>
      </c>
      <c r="Q69">
        <f t="shared" si="11"/>
        <v>2.5000000000000001E-3</v>
      </c>
      <c r="R69" s="7">
        <f t="shared" si="14"/>
        <v>2.5342813086134758E-2</v>
      </c>
      <c r="S69" s="75">
        <f t="shared" si="15"/>
        <v>3.1678516357668447E-3</v>
      </c>
    </row>
    <row r="70" spans="1:19" hidden="1" x14ac:dyDescent="0.25">
      <c r="A70">
        <v>71036</v>
      </c>
      <c r="B70">
        <v>8268</v>
      </c>
      <c r="C70" t="s">
        <v>1264</v>
      </c>
      <c r="D70" t="s">
        <v>1088</v>
      </c>
      <c r="E70" t="s">
        <v>64</v>
      </c>
      <c r="F70">
        <v>65</v>
      </c>
      <c r="G70" s="6">
        <v>3497.09</v>
      </c>
      <c r="H70" s="6">
        <v>3497.09</v>
      </c>
      <c r="I70" s="6">
        <f t="shared" si="12"/>
        <v>6411.3316666666669</v>
      </c>
      <c r="J70" t="s">
        <v>2126</v>
      </c>
      <c r="K70" s="8">
        <v>1265</v>
      </c>
      <c r="L70" s="34">
        <f t="shared" si="9"/>
        <v>0.23958333333333334</v>
      </c>
      <c r="M70">
        <v>60</v>
      </c>
      <c r="N70">
        <f t="shared" si="10"/>
        <v>14.375</v>
      </c>
      <c r="O70" s="71">
        <v>0.16</v>
      </c>
      <c r="P70" s="72">
        <f t="shared" si="13"/>
        <v>0.65400807964218732</v>
      </c>
      <c r="Q70">
        <f t="shared" si="11"/>
        <v>2.3000000000000003</v>
      </c>
      <c r="R70" s="7">
        <f t="shared" si="14"/>
        <v>0.20274250468907806</v>
      </c>
      <c r="S70" s="75">
        <f t="shared" si="15"/>
        <v>2.9144235049054972</v>
      </c>
    </row>
    <row r="71" spans="1:19" hidden="1" x14ac:dyDescent="0.25">
      <c r="A71">
        <v>71094</v>
      </c>
      <c r="B71">
        <v>13022</v>
      </c>
      <c r="C71" t="s">
        <v>165</v>
      </c>
      <c r="D71" t="s">
        <v>196</v>
      </c>
      <c r="E71" t="s">
        <v>64</v>
      </c>
      <c r="F71">
        <v>120</v>
      </c>
      <c r="G71" s="6">
        <v>24310.71</v>
      </c>
      <c r="H71" s="6">
        <v>24310.71</v>
      </c>
      <c r="I71" s="6">
        <f t="shared" si="12"/>
        <v>44569.634999999995</v>
      </c>
      <c r="J71" t="s">
        <v>2125</v>
      </c>
      <c r="K71" s="8">
        <v>1281</v>
      </c>
      <c r="L71" s="34">
        <f t="shared" si="9"/>
        <v>0.24261363636363636</v>
      </c>
      <c r="M71">
        <v>60</v>
      </c>
      <c r="N71">
        <f t="shared" si="10"/>
        <v>14.556818181818182</v>
      </c>
      <c r="O71" s="71">
        <v>0.02</v>
      </c>
      <c r="P71" s="72">
        <f t="shared" si="13"/>
        <v>8.1751009955273415E-2</v>
      </c>
      <c r="Q71">
        <f t="shared" si="11"/>
        <v>0.29113636363636364</v>
      </c>
      <c r="R71" s="7">
        <f t="shared" si="14"/>
        <v>2.5342813086134758E-2</v>
      </c>
      <c r="S71" s="75">
        <f t="shared" si="15"/>
        <v>0.36891072231066618</v>
      </c>
    </row>
    <row r="72" spans="1:19" hidden="1" x14ac:dyDescent="0.25">
      <c r="A72">
        <v>13216</v>
      </c>
      <c r="B72">
        <v>13716</v>
      </c>
      <c r="C72" t="s">
        <v>59</v>
      </c>
      <c r="D72" t="s">
        <v>60</v>
      </c>
      <c r="E72" t="s">
        <v>61</v>
      </c>
      <c r="F72">
        <v>100.5</v>
      </c>
      <c r="G72" s="6">
        <v>13971.21</v>
      </c>
      <c r="H72" s="6">
        <v>13971.21</v>
      </c>
      <c r="I72" s="6">
        <f t="shared" si="12"/>
        <v>25613.884999999998</v>
      </c>
      <c r="J72" t="s">
        <v>2123</v>
      </c>
      <c r="K72">
        <v>8</v>
      </c>
      <c r="L72" s="34">
        <f t="shared" si="9"/>
        <v>1.5151515151515152E-3</v>
      </c>
      <c r="M72">
        <v>60</v>
      </c>
      <c r="N72">
        <f t="shared" si="10"/>
        <v>9.0909090909090912E-2</v>
      </c>
      <c r="O72" s="71">
        <v>0.03</v>
      </c>
      <c r="P72" s="72">
        <f t="shared" si="13"/>
        <v>0.12262651493291012</v>
      </c>
      <c r="Q72">
        <f t="shared" si="11"/>
        <v>2.7272727272727271E-3</v>
      </c>
      <c r="R72" s="7">
        <f t="shared" si="14"/>
        <v>3.8014219629202137E-2</v>
      </c>
      <c r="S72" s="75">
        <f t="shared" si="15"/>
        <v>3.4558381481092854E-3</v>
      </c>
    </row>
    <row r="73" spans="1:19" hidden="1" x14ac:dyDescent="0.25">
      <c r="A73">
        <v>8137</v>
      </c>
      <c r="B73">
        <v>15303</v>
      </c>
      <c r="C73" t="s">
        <v>1042</v>
      </c>
      <c r="D73" t="s">
        <v>813</v>
      </c>
      <c r="E73" t="s">
        <v>27</v>
      </c>
      <c r="F73">
        <v>34.5</v>
      </c>
      <c r="G73" s="6">
        <v>-3634.89</v>
      </c>
      <c r="H73" s="6">
        <v>3634.89</v>
      </c>
      <c r="I73" s="6">
        <f t="shared" si="12"/>
        <v>6663.9649999999992</v>
      </c>
      <c r="J73" t="s">
        <v>2126</v>
      </c>
      <c r="K73">
        <v>5</v>
      </c>
      <c r="L73" s="34">
        <f t="shared" si="9"/>
        <v>9.46969696969697E-4</v>
      </c>
      <c r="M73">
        <v>60</v>
      </c>
      <c r="N73">
        <f t="shared" si="10"/>
        <v>5.6818181818181823E-2</v>
      </c>
      <c r="O73" s="71">
        <v>0.16</v>
      </c>
      <c r="P73" s="72">
        <f t="shared" si="13"/>
        <v>0.65400807964218732</v>
      </c>
      <c r="Q73">
        <f t="shared" si="11"/>
        <v>9.0909090909090922E-3</v>
      </c>
      <c r="R73" s="7">
        <f t="shared" si="14"/>
        <v>0.20274250468907806</v>
      </c>
      <c r="S73" s="75">
        <f t="shared" si="15"/>
        <v>1.1519460493697618E-2</v>
      </c>
    </row>
    <row r="74" spans="1:19" hidden="1" x14ac:dyDescent="0.25">
      <c r="A74">
        <v>62430</v>
      </c>
      <c r="B74">
        <v>15304</v>
      </c>
      <c r="C74" t="s">
        <v>62</v>
      </c>
      <c r="D74" t="s">
        <v>63</v>
      </c>
      <c r="E74" t="s">
        <v>64</v>
      </c>
      <c r="F74">
        <v>110</v>
      </c>
      <c r="G74" s="6">
        <v>6516.27</v>
      </c>
      <c r="H74" s="6">
        <v>6516.27</v>
      </c>
      <c r="I74" s="6">
        <f t="shared" si="12"/>
        <v>11946.495000000001</v>
      </c>
      <c r="J74" t="s">
        <v>2130</v>
      </c>
      <c r="K74">
        <v>243</v>
      </c>
      <c r="L74" s="34">
        <f t="shared" si="9"/>
        <v>4.6022727272727271E-2</v>
      </c>
      <c r="M74">
        <v>60</v>
      </c>
      <c r="N74">
        <f t="shared" si="10"/>
        <v>2.7613636363636362</v>
      </c>
      <c r="O74" s="71">
        <v>0.04</v>
      </c>
      <c r="P74" s="72">
        <f t="shared" si="13"/>
        <v>0.16350201991054683</v>
      </c>
      <c r="Q74">
        <f t="shared" si="11"/>
        <v>0.11045454545454546</v>
      </c>
      <c r="R74" s="7">
        <f t="shared" si="14"/>
        <v>5.0685626172269516E-2</v>
      </c>
      <c r="S74" s="75">
        <f t="shared" si="15"/>
        <v>0.13996144499842605</v>
      </c>
    </row>
    <row r="75" spans="1:19" hidden="1" x14ac:dyDescent="0.25">
      <c r="A75">
        <v>70868</v>
      </c>
      <c r="B75">
        <v>15421</v>
      </c>
      <c r="C75" t="s">
        <v>207</v>
      </c>
      <c r="D75" t="s">
        <v>208</v>
      </c>
      <c r="E75" t="s">
        <v>64</v>
      </c>
      <c r="F75">
        <v>120</v>
      </c>
      <c r="G75" s="6">
        <v>-24363.89</v>
      </c>
      <c r="H75" s="6">
        <v>24363.89</v>
      </c>
      <c r="I75" s="6">
        <f t="shared" si="12"/>
        <v>44667.131666666661</v>
      </c>
      <c r="J75" t="s">
        <v>2125</v>
      </c>
      <c r="K75">
        <v>879</v>
      </c>
      <c r="L75" s="34">
        <f t="shared" si="9"/>
        <v>0.16647727272727272</v>
      </c>
      <c r="M75">
        <v>60</v>
      </c>
      <c r="N75">
        <f t="shared" si="10"/>
        <v>9.9886363636363633</v>
      </c>
      <c r="O75" s="71">
        <v>0.02</v>
      </c>
      <c r="P75" s="72">
        <f t="shared" si="13"/>
        <v>8.1751009955273415E-2</v>
      </c>
      <c r="Q75">
        <f t="shared" si="11"/>
        <v>0.19977272727272727</v>
      </c>
      <c r="R75" s="7">
        <f t="shared" si="14"/>
        <v>2.5342813086134758E-2</v>
      </c>
      <c r="S75" s="75">
        <f t="shared" si="15"/>
        <v>0.25314014434900511</v>
      </c>
    </row>
    <row r="76" spans="1:19" hidden="1" x14ac:dyDescent="0.25">
      <c r="A76">
        <v>57991</v>
      </c>
      <c r="B76">
        <v>15561</v>
      </c>
      <c r="C76" t="s">
        <v>155</v>
      </c>
      <c r="D76" t="s">
        <v>209</v>
      </c>
      <c r="E76" t="s">
        <v>27</v>
      </c>
      <c r="F76">
        <v>120</v>
      </c>
      <c r="G76" s="6">
        <v>24310.47</v>
      </c>
      <c r="H76" s="6">
        <v>24310.47</v>
      </c>
      <c r="I76" s="6">
        <f t="shared" si="12"/>
        <v>44569.195</v>
      </c>
      <c r="J76" t="s">
        <v>2125</v>
      </c>
      <c r="K76">
        <v>205</v>
      </c>
      <c r="L76" s="34">
        <f t="shared" si="9"/>
        <v>3.8825757575757576E-2</v>
      </c>
      <c r="M76">
        <v>60</v>
      </c>
      <c r="N76">
        <f t="shared" si="10"/>
        <v>2.3295454545454546</v>
      </c>
      <c r="O76" s="71">
        <v>0.02</v>
      </c>
      <c r="P76" s="72">
        <f t="shared" si="13"/>
        <v>8.1751009955273415E-2</v>
      </c>
      <c r="Q76">
        <f t="shared" si="11"/>
        <v>4.6590909090909093E-2</v>
      </c>
      <c r="R76" s="7">
        <f t="shared" si="14"/>
        <v>2.5342813086134758E-2</v>
      </c>
      <c r="S76" s="75">
        <f t="shared" si="15"/>
        <v>5.9037235030200287E-2</v>
      </c>
    </row>
    <row r="77" spans="1:19" hidden="1" x14ac:dyDescent="0.25">
      <c r="A77">
        <v>68100</v>
      </c>
      <c r="B77">
        <v>18990</v>
      </c>
      <c r="C77" t="s">
        <v>167</v>
      </c>
      <c r="D77" t="s">
        <v>209</v>
      </c>
      <c r="E77" t="s">
        <v>27</v>
      </c>
      <c r="F77">
        <v>120</v>
      </c>
      <c r="G77" s="6">
        <v>-24310.39</v>
      </c>
      <c r="H77" s="6">
        <v>24310.39</v>
      </c>
      <c r="I77" s="6">
        <f t="shared" si="12"/>
        <v>44569.048333333332</v>
      </c>
      <c r="J77" t="s">
        <v>2125</v>
      </c>
      <c r="K77">
        <v>415</v>
      </c>
      <c r="L77" s="34">
        <f t="shared" si="9"/>
        <v>7.8598484848484848E-2</v>
      </c>
      <c r="M77">
        <v>60</v>
      </c>
      <c r="N77">
        <f t="shared" si="10"/>
        <v>4.7159090909090908</v>
      </c>
      <c r="O77" s="71">
        <v>0.02</v>
      </c>
      <c r="P77" s="72">
        <f t="shared" si="13"/>
        <v>8.1751009955273415E-2</v>
      </c>
      <c r="Q77">
        <f t="shared" si="11"/>
        <v>9.4318181818181815E-2</v>
      </c>
      <c r="R77" s="7">
        <f t="shared" si="14"/>
        <v>2.5342813086134758E-2</v>
      </c>
      <c r="S77" s="75">
        <f t="shared" si="15"/>
        <v>0.11951440262211277</v>
      </c>
    </row>
    <row r="78" spans="1:19" hidden="1" x14ac:dyDescent="0.25">
      <c r="A78">
        <v>30736</v>
      </c>
      <c r="B78">
        <v>19792</v>
      </c>
      <c r="C78" t="s">
        <v>106</v>
      </c>
      <c r="D78" t="s">
        <v>105</v>
      </c>
      <c r="E78" t="s">
        <v>39</v>
      </c>
      <c r="F78" s="6">
        <v>78</v>
      </c>
      <c r="G78" s="6">
        <v>-5714.56</v>
      </c>
      <c r="H78" s="6">
        <v>5714.56</v>
      </c>
      <c r="I78" s="6">
        <f t="shared" si="12"/>
        <v>10476.693333333335</v>
      </c>
      <c r="J78" t="s">
        <v>2124</v>
      </c>
      <c r="K78">
        <v>26</v>
      </c>
      <c r="L78" s="34">
        <f t="shared" si="9"/>
        <v>4.9242424242424239E-3</v>
      </c>
      <c r="M78">
        <v>60</v>
      </c>
      <c r="N78">
        <f t="shared" si="10"/>
        <v>0.29545454545454541</v>
      </c>
      <c r="O78" s="71">
        <v>0.09</v>
      </c>
      <c r="P78" s="72">
        <f t="shared" si="13"/>
        <v>0.36787954479873031</v>
      </c>
      <c r="Q78">
        <f t="shared" si="11"/>
        <v>2.6590909090909085E-2</v>
      </c>
      <c r="R78" s="7">
        <f t="shared" si="14"/>
        <v>0.1140426588876064</v>
      </c>
      <c r="S78" s="75">
        <f t="shared" si="15"/>
        <v>3.3694421944065522E-2</v>
      </c>
    </row>
    <row r="79" spans="1:19" hidden="1" x14ac:dyDescent="0.25">
      <c r="A79">
        <v>52679</v>
      </c>
      <c r="B79">
        <v>20981</v>
      </c>
      <c r="C79" t="s">
        <v>207</v>
      </c>
      <c r="D79" t="s">
        <v>164</v>
      </c>
      <c r="E79" t="s">
        <v>64</v>
      </c>
      <c r="F79">
        <v>97</v>
      </c>
      <c r="G79" s="6">
        <v>24363.73</v>
      </c>
      <c r="H79" s="6">
        <v>24363.73</v>
      </c>
      <c r="I79" s="6">
        <f t="shared" si="12"/>
        <v>44666.838333333333</v>
      </c>
      <c r="J79" t="s">
        <v>2125</v>
      </c>
      <c r="K79">
        <v>134</v>
      </c>
      <c r="L79" s="34">
        <f t="shared" si="9"/>
        <v>2.5378787878787879E-2</v>
      </c>
      <c r="M79">
        <v>60</v>
      </c>
      <c r="N79">
        <f t="shared" si="10"/>
        <v>1.5227272727272727</v>
      </c>
      <c r="O79" s="71">
        <v>0.02</v>
      </c>
      <c r="P79" s="72">
        <f t="shared" si="13"/>
        <v>8.1751009955273415E-2</v>
      </c>
      <c r="Q79">
        <f t="shared" si="11"/>
        <v>3.0454545454545456E-2</v>
      </c>
      <c r="R79" s="7">
        <f t="shared" si="14"/>
        <v>2.5342813086134758E-2</v>
      </c>
      <c r="S79" s="75">
        <f t="shared" si="15"/>
        <v>3.8590192653887016E-2</v>
      </c>
    </row>
    <row r="80" spans="1:19" hidden="1" x14ac:dyDescent="0.25">
      <c r="A80">
        <v>35402</v>
      </c>
      <c r="B80">
        <v>22964</v>
      </c>
      <c r="C80" t="s">
        <v>230</v>
      </c>
      <c r="D80" t="s">
        <v>128</v>
      </c>
      <c r="E80" t="s">
        <v>64</v>
      </c>
      <c r="F80">
        <v>120</v>
      </c>
      <c r="G80" s="6">
        <v>-24391.759999999998</v>
      </c>
      <c r="H80" s="6">
        <v>24391.759999999998</v>
      </c>
      <c r="I80" s="6">
        <f t="shared" si="12"/>
        <v>44718.226666666662</v>
      </c>
      <c r="J80" t="s">
        <v>2125</v>
      </c>
      <c r="K80">
        <v>33</v>
      </c>
      <c r="L80" s="34">
        <f t="shared" si="9"/>
        <v>6.2500000000000003E-3</v>
      </c>
      <c r="M80">
        <v>60</v>
      </c>
      <c r="N80">
        <f t="shared" si="10"/>
        <v>0.375</v>
      </c>
      <c r="O80" s="71">
        <v>0.02</v>
      </c>
      <c r="P80" s="72">
        <f t="shared" si="13"/>
        <v>8.1751009955273415E-2</v>
      </c>
      <c r="Q80">
        <f t="shared" si="11"/>
        <v>7.4999999999999997E-3</v>
      </c>
      <c r="R80" s="7">
        <f t="shared" si="14"/>
        <v>2.5342813086134758E-2</v>
      </c>
      <c r="S80" s="75">
        <f t="shared" si="15"/>
        <v>9.5035549073005342E-3</v>
      </c>
    </row>
    <row r="81" spans="1:19" hidden="1" x14ac:dyDescent="0.25">
      <c r="A81">
        <v>71129</v>
      </c>
      <c r="B81">
        <v>24190</v>
      </c>
      <c r="C81" t="s">
        <v>196</v>
      </c>
      <c r="D81" t="s">
        <v>154</v>
      </c>
      <c r="E81" t="s">
        <v>64</v>
      </c>
      <c r="F81">
        <v>120</v>
      </c>
      <c r="G81" s="6">
        <v>24310.63</v>
      </c>
      <c r="H81" s="6">
        <v>24310.63</v>
      </c>
      <c r="I81" s="6">
        <f t="shared" si="12"/>
        <v>44569.488333333335</v>
      </c>
      <c r="J81" t="s">
        <v>2125</v>
      </c>
      <c r="K81" s="8">
        <v>1448</v>
      </c>
      <c r="L81" s="34">
        <f t="shared" si="9"/>
        <v>0.27424242424242423</v>
      </c>
      <c r="M81">
        <v>60</v>
      </c>
      <c r="N81">
        <f t="shared" si="10"/>
        <v>16.454545454545453</v>
      </c>
      <c r="O81" s="71">
        <v>0.02</v>
      </c>
      <c r="P81" s="72">
        <f t="shared" si="13"/>
        <v>8.1751009955273415E-2</v>
      </c>
      <c r="Q81">
        <f t="shared" si="11"/>
        <v>0.32909090909090905</v>
      </c>
      <c r="R81" s="7">
        <f t="shared" si="14"/>
        <v>2.5342813086134758E-2</v>
      </c>
      <c r="S81" s="75">
        <f t="shared" si="15"/>
        <v>0.41700446987185369</v>
      </c>
    </row>
    <row r="82" spans="1:19" hidden="1" x14ac:dyDescent="0.25">
      <c r="A82">
        <v>71102</v>
      </c>
      <c r="B82">
        <v>25049</v>
      </c>
      <c r="C82" t="s">
        <v>237</v>
      </c>
      <c r="D82" t="s">
        <v>238</v>
      </c>
      <c r="E82" t="s">
        <v>64</v>
      </c>
      <c r="F82">
        <v>120</v>
      </c>
      <c r="G82" s="6">
        <v>-24503.05</v>
      </c>
      <c r="H82" s="6">
        <v>24503.05</v>
      </c>
      <c r="I82" s="6">
        <f t="shared" si="12"/>
        <v>44922.258333333331</v>
      </c>
      <c r="J82" t="s">
        <v>2125</v>
      </c>
      <c r="K82" s="8">
        <v>1325</v>
      </c>
      <c r="L82" s="34">
        <f t="shared" si="9"/>
        <v>0.25094696969696972</v>
      </c>
      <c r="M82">
        <v>60</v>
      </c>
      <c r="N82">
        <f t="shared" si="10"/>
        <v>15.056818181818183</v>
      </c>
      <c r="O82" s="71">
        <v>0.02</v>
      </c>
      <c r="P82" s="72">
        <f t="shared" si="13"/>
        <v>8.1751009955273415E-2</v>
      </c>
      <c r="Q82">
        <f t="shared" si="11"/>
        <v>0.3011363636363637</v>
      </c>
      <c r="R82" s="7">
        <f t="shared" si="14"/>
        <v>2.5342813086134758E-2</v>
      </c>
      <c r="S82" s="75">
        <f t="shared" si="15"/>
        <v>0.3815821288537336</v>
      </c>
    </row>
    <row r="83" spans="1:19" hidden="1" x14ac:dyDescent="0.25">
      <c r="A83">
        <v>52568</v>
      </c>
      <c r="B83">
        <v>25529</v>
      </c>
      <c r="C83" t="s">
        <v>76</v>
      </c>
      <c r="D83" t="s">
        <v>53</v>
      </c>
      <c r="E83" t="s">
        <v>64</v>
      </c>
      <c r="F83">
        <v>130</v>
      </c>
      <c r="G83" s="6">
        <v>-20757.169999999998</v>
      </c>
      <c r="H83" s="6">
        <v>20757.169999999998</v>
      </c>
      <c r="I83" s="6">
        <f t="shared" si="12"/>
        <v>38054.811666666661</v>
      </c>
      <c r="J83" t="s">
        <v>2131</v>
      </c>
      <c r="K83">
        <v>138</v>
      </c>
      <c r="L83" s="34">
        <f t="shared" si="9"/>
        <v>2.6136363636363635E-2</v>
      </c>
      <c r="M83">
        <v>60</v>
      </c>
      <c r="N83">
        <f t="shared" si="10"/>
        <v>1.5681818181818181</v>
      </c>
      <c r="O83" s="73">
        <v>2.0899999999999998E-2</v>
      </c>
      <c r="P83" s="72">
        <f t="shared" si="13"/>
        <v>8.5429805403260714E-2</v>
      </c>
      <c r="Q83">
        <f t="shared" si="11"/>
        <v>3.2774999999999999E-2</v>
      </c>
      <c r="R83" s="7">
        <f t="shared" si="14"/>
        <v>2.648323967501082E-2</v>
      </c>
      <c r="S83" s="75">
        <f t="shared" si="15"/>
        <v>4.153053494490333E-2</v>
      </c>
    </row>
    <row r="84" spans="1:19" hidden="1" x14ac:dyDescent="0.25">
      <c r="A84">
        <v>25806</v>
      </c>
      <c r="B84">
        <v>26498</v>
      </c>
      <c r="C84" t="s">
        <v>41</v>
      </c>
      <c r="D84" t="s">
        <v>79</v>
      </c>
      <c r="F84">
        <v>130</v>
      </c>
      <c r="G84" s="6">
        <v>1108.1099999999999</v>
      </c>
      <c r="H84" s="6">
        <v>1108.1099999999999</v>
      </c>
      <c r="I84" s="6">
        <f t="shared" si="12"/>
        <v>2031.5349999999996</v>
      </c>
      <c r="J84" t="s">
        <v>2123</v>
      </c>
      <c r="K84">
        <v>18</v>
      </c>
      <c r="L84" s="34">
        <f t="shared" si="9"/>
        <v>3.4090909090909089E-3</v>
      </c>
      <c r="M84">
        <v>60</v>
      </c>
      <c r="N84">
        <f t="shared" si="10"/>
        <v>0.20454545454545453</v>
      </c>
      <c r="O84" s="71">
        <v>0.03</v>
      </c>
      <c r="P84" s="72">
        <f t="shared" si="13"/>
        <v>0.12262651493291012</v>
      </c>
      <c r="Q84">
        <f t="shared" si="11"/>
        <v>6.136363636363636E-3</v>
      </c>
      <c r="R84" s="7">
        <f t="shared" si="14"/>
        <v>3.8014219629202137E-2</v>
      </c>
      <c r="S84" s="75">
        <f t="shared" si="15"/>
        <v>7.775635833245891E-3</v>
      </c>
    </row>
    <row r="85" spans="1:19" hidden="1" x14ac:dyDescent="0.25">
      <c r="A85">
        <v>38627</v>
      </c>
      <c r="B85">
        <v>29457</v>
      </c>
      <c r="C85" t="s">
        <v>60</v>
      </c>
      <c r="D85" t="s">
        <v>49</v>
      </c>
      <c r="E85" t="s">
        <v>27</v>
      </c>
      <c r="F85">
        <v>100.5</v>
      </c>
      <c r="G85" s="6">
        <v>13971.13</v>
      </c>
      <c r="H85" s="6">
        <v>13971.13</v>
      </c>
      <c r="I85" s="6">
        <f t="shared" si="12"/>
        <v>25613.738333333331</v>
      </c>
      <c r="J85" t="s">
        <v>2123</v>
      </c>
      <c r="K85">
        <v>39</v>
      </c>
      <c r="L85" s="34">
        <f t="shared" si="9"/>
        <v>7.3863636363636362E-3</v>
      </c>
      <c r="M85">
        <v>60</v>
      </c>
      <c r="N85">
        <f t="shared" si="10"/>
        <v>0.44318181818181818</v>
      </c>
      <c r="O85" s="71">
        <v>0.03</v>
      </c>
      <c r="P85" s="72">
        <f t="shared" si="13"/>
        <v>0.12262651493291012</v>
      </c>
      <c r="Q85">
        <f t="shared" si="11"/>
        <v>1.3295454545454544E-2</v>
      </c>
      <c r="R85" s="7">
        <f t="shared" si="14"/>
        <v>3.8014219629202137E-2</v>
      </c>
      <c r="S85" s="75">
        <f t="shared" si="15"/>
        <v>1.6847210972032765E-2</v>
      </c>
    </row>
    <row r="86" spans="1:19" hidden="1" x14ac:dyDescent="0.25">
      <c r="A86">
        <v>70280</v>
      </c>
      <c r="B86">
        <v>29614</v>
      </c>
      <c r="C86" t="s">
        <v>240</v>
      </c>
      <c r="D86" t="s">
        <v>81</v>
      </c>
      <c r="E86" t="s">
        <v>64</v>
      </c>
      <c r="F86">
        <v>100</v>
      </c>
      <c r="G86" s="6">
        <v>-9438.0499999999993</v>
      </c>
      <c r="H86" s="6">
        <v>9438.0499999999993</v>
      </c>
      <c r="I86" s="6">
        <f t="shared" si="12"/>
        <v>17303.091666666664</v>
      </c>
      <c r="J86" t="s">
        <v>2125</v>
      </c>
      <c r="K86">
        <v>623</v>
      </c>
      <c r="L86" s="34">
        <f t="shared" si="9"/>
        <v>0.11799242424242425</v>
      </c>
      <c r="M86">
        <v>60</v>
      </c>
      <c r="N86">
        <f t="shared" si="10"/>
        <v>7.079545454545455</v>
      </c>
      <c r="O86" s="72">
        <v>2.3E-2</v>
      </c>
      <c r="P86" s="72">
        <f t="shared" si="13"/>
        <v>9.401366144856442E-2</v>
      </c>
      <c r="Q86">
        <f t="shared" si="11"/>
        <v>0.16282954545454548</v>
      </c>
      <c r="R86" s="7">
        <f t="shared" si="14"/>
        <v>2.9144235049054969E-2</v>
      </c>
      <c r="S86" s="75">
        <f t="shared" si="15"/>
        <v>0.20632793676774144</v>
      </c>
    </row>
    <row r="87" spans="1:19" hidden="1" x14ac:dyDescent="0.25">
      <c r="A87">
        <v>71191</v>
      </c>
      <c r="B87">
        <v>32021</v>
      </c>
      <c r="C87" t="s">
        <v>68</v>
      </c>
      <c r="D87" t="s">
        <v>62</v>
      </c>
      <c r="E87" t="s">
        <v>64</v>
      </c>
      <c r="F87">
        <v>110</v>
      </c>
      <c r="G87" s="6">
        <v>21791.94</v>
      </c>
      <c r="H87" s="6">
        <v>21791.94</v>
      </c>
      <c r="I87" s="6">
        <f t="shared" si="12"/>
        <v>39951.89</v>
      </c>
      <c r="J87" t="s">
        <v>2131</v>
      </c>
      <c r="K87" s="8">
        <v>1836</v>
      </c>
      <c r="L87" s="34">
        <f t="shared" si="9"/>
        <v>0.34772727272727272</v>
      </c>
      <c r="M87">
        <v>60</v>
      </c>
      <c r="N87">
        <f t="shared" si="10"/>
        <v>20.863636363636363</v>
      </c>
      <c r="O87" s="71">
        <v>0.01</v>
      </c>
      <c r="P87" s="72">
        <f t="shared" si="13"/>
        <v>4.0875504977636708E-2</v>
      </c>
      <c r="Q87">
        <f t="shared" si="11"/>
        <v>0.20863636363636365</v>
      </c>
      <c r="R87" s="7">
        <f t="shared" si="14"/>
        <v>1.2671406543067379E-2</v>
      </c>
      <c r="S87" s="75">
        <f t="shared" si="15"/>
        <v>0.26437161833036033</v>
      </c>
    </row>
    <row r="88" spans="1:19" hidden="1" x14ac:dyDescent="0.25">
      <c r="A88">
        <v>66892</v>
      </c>
      <c r="B88">
        <v>34052</v>
      </c>
      <c r="C88" t="s">
        <v>1553</v>
      </c>
      <c r="D88" t="s">
        <v>2052</v>
      </c>
      <c r="E88" t="s">
        <v>64</v>
      </c>
      <c r="F88" s="6">
        <v>120</v>
      </c>
      <c r="G88" s="6">
        <v>3566.09</v>
      </c>
      <c r="H88" s="6">
        <v>3566.09</v>
      </c>
      <c r="I88" s="6">
        <f t="shared" si="12"/>
        <v>6537.8316666666669</v>
      </c>
      <c r="J88" t="s">
        <v>2126</v>
      </c>
      <c r="K88">
        <v>355</v>
      </c>
      <c r="L88" s="34">
        <f t="shared" si="9"/>
        <v>6.7234848484848481E-2</v>
      </c>
      <c r="M88">
        <v>60</v>
      </c>
      <c r="N88">
        <f t="shared" si="10"/>
        <v>4.0340909090909092</v>
      </c>
      <c r="O88" s="71">
        <v>0.16</v>
      </c>
      <c r="P88" s="72">
        <f t="shared" si="13"/>
        <v>0.65400807964218732</v>
      </c>
      <c r="Q88">
        <f t="shared" si="11"/>
        <v>0.6454545454545455</v>
      </c>
      <c r="R88" s="7">
        <f t="shared" si="14"/>
        <v>0.20274250468907806</v>
      </c>
      <c r="S88" s="75">
        <f t="shared" si="15"/>
        <v>0.81788169505253083</v>
      </c>
    </row>
    <row r="89" spans="1:19" hidden="1" x14ac:dyDescent="0.25">
      <c r="A89">
        <v>31141</v>
      </c>
      <c r="B89">
        <v>34605</v>
      </c>
      <c r="C89" t="s">
        <v>208</v>
      </c>
      <c r="D89" t="s">
        <v>257</v>
      </c>
      <c r="E89" t="s">
        <v>64</v>
      </c>
      <c r="F89">
        <v>120</v>
      </c>
      <c r="G89" s="6">
        <v>-24470.49</v>
      </c>
      <c r="H89" s="6">
        <v>24470.49</v>
      </c>
      <c r="I89" s="6">
        <f t="shared" si="12"/>
        <v>44862.565000000002</v>
      </c>
      <c r="J89" t="s">
        <v>2125</v>
      </c>
      <c r="K89">
        <v>26</v>
      </c>
      <c r="L89" s="34">
        <f t="shared" si="9"/>
        <v>4.9242424242424239E-3</v>
      </c>
      <c r="M89">
        <v>60</v>
      </c>
      <c r="N89">
        <f t="shared" si="10"/>
        <v>0.29545454545454541</v>
      </c>
      <c r="O89" s="71">
        <v>0.02</v>
      </c>
      <c r="P89" s="72">
        <f t="shared" si="13"/>
        <v>8.1751009955273415E-2</v>
      </c>
      <c r="Q89">
        <f t="shared" si="11"/>
        <v>5.9090909090909081E-3</v>
      </c>
      <c r="R89" s="7">
        <f t="shared" si="14"/>
        <v>2.5342813086134758E-2</v>
      </c>
      <c r="S89" s="75">
        <f t="shared" si="15"/>
        <v>7.4876493209034504E-3</v>
      </c>
    </row>
    <row r="90" spans="1:19" hidden="1" x14ac:dyDescent="0.25">
      <c r="A90">
        <v>41404</v>
      </c>
      <c r="B90">
        <v>36528</v>
      </c>
      <c r="C90" t="s">
        <v>85</v>
      </c>
      <c r="D90" t="s">
        <v>68</v>
      </c>
      <c r="E90" t="s">
        <v>64</v>
      </c>
      <c r="F90">
        <v>120</v>
      </c>
      <c r="G90" s="6">
        <v>15406.59</v>
      </c>
      <c r="H90" s="6">
        <v>15406.59</v>
      </c>
      <c r="I90" s="6">
        <f t="shared" si="12"/>
        <v>28245.415000000001</v>
      </c>
      <c r="J90" t="s">
        <v>2131</v>
      </c>
      <c r="K90">
        <v>50</v>
      </c>
      <c r="L90" s="34">
        <f t="shared" si="9"/>
        <v>9.46969696969697E-3</v>
      </c>
      <c r="M90">
        <v>60</v>
      </c>
      <c r="N90">
        <f t="shared" si="10"/>
        <v>0.56818181818181823</v>
      </c>
      <c r="O90" s="73">
        <v>2.8199999999999999E-2</v>
      </c>
      <c r="P90" s="72">
        <f t="shared" si="13"/>
        <v>0.11526892403693551</v>
      </c>
      <c r="Q90">
        <f t="shared" si="11"/>
        <v>1.6022727272727275E-2</v>
      </c>
      <c r="R90" s="7">
        <f t="shared" si="14"/>
        <v>3.5733366451450005E-2</v>
      </c>
      <c r="S90" s="75">
        <f t="shared" si="15"/>
        <v>2.0303049120142049E-2</v>
      </c>
    </row>
    <row r="91" spans="1:19" hidden="1" x14ac:dyDescent="0.25">
      <c r="A91">
        <v>15531</v>
      </c>
      <c r="B91">
        <v>36981</v>
      </c>
      <c r="C91" t="s">
        <v>86</v>
      </c>
      <c r="D91" t="s">
        <v>85</v>
      </c>
      <c r="E91" t="s">
        <v>64</v>
      </c>
      <c r="F91">
        <v>120</v>
      </c>
      <c r="G91" s="6">
        <v>15406.67</v>
      </c>
      <c r="H91" s="6">
        <v>15406.67</v>
      </c>
      <c r="I91" s="6">
        <f t="shared" si="12"/>
        <v>28245.561666666665</v>
      </c>
      <c r="J91" t="s">
        <v>2131</v>
      </c>
      <c r="K91">
        <v>10</v>
      </c>
      <c r="L91" s="34">
        <f t="shared" si="9"/>
        <v>1.893939393939394E-3</v>
      </c>
      <c r="M91">
        <v>60</v>
      </c>
      <c r="N91">
        <f t="shared" si="10"/>
        <v>0.11363636363636365</v>
      </c>
      <c r="O91" s="73">
        <v>2.8199999999999999E-2</v>
      </c>
      <c r="P91" s="72">
        <f t="shared" si="13"/>
        <v>0.11526892403693551</v>
      </c>
      <c r="Q91">
        <f t="shared" si="11"/>
        <v>3.2045454545454547E-3</v>
      </c>
      <c r="R91" s="7">
        <f t="shared" si="14"/>
        <v>3.5733366451450005E-2</v>
      </c>
      <c r="S91" s="75">
        <f t="shared" si="15"/>
        <v>4.0606098240284104E-3</v>
      </c>
    </row>
    <row r="92" spans="1:19" hidden="1" x14ac:dyDescent="0.25">
      <c r="A92">
        <v>21506</v>
      </c>
      <c r="B92">
        <v>37777</v>
      </c>
      <c r="C92" t="s">
        <v>136</v>
      </c>
      <c r="D92" t="s">
        <v>260</v>
      </c>
      <c r="E92" t="s">
        <v>64</v>
      </c>
      <c r="F92">
        <v>120</v>
      </c>
      <c r="G92" s="6">
        <v>-24507.06</v>
      </c>
      <c r="H92" s="6">
        <v>24507.06</v>
      </c>
      <c r="I92" s="6">
        <f t="shared" si="12"/>
        <v>44929.61</v>
      </c>
      <c r="J92" t="s">
        <v>2125</v>
      </c>
      <c r="K92">
        <v>15</v>
      </c>
      <c r="L92" s="34">
        <f t="shared" si="9"/>
        <v>2.840909090909091E-3</v>
      </c>
      <c r="M92">
        <v>60</v>
      </c>
      <c r="N92">
        <f t="shared" si="10"/>
        <v>0.17045454545454547</v>
      </c>
      <c r="O92" s="71">
        <v>0.02</v>
      </c>
      <c r="P92" s="72">
        <f t="shared" si="13"/>
        <v>8.1751009955273415E-2</v>
      </c>
      <c r="Q92">
        <f t="shared" si="11"/>
        <v>3.4090909090909094E-3</v>
      </c>
      <c r="R92" s="7">
        <f t="shared" si="14"/>
        <v>2.5342813086134758E-2</v>
      </c>
      <c r="S92" s="75">
        <f t="shared" si="15"/>
        <v>4.3197976851366065E-3</v>
      </c>
    </row>
    <row r="93" spans="1:19" hidden="1" x14ac:dyDescent="0.25">
      <c r="A93">
        <v>71163</v>
      </c>
      <c r="B93">
        <v>40441</v>
      </c>
      <c r="C93" t="s">
        <v>238</v>
      </c>
      <c r="D93" t="s">
        <v>264</v>
      </c>
      <c r="E93" t="s">
        <v>70</v>
      </c>
      <c r="F93">
        <v>120</v>
      </c>
      <c r="G93" s="6">
        <v>-24713.23</v>
      </c>
      <c r="H93" s="6">
        <v>24713.23</v>
      </c>
      <c r="I93" s="6">
        <f t="shared" si="12"/>
        <v>45307.588333333333</v>
      </c>
      <c r="J93" t="s">
        <v>2125</v>
      </c>
      <c r="K93" s="8">
        <v>1615</v>
      </c>
      <c r="L93" s="34">
        <f t="shared" si="9"/>
        <v>0.3058712121212121</v>
      </c>
      <c r="M93">
        <v>60</v>
      </c>
      <c r="N93">
        <f t="shared" si="10"/>
        <v>18.352272727272727</v>
      </c>
      <c r="O93" s="71">
        <v>0.02</v>
      </c>
      <c r="P93" s="72">
        <f t="shared" si="13"/>
        <v>8.1751009955273415E-2</v>
      </c>
      <c r="Q93">
        <f t="shared" si="11"/>
        <v>0.36704545454545456</v>
      </c>
      <c r="R93" s="7">
        <f t="shared" si="14"/>
        <v>2.5342813086134758E-2</v>
      </c>
      <c r="S93" s="75">
        <f t="shared" si="15"/>
        <v>0.46509821743304125</v>
      </c>
    </row>
    <row r="94" spans="1:19" hidden="1" x14ac:dyDescent="0.25">
      <c r="A94">
        <v>71031</v>
      </c>
      <c r="B94">
        <v>41095</v>
      </c>
      <c r="C94" t="s">
        <v>1088</v>
      </c>
      <c r="D94" t="s">
        <v>1622</v>
      </c>
      <c r="E94" t="s">
        <v>64</v>
      </c>
      <c r="F94">
        <v>30</v>
      </c>
      <c r="G94" s="6">
        <v>3464.46</v>
      </c>
      <c r="H94" s="6">
        <v>3464.46</v>
      </c>
      <c r="I94" s="6">
        <f t="shared" si="12"/>
        <v>6351.51</v>
      </c>
      <c r="J94" t="s">
        <v>2126</v>
      </c>
      <c r="K94" s="8">
        <v>1175</v>
      </c>
      <c r="L94" s="34">
        <f t="shared" si="9"/>
        <v>0.22253787878787878</v>
      </c>
      <c r="M94">
        <v>60</v>
      </c>
      <c r="N94">
        <f t="shared" si="10"/>
        <v>13.352272727272727</v>
      </c>
      <c r="O94" s="71">
        <v>0.16</v>
      </c>
      <c r="P94" s="72">
        <f t="shared" si="13"/>
        <v>0.65400807964218732</v>
      </c>
      <c r="Q94">
        <f t="shared" si="11"/>
        <v>2.1363636363636362</v>
      </c>
      <c r="R94" s="7">
        <f t="shared" si="14"/>
        <v>0.20274250468907806</v>
      </c>
      <c r="S94" s="75">
        <f t="shared" si="15"/>
        <v>2.7070732160189399</v>
      </c>
    </row>
    <row r="95" spans="1:19" hidden="1" x14ac:dyDescent="0.25">
      <c r="A95">
        <v>70944</v>
      </c>
      <c r="B95">
        <v>41526</v>
      </c>
      <c r="C95" t="s">
        <v>260</v>
      </c>
      <c r="D95" t="s">
        <v>230</v>
      </c>
      <c r="E95" t="s">
        <v>64</v>
      </c>
      <c r="F95">
        <v>120</v>
      </c>
      <c r="G95" s="6">
        <v>-24391.19</v>
      </c>
      <c r="H95" s="6">
        <v>24391.19</v>
      </c>
      <c r="I95" s="6">
        <f t="shared" si="12"/>
        <v>44717.181666666664</v>
      </c>
      <c r="J95" t="s">
        <v>2125</v>
      </c>
      <c r="K95">
        <v>964</v>
      </c>
      <c r="L95" s="34">
        <f t="shared" si="9"/>
        <v>0.18257575757575759</v>
      </c>
      <c r="M95">
        <v>60</v>
      </c>
      <c r="N95">
        <f t="shared" si="10"/>
        <v>10.954545454545455</v>
      </c>
      <c r="O95" s="71">
        <v>0.02</v>
      </c>
      <c r="P95" s="72">
        <f t="shared" si="13"/>
        <v>8.1751009955273415E-2</v>
      </c>
      <c r="Q95">
        <f t="shared" si="11"/>
        <v>0.21909090909090911</v>
      </c>
      <c r="R95" s="7">
        <f t="shared" si="14"/>
        <v>2.5342813086134758E-2</v>
      </c>
      <c r="S95" s="75">
        <f t="shared" si="15"/>
        <v>0.27761899789811256</v>
      </c>
    </row>
    <row r="96" spans="1:19" hidden="1" x14ac:dyDescent="0.25">
      <c r="A96">
        <v>50703</v>
      </c>
      <c r="B96">
        <v>42065</v>
      </c>
      <c r="C96" t="s">
        <v>86</v>
      </c>
      <c r="D96" t="s">
        <v>76</v>
      </c>
      <c r="E96" t="s">
        <v>64</v>
      </c>
      <c r="F96">
        <v>120</v>
      </c>
      <c r="G96" s="6">
        <v>-20757.09</v>
      </c>
      <c r="H96" s="6">
        <v>20757.09</v>
      </c>
      <c r="I96" s="6">
        <f t="shared" si="12"/>
        <v>38054.665000000001</v>
      </c>
      <c r="J96" t="s">
        <v>2131</v>
      </c>
      <c r="K96">
        <v>115</v>
      </c>
      <c r="L96" s="34">
        <f t="shared" si="9"/>
        <v>2.1780303030303032E-2</v>
      </c>
      <c r="M96">
        <v>60</v>
      </c>
      <c r="N96">
        <f t="shared" si="10"/>
        <v>1.3068181818181819</v>
      </c>
      <c r="O96" s="73">
        <v>2.0899999999999998E-2</v>
      </c>
      <c r="P96" s="72">
        <f t="shared" si="13"/>
        <v>8.5429805403260714E-2</v>
      </c>
      <c r="Q96">
        <f t="shared" si="11"/>
        <v>2.73125E-2</v>
      </c>
      <c r="R96" s="7">
        <f t="shared" si="14"/>
        <v>2.648323967501082E-2</v>
      </c>
      <c r="S96" s="75">
        <f t="shared" si="15"/>
        <v>3.4608779120752775E-2</v>
      </c>
    </row>
    <row r="97" spans="1:20" hidden="1" x14ac:dyDescent="0.25">
      <c r="A97">
        <v>43212</v>
      </c>
      <c r="B97">
        <v>42811</v>
      </c>
      <c r="C97" t="s">
        <v>129</v>
      </c>
      <c r="D97" t="s">
        <v>237</v>
      </c>
      <c r="E97" t="s">
        <v>64</v>
      </c>
      <c r="F97">
        <v>120</v>
      </c>
      <c r="G97" s="6">
        <v>-24502.97</v>
      </c>
      <c r="H97" s="6">
        <v>24502.97</v>
      </c>
      <c r="I97" s="6">
        <f t="shared" si="12"/>
        <v>44922.111666666664</v>
      </c>
      <c r="J97" t="s">
        <v>2125</v>
      </c>
      <c r="K97">
        <v>59</v>
      </c>
      <c r="L97" s="34">
        <f t="shared" si="9"/>
        <v>1.1174242424242425E-2</v>
      </c>
      <c r="M97">
        <v>60</v>
      </c>
      <c r="N97">
        <f t="shared" si="10"/>
        <v>0.67045454545454553</v>
      </c>
      <c r="O97" s="71">
        <v>0.02</v>
      </c>
      <c r="P97" s="72">
        <f t="shared" si="13"/>
        <v>8.1751009955273415E-2</v>
      </c>
      <c r="Q97">
        <f t="shared" si="11"/>
        <v>1.340909090909091E-2</v>
      </c>
      <c r="R97" s="7">
        <f t="shared" si="14"/>
        <v>2.5342813086134758E-2</v>
      </c>
      <c r="S97" s="75">
        <f t="shared" si="15"/>
        <v>1.6991204228203986E-2</v>
      </c>
    </row>
    <row r="98" spans="1:20" hidden="1" x14ac:dyDescent="0.25">
      <c r="A98">
        <v>70658</v>
      </c>
      <c r="B98">
        <v>43086</v>
      </c>
      <c r="C98" t="s">
        <v>265</v>
      </c>
      <c r="D98" t="s">
        <v>266</v>
      </c>
      <c r="E98" t="s">
        <v>64</v>
      </c>
      <c r="F98">
        <v>120</v>
      </c>
      <c r="G98" s="6">
        <v>-24470.720000000001</v>
      </c>
      <c r="H98" s="6">
        <v>24470.720000000001</v>
      </c>
      <c r="I98" s="6">
        <f t="shared" si="12"/>
        <v>44862.986666666664</v>
      </c>
      <c r="J98" t="s">
        <v>2125</v>
      </c>
      <c r="K98">
        <v>750</v>
      </c>
      <c r="L98" s="34">
        <f t="shared" si="9"/>
        <v>0.14204545454545456</v>
      </c>
      <c r="M98">
        <v>60</v>
      </c>
      <c r="N98">
        <f t="shared" si="10"/>
        <v>8.5227272727272734</v>
      </c>
      <c r="O98" s="71">
        <v>0.02</v>
      </c>
      <c r="P98" s="72">
        <f t="shared" si="13"/>
        <v>8.1751009955273415E-2</v>
      </c>
      <c r="Q98">
        <f t="shared" si="11"/>
        <v>0.17045454545454547</v>
      </c>
      <c r="R98" s="7">
        <f t="shared" si="14"/>
        <v>2.5342813086134758E-2</v>
      </c>
      <c r="S98" s="75">
        <f t="shared" si="15"/>
        <v>0.21598988425683033</v>
      </c>
    </row>
    <row r="99" spans="1:20" hidden="1" x14ac:dyDescent="0.25">
      <c r="A99">
        <v>26860</v>
      </c>
      <c r="B99">
        <v>43093</v>
      </c>
      <c r="C99" t="s">
        <v>267</v>
      </c>
      <c r="D99" t="s">
        <v>265</v>
      </c>
      <c r="E99" t="s">
        <v>64</v>
      </c>
      <c r="F99">
        <v>120</v>
      </c>
      <c r="G99" s="6">
        <v>-24470.639999999999</v>
      </c>
      <c r="H99" s="6">
        <v>24470.639999999999</v>
      </c>
      <c r="I99" s="6">
        <f t="shared" si="12"/>
        <v>44862.84</v>
      </c>
      <c r="J99" t="s">
        <v>2125</v>
      </c>
      <c r="K99">
        <v>20</v>
      </c>
      <c r="L99" s="34">
        <f t="shared" si="9"/>
        <v>3.787878787878788E-3</v>
      </c>
      <c r="M99">
        <v>60</v>
      </c>
      <c r="N99">
        <f t="shared" si="10"/>
        <v>0.22727272727272729</v>
      </c>
      <c r="O99" s="71">
        <v>0.02</v>
      </c>
      <c r="P99" s="72">
        <f t="shared" si="13"/>
        <v>8.1751009955273415E-2</v>
      </c>
      <c r="Q99">
        <f t="shared" si="11"/>
        <v>4.5454545454545461E-3</v>
      </c>
      <c r="R99" s="7">
        <f t="shared" si="14"/>
        <v>2.5342813086134758E-2</v>
      </c>
      <c r="S99" s="75">
        <f t="shared" si="15"/>
        <v>5.759730246848809E-3</v>
      </c>
    </row>
    <row r="100" spans="1:20" hidden="1" x14ac:dyDescent="0.25">
      <c r="A100">
        <v>37513</v>
      </c>
      <c r="B100">
        <v>43202</v>
      </c>
      <c r="C100" t="s">
        <v>257</v>
      </c>
      <c r="D100" t="s">
        <v>267</v>
      </c>
      <c r="E100" t="s">
        <v>64</v>
      </c>
      <c r="F100">
        <v>120</v>
      </c>
      <c r="G100" s="6">
        <v>-24470.57</v>
      </c>
      <c r="H100" s="6">
        <v>24470.57</v>
      </c>
      <c r="I100" s="6">
        <f t="shared" si="12"/>
        <v>44862.711666666662</v>
      </c>
      <c r="J100" t="s">
        <v>2125</v>
      </c>
      <c r="K100">
        <v>37</v>
      </c>
      <c r="L100" s="34">
        <f t="shared" si="9"/>
        <v>7.0075757575757576E-3</v>
      </c>
      <c r="M100">
        <v>60</v>
      </c>
      <c r="N100">
        <f t="shared" si="10"/>
        <v>0.42045454545454547</v>
      </c>
      <c r="O100" s="71">
        <v>0.02</v>
      </c>
      <c r="P100" s="72">
        <f t="shared" si="13"/>
        <v>8.1751009955273415E-2</v>
      </c>
      <c r="Q100">
        <f t="shared" si="11"/>
        <v>8.4090909090909095E-3</v>
      </c>
      <c r="R100" s="7">
        <f t="shared" si="14"/>
        <v>2.5342813086134758E-2</v>
      </c>
      <c r="S100" s="75">
        <f t="shared" si="15"/>
        <v>1.0655500956670297E-2</v>
      </c>
    </row>
    <row r="101" spans="1:20" hidden="1" x14ac:dyDescent="0.25">
      <c r="A101">
        <v>22284</v>
      </c>
      <c r="B101">
        <v>43210</v>
      </c>
      <c r="C101" t="s">
        <v>266</v>
      </c>
      <c r="D101" t="s">
        <v>135</v>
      </c>
      <c r="E101" t="s">
        <v>64</v>
      </c>
      <c r="F101">
        <v>120</v>
      </c>
      <c r="G101" s="6">
        <v>-24471.06</v>
      </c>
      <c r="H101" s="6">
        <v>24471.06</v>
      </c>
      <c r="I101" s="6">
        <f t="shared" si="12"/>
        <v>44863.61</v>
      </c>
      <c r="J101" t="s">
        <v>2125</v>
      </c>
      <c r="K101">
        <v>15</v>
      </c>
      <c r="L101" s="34">
        <f t="shared" si="9"/>
        <v>2.840909090909091E-3</v>
      </c>
      <c r="M101">
        <v>60</v>
      </c>
      <c r="N101">
        <f t="shared" si="10"/>
        <v>0.17045454545454547</v>
      </c>
      <c r="O101" s="71">
        <v>0.02</v>
      </c>
      <c r="P101" s="72">
        <f t="shared" si="13"/>
        <v>8.1751009955273415E-2</v>
      </c>
      <c r="Q101">
        <f t="shared" si="11"/>
        <v>3.4090909090909094E-3</v>
      </c>
      <c r="R101" s="7">
        <f t="shared" si="14"/>
        <v>2.5342813086134758E-2</v>
      </c>
      <c r="S101" s="75">
        <f t="shared" si="15"/>
        <v>4.3197976851366065E-3</v>
      </c>
    </row>
    <row r="102" spans="1:20" hidden="1" x14ac:dyDescent="0.25">
      <c r="A102">
        <v>71113</v>
      </c>
      <c r="B102">
        <v>348420</v>
      </c>
      <c r="C102" t="s">
        <v>272</v>
      </c>
      <c r="D102" t="s">
        <v>240</v>
      </c>
      <c r="E102" t="s">
        <v>70</v>
      </c>
      <c r="F102">
        <v>110</v>
      </c>
      <c r="G102" s="6">
        <v>-24713.47</v>
      </c>
      <c r="H102" s="6">
        <v>24713.47</v>
      </c>
      <c r="I102" s="6">
        <f t="shared" si="12"/>
        <v>45308.028333333335</v>
      </c>
      <c r="J102" t="s">
        <v>2125</v>
      </c>
      <c r="K102" s="8">
        <v>1333</v>
      </c>
      <c r="L102" s="34">
        <f t="shared" si="9"/>
        <v>0.25246212121212119</v>
      </c>
      <c r="M102">
        <v>60</v>
      </c>
      <c r="N102">
        <f t="shared" si="10"/>
        <v>15.147727272727272</v>
      </c>
      <c r="O102" s="71">
        <v>0.02</v>
      </c>
      <c r="P102" s="72">
        <f t="shared" si="13"/>
        <v>8.1751009955273415E-2</v>
      </c>
      <c r="Q102">
        <f t="shared" si="11"/>
        <v>0.30295454545454542</v>
      </c>
      <c r="R102" s="7">
        <f t="shared" si="14"/>
        <v>2.5342813086134758E-2</v>
      </c>
      <c r="S102" s="75">
        <f t="shared" si="15"/>
        <v>0.38388602095247304</v>
      </c>
    </row>
    <row r="103" spans="1:20" hidden="1" x14ac:dyDescent="0.25">
      <c r="A103">
        <v>48599</v>
      </c>
      <c r="B103">
        <v>348421</v>
      </c>
      <c r="C103" t="s">
        <v>264</v>
      </c>
      <c r="D103" t="s">
        <v>272</v>
      </c>
      <c r="E103" t="s">
        <v>70</v>
      </c>
      <c r="F103">
        <v>120</v>
      </c>
      <c r="G103" s="6">
        <v>-24713.31</v>
      </c>
      <c r="H103" s="6">
        <v>24713.31</v>
      </c>
      <c r="I103" s="6">
        <f t="shared" si="12"/>
        <v>45307.735000000001</v>
      </c>
      <c r="J103" t="s">
        <v>2125</v>
      </c>
      <c r="K103">
        <v>97</v>
      </c>
      <c r="L103" s="34">
        <f t="shared" si="9"/>
        <v>1.8371212121212122E-2</v>
      </c>
      <c r="M103">
        <v>60</v>
      </c>
      <c r="N103">
        <f t="shared" si="10"/>
        <v>1.1022727272727273</v>
      </c>
      <c r="O103" s="71">
        <v>0.02</v>
      </c>
      <c r="P103" s="72">
        <f t="shared" si="13"/>
        <v>8.1751009955273415E-2</v>
      </c>
      <c r="Q103">
        <f t="shared" si="11"/>
        <v>2.2045454545454545E-2</v>
      </c>
      <c r="R103" s="7">
        <f t="shared" si="14"/>
        <v>2.5342813086134758E-2</v>
      </c>
      <c r="S103" s="75">
        <f t="shared" si="15"/>
        <v>2.7934691697216723E-2</v>
      </c>
    </row>
    <row r="104" spans="1:20" hidden="1" x14ac:dyDescent="0.25">
      <c r="A104">
        <v>67765</v>
      </c>
      <c r="B104">
        <v>4108</v>
      </c>
      <c r="C104" t="s">
        <v>1047</v>
      </c>
      <c r="D104" t="s">
        <v>2055</v>
      </c>
      <c r="E104" t="s">
        <v>64</v>
      </c>
      <c r="F104" s="6">
        <v>120</v>
      </c>
      <c r="G104" s="6">
        <v>-6292.2</v>
      </c>
      <c r="H104" s="6">
        <v>6292.2</v>
      </c>
      <c r="I104" s="6">
        <f t="shared" si="12"/>
        <v>11535.699999999999</v>
      </c>
      <c r="J104" t="s">
        <v>2126</v>
      </c>
      <c r="K104">
        <v>393</v>
      </c>
      <c r="L104" s="34">
        <f t="shared" si="9"/>
        <v>7.4431818181818182E-2</v>
      </c>
      <c r="M104">
        <v>48</v>
      </c>
      <c r="N104">
        <f t="shared" si="10"/>
        <v>3.5727272727272728</v>
      </c>
      <c r="O104" s="71">
        <v>0.24</v>
      </c>
      <c r="P104" s="72">
        <f t="shared" si="13"/>
        <v>0.98101211946328093</v>
      </c>
      <c r="Q104">
        <f t="shared" si="11"/>
        <v>0.85745454545454547</v>
      </c>
      <c r="R104" s="7">
        <f t="shared" si="14"/>
        <v>0.30411375703361709</v>
      </c>
      <c r="S104" s="75">
        <f t="shared" si="15"/>
        <v>1.0865155137655593</v>
      </c>
      <c r="T104" s="75">
        <f>SUM(S104:S142)</f>
        <v>35.04162284880347</v>
      </c>
    </row>
    <row r="105" spans="1:20" hidden="1" x14ac:dyDescent="0.25">
      <c r="A105">
        <v>63670</v>
      </c>
      <c r="B105">
        <v>6150</v>
      </c>
      <c r="C105" t="s">
        <v>864</v>
      </c>
      <c r="D105" t="s">
        <v>2028</v>
      </c>
      <c r="E105" t="s">
        <v>64</v>
      </c>
      <c r="F105" s="6">
        <v>76</v>
      </c>
      <c r="G105" s="6">
        <v>-6667.55</v>
      </c>
      <c r="H105" s="6">
        <v>6667.55</v>
      </c>
      <c r="I105" s="6">
        <f t="shared" si="12"/>
        <v>12223.841666666667</v>
      </c>
      <c r="J105" t="s">
        <v>2126</v>
      </c>
      <c r="K105">
        <v>261</v>
      </c>
      <c r="L105" s="34">
        <f t="shared" si="9"/>
        <v>4.9431818181818181E-2</v>
      </c>
      <c r="M105">
        <v>48</v>
      </c>
      <c r="N105">
        <f t="shared" si="10"/>
        <v>2.3727272727272726</v>
      </c>
      <c r="O105" s="71">
        <v>0.23</v>
      </c>
      <c r="P105" s="72">
        <f t="shared" si="13"/>
        <v>0.94013661448564423</v>
      </c>
      <c r="Q105">
        <f t="shared" si="11"/>
        <v>0.54572727272727273</v>
      </c>
      <c r="R105" s="7">
        <f t="shared" si="14"/>
        <v>0.29144235049054973</v>
      </c>
      <c r="S105" s="75">
        <f t="shared" si="15"/>
        <v>0.69151321343666794</v>
      </c>
    </row>
    <row r="106" spans="1:20" hidden="1" x14ac:dyDescent="0.25">
      <c r="A106">
        <v>15255</v>
      </c>
      <c r="B106">
        <v>6778</v>
      </c>
      <c r="C106" t="s">
        <v>46</v>
      </c>
      <c r="D106" t="s">
        <v>47</v>
      </c>
      <c r="E106" t="s">
        <v>27</v>
      </c>
      <c r="F106">
        <v>100</v>
      </c>
      <c r="G106" s="6">
        <v>-6515.95</v>
      </c>
      <c r="H106" s="6">
        <v>6515.95</v>
      </c>
      <c r="I106" s="6">
        <f t="shared" si="12"/>
        <v>11945.908333333333</v>
      </c>
      <c r="J106" t="s">
        <v>2130</v>
      </c>
      <c r="K106">
        <v>10</v>
      </c>
      <c r="L106" s="34">
        <f t="shared" si="9"/>
        <v>1.893939393939394E-3</v>
      </c>
      <c r="M106">
        <v>48</v>
      </c>
      <c r="N106">
        <f t="shared" si="10"/>
        <v>9.0909090909090912E-2</v>
      </c>
      <c r="O106" s="71">
        <v>0.04</v>
      </c>
      <c r="P106" s="72">
        <f t="shared" si="13"/>
        <v>0.16350201991054683</v>
      </c>
      <c r="Q106">
        <f t="shared" si="11"/>
        <v>3.6363636363636364E-3</v>
      </c>
      <c r="R106" s="7">
        <f t="shared" si="14"/>
        <v>5.0685626172269516E-2</v>
      </c>
      <c r="S106" s="75">
        <f t="shared" si="15"/>
        <v>4.6077841974790472E-3</v>
      </c>
    </row>
    <row r="107" spans="1:20" hidden="1" x14ac:dyDescent="0.25">
      <c r="A107">
        <v>38470</v>
      </c>
      <c r="B107">
        <v>7025</v>
      </c>
      <c r="C107" t="s">
        <v>1754</v>
      </c>
      <c r="D107" t="s">
        <v>1469</v>
      </c>
      <c r="E107" t="s">
        <v>64</v>
      </c>
      <c r="F107">
        <v>49</v>
      </c>
      <c r="G107" s="6">
        <v>-6294.69</v>
      </c>
      <c r="H107" s="6">
        <v>6294.69</v>
      </c>
      <c r="I107" s="6">
        <f t="shared" si="12"/>
        <v>11540.264999999999</v>
      </c>
      <c r="J107" t="s">
        <v>2126</v>
      </c>
      <c r="K107">
        <v>39</v>
      </c>
      <c r="L107" s="34">
        <f t="shared" ref="L107:L170" si="16">K107/5280</f>
        <v>7.3863636363636362E-3</v>
      </c>
      <c r="M107">
        <v>48</v>
      </c>
      <c r="N107">
        <f t="shared" ref="N107:N170" si="17">L107*M107</f>
        <v>0.35454545454545455</v>
      </c>
      <c r="O107" s="71">
        <v>0.24</v>
      </c>
      <c r="P107" s="72">
        <f t="shared" si="13"/>
        <v>0.98101211946328093</v>
      </c>
      <c r="Q107">
        <f t="shared" si="11"/>
        <v>8.5090909090909092E-2</v>
      </c>
      <c r="R107" s="7">
        <f t="shared" si="14"/>
        <v>0.30411375703361709</v>
      </c>
      <c r="S107" s="75">
        <f t="shared" si="15"/>
        <v>0.1078221502210097</v>
      </c>
    </row>
    <row r="108" spans="1:20" hidden="1" x14ac:dyDescent="0.25">
      <c r="A108">
        <v>69142</v>
      </c>
      <c r="B108">
        <v>8573</v>
      </c>
      <c r="C108" t="s">
        <v>2063</v>
      </c>
      <c r="D108" t="s">
        <v>2015</v>
      </c>
      <c r="E108" t="s">
        <v>64</v>
      </c>
      <c r="F108">
        <v>120</v>
      </c>
      <c r="G108" s="6">
        <v>-6292</v>
      </c>
      <c r="H108" s="6">
        <v>6292</v>
      </c>
      <c r="I108" s="6">
        <f t="shared" si="12"/>
        <v>11535.333333333332</v>
      </c>
      <c r="J108" t="s">
        <v>2126</v>
      </c>
      <c r="K108">
        <v>662</v>
      </c>
      <c r="L108" s="34">
        <f t="shared" si="16"/>
        <v>0.12537878787878787</v>
      </c>
      <c r="M108">
        <v>48</v>
      </c>
      <c r="N108">
        <f t="shared" si="17"/>
        <v>6.0181818181818176</v>
      </c>
      <c r="O108" s="71">
        <v>0.24</v>
      </c>
      <c r="P108" s="72">
        <f t="shared" si="13"/>
        <v>0.98101211946328093</v>
      </c>
      <c r="Q108">
        <f t="shared" si="11"/>
        <v>1.4443636363636361</v>
      </c>
      <c r="R108" s="7">
        <f t="shared" si="14"/>
        <v>0.30411375703361709</v>
      </c>
      <c r="S108" s="75">
        <f t="shared" si="15"/>
        <v>1.8302118832386773</v>
      </c>
    </row>
    <row r="109" spans="1:20" hidden="1" x14ac:dyDescent="0.25">
      <c r="A109">
        <v>70682</v>
      </c>
      <c r="B109">
        <v>8758</v>
      </c>
      <c r="C109" t="s">
        <v>1924</v>
      </c>
      <c r="D109" t="s">
        <v>2070</v>
      </c>
      <c r="E109" t="s">
        <v>94</v>
      </c>
      <c r="F109">
        <v>120</v>
      </c>
      <c r="G109" s="6">
        <v>7165.27</v>
      </c>
      <c r="H109" s="6">
        <v>7165.27</v>
      </c>
      <c r="I109" s="6">
        <f t="shared" si="12"/>
        <v>13136.328333333333</v>
      </c>
      <c r="J109" t="s">
        <v>2126</v>
      </c>
      <c r="K109">
        <v>783</v>
      </c>
      <c r="L109" s="34">
        <f t="shared" si="16"/>
        <v>0.14829545454545454</v>
      </c>
      <c r="M109">
        <v>48</v>
      </c>
      <c r="N109">
        <f t="shared" si="17"/>
        <v>7.1181818181818173</v>
      </c>
      <c r="O109" s="71">
        <v>0.21</v>
      </c>
      <c r="P109" s="72">
        <f t="shared" si="13"/>
        <v>0.85838560453037083</v>
      </c>
      <c r="Q109">
        <f t="shared" si="11"/>
        <v>1.4948181818181816</v>
      </c>
      <c r="R109" s="7">
        <f t="shared" si="14"/>
        <v>0.26609953740441494</v>
      </c>
      <c r="S109" s="75">
        <f t="shared" si="15"/>
        <v>1.8941448889786989</v>
      </c>
    </row>
    <row r="110" spans="1:20" hidden="1" x14ac:dyDescent="0.25">
      <c r="A110">
        <v>71091</v>
      </c>
      <c r="B110">
        <v>10328</v>
      </c>
      <c r="C110" t="s">
        <v>1663</v>
      </c>
      <c r="D110" t="s">
        <v>1349</v>
      </c>
      <c r="E110" t="s">
        <v>64</v>
      </c>
      <c r="F110">
        <v>120</v>
      </c>
      <c r="G110" s="6">
        <v>-7165.67</v>
      </c>
      <c r="H110" s="6">
        <v>7165.67</v>
      </c>
      <c r="I110" s="6">
        <f t="shared" si="12"/>
        <v>13137.061666666666</v>
      </c>
      <c r="J110" t="s">
        <v>2126</v>
      </c>
      <c r="K110" s="8">
        <v>1279</v>
      </c>
      <c r="L110" s="34">
        <f t="shared" si="16"/>
        <v>0.2422348484848485</v>
      </c>
      <c r="M110">
        <v>48</v>
      </c>
      <c r="N110">
        <f t="shared" si="17"/>
        <v>11.627272727272729</v>
      </c>
      <c r="O110" s="71">
        <v>0.21</v>
      </c>
      <c r="P110" s="72">
        <f t="shared" si="13"/>
        <v>0.85838560453037083</v>
      </c>
      <c r="Q110">
        <f t="shared" si="11"/>
        <v>2.441727272727273</v>
      </c>
      <c r="R110" s="7">
        <f t="shared" si="14"/>
        <v>0.26609953740441494</v>
      </c>
      <c r="S110" s="75">
        <f t="shared" si="15"/>
        <v>3.0940118940022434</v>
      </c>
    </row>
    <row r="111" spans="1:20" hidden="1" x14ac:dyDescent="0.25">
      <c r="A111">
        <v>5281</v>
      </c>
      <c r="B111">
        <v>10566</v>
      </c>
      <c r="C111" t="s">
        <v>954</v>
      </c>
      <c r="D111" t="s">
        <v>955</v>
      </c>
      <c r="E111" t="s">
        <v>64</v>
      </c>
      <c r="F111">
        <v>76</v>
      </c>
      <c r="G111" s="6">
        <v>6073.14</v>
      </c>
      <c r="H111" s="6">
        <v>6073.14</v>
      </c>
      <c r="I111" s="6">
        <f t="shared" si="12"/>
        <v>11134.09</v>
      </c>
      <c r="J111" t="s">
        <v>2126</v>
      </c>
      <c r="K111">
        <v>3</v>
      </c>
      <c r="L111" s="34">
        <f t="shared" si="16"/>
        <v>5.6818181818181815E-4</v>
      </c>
      <c r="M111">
        <v>48</v>
      </c>
      <c r="N111">
        <f t="shared" si="17"/>
        <v>2.7272727272727271E-2</v>
      </c>
      <c r="O111" s="71">
        <v>0.25</v>
      </c>
      <c r="P111" s="72">
        <f t="shared" si="13"/>
        <v>1.0218876244409176</v>
      </c>
      <c r="Q111">
        <f t="shared" si="11"/>
        <v>6.8181818181818179E-3</v>
      </c>
      <c r="R111" s="7">
        <f t="shared" si="14"/>
        <v>0.31678516357668446</v>
      </c>
      <c r="S111" s="75">
        <f t="shared" si="15"/>
        <v>8.6395953702732113E-3</v>
      </c>
    </row>
    <row r="112" spans="1:20" hidden="1" x14ac:dyDescent="0.25">
      <c r="A112">
        <v>43035</v>
      </c>
      <c r="B112">
        <v>11625</v>
      </c>
      <c r="C112" t="s">
        <v>1728</v>
      </c>
      <c r="D112" t="s">
        <v>955</v>
      </c>
      <c r="E112" t="s">
        <v>64</v>
      </c>
      <c r="F112" s="6">
        <v>76</v>
      </c>
      <c r="G112" s="6">
        <v>-6072.76</v>
      </c>
      <c r="H112" s="6">
        <v>6072.76</v>
      </c>
      <c r="I112" s="6">
        <f t="shared" si="12"/>
        <v>11133.393333333333</v>
      </c>
      <c r="J112" t="s">
        <v>2126</v>
      </c>
      <c r="K112">
        <v>58</v>
      </c>
      <c r="L112" s="34">
        <f t="shared" si="16"/>
        <v>1.0984848484848484E-2</v>
      </c>
      <c r="M112">
        <v>48</v>
      </c>
      <c r="N112">
        <f t="shared" si="17"/>
        <v>0.52727272727272723</v>
      </c>
      <c r="O112" s="71">
        <v>0.25</v>
      </c>
      <c r="P112" s="72">
        <f t="shared" si="13"/>
        <v>1.0218876244409176</v>
      </c>
      <c r="Q112">
        <f t="shared" si="11"/>
        <v>0.13181818181818181</v>
      </c>
      <c r="R112" s="7">
        <f t="shared" si="14"/>
        <v>0.31678516357668446</v>
      </c>
      <c r="S112" s="75">
        <f t="shared" si="15"/>
        <v>0.16703217715861543</v>
      </c>
    </row>
    <row r="113" spans="1:19" hidden="1" x14ac:dyDescent="0.25">
      <c r="A113">
        <v>19341</v>
      </c>
      <c r="B113">
        <v>12584</v>
      </c>
      <c r="C113" t="s">
        <v>1387</v>
      </c>
      <c r="D113" t="s">
        <v>1388</v>
      </c>
      <c r="E113" t="s">
        <v>64</v>
      </c>
      <c r="F113">
        <v>76</v>
      </c>
      <c r="G113" s="6">
        <v>6668.01</v>
      </c>
      <c r="H113" s="6">
        <v>6668.01</v>
      </c>
      <c r="I113" s="6">
        <f t="shared" si="12"/>
        <v>12224.684999999999</v>
      </c>
      <c r="J113" t="s">
        <v>2126</v>
      </c>
      <c r="K113">
        <v>14</v>
      </c>
      <c r="L113" s="34">
        <f t="shared" si="16"/>
        <v>2.6515151515151517E-3</v>
      </c>
      <c r="M113">
        <v>48</v>
      </c>
      <c r="N113">
        <f t="shared" si="17"/>
        <v>0.12727272727272729</v>
      </c>
      <c r="O113" s="71">
        <v>0.23</v>
      </c>
      <c r="P113" s="72">
        <f t="shared" si="13"/>
        <v>0.94013661448564423</v>
      </c>
      <c r="Q113">
        <f t="shared" si="11"/>
        <v>2.9272727272727277E-2</v>
      </c>
      <c r="R113" s="7">
        <f t="shared" si="14"/>
        <v>0.29144235049054973</v>
      </c>
      <c r="S113" s="75">
        <f t="shared" si="15"/>
        <v>3.7092662789706334E-2</v>
      </c>
    </row>
    <row r="114" spans="1:19" hidden="1" x14ac:dyDescent="0.25">
      <c r="A114">
        <v>70712</v>
      </c>
      <c r="B114">
        <v>18703</v>
      </c>
      <c r="C114" t="s">
        <v>1670</v>
      </c>
      <c r="D114" t="s">
        <v>1103</v>
      </c>
      <c r="E114" t="s">
        <v>64</v>
      </c>
      <c r="F114">
        <v>76</v>
      </c>
      <c r="G114" s="6">
        <v>-7080.59</v>
      </c>
      <c r="H114" s="6">
        <v>7080.59</v>
      </c>
      <c r="I114" s="6">
        <f t="shared" si="12"/>
        <v>12981.081666666667</v>
      </c>
      <c r="J114" t="s">
        <v>2126</v>
      </c>
      <c r="K114">
        <v>777</v>
      </c>
      <c r="L114" s="34">
        <f t="shared" si="16"/>
        <v>0.14715909090909091</v>
      </c>
      <c r="M114">
        <v>48</v>
      </c>
      <c r="N114">
        <f t="shared" si="17"/>
        <v>7.0636363636363635</v>
      </c>
      <c r="O114" s="71">
        <v>0.21</v>
      </c>
      <c r="P114" s="72">
        <f t="shared" si="13"/>
        <v>0.85838560453037083</v>
      </c>
      <c r="Q114">
        <f t="shared" si="11"/>
        <v>1.4833636363636362</v>
      </c>
      <c r="R114" s="7">
        <f t="shared" si="14"/>
        <v>0.26609953740441494</v>
      </c>
      <c r="S114" s="75">
        <f t="shared" si="15"/>
        <v>1.87963036875664</v>
      </c>
    </row>
    <row r="115" spans="1:19" hidden="1" x14ac:dyDescent="0.25">
      <c r="A115">
        <v>70531</v>
      </c>
      <c r="B115">
        <v>18778</v>
      </c>
      <c r="C115" t="s">
        <v>2070</v>
      </c>
      <c r="D115" t="s">
        <v>1480</v>
      </c>
      <c r="E115" t="s">
        <v>94</v>
      </c>
      <c r="F115">
        <v>120</v>
      </c>
      <c r="G115" s="6">
        <v>7165.19</v>
      </c>
      <c r="H115" s="6">
        <v>7165.19</v>
      </c>
      <c r="I115" s="6">
        <f t="shared" si="12"/>
        <v>13136.181666666665</v>
      </c>
      <c r="J115" t="s">
        <v>2126</v>
      </c>
      <c r="K115">
        <v>703</v>
      </c>
      <c r="L115" s="34">
        <f t="shared" si="16"/>
        <v>0.1331439393939394</v>
      </c>
      <c r="M115">
        <v>48</v>
      </c>
      <c r="N115">
        <f t="shared" si="17"/>
        <v>6.3909090909090907</v>
      </c>
      <c r="O115" s="71">
        <v>0.21</v>
      </c>
      <c r="P115" s="72">
        <f t="shared" si="13"/>
        <v>0.85838560453037083</v>
      </c>
      <c r="Q115">
        <f t="shared" si="11"/>
        <v>1.342090909090909</v>
      </c>
      <c r="R115" s="7">
        <f t="shared" si="14"/>
        <v>0.26609953740441494</v>
      </c>
      <c r="S115" s="75">
        <f t="shared" si="15"/>
        <v>1.700617952684579</v>
      </c>
    </row>
    <row r="116" spans="1:19" hidden="1" x14ac:dyDescent="0.25">
      <c r="A116">
        <v>27799</v>
      </c>
      <c r="B116">
        <v>19314</v>
      </c>
      <c r="C116" t="s">
        <v>923</v>
      </c>
      <c r="D116" t="s">
        <v>1578</v>
      </c>
      <c r="E116" t="s">
        <v>64</v>
      </c>
      <c r="F116" s="6">
        <v>76</v>
      </c>
      <c r="G116" s="6">
        <v>-6072.52</v>
      </c>
      <c r="H116" s="6">
        <v>6072.52</v>
      </c>
      <c r="I116" s="6">
        <f t="shared" si="12"/>
        <v>11132.953333333333</v>
      </c>
      <c r="J116" t="s">
        <v>2126</v>
      </c>
      <c r="K116">
        <v>21</v>
      </c>
      <c r="L116" s="34">
        <f t="shared" si="16"/>
        <v>3.9772727272727269E-3</v>
      </c>
      <c r="M116">
        <v>48</v>
      </c>
      <c r="N116">
        <f t="shared" si="17"/>
        <v>0.19090909090909089</v>
      </c>
      <c r="O116" s="71">
        <v>0.25</v>
      </c>
      <c r="P116" s="72">
        <f t="shared" si="13"/>
        <v>1.0218876244409176</v>
      </c>
      <c r="Q116">
        <f t="shared" si="11"/>
        <v>4.7727272727272722E-2</v>
      </c>
      <c r="R116" s="7">
        <f t="shared" si="14"/>
        <v>0.31678516357668446</v>
      </c>
      <c r="S116" s="75">
        <f t="shared" si="15"/>
        <v>6.0477167591912483E-2</v>
      </c>
    </row>
    <row r="117" spans="1:19" hidden="1" x14ac:dyDescent="0.25">
      <c r="A117">
        <v>17546</v>
      </c>
      <c r="B117">
        <v>21576</v>
      </c>
      <c r="C117" t="s">
        <v>1349</v>
      </c>
      <c r="D117" t="s">
        <v>964</v>
      </c>
      <c r="E117" t="s">
        <v>64</v>
      </c>
      <c r="F117">
        <v>120</v>
      </c>
      <c r="G117" s="6">
        <v>-7165.75</v>
      </c>
      <c r="H117" s="6">
        <v>7165.75</v>
      </c>
      <c r="I117" s="6">
        <f t="shared" si="12"/>
        <v>13137.208333333332</v>
      </c>
      <c r="J117" t="s">
        <v>2126</v>
      </c>
      <c r="K117">
        <v>12</v>
      </c>
      <c r="L117" s="34">
        <f t="shared" si="16"/>
        <v>2.2727272727272726E-3</v>
      </c>
      <c r="M117">
        <v>48</v>
      </c>
      <c r="N117">
        <f t="shared" si="17"/>
        <v>0.10909090909090909</v>
      </c>
      <c r="O117" s="71">
        <v>0.21</v>
      </c>
      <c r="P117" s="72">
        <f t="shared" si="13"/>
        <v>0.85838560453037083</v>
      </c>
      <c r="Q117">
        <f t="shared" si="11"/>
        <v>2.2909090909090907E-2</v>
      </c>
      <c r="R117" s="7">
        <f t="shared" si="14"/>
        <v>0.26609953740441494</v>
      </c>
      <c r="S117" s="75">
        <f t="shared" si="15"/>
        <v>2.9029040444117991E-2</v>
      </c>
    </row>
    <row r="118" spans="1:19" hidden="1" x14ac:dyDescent="0.25">
      <c r="A118">
        <v>33389</v>
      </c>
      <c r="B118">
        <v>21687</v>
      </c>
      <c r="C118" t="s">
        <v>964</v>
      </c>
      <c r="D118" t="s">
        <v>1670</v>
      </c>
      <c r="E118" t="s">
        <v>64</v>
      </c>
      <c r="F118">
        <v>120</v>
      </c>
      <c r="G118" s="6">
        <v>-7080.51</v>
      </c>
      <c r="H118" s="6">
        <v>7080.51</v>
      </c>
      <c r="I118" s="6">
        <f t="shared" si="12"/>
        <v>12980.934999999999</v>
      </c>
      <c r="J118" t="s">
        <v>2126</v>
      </c>
      <c r="K118">
        <v>29</v>
      </c>
      <c r="L118" s="34">
        <f t="shared" si="16"/>
        <v>5.4924242424242422E-3</v>
      </c>
      <c r="M118">
        <v>48</v>
      </c>
      <c r="N118">
        <f t="shared" si="17"/>
        <v>0.26363636363636361</v>
      </c>
      <c r="O118" s="71">
        <v>0.21</v>
      </c>
      <c r="P118" s="72">
        <f t="shared" si="13"/>
        <v>0.85838560453037083</v>
      </c>
      <c r="Q118">
        <f t="shared" si="11"/>
        <v>5.5363636363636358E-2</v>
      </c>
      <c r="R118" s="7">
        <f t="shared" si="14"/>
        <v>0.26609953740441494</v>
      </c>
      <c r="S118" s="75">
        <f t="shared" si="15"/>
        <v>7.0153514406618475E-2</v>
      </c>
    </row>
    <row r="119" spans="1:19" hidden="1" x14ac:dyDescent="0.25">
      <c r="A119">
        <v>21621</v>
      </c>
      <c r="B119">
        <v>22387</v>
      </c>
      <c r="C119" t="s">
        <v>1282</v>
      </c>
      <c r="D119" t="s">
        <v>1055</v>
      </c>
      <c r="E119" t="s">
        <v>64</v>
      </c>
      <c r="F119" s="6">
        <v>120</v>
      </c>
      <c r="G119" s="6">
        <v>-3463.44</v>
      </c>
      <c r="H119" s="6">
        <v>3463.44</v>
      </c>
      <c r="I119" s="6">
        <f t="shared" si="12"/>
        <v>6349.6399999999994</v>
      </c>
      <c r="J119" t="s">
        <v>2126</v>
      </c>
      <c r="K119">
        <v>15</v>
      </c>
      <c r="L119" s="34">
        <f t="shared" si="16"/>
        <v>2.840909090909091E-3</v>
      </c>
      <c r="M119">
        <v>48</v>
      </c>
      <c r="N119">
        <f t="shared" si="17"/>
        <v>0.13636363636363635</v>
      </c>
      <c r="O119" s="71">
        <v>0.16</v>
      </c>
      <c r="P119" s="72">
        <f t="shared" si="13"/>
        <v>0.65400807964218732</v>
      </c>
      <c r="Q119">
        <f t="shared" si="11"/>
        <v>2.1818181818181816E-2</v>
      </c>
      <c r="R119" s="7">
        <f t="shared" si="14"/>
        <v>0.20274250468907806</v>
      </c>
      <c r="S119" s="75">
        <f t="shared" si="15"/>
        <v>2.764670518487428E-2</v>
      </c>
    </row>
    <row r="120" spans="1:19" hidden="1" x14ac:dyDescent="0.25">
      <c r="A120">
        <v>27755</v>
      </c>
      <c r="B120">
        <v>22819</v>
      </c>
      <c r="C120" t="s">
        <v>1103</v>
      </c>
      <c r="D120" t="s">
        <v>1102</v>
      </c>
      <c r="E120" t="s">
        <v>64</v>
      </c>
      <c r="F120" s="6">
        <v>76</v>
      </c>
      <c r="G120" s="6">
        <v>-7080.03</v>
      </c>
      <c r="H120" s="6">
        <v>7080.03</v>
      </c>
      <c r="I120" s="6">
        <f t="shared" si="12"/>
        <v>12980.054999999998</v>
      </c>
      <c r="J120" t="s">
        <v>2126</v>
      </c>
      <c r="K120">
        <v>21</v>
      </c>
      <c r="L120" s="34">
        <f t="shared" si="16"/>
        <v>3.9772727272727269E-3</v>
      </c>
      <c r="M120">
        <v>48</v>
      </c>
      <c r="N120">
        <f t="shared" si="17"/>
        <v>0.19090909090909089</v>
      </c>
      <c r="O120" s="71">
        <v>0.21</v>
      </c>
      <c r="P120" s="72">
        <f t="shared" si="13"/>
        <v>0.85838560453037083</v>
      </c>
      <c r="Q120">
        <f t="shared" si="11"/>
        <v>4.0090909090909087E-2</v>
      </c>
      <c r="R120" s="7">
        <f t="shared" si="14"/>
        <v>0.26609953740441494</v>
      </c>
      <c r="S120" s="75">
        <f t="shared" si="15"/>
        <v>5.0800820777206483E-2</v>
      </c>
    </row>
    <row r="121" spans="1:19" hidden="1" x14ac:dyDescent="0.25">
      <c r="A121">
        <v>71137</v>
      </c>
      <c r="B121">
        <v>22820</v>
      </c>
      <c r="C121" t="s">
        <v>1108</v>
      </c>
      <c r="D121" t="s">
        <v>954</v>
      </c>
      <c r="E121" t="s">
        <v>64</v>
      </c>
      <c r="F121">
        <v>76</v>
      </c>
      <c r="G121" s="6">
        <v>6073.3</v>
      </c>
      <c r="H121" s="6">
        <v>6073.3</v>
      </c>
      <c r="I121" s="6">
        <f t="shared" si="12"/>
        <v>11134.383333333333</v>
      </c>
      <c r="J121" t="s">
        <v>2126</v>
      </c>
      <c r="K121" s="8">
        <v>1433</v>
      </c>
      <c r="L121" s="34">
        <f t="shared" si="16"/>
        <v>0.27140151515151517</v>
      </c>
      <c r="M121">
        <v>48</v>
      </c>
      <c r="N121">
        <f t="shared" si="17"/>
        <v>13.027272727272727</v>
      </c>
      <c r="O121" s="71">
        <v>0.25</v>
      </c>
      <c r="P121" s="72">
        <f t="shared" si="13"/>
        <v>1.0218876244409176</v>
      </c>
      <c r="Q121">
        <f t="shared" si="11"/>
        <v>3.2568181818181818</v>
      </c>
      <c r="R121" s="7">
        <f t="shared" si="14"/>
        <v>0.31678516357668446</v>
      </c>
      <c r="S121" s="75">
        <f t="shared" si="15"/>
        <v>4.1268467218671709</v>
      </c>
    </row>
    <row r="122" spans="1:19" hidden="1" x14ac:dyDescent="0.25">
      <c r="A122">
        <v>67799</v>
      </c>
      <c r="B122">
        <v>23597</v>
      </c>
      <c r="C122" t="s">
        <v>1048</v>
      </c>
      <c r="D122" t="s">
        <v>1259</v>
      </c>
      <c r="E122" t="s">
        <v>64</v>
      </c>
      <c r="F122" s="6">
        <v>70</v>
      </c>
      <c r="G122" s="6">
        <v>-6329.43</v>
      </c>
      <c r="H122" s="6">
        <v>6329.43</v>
      </c>
      <c r="I122" s="6">
        <f t="shared" si="12"/>
        <v>11603.955</v>
      </c>
      <c r="J122" t="s">
        <v>2126</v>
      </c>
      <c r="K122">
        <v>410</v>
      </c>
      <c r="L122" s="34">
        <f t="shared" si="16"/>
        <v>7.7651515151515152E-2</v>
      </c>
      <c r="M122">
        <v>48</v>
      </c>
      <c r="N122">
        <f t="shared" si="17"/>
        <v>3.7272727272727275</v>
      </c>
      <c r="O122" s="71">
        <v>0.24</v>
      </c>
      <c r="P122" s="72">
        <f t="shared" si="13"/>
        <v>0.98101211946328093</v>
      </c>
      <c r="Q122">
        <f t="shared" si="11"/>
        <v>0.89454545454545453</v>
      </c>
      <c r="R122" s="7">
        <f t="shared" si="14"/>
        <v>0.30411375703361709</v>
      </c>
      <c r="S122" s="75">
        <f t="shared" si="15"/>
        <v>1.1335149125798456</v>
      </c>
    </row>
    <row r="123" spans="1:19" hidden="1" x14ac:dyDescent="0.25">
      <c r="A123">
        <v>38818</v>
      </c>
      <c r="B123">
        <v>23746</v>
      </c>
      <c r="C123" t="s">
        <v>1758</v>
      </c>
      <c r="D123" t="s">
        <v>1754</v>
      </c>
      <c r="E123" t="s">
        <v>64</v>
      </c>
      <c r="F123">
        <v>120</v>
      </c>
      <c r="G123" s="6">
        <v>-6294.61</v>
      </c>
      <c r="H123" s="6">
        <v>6294.61</v>
      </c>
      <c r="I123" s="6">
        <f t="shared" si="12"/>
        <v>11540.118333333332</v>
      </c>
      <c r="J123" t="s">
        <v>2126</v>
      </c>
      <c r="K123">
        <v>40</v>
      </c>
      <c r="L123" s="34">
        <f t="shared" si="16"/>
        <v>7.575757575757576E-3</v>
      </c>
      <c r="M123">
        <v>48</v>
      </c>
      <c r="N123">
        <f t="shared" si="17"/>
        <v>0.36363636363636365</v>
      </c>
      <c r="O123" s="71">
        <v>0.24</v>
      </c>
      <c r="P123" s="72">
        <f t="shared" si="13"/>
        <v>0.98101211946328093</v>
      </c>
      <c r="Q123">
        <f t="shared" si="11"/>
        <v>8.7272727272727266E-2</v>
      </c>
      <c r="R123" s="7">
        <f t="shared" si="14"/>
        <v>0.30411375703361709</v>
      </c>
      <c r="S123" s="75">
        <f t="shared" si="15"/>
        <v>0.11058682073949713</v>
      </c>
    </row>
    <row r="124" spans="1:19" hidden="1" x14ac:dyDescent="0.25">
      <c r="A124">
        <v>14695</v>
      </c>
      <c r="B124">
        <v>26319</v>
      </c>
      <c r="C124" t="s">
        <v>1265</v>
      </c>
      <c r="D124" t="s">
        <v>1266</v>
      </c>
      <c r="E124" t="s">
        <v>94</v>
      </c>
      <c r="F124">
        <v>120</v>
      </c>
      <c r="G124" s="6">
        <v>7165.51</v>
      </c>
      <c r="H124" s="6">
        <v>7165.51</v>
      </c>
      <c r="I124" s="6">
        <f t="shared" si="12"/>
        <v>13136.768333333333</v>
      </c>
      <c r="J124" t="s">
        <v>2126</v>
      </c>
      <c r="K124">
        <v>10</v>
      </c>
      <c r="L124" s="34">
        <f t="shared" si="16"/>
        <v>1.893939393939394E-3</v>
      </c>
      <c r="M124">
        <v>48</v>
      </c>
      <c r="N124">
        <f t="shared" si="17"/>
        <v>9.0909090909090912E-2</v>
      </c>
      <c r="O124" s="71">
        <v>0.21</v>
      </c>
      <c r="P124" s="72">
        <f t="shared" si="13"/>
        <v>0.85838560453037083</v>
      </c>
      <c r="Q124">
        <f t="shared" si="11"/>
        <v>1.9090909090909092E-2</v>
      </c>
      <c r="R124" s="7">
        <f t="shared" si="14"/>
        <v>0.26609953740441494</v>
      </c>
      <c r="S124" s="75">
        <f t="shared" si="15"/>
        <v>2.4190867036764995E-2</v>
      </c>
    </row>
    <row r="125" spans="1:19" hidden="1" x14ac:dyDescent="0.25">
      <c r="A125">
        <v>71134</v>
      </c>
      <c r="B125">
        <v>27274</v>
      </c>
      <c r="C125" t="s">
        <v>1108</v>
      </c>
      <c r="D125" t="s">
        <v>1048</v>
      </c>
      <c r="E125" t="s">
        <v>64</v>
      </c>
      <c r="F125">
        <v>120</v>
      </c>
      <c r="G125" s="6">
        <v>-6223.57</v>
      </c>
      <c r="H125" s="6">
        <v>6223.57</v>
      </c>
      <c r="I125" s="6">
        <f t="shared" si="12"/>
        <v>11409.878333333332</v>
      </c>
      <c r="J125" t="s">
        <v>2126</v>
      </c>
      <c r="K125" s="8">
        <v>1411</v>
      </c>
      <c r="L125" s="34">
        <f t="shared" si="16"/>
        <v>0.26723484848484846</v>
      </c>
      <c r="M125">
        <v>48</v>
      </c>
      <c r="N125">
        <f t="shared" si="17"/>
        <v>12.827272727272726</v>
      </c>
      <c r="O125" s="71">
        <v>0.24</v>
      </c>
      <c r="P125" s="72">
        <f t="shared" si="13"/>
        <v>0.98101211946328093</v>
      </c>
      <c r="Q125">
        <f t="shared" si="11"/>
        <v>3.0785454545454543</v>
      </c>
      <c r="R125" s="7">
        <f t="shared" si="14"/>
        <v>0.30411375703361709</v>
      </c>
      <c r="S125" s="75">
        <f t="shared" si="15"/>
        <v>3.9009501015857606</v>
      </c>
    </row>
    <row r="126" spans="1:19" hidden="1" x14ac:dyDescent="0.25">
      <c r="A126">
        <v>15291</v>
      </c>
      <c r="B126">
        <v>27801</v>
      </c>
      <c r="C126" t="s">
        <v>1281</v>
      </c>
      <c r="D126" t="s">
        <v>1282</v>
      </c>
      <c r="E126" t="s">
        <v>64</v>
      </c>
      <c r="F126">
        <v>120</v>
      </c>
      <c r="G126" s="6">
        <v>-3463.36</v>
      </c>
      <c r="H126" s="6">
        <v>3463.36</v>
      </c>
      <c r="I126" s="6">
        <f t="shared" si="12"/>
        <v>6349.4933333333329</v>
      </c>
      <c r="J126" t="s">
        <v>2126</v>
      </c>
      <c r="K126">
        <v>10</v>
      </c>
      <c r="L126" s="34">
        <f t="shared" si="16"/>
        <v>1.893939393939394E-3</v>
      </c>
      <c r="M126">
        <v>48</v>
      </c>
      <c r="N126">
        <f t="shared" si="17"/>
        <v>9.0909090909090912E-2</v>
      </c>
      <c r="O126" s="71">
        <v>0.16</v>
      </c>
      <c r="P126" s="72">
        <f t="shared" si="13"/>
        <v>0.65400807964218732</v>
      </c>
      <c r="Q126">
        <f t="shared" si="11"/>
        <v>1.4545454545454545E-2</v>
      </c>
      <c r="R126" s="7">
        <f t="shared" si="14"/>
        <v>0.20274250468907806</v>
      </c>
      <c r="S126" s="75">
        <f t="shared" si="15"/>
        <v>1.8431136789916189E-2</v>
      </c>
    </row>
    <row r="127" spans="1:19" hidden="1" x14ac:dyDescent="0.25">
      <c r="A127">
        <v>71106</v>
      </c>
      <c r="B127">
        <v>28269</v>
      </c>
      <c r="C127" t="s">
        <v>1102</v>
      </c>
      <c r="D127" t="s">
        <v>864</v>
      </c>
      <c r="E127" t="s">
        <v>64</v>
      </c>
      <c r="F127">
        <v>76</v>
      </c>
      <c r="G127" s="6">
        <v>-7080.27</v>
      </c>
      <c r="H127" s="6">
        <v>7080.27</v>
      </c>
      <c r="I127" s="6">
        <f t="shared" si="12"/>
        <v>12980.495000000001</v>
      </c>
      <c r="J127" t="s">
        <v>2126</v>
      </c>
      <c r="K127" s="8">
        <v>1282</v>
      </c>
      <c r="L127" s="34">
        <f t="shared" si="16"/>
        <v>0.2428030303030303</v>
      </c>
      <c r="M127">
        <v>48</v>
      </c>
      <c r="N127">
        <f t="shared" si="17"/>
        <v>11.654545454545454</v>
      </c>
      <c r="O127" s="71">
        <v>0.21</v>
      </c>
      <c r="P127" s="72">
        <f t="shared" si="13"/>
        <v>0.85838560453037083</v>
      </c>
      <c r="Q127">
        <f t="shared" si="11"/>
        <v>2.4474545454545451</v>
      </c>
      <c r="R127" s="7">
        <f t="shared" si="14"/>
        <v>0.26609953740441494</v>
      </c>
      <c r="S127" s="75">
        <f t="shared" si="15"/>
        <v>3.1012691541132722</v>
      </c>
    </row>
    <row r="128" spans="1:19" hidden="1" x14ac:dyDescent="0.25">
      <c r="A128">
        <v>68540</v>
      </c>
      <c r="B128">
        <v>29196</v>
      </c>
      <c r="C128" t="s">
        <v>2055</v>
      </c>
      <c r="D128" t="s">
        <v>1758</v>
      </c>
      <c r="E128" t="s">
        <v>64</v>
      </c>
      <c r="F128">
        <v>120</v>
      </c>
      <c r="G128" s="6">
        <v>-6292.55</v>
      </c>
      <c r="H128" s="6">
        <v>6292.55</v>
      </c>
      <c r="I128" s="6">
        <f t="shared" si="12"/>
        <v>11536.341666666667</v>
      </c>
      <c r="J128" t="s">
        <v>2126</v>
      </c>
      <c r="K128">
        <v>434</v>
      </c>
      <c r="L128" s="34">
        <f t="shared" si="16"/>
        <v>8.2196969696969699E-2</v>
      </c>
      <c r="M128">
        <v>48</v>
      </c>
      <c r="N128">
        <f t="shared" si="17"/>
        <v>3.9454545454545453</v>
      </c>
      <c r="O128" s="71">
        <v>0.24</v>
      </c>
      <c r="P128" s="72">
        <f t="shared" si="13"/>
        <v>0.98101211946328093</v>
      </c>
      <c r="Q128">
        <f t="shared" si="11"/>
        <v>0.94690909090909081</v>
      </c>
      <c r="R128" s="7">
        <f t="shared" si="14"/>
        <v>0.30411375703361709</v>
      </c>
      <c r="S128" s="75">
        <f t="shared" si="15"/>
        <v>1.1998670050235438</v>
      </c>
    </row>
    <row r="129" spans="1:20" hidden="1" x14ac:dyDescent="0.25">
      <c r="A129">
        <v>22419</v>
      </c>
      <c r="B129">
        <v>31445</v>
      </c>
      <c r="C129" t="s">
        <v>1469</v>
      </c>
      <c r="D129" t="s">
        <v>1281</v>
      </c>
      <c r="E129" t="s">
        <v>64</v>
      </c>
      <c r="F129">
        <v>98</v>
      </c>
      <c r="G129" s="6">
        <v>-3463.28</v>
      </c>
      <c r="H129" s="6">
        <v>3463.28</v>
      </c>
      <c r="I129" s="6">
        <f t="shared" si="12"/>
        <v>6349.3466666666664</v>
      </c>
      <c r="J129" t="s">
        <v>2126</v>
      </c>
      <c r="K129">
        <v>16</v>
      </c>
      <c r="L129" s="34">
        <f t="shared" si="16"/>
        <v>3.0303030303030303E-3</v>
      </c>
      <c r="M129">
        <v>48</v>
      </c>
      <c r="N129">
        <f t="shared" si="17"/>
        <v>0.14545454545454545</v>
      </c>
      <c r="O129" s="71">
        <v>0.16</v>
      </c>
      <c r="P129" s="72">
        <f t="shared" si="13"/>
        <v>0.65400807964218732</v>
      </c>
      <c r="Q129">
        <f t="shared" si="11"/>
        <v>2.3272727272727271E-2</v>
      </c>
      <c r="R129" s="7">
        <f t="shared" si="14"/>
        <v>0.20274250468907806</v>
      </c>
      <c r="S129" s="75">
        <f t="shared" si="15"/>
        <v>2.94898188638659E-2</v>
      </c>
    </row>
    <row r="130" spans="1:20" hidden="1" x14ac:dyDescent="0.25">
      <c r="A130">
        <v>45276</v>
      </c>
      <c r="B130">
        <v>33803</v>
      </c>
      <c r="C130" t="s">
        <v>1387</v>
      </c>
      <c r="D130" t="s">
        <v>923</v>
      </c>
      <c r="E130" t="s">
        <v>64</v>
      </c>
      <c r="F130" s="6">
        <v>76</v>
      </c>
      <c r="G130" s="6">
        <v>-6668.27</v>
      </c>
      <c r="H130" s="6">
        <v>6668.27</v>
      </c>
      <c r="I130" s="6">
        <f t="shared" si="12"/>
        <v>12225.161666666667</v>
      </c>
      <c r="J130" t="s">
        <v>2126</v>
      </c>
      <c r="K130">
        <v>73</v>
      </c>
      <c r="L130" s="34">
        <f t="shared" si="16"/>
        <v>1.3825757575757576E-2</v>
      </c>
      <c r="M130">
        <v>48</v>
      </c>
      <c r="N130">
        <f t="shared" si="17"/>
        <v>0.66363636363636369</v>
      </c>
      <c r="O130" s="71">
        <v>0.23</v>
      </c>
      <c r="P130" s="72">
        <f t="shared" si="13"/>
        <v>0.94013661448564423</v>
      </c>
      <c r="Q130">
        <f t="shared" ref="Q130:Q193" si="18">N130*O130</f>
        <v>0.15263636363636365</v>
      </c>
      <c r="R130" s="7">
        <f t="shared" si="14"/>
        <v>0.29144235049054973</v>
      </c>
      <c r="S130" s="75">
        <f t="shared" si="15"/>
        <v>0.19341174168918301</v>
      </c>
    </row>
    <row r="131" spans="1:20" hidden="1" x14ac:dyDescent="0.25">
      <c r="A131">
        <v>62193</v>
      </c>
      <c r="B131">
        <v>34493</v>
      </c>
      <c r="C131" t="s">
        <v>2015</v>
      </c>
      <c r="D131" t="s">
        <v>2016</v>
      </c>
      <c r="E131" t="s">
        <v>64</v>
      </c>
      <c r="F131">
        <v>120</v>
      </c>
      <c r="G131" s="6">
        <v>-6292.08</v>
      </c>
      <c r="H131" s="6">
        <v>6292.08</v>
      </c>
      <c r="I131" s="6">
        <f t="shared" ref="I131:I194" si="19">H131*(110/60)</f>
        <v>11535.48</v>
      </c>
      <c r="J131" t="s">
        <v>2126</v>
      </c>
      <c r="K131">
        <v>244</v>
      </c>
      <c r="L131" s="34">
        <f t="shared" si="16"/>
        <v>4.6212121212121211E-2</v>
      </c>
      <c r="M131">
        <v>48</v>
      </c>
      <c r="N131">
        <f t="shared" si="17"/>
        <v>2.2181818181818183</v>
      </c>
      <c r="O131" s="71">
        <v>0.24</v>
      </c>
      <c r="P131" s="72">
        <f t="shared" ref="P131:P194" si="20">O131*(4532.93/1108.96)</f>
        <v>0.98101211946328093</v>
      </c>
      <c r="Q131">
        <f t="shared" si="18"/>
        <v>0.53236363636363637</v>
      </c>
      <c r="R131" s="7">
        <f t="shared" ref="R131:R194" si="21">P131*0.31</f>
        <v>0.30411375703361709</v>
      </c>
      <c r="S131" s="75">
        <f t="shared" ref="S131:S194" si="22">N131*R131</f>
        <v>0.67457960651093252</v>
      </c>
    </row>
    <row r="132" spans="1:20" hidden="1" x14ac:dyDescent="0.25">
      <c r="A132">
        <v>69101</v>
      </c>
      <c r="B132">
        <v>35345</v>
      </c>
      <c r="C132" t="s">
        <v>1077</v>
      </c>
      <c r="D132" t="s">
        <v>2063</v>
      </c>
      <c r="E132" t="s">
        <v>64</v>
      </c>
      <c r="F132" s="6">
        <v>116</v>
      </c>
      <c r="G132" s="6">
        <v>-6291.9</v>
      </c>
      <c r="H132" s="6">
        <v>6291.9</v>
      </c>
      <c r="I132" s="6">
        <f t="shared" si="19"/>
        <v>11535.15</v>
      </c>
      <c r="J132" t="s">
        <v>2126</v>
      </c>
      <c r="K132">
        <v>474</v>
      </c>
      <c r="L132" s="34">
        <f t="shared" si="16"/>
        <v>8.9772727272727268E-2</v>
      </c>
      <c r="M132">
        <v>48</v>
      </c>
      <c r="N132">
        <f t="shared" si="17"/>
        <v>4.3090909090909086</v>
      </c>
      <c r="O132" s="71">
        <v>0.24</v>
      </c>
      <c r="P132" s="72">
        <f t="shared" si="20"/>
        <v>0.98101211946328093</v>
      </c>
      <c r="Q132">
        <f t="shared" si="18"/>
        <v>1.0341818181818181</v>
      </c>
      <c r="R132" s="7">
        <f t="shared" si="21"/>
        <v>0.30411375703361709</v>
      </c>
      <c r="S132" s="75">
        <f t="shared" si="22"/>
        <v>1.3104538257630407</v>
      </c>
    </row>
    <row r="133" spans="1:20" hidden="1" x14ac:dyDescent="0.25">
      <c r="A133">
        <v>45851</v>
      </c>
      <c r="B133">
        <v>35903</v>
      </c>
      <c r="C133" t="s">
        <v>1578</v>
      </c>
      <c r="D133" t="s">
        <v>1728</v>
      </c>
      <c r="E133" t="s">
        <v>64</v>
      </c>
      <c r="F133" s="6">
        <v>76</v>
      </c>
      <c r="G133" s="6">
        <v>-6072.6</v>
      </c>
      <c r="H133" s="6">
        <v>6072.6</v>
      </c>
      <c r="I133" s="6">
        <f t="shared" si="19"/>
        <v>11133.1</v>
      </c>
      <c r="J133" t="s">
        <v>2126</v>
      </c>
      <c r="K133">
        <v>80</v>
      </c>
      <c r="L133" s="34">
        <f t="shared" si="16"/>
        <v>1.5151515151515152E-2</v>
      </c>
      <c r="M133">
        <v>48</v>
      </c>
      <c r="N133">
        <f t="shared" si="17"/>
        <v>0.72727272727272729</v>
      </c>
      <c r="O133" s="71">
        <v>0.25</v>
      </c>
      <c r="P133" s="72">
        <f t="shared" si="20"/>
        <v>1.0218876244409176</v>
      </c>
      <c r="Q133">
        <f t="shared" si="18"/>
        <v>0.18181818181818182</v>
      </c>
      <c r="R133" s="7">
        <f t="shared" si="21"/>
        <v>0.31678516357668446</v>
      </c>
      <c r="S133" s="75">
        <f t="shared" si="22"/>
        <v>0.23038920987395234</v>
      </c>
    </row>
    <row r="134" spans="1:20" hidden="1" x14ac:dyDescent="0.25">
      <c r="A134">
        <v>14524</v>
      </c>
      <c r="B134">
        <v>36263</v>
      </c>
      <c r="C134" t="s">
        <v>1259</v>
      </c>
      <c r="D134" t="s">
        <v>1077</v>
      </c>
      <c r="E134" t="s">
        <v>64</v>
      </c>
      <c r="F134">
        <v>70</v>
      </c>
      <c r="G134" s="6">
        <v>-6329.51</v>
      </c>
      <c r="H134" s="6">
        <v>6329.51</v>
      </c>
      <c r="I134" s="6">
        <f t="shared" si="19"/>
        <v>11604.101666666667</v>
      </c>
      <c r="J134" t="s">
        <v>2126</v>
      </c>
      <c r="K134">
        <v>10</v>
      </c>
      <c r="L134" s="34">
        <f t="shared" si="16"/>
        <v>1.893939393939394E-3</v>
      </c>
      <c r="M134">
        <v>48</v>
      </c>
      <c r="N134">
        <f t="shared" si="17"/>
        <v>9.0909090909090912E-2</v>
      </c>
      <c r="O134" s="71">
        <v>0.24</v>
      </c>
      <c r="P134" s="72">
        <f t="shared" si="20"/>
        <v>0.98101211946328093</v>
      </c>
      <c r="Q134">
        <f t="shared" si="18"/>
        <v>2.1818181818181816E-2</v>
      </c>
      <c r="R134" s="7">
        <f t="shared" si="21"/>
        <v>0.30411375703361709</v>
      </c>
      <c r="S134" s="75">
        <f t="shared" si="22"/>
        <v>2.7646705184874283E-2</v>
      </c>
    </row>
    <row r="135" spans="1:20" hidden="1" x14ac:dyDescent="0.25">
      <c r="A135">
        <v>14282</v>
      </c>
      <c r="B135">
        <v>38351</v>
      </c>
      <c r="C135" t="s">
        <v>87</v>
      </c>
      <c r="D135" t="s">
        <v>63</v>
      </c>
      <c r="E135" t="s">
        <v>27</v>
      </c>
      <c r="F135">
        <v>120</v>
      </c>
      <c r="G135" s="6">
        <v>-6516.19</v>
      </c>
      <c r="H135" s="6">
        <v>6516.19</v>
      </c>
      <c r="I135" s="6">
        <f t="shared" si="19"/>
        <v>11946.348333333332</v>
      </c>
      <c r="J135" t="s">
        <v>2130</v>
      </c>
      <c r="K135">
        <v>9</v>
      </c>
      <c r="L135" s="34">
        <f t="shared" si="16"/>
        <v>1.7045454545454545E-3</v>
      </c>
      <c r="M135">
        <v>48</v>
      </c>
      <c r="N135">
        <f t="shared" si="17"/>
        <v>8.1818181818181818E-2</v>
      </c>
      <c r="O135" s="71">
        <v>0.04</v>
      </c>
      <c r="P135" s="72">
        <f t="shared" si="20"/>
        <v>0.16350201991054683</v>
      </c>
      <c r="Q135">
        <f t="shared" si="18"/>
        <v>3.2727272727272726E-3</v>
      </c>
      <c r="R135" s="7">
        <f t="shared" si="21"/>
        <v>5.0685626172269516E-2</v>
      </c>
      <c r="S135" s="75">
        <f t="shared" si="22"/>
        <v>4.1470057777311421E-3</v>
      </c>
    </row>
    <row r="136" spans="1:20" hidden="1" x14ac:dyDescent="0.25">
      <c r="A136">
        <v>22918</v>
      </c>
      <c r="B136">
        <v>38538</v>
      </c>
      <c r="C136" t="s">
        <v>1330</v>
      </c>
      <c r="D136" t="s">
        <v>1480</v>
      </c>
      <c r="E136" t="s">
        <v>64</v>
      </c>
      <c r="F136">
        <v>84</v>
      </c>
      <c r="G136" s="6">
        <v>-7165.11</v>
      </c>
      <c r="H136" s="6">
        <v>7165.11</v>
      </c>
      <c r="I136" s="6">
        <f t="shared" si="19"/>
        <v>13136.034999999998</v>
      </c>
      <c r="J136" t="s">
        <v>2126</v>
      </c>
      <c r="K136">
        <v>16</v>
      </c>
      <c r="L136" s="34">
        <f t="shared" si="16"/>
        <v>3.0303030303030303E-3</v>
      </c>
      <c r="M136">
        <v>48</v>
      </c>
      <c r="N136">
        <f t="shared" si="17"/>
        <v>0.14545454545454545</v>
      </c>
      <c r="O136" s="71">
        <v>0.21</v>
      </c>
      <c r="P136" s="72">
        <f t="shared" si="20"/>
        <v>0.85838560453037083</v>
      </c>
      <c r="Q136">
        <f t="shared" si="18"/>
        <v>3.0545454545454542E-2</v>
      </c>
      <c r="R136" s="7">
        <f t="shared" si="21"/>
        <v>0.26609953740441494</v>
      </c>
      <c r="S136" s="75">
        <f t="shared" si="22"/>
        <v>3.8705387258823991E-2</v>
      </c>
    </row>
    <row r="137" spans="1:20" hidden="1" x14ac:dyDescent="0.25">
      <c r="A137">
        <v>47124</v>
      </c>
      <c r="B137">
        <v>38969</v>
      </c>
      <c r="C137" t="s">
        <v>1266</v>
      </c>
      <c r="D137" t="s">
        <v>1892</v>
      </c>
      <c r="E137" t="s">
        <v>70</v>
      </c>
      <c r="F137" s="6">
        <v>120</v>
      </c>
      <c r="G137" s="6">
        <v>7165.43</v>
      </c>
      <c r="H137" s="6">
        <v>7165.43</v>
      </c>
      <c r="I137" s="6">
        <f t="shared" si="19"/>
        <v>13136.621666666666</v>
      </c>
      <c r="J137" t="s">
        <v>2126</v>
      </c>
      <c r="K137">
        <v>86</v>
      </c>
      <c r="L137" s="34">
        <f t="shared" si="16"/>
        <v>1.6287878787878789E-2</v>
      </c>
      <c r="M137">
        <v>48</v>
      </c>
      <c r="N137">
        <f t="shared" si="17"/>
        <v>0.78181818181818186</v>
      </c>
      <c r="O137" s="71">
        <v>0.21</v>
      </c>
      <c r="P137" s="72">
        <f t="shared" si="20"/>
        <v>0.85838560453037083</v>
      </c>
      <c r="Q137">
        <f t="shared" si="18"/>
        <v>0.16418181818181818</v>
      </c>
      <c r="R137" s="7">
        <f t="shared" si="21"/>
        <v>0.26609953740441494</v>
      </c>
      <c r="S137" s="75">
        <f t="shared" si="22"/>
        <v>0.20804145651617897</v>
      </c>
    </row>
    <row r="138" spans="1:20" hidden="1" x14ac:dyDescent="0.25">
      <c r="A138">
        <v>32987</v>
      </c>
      <c r="B138">
        <v>39143</v>
      </c>
      <c r="C138" t="s">
        <v>1265</v>
      </c>
      <c r="D138" t="s">
        <v>1663</v>
      </c>
      <c r="E138" t="s">
        <v>64</v>
      </c>
      <c r="F138">
        <v>120</v>
      </c>
      <c r="G138" s="6">
        <v>-7165.59</v>
      </c>
      <c r="H138" s="6">
        <v>7165.59</v>
      </c>
      <c r="I138" s="6">
        <f t="shared" si="19"/>
        <v>13136.914999999999</v>
      </c>
      <c r="J138" t="s">
        <v>2126</v>
      </c>
      <c r="K138">
        <v>40</v>
      </c>
      <c r="L138" s="34">
        <f t="shared" si="16"/>
        <v>7.575757575757576E-3</v>
      </c>
      <c r="M138">
        <v>48</v>
      </c>
      <c r="N138">
        <f t="shared" si="17"/>
        <v>0.36363636363636365</v>
      </c>
      <c r="O138" s="71">
        <v>0.21</v>
      </c>
      <c r="P138" s="72">
        <f t="shared" si="20"/>
        <v>0.85838560453037083</v>
      </c>
      <c r="Q138">
        <f t="shared" si="18"/>
        <v>7.636363636363637E-2</v>
      </c>
      <c r="R138" s="7">
        <f t="shared" si="21"/>
        <v>0.26609953740441494</v>
      </c>
      <c r="S138" s="75">
        <f t="shared" si="22"/>
        <v>9.6763468147059981E-2</v>
      </c>
    </row>
    <row r="139" spans="1:20" hidden="1" x14ac:dyDescent="0.25">
      <c r="A139">
        <v>69607</v>
      </c>
      <c r="B139">
        <v>39346</v>
      </c>
      <c r="C139" t="s">
        <v>1388</v>
      </c>
      <c r="D139" t="s">
        <v>2028</v>
      </c>
      <c r="E139" t="s">
        <v>64</v>
      </c>
      <c r="F139" s="6">
        <v>76</v>
      </c>
      <c r="G139" s="6">
        <v>6667.63</v>
      </c>
      <c r="H139" s="6">
        <v>6667.63</v>
      </c>
      <c r="I139" s="6">
        <f t="shared" si="19"/>
        <v>12223.988333333333</v>
      </c>
      <c r="J139" t="s">
        <v>2126</v>
      </c>
      <c r="K139">
        <v>519</v>
      </c>
      <c r="L139" s="34">
        <f t="shared" si="16"/>
        <v>9.8295454545454547E-2</v>
      </c>
      <c r="M139">
        <v>48</v>
      </c>
      <c r="N139">
        <f t="shared" si="17"/>
        <v>4.7181818181818187</v>
      </c>
      <c r="O139" s="71">
        <v>0.23</v>
      </c>
      <c r="P139" s="72">
        <f t="shared" si="20"/>
        <v>0.94013661448564423</v>
      </c>
      <c r="Q139">
        <f t="shared" si="18"/>
        <v>1.0851818181818182</v>
      </c>
      <c r="R139" s="7">
        <f t="shared" si="21"/>
        <v>0.29144235049054973</v>
      </c>
      <c r="S139" s="75">
        <f t="shared" si="22"/>
        <v>1.3750779991326847</v>
      </c>
    </row>
    <row r="140" spans="1:20" hidden="1" x14ac:dyDescent="0.25">
      <c r="A140">
        <v>71093</v>
      </c>
      <c r="B140">
        <v>42057</v>
      </c>
      <c r="C140" t="s">
        <v>2016</v>
      </c>
      <c r="D140" t="s">
        <v>1047</v>
      </c>
      <c r="E140" t="s">
        <v>64</v>
      </c>
      <c r="F140">
        <v>120</v>
      </c>
      <c r="G140" s="6">
        <v>-6292.16</v>
      </c>
      <c r="H140" s="6">
        <v>6292.16</v>
      </c>
      <c r="I140" s="6">
        <f t="shared" si="19"/>
        <v>11535.626666666665</v>
      </c>
      <c r="J140" t="s">
        <v>2126</v>
      </c>
      <c r="K140" s="8">
        <v>1518</v>
      </c>
      <c r="L140" s="34">
        <f t="shared" si="16"/>
        <v>0.28749999999999998</v>
      </c>
      <c r="M140">
        <v>48</v>
      </c>
      <c r="N140">
        <f t="shared" si="17"/>
        <v>13.799999999999999</v>
      </c>
      <c r="O140" s="71">
        <v>0.24</v>
      </c>
      <c r="P140" s="72">
        <f t="shared" si="20"/>
        <v>0.98101211946328093</v>
      </c>
      <c r="Q140">
        <f t="shared" si="18"/>
        <v>3.3119999999999998</v>
      </c>
      <c r="R140" s="7">
        <f t="shared" si="21"/>
        <v>0.30411375703361709</v>
      </c>
      <c r="S140" s="75">
        <f t="shared" si="22"/>
        <v>4.1967698470639156</v>
      </c>
    </row>
    <row r="141" spans="1:20" hidden="1" x14ac:dyDescent="0.25">
      <c r="A141">
        <v>46333</v>
      </c>
      <c r="B141">
        <v>42542</v>
      </c>
      <c r="C141" t="s">
        <v>47</v>
      </c>
      <c r="D141" t="s">
        <v>87</v>
      </c>
      <c r="E141" t="s">
        <v>27</v>
      </c>
      <c r="F141">
        <v>110</v>
      </c>
      <c r="G141" s="6">
        <v>-6516.03</v>
      </c>
      <c r="H141" s="6">
        <v>6516.03</v>
      </c>
      <c r="I141" s="6">
        <f t="shared" si="19"/>
        <v>11946.054999999998</v>
      </c>
      <c r="J141" t="s">
        <v>2130</v>
      </c>
      <c r="K141">
        <v>80</v>
      </c>
      <c r="L141" s="34">
        <f t="shared" si="16"/>
        <v>1.5151515151515152E-2</v>
      </c>
      <c r="M141">
        <v>48</v>
      </c>
      <c r="N141">
        <f t="shared" si="17"/>
        <v>0.72727272727272729</v>
      </c>
      <c r="O141" s="71">
        <v>0.04</v>
      </c>
      <c r="P141" s="72">
        <f t="shared" si="20"/>
        <v>0.16350201991054683</v>
      </c>
      <c r="Q141">
        <f t="shared" si="18"/>
        <v>2.9090909090909091E-2</v>
      </c>
      <c r="R141" s="7">
        <f t="shared" si="21"/>
        <v>5.0685626172269516E-2</v>
      </c>
      <c r="S141" s="75">
        <f t="shared" si="22"/>
        <v>3.6862273579832378E-2</v>
      </c>
    </row>
    <row r="142" spans="1:20" hidden="1" x14ac:dyDescent="0.25">
      <c r="A142">
        <v>49925</v>
      </c>
      <c r="B142">
        <v>346353</v>
      </c>
      <c r="C142" t="s">
        <v>1892</v>
      </c>
      <c r="D142" t="s">
        <v>1924</v>
      </c>
      <c r="E142" t="s">
        <v>70</v>
      </c>
      <c r="F142">
        <v>120</v>
      </c>
      <c r="G142" s="6">
        <v>7165.35</v>
      </c>
      <c r="H142" s="6">
        <v>7165.35</v>
      </c>
      <c r="I142" s="6">
        <f t="shared" si="19"/>
        <v>13136.475</v>
      </c>
      <c r="J142" t="s">
        <v>2126</v>
      </c>
      <c r="K142">
        <v>109</v>
      </c>
      <c r="L142" s="34">
        <f t="shared" si="16"/>
        <v>2.0643939393939395E-2</v>
      </c>
      <c r="M142">
        <v>48</v>
      </c>
      <c r="N142">
        <f t="shared" si="17"/>
        <v>0.99090909090909096</v>
      </c>
      <c r="O142" s="71">
        <v>0.21</v>
      </c>
      <c r="P142" s="72">
        <f t="shared" si="20"/>
        <v>0.85838560453037083</v>
      </c>
      <c r="Q142">
        <f t="shared" si="18"/>
        <v>0.2080909090909091</v>
      </c>
      <c r="R142" s="7">
        <f t="shared" si="21"/>
        <v>0.26609953740441494</v>
      </c>
      <c r="S142" s="75">
        <f t="shared" si="22"/>
        <v>0.26368045070073848</v>
      </c>
    </row>
    <row r="143" spans="1:20" hidden="1" x14ac:dyDescent="0.25">
      <c r="A143">
        <v>3273</v>
      </c>
      <c r="B143">
        <v>1379</v>
      </c>
      <c r="C143" t="s">
        <v>380</v>
      </c>
      <c r="D143" t="s">
        <v>381</v>
      </c>
      <c r="E143" t="s">
        <v>94</v>
      </c>
      <c r="F143">
        <v>100</v>
      </c>
      <c r="G143" s="6">
        <v>-7442.3</v>
      </c>
      <c r="H143" s="6">
        <v>7442.3</v>
      </c>
      <c r="I143" s="6">
        <f t="shared" si="19"/>
        <v>13644.216666666667</v>
      </c>
      <c r="J143" t="s">
        <v>2129</v>
      </c>
      <c r="K143">
        <v>2</v>
      </c>
      <c r="L143" s="34">
        <f t="shared" si="16"/>
        <v>3.7878787878787879E-4</v>
      </c>
      <c r="M143">
        <v>42</v>
      </c>
      <c r="N143">
        <f t="shared" si="17"/>
        <v>1.5909090909090907E-2</v>
      </c>
      <c r="O143" s="71">
        <v>0.13</v>
      </c>
      <c r="P143" s="72">
        <f t="shared" si="20"/>
        <v>0.53138156470927722</v>
      </c>
      <c r="Q143">
        <f t="shared" si="18"/>
        <v>2.068181818181818E-3</v>
      </c>
      <c r="R143" s="7">
        <f t="shared" si="21"/>
        <v>0.16472828505987594</v>
      </c>
      <c r="S143" s="75">
        <f t="shared" si="22"/>
        <v>2.6206772623162079E-3</v>
      </c>
      <c r="T143" s="75">
        <f>SUM(S143:S186)</f>
        <v>20.187681723297665</v>
      </c>
    </row>
    <row r="144" spans="1:20" hidden="1" x14ac:dyDescent="0.25">
      <c r="A144">
        <v>67847</v>
      </c>
      <c r="B144">
        <v>2328</v>
      </c>
      <c r="C144" t="s">
        <v>394</v>
      </c>
      <c r="D144" t="s">
        <v>395</v>
      </c>
      <c r="E144" t="s">
        <v>94</v>
      </c>
      <c r="F144">
        <v>100</v>
      </c>
      <c r="G144" s="6">
        <v>-7698.39</v>
      </c>
      <c r="H144" s="6">
        <v>7698.39</v>
      </c>
      <c r="I144" s="6">
        <f t="shared" si="19"/>
        <v>14113.715</v>
      </c>
      <c r="J144" t="s">
        <v>2129</v>
      </c>
      <c r="K144">
        <v>397</v>
      </c>
      <c r="L144" s="34">
        <f t="shared" si="16"/>
        <v>7.5189393939393945E-2</v>
      </c>
      <c r="M144">
        <v>42</v>
      </c>
      <c r="N144">
        <f t="shared" si="17"/>
        <v>3.1579545454545457</v>
      </c>
      <c r="O144" s="71">
        <v>0.12</v>
      </c>
      <c r="P144" s="72">
        <f t="shared" si="20"/>
        <v>0.49050605973164046</v>
      </c>
      <c r="Q144">
        <f t="shared" si="18"/>
        <v>0.37895454545454549</v>
      </c>
      <c r="R144" s="7">
        <f t="shared" si="21"/>
        <v>0.15205687851680855</v>
      </c>
      <c r="S144" s="75">
        <f t="shared" si="22"/>
        <v>0.48018871067978519</v>
      </c>
    </row>
    <row r="145" spans="1:19" hidden="1" x14ac:dyDescent="0.25">
      <c r="A145">
        <v>70760</v>
      </c>
      <c r="B145">
        <v>3050</v>
      </c>
      <c r="C145" t="s">
        <v>404</v>
      </c>
      <c r="D145" t="s">
        <v>405</v>
      </c>
      <c r="E145" t="s">
        <v>94</v>
      </c>
      <c r="F145">
        <v>100</v>
      </c>
      <c r="G145" s="6">
        <v>-7863.37</v>
      </c>
      <c r="H145" s="6">
        <v>7863.37</v>
      </c>
      <c r="I145" s="6">
        <f t="shared" si="19"/>
        <v>14416.178333333333</v>
      </c>
      <c r="J145" t="s">
        <v>2129</v>
      </c>
      <c r="K145">
        <v>802</v>
      </c>
      <c r="L145" s="34">
        <f t="shared" si="16"/>
        <v>0.15189393939393939</v>
      </c>
      <c r="M145">
        <v>42</v>
      </c>
      <c r="N145">
        <f t="shared" si="17"/>
        <v>6.379545454545454</v>
      </c>
      <c r="O145" s="71">
        <v>0.12</v>
      </c>
      <c r="P145" s="72">
        <f t="shared" si="20"/>
        <v>0.49050605973164046</v>
      </c>
      <c r="Q145">
        <f t="shared" si="18"/>
        <v>0.76554545454545442</v>
      </c>
      <c r="R145" s="7">
        <f t="shared" si="21"/>
        <v>0.15205687851680855</v>
      </c>
      <c r="S145" s="75">
        <f t="shared" si="22"/>
        <v>0.97005376817427624</v>
      </c>
    </row>
    <row r="146" spans="1:19" hidden="1" x14ac:dyDescent="0.25">
      <c r="A146">
        <v>70324</v>
      </c>
      <c r="B146">
        <v>3515</v>
      </c>
      <c r="C146" t="s">
        <v>410</v>
      </c>
      <c r="D146" t="s">
        <v>411</v>
      </c>
      <c r="E146" t="s">
        <v>94</v>
      </c>
      <c r="F146">
        <v>100</v>
      </c>
      <c r="G146" s="6">
        <v>-7556.06</v>
      </c>
      <c r="H146" s="6">
        <v>7556.06</v>
      </c>
      <c r="I146" s="6">
        <f t="shared" si="19"/>
        <v>13852.776666666667</v>
      </c>
      <c r="J146" t="s">
        <v>2129</v>
      </c>
      <c r="K146">
        <v>636</v>
      </c>
      <c r="L146" s="34">
        <f t="shared" si="16"/>
        <v>0.12045454545454545</v>
      </c>
      <c r="M146">
        <v>42</v>
      </c>
      <c r="N146">
        <f t="shared" si="17"/>
        <v>5.0590909090909086</v>
      </c>
      <c r="O146" s="71">
        <v>0.12</v>
      </c>
      <c r="P146" s="72">
        <f t="shared" si="20"/>
        <v>0.49050605973164046</v>
      </c>
      <c r="Q146">
        <f t="shared" si="18"/>
        <v>0.60709090909090901</v>
      </c>
      <c r="R146" s="7">
        <f t="shared" si="21"/>
        <v>0.15205687851680855</v>
      </c>
      <c r="S146" s="75">
        <f t="shared" si="22"/>
        <v>0.7692695717691268</v>
      </c>
    </row>
    <row r="147" spans="1:19" hidden="1" x14ac:dyDescent="0.25">
      <c r="A147">
        <v>58507</v>
      </c>
      <c r="B147">
        <v>3811</v>
      </c>
      <c r="C147" t="s">
        <v>422</v>
      </c>
      <c r="D147" t="s">
        <v>423</v>
      </c>
      <c r="E147" t="s">
        <v>94</v>
      </c>
      <c r="F147">
        <v>100</v>
      </c>
      <c r="G147" s="6">
        <v>-7119.65</v>
      </c>
      <c r="H147" s="6">
        <v>7119.65</v>
      </c>
      <c r="I147" s="6">
        <f t="shared" si="19"/>
        <v>13052.691666666666</v>
      </c>
      <c r="J147" t="s">
        <v>2129</v>
      </c>
      <c r="K147">
        <v>198</v>
      </c>
      <c r="L147" s="34">
        <f t="shared" si="16"/>
        <v>3.7499999999999999E-2</v>
      </c>
      <c r="M147">
        <v>42</v>
      </c>
      <c r="N147">
        <f t="shared" si="17"/>
        <v>1.575</v>
      </c>
      <c r="O147" s="71">
        <v>0.13</v>
      </c>
      <c r="P147" s="72">
        <f t="shared" si="20"/>
        <v>0.53138156470927722</v>
      </c>
      <c r="Q147">
        <f t="shared" si="18"/>
        <v>0.20474999999999999</v>
      </c>
      <c r="R147" s="7">
        <f t="shared" si="21"/>
        <v>0.16472828505987594</v>
      </c>
      <c r="S147" s="75">
        <f t="shared" si="22"/>
        <v>0.25944704896930459</v>
      </c>
    </row>
    <row r="148" spans="1:19" hidden="1" x14ac:dyDescent="0.25">
      <c r="A148">
        <v>70902</v>
      </c>
      <c r="B148">
        <v>5737</v>
      </c>
      <c r="C148" t="s">
        <v>1969</v>
      </c>
      <c r="D148" t="s">
        <v>962</v>
      </c>
      <c r="E148" t="s">
        <v>94</v>
      </c>
      <c r="F148">
        <v>98</v>
      </c>
      <c r="G148" s="6">
        <v>-5693.04</v>
      </c>
      <c r="H148" s="6">
        <v>5693.04</v>
      </c>
      <c r="I148" s="6">
        <f t="shared" si="19"/>
        <v>10437.24</v>
      </c>
      <c r="J148" t="s">
        <v>2126</v>
      </c>
      <c r="K148">
        <v>913</v>
      </c>
      <c r="L148" s="34">
        <f t="shared" si="16"/>
        <v>0.17291666666666666</v>
      </c>
      <c r="M148">
        <v>42</v>
      </c>
      <c r="N148">
        <f t="shared" si="17"/>
        <v>7.2625000000000002</v>
      </c>
      <c r="O148" s="71">
        <v>0.16</v>
      </c>
      <c r="P148" s="72">
        <f t="shared" si="20"/>
        <v>0.65400807964218732</v>
      </c>
      <c r="Q148">
        <f t="shared" si="18"/>
        <v>1.1620000000000001</v>
      </c>
      <c r="R148" s="7">
        <f t="shared" si="21"/>
        <v>0.20274250468907806</v>
      </c>
      <c r="S148" s="75">
        <f t="shared" si="22"/>
        <v>1.4724174403044294</v>
      </c>
    </row>
    <row r="149" spans="1:19" hidden="1" x14ac:dyDescent="0.25">
      <c r="A149">
        <v>68811</v>
      </c>
      <c r="B149">
        <v>7400</v>
      </c>
      <c r="C149" t="s">
        <v>1119</v>
      </c>
      <c r="D149" t="s">
        <v>1651</v>
      </c>
      <c r="E149" t="s">
        <v>94</v>
      </c>
      <c r="F149">
        <v>98</v>
      </c>
      <c r="G149" s="6">
        <v>5524.66</v>
      </c>
      <c r="H149" s="6">
        <v>5524.66</v>
      </c>
      <c r="I149" s="6">
        <f t="shared" si="19"/>
        <v>10128.543333333333</v>
      </c>
      <c r="J149" t="s">
        <v>2126</v>
      </c>
      <c r="K149">
        <v>451</v>
      </c>
      <c r="L149" s="34">
        <f t="shared" si="16"/>
        <v>8.5416666666666669E-2</v>
      </c>
      <c r="M149">
        <v>42</v>
      </c>
      <c r="N149">
        <f t="shared" si="17"/>
        <v>3.5874999999999999</v>
      </c>
      <c r="O149" s="71">
        <v>0.17</v>
      </c>
      <c r="P149" s="72">
        <f t="shared" si="20"/>
        <v>0.69488358461982402</v>
      </c>
      <c r="Q149">
        <f t="shared" si="18"/>
        <v>0.60987500000000006</v>
      </c>
      <c r="R149" s="7">
        <f t="shared" si="21"/>
        <v>0.21541391123214546</v>
      </c>
      <c r="S149" s="75">
        <f t="shared" si="22"/>
        <v>0.77279740654532181</v>
      </c>
    </row>
    <row r="150" spans="1:19" hidden="1" x14ac:dyDescent="0.25">
      <c r="A150">
        <v>33125</v>
      </c>
      <c r="B150">
        <v>7883</v>
      </c>
      <c r="C150" t="s">
        <v>1280</v>
      </c>
      <c r="D150" t="s">
        <v>1057</v>
      </c>
      <c r="E150" t="s">
        <v>94</v>
      </c>
      <c r="F150">
        <v>64</v>
      </c>
      <c r="G150" s="6">
        <v>-5758.86</v>
      </c>
      <c r="H150" s="6">
        <v>5758.86</v>
      </c>
      <c r="I150" s="6">
        <f t="shared" si="19"/>
        <v>10557.91</v>
      </c>
      <c r="J150" t="s">
        <v>2126</v>
      </c>
      <c r="K150">
        <v>30</v>
      </c>
      <c r="L150" s="34">
        <f t="shared" si="16"/>
        <v>5.681818181818182E-3</v>
      </c>
      <c r="M150">
        <v>42</v>
      </c>
      <c r="N150">
        <f t="shared" si="17"/>
        <v>0.23863636363636365</v>
      </c>
      <c r="O150" s="71">
        <v>0.16</v>
      </c>
      <c r="P150" s="72">
        <f t="shared" si="20"/>
        <v>0.65400807964218732</v>
      </c>
      <c r="Q150">
        <f t="shared" si="18"/>
        <v>3.8181818181818185E-2</v>
      </c>
      <c r="R150" s="7">
        <f t="shared" si="21"/>
        <v>0.20274250468907806</v>
      </c>
      <c r="S150" s="75">
        <f t="shared" si="22"/>
        <v>4.8381734073529997E-2</v>
      </c>
    </row>
    <row r="151" spans="1:19" hidden="1" x14ac:dyDescent="0.25">
      <c r="A151">
        <v>70676</v>
      </c>
      <c r="B151">
        <v>8424</v>
      </c>
      <c r="C151" t="s">
        <v>484</v>
      </c>
      <c r="D151" t="s">
        <v>404</v>
      </c>
      <c r="E151" t="s">
        <v>70</v>
      </c>
      <c r="F151">
        <v>100</v>
      </c>
      <c r="G151" s="6">
        <v>-7765.67</v>
      </c>
      <c r="H151" s="6">
        <v>7765.67</v>
      </c>
      <c r="I151" s="6">
        <f t="shared" si="19"/>
        <v>14237.061666666666</v>
      </c>
      <c r="J151" t="s">
        <v>2129</v>
      </c>
      <c r="K151">
        <v>757</v>
      </c>
      <c r="L151" s="34">
        <f t="shared" si="16"/>
        <v>0.14337121212121212</v>
      </c>
      <c r="M151">
        <v>42</v>
      </c>
      <c r="N151">
        <f t="shared" si="17"/>
        <v>6.021590909090909</v>
      </c>
      <c r="O151" s="71">
        <v>0.12</v>
      </c>
      <c r="P151" s="72">
        <f t="shared" si="20"/>
        <v>0.49050605973164046</v>
      </c>
      <c r="Q151">
        <f t="shared" si="18"/>
        <v>0.72259090909090906</v>
      </c>
      <c r="R151" s="7">
        <f t="shared" si="21"/>
        <v>0.15205687851680855</v>
      </c>
      <c r="S151" s="75">
        <f t="shared" si="22"/>
        <v>0.91562431734155514</v>
      </c>
    </row>
    <row r="152" spans="1:19" hidden="1" x14ac:dyDescent="0.25">
      <c r="A152">
        <v>6777</v>
      </c>
      <c r="B152">
        <v>11769</v>
      </c>
      <c r="C152" t="s">
        <v>511</v>
      </c>
      <c r="D152" t="s">
        <v>512</v>
      </c>
      <c r="E152" t="s">
        <v>94</v>
      </c>
      <c r="F152">
        <v>100</v>
      </c>
      <c r="G152" s="6">
        <v>-3399.38</v>
      </c>
      <c r="H152" s="6">
        <v>3399.38</v>
      </c>
      <c r="I152" s="6">
        <f t="shared" si="19"/>
        <v>6232.1966666666667</v>
      </c>
      <c r="J152" t="s">
        <v>2129</v>
      </c>
      <c r="K152">
        <v>4</v>
      </c>
      <c r="L152" s="34">
        <f t="shared" si="16"/>
        <v>7.5757575757575758E-4</v>
      </c>
      <c r="M152">
        <v>42</v>
      </c>
      <c r="N152">
        <f t="shared" si="17"/>
        <v>3.1818181818181815E-2</v>
      </c>
      <c r="O152" s="71">
        <v>0.12</v>
      </c>
      <c r="P152" s="72">
        <f t="shared" si="20"/>
        <v>0.49050605973164046</v>
      </c>
      <c r="Q152">
        <f t="shared" si="18"/>
        <v>3.8181818181818178E-3</v>
      </c>
      <c r="R152" s="7">
        <f t="shared" si="21"/>
        <v>0.15205687851680855</v>
      </c>
      <c r="S152" s="75">
        <f t="shared" si="22"/>
        <v>4.8381734073529989E-3</v>
      </c>
    </row>
    <row r="153" spans="1:19" hidden="1" x14ac:dyDescent="0.25">
      <c r="A153">
        <v>70953</v>
      </c>
      <c r="B153">
        <v>13421</v>
      </c>
      <c r="C153" t="s">
        <v>1119</v>
      </c>
      <c r="D153" t="s">
        <v>1158</v>
      </c>
      <c r="E153" t="s">
        <v>94</v>
      </c>
      <c r="F153">
        <v>98</v>
      </c>
      <c r="G153" s="6">
        <v>-5588.83</v>
      </c>
      <c r="H153" s="6">
        <v>5588.83</v>
      </c>
      <c r="I153" s="6">
        <f t="shared" si="19"/>
        <v>10246.188333333334</v>
      </c>
      <c r="J153" t="s">
        <v>2126</v>
      </c>
      <c r="K153">
        <v>976</v>
      </c>
      <c r="L153" s="34">
        <f t="shared" si="16"/>
        <v>0.18484848484848485</v>
      </c>
      <c r="M153">
        <v>42</v>
      </c>
      <c r="N153">
        <f t="shared" si="17"/>
        <v>7.7636363636363637</v>
      </c>
      <c r="O153" s="71">
        <v>0.17</v>
      </c>
      <c r="P153" s="72">
        <f t="shared" si="20"/>
        <v>0.69488358461982402</v>
      </c>
      <c r="Q153">
        <f t="shared" si="18"/>
        <v>1.319818181818182</v>
      </c>
      <c r="R153" s="7">
        <f t="shared" si="21"/>
        <v>0.21541391123214546</v>
      </c>
      <c r="S153" s="75">
        <f t="shared" si="22"/>
        <v>1.6723952744750201</v>
      </c>
    </row>
    <row r="154" spans="1:19" hidden="1" x14ac:dyDescent="0.25">
      <c r="A154">
        <v>24227</v>
      </c>
      <c r="B154">
        <v>13987</v>
      </c>
      <c r="C154" t="s">
        <v>529</v>
      </c>
      <c r="D154" t="s">
        <v>530</v>
      </c>
      <c r="E154" t="s">
        <v>94</v>
      </c>
      <c r="F154">
        <v>100</v>
      </c>
      <c r="G154" s="6">
        <v>-7442.14</v>
      </c>
      <c r="H154" s="6">
        <v>7442.14</v>
      </c>
      <c r="I154" s="6">
        <f t="shared" si="19"/>
        <v>13643.923333333334</v>
      </c>
      <c r="J154" t="s">
        <v>2129</v>
      </c>
      <c r="K154">
        <v>17</v>
      </c>
      <c r="L154" s="34">
        <f t="shared" si="16"/>
        <v>3.2196969696969696E-3</v>
      </c>
      <c r="M154">
        <v>42</v>
      </c>
      <c r="N154">
        <f t="shared" si="17"/>
        <v>0.13522727272727272</v>
      </c>
      <c r="O154" s="71">
        <v>0.13</v>
      </c>
      <c r="P154" s="72">
        <f t="shared" si="20"/>
        <v>0.53138156470927722</v>
      </c>
      <c r="Q154">
        <f t="shared" si="18"/>
        <v>1.7579545454545455E-2</v>
      </c>
      <c r="R154" s="7">
        <f t="shared" si="21"/>
        <v>0.16472828505987594</v>
      </c>
      <c r="S154" s="75">
        <f t="shared" si="22"/>
        <v>2.2275756729687769E-2</v>
      </c>
    </row>
    <row r="155" spans="1:19" hidden="1" x14ac:dyDescent="0.25">
      <c r="A155">
        <v>68871</v>
      </c>
      <c r="B155">
        <v>14541</v>
      </c>
      <c r="C155" t="s">
        <v>395</v>
      </c>
      <c r="D155" t="s">
        <v>540</v>
      </c>
      <c r="E155" t="s">
        <v>94</v>
      </c>
      <c r="F155">
        <v>100</v>
      </c>
      <c r="G155" s="6">
        <v>-7765.77</v>
      </c>
      <c r="H155" s="6">
        <v>7765.77</v>
      </c>
      <c r="I155" s="6">
        <f t="shared" si="19"/>
        <v>14237.245000000001</v>
      </c>
      <c r="J155" t="s">
        <v>2129</v>
      </c>
      <c r="K155">
        <v>460</v>
      </c>
      <c r="L155" s="34">
        <f t="shared" si="16"/>
        <v>8.7121212121212127E-2</v>
      </c>
      <c r="M155">
        <v>42</v>
      </c>
      <c r="N155">
        <f t="shared" si="17"/>
        <v>3.6590909090909092</v>
      </c>
      <c r="O155" s="71">
        <v>0.12</v>
      </c>
      <c r="P155" s="72">
        <f t="shared" si="20"/>
        <v>0.49050605973164046</v>
      </c>
      <c r="Q155">
        <f t="shared" si="18"/>
        <v>0.43909090909090909</v>
      </c>
      <c r="R155" s="7">
        <f t="shared" si="21"/>
        <v>0.15205687851680855</v>
      </c>
      <c r="S155" s="75">
        <f t="shared" si="22"/>
        <v>0.55638994184559487</v>
      </c>
    </row>
    <row r="156" spans="1:19" hidden="1" x14ac:dyDescent="0.25">
      <c r="A156">
        <v>27459</v>
      </c>
      <c r="B156">
        <v>16226</v>
      </c>
      <c r="C156" t="s">
        <v>411</v>
      </c>
      <c r="D156" t="s">
        <v>554</v>
      </c>
      <c r="E156" t="s">
        <v>94</v>
      </c>
      <c r="F156">
        <v>100</v>
      </c>
      <c r="G156" s="6">
        <v>-7557</v>
      </c>
      <c r="H156" s="6">
        <v>7557</v>
      </c>
      <c r="I156" s="6">
        <f t="shared" si="19"/>
        <v>13854.5</v>
      </c>
      <c r="J156" t="s">
        <v>2129</v>
      </c>
      <c r="K156">
        <v>20</v>
      </c>
      <c r="L156" s="34">
        <f t="shared" si="16"/>
        <v>3.787878787878788E-3</v>
      </c>
      <c r="M156">
        <v>42</v>
      </c>
      <c r="N156">
        <f t="shared" si="17"/>
        <v>0.15909090909090909</v>
      </c>
      <c r="O156" s="71">
        <v>0.12</v>
      </c>
      <c r="P156" s="72">
        <f t="shared" si="20"/>
        <v>0.49050605973164046</v>
      </c>
      <c r="Q156">
        <f t="shared" si="18"/>
        <v>1.9090909090909089E-2</v>
      </c>
      <c r="R156" s="7">
        <f t="shared" si="21"/>
        <v>0.15205687851680855</v>
      </c>
      <c r="S156" s="75">
        <f t="shared" si="22"/>
        <v>2.4190867036764995E-2</v>
      </c>
    </row>
    <row r="157" spans="1:19" hidden="1" x14ac:dyDescent="0.25">
      <c r="A157">
        <v>70864</v>
      </c>
      <c r="B157">
        <v>17406</v>
      </c>
      <c r="C157" t="s">
        <v>568</v>
      </c>
      <c r="D157" t="s">
        <v>569</v>
      </c>
      <c r="E157" t="s">
        <v>94</v>
      </c>
      <c r="F157">
        <v>100</v>
      </c>
      <c r="G157" s="6">
        <v>-7759.58</v>
      </c>
      <c r="H157" s="6">
        <v>7759.58</v>
      </c>
      <c r="I157" s="6">
        <f t="shared" si="19"/>
        <v>14225.896666666666</v>
      </c>
      <c r="J157" t="s">
        <v>2129</v>
      </c>
      <c r="K157">
        <v>904</v>
      </c>
      <c r="L157" s="34">
        <f t="shared" si="16"/>
        <v>0.1712121212121212</v>
      </c>
      <c r="M157">
        <v>42</v>
      </c>
      <c r="N157">
        <f t="shared" si="17"/>
        <v>7.1909090909090905</v>
      </c>
      <c r="O157" s="71">
        <v>0.12</v>
      </c>
      <c r="P157" s="72">
        <f t="shared" si="20"/>
        <v>0.49050605973164046</v>
      </c>
      <c r="Q157">
        <f t="shared" si="18"/>
        <v>0.86290909090909085</v>
      </c>
      <c r="R157" s="7">
        <f t="shared" si="21"/>
        <v>0.15205687851680855</v>
      </c>
      <c r="S157" s="75">
        <f t="shared" si="22"/>
        <v>1.0934271900617778</v>
      </c>
    </row>
    <row r="158" spans="1:19" hidden="1" x14ac:dyDescent="0.25">
      <c r="A158">
        <v>16295</v>
      </c>
      <c r="B158">
        <v>17637</v>
      </c>
      <c r="C158" t="s">
        <v>405</v>
      </c>
      <c r="D158" t="s">
        <v>570</v>
      </c>
      <c r="E158" t="s">
        <v>94</v>
      </c>
      <c r="F158">
        <v>100</v>
      </c>
      <c r="G158" s="6">
        <v>-8166.38</v>
      </c>
      <c r="H158" s="6">
        <v>8166.38</v>
      </c>
      <c r="I158" s="6">
        <f t="shared" si="19"/>
        <v>14971.696666666667</v>
      </c>
      <c r="J158" t="s">
        <v>2129</v>
      </c>
      <c r="K158">
        <v>11</v>
      </c>
      <c r="L158" s="34">
        <f t="shared" si="16"/>
        <v>2.0833333333333333E-3</v>
      </c>
      <c r="M158">
        <v>42</v>
      </c>
      <c r="N158">
        <f t="shared" si="17"/>
        <v>8.7499999999999994E-2</v>
      </c>
      <c r="O158" s="71">
        <v>0.11</v>
      </c>
      <c r="P158" s="72">
        <f t="shared" si="20"/>
        <v>0.44963055475400376</v>
      </c>
      <c r="Q158">
        <f t="shared" si="18"/>
        <v>9.6249999999999999E-3</v>
      </c>
      <c r="R158" s="7">
        <f t="shared" si="21"/>
        <v>0.13938547197374115</v>
      </c>
      <c r="S158" s="75">
        <f t="shared" si="22"/>
        <v>1.219622879770235E-2</v>
      </c>
    </row>
    <row r="159" spans="1:19" hidden="1" x14ac:dyDescent="0.25">
      <c r="A159">
        <v>33030</v>
      </c>
      <c r="B159">
        <v>17991</v>
      </c>
      <c r="C159" t="s">
        <v>1664</v>
      </c>
      <c r="D159" t="s">
        <v>1158</v>
      </c>
      <c r="E159" t="s">
        <v>94</v>
      </c>
      <c r="F159" s="6">
        <v>98</v>
      </c>
      <c r="G159" s="6">
        <v>5692.09</v>
      </c>
      <c r="H159" s="6">
        <v>5692.09</v>
      </c>
      <c r="I159" s="6">
        <f t="shared" si="19"/>
        <v>10435.498333333333</v>
      </c>
      <c r="J159" t="s">
        <v>2126</v>
      </c>
      <c r="K159">
        <v>28</v>
      </c>
      <c r="L159" s="34">
        <f t="shared" si="16"/>
        <v>5.3030303030303034E-3</v>
      </c>
      <c r="M159">
        <v>42</v>
      </c>
      <c r="N159">
        <f t="shared" si="17"/>
        <v>0.22272727272727275</v>
      </c>
      <c r="O159" s="71">
        <v>0.16</v>
      </c>
      <c r="P159" s="72">
        <f t="shared" si="20"/>
        <v>0.65400807964218732</v>
      </c>
      <c r="Q159">
        <f t="shared" si="18"/>
        <v>3.563636363636364E-2</v>
      </c>
      <c r="R159" s="7">
        <f t="shared" si="21"/>
        <v>0.20274250468907806</v>
      </c>
      <c r="S159" s="75">
        <f t="shared" si="22"/>
        <v>4.5156285135294662E-2</v>
      </c>
    </row>
    <row r="160" spans="1:19" hidden="1" x14ac:dyDescent="0.25">
      <c r="A160">
        <v>70757</v>
      </c>
      <c r="B160">
        <v>19551</v>
      </c>
      <c r="C160" t="s">
        <v>587</v>
      </c>
      <c r="D160" t="s">
        <v>588</v>
      </c>
      <c r="E160" t="s">
        <v>94</v>
      </c>
      <c r="F160">
        <v>100</v>
      </c>
      <c r="G160" s="6">
        <v>-7669.37</v>
      </c>
      <c r="H160" s="6">
        <v>7669.37</v>
      </c>
      <c r="I160" s="6">
        <f t="shared" si="19"/>
        <v>14060.511666666665</v>
      </c>
      <c r="J160" t="s">
        <v>2129</v>
      </c>
      <c r="K160">
        <v>801</v>
      </c>
      <c r="L160" s="34">
        <f t="shared" si="16"/>
        <v>0.15170454545454545</v>
      </c>
      <c r="M160">
        <v>42</v>
      </c>
      <c r="N160">
        <f t="shared" si="17"/>
        <v>6.3715909090909086</v>
      </c>
      <c r="O160" s="71">
        <v>0.12</v>
      </c>
      <c r="P160" s="72">
        <f t="shared" si="20"/>
        <v>0.49050605973164046</v>
      </c>
      <c r="Q160">
        <f t="shared" si="18"/>
        <v>0.76459090909090899</v>
      </c>
      <c r="R160" s="7">
        <f t="shared" si="21"/>
        <v>0.15205687851680855</v>
      </c>
      <c r="S160" s="75">
        <f t="shared" si="22"/>
        <v>0.96884422482243804</v>
      </c>
    </row>
    <row r="161" spans="1:19" hidden="1" x14ac:dyDescent="0.25">
      <c r="A161">
        <v>55265</v>
      </c>
      <c r="B161">
        <v>19658</v>
      </c>
      <c r="C161" t="s">
        <v>1664</v>
      </c>
      <c r="D161" t="s">
        <v>1969</v>
      </c>
      <c r="E161" t="s">
        <v>94</v>
      </c>
      <c r="F161">
        <v>98</v>
      </c>
      <c r="G161" s="6">
        <v>-5692.17</v>
      </c>
      <c r="H161" s="6">
        <v>5692.17</v>
      </c>
      <c r="I161" s="6">
        <f t="shared" si="19"/>
        <v>10435.645</v>
      </c>
      <c r="J161" t="s">
        <v>2126</v>
      </c>
      <c r="K161">
        <v>162</v>
      </c>
      <c r="L161" s="34">
        <f t="shared" si="16"/>
        <v>3.0681818181818182E-2</v>
      </c>
      <c r="M161">
        <v>42</v>
      </c>
      <c r="N161">
        <f t="shared" si="17"/>
        <v>1.2886363636363636</v>
      </c>
      <c r="O161" s="71">
        <v>0.16</v>
      </c>
      <c r="P161" s="72">
        <f t="shared" si="20"/>
        <v>0.65400807964218732</v>
      </c>
      <c r="Q161">
        <f t="shared" si="18"/>
        <v>0.20618181818181819</v>
      </c>
      <c r="R161" s="7">
        <f t="shared" si="21"/>
        <v>0.20274250468907806</v>
      </c>
      <c r="S161" s="75">
        <f t="shared" si="22"/>
        <v>0.26126136399706196</v>
      </c>
    </row>
    <row r="162" spans="1:19" hidden="1" x14ac:dyDescent="0.25">
      <c r="A162">
        <v>69602</v>
      </c>
      <c r="B162">
        <v>19841</v>
      </c>
      <c r="C162" t="s">
        <v>589</v>
      </c>
      <c r="D162" t="s">
        <v>410</v>
      </c>
      <c r="E162" t="s">
        <v>94</v>
      </c>
      <c r="F162">
        <v>100</v>
      </c>
      <c r="G162" s="6">
        <v>-7580.23</v>
      </c>
      <c r="H162" s="6">
        <v>7580.23</v>
      </c>
      <c r="I162" s="6">
        <f t="shared" si="19"/>
        <v>13897.088333333331</v>
      </c>
      <c r="J162" t="s">
        <v>2129</v>
      </c>
      <c r="K162">
        <v>519</v>
      </c>
      <c r="L162" s="34">
        <f t="shared" si="16"/>
        <v>9.8295454545454547E-2</v>
      </c>
      <c r="M162">
        <v>42</v>
      </c>
      <c r="N162">
        <f t="shared" si="17"/>
        <v>4.1284090909090914</v>
      </c>
      <c r="O162" s="71">
        <v>0.12</v>
      </c>
      <c r="P162" s="72">
        <f t="shared" si="20"/>
        <v>0.49050605973164046</v>
      </c>
      <c r="Q162">
        <f t="shared" si="18"/>
        <v>0.49540909090909097</v>
      </c>
      <c r="R162" s="7">
        <f t="shared" si="21"/>
        <v>0.15205687851680855</v>
      </c>
      <c r="S162" s="75">
        <f t="shared" si="22"/>
        <v>0.62775299960405173</v>
      </c>
    </row>
    <row r="163" spans="1:19" hidden="1" x14ac:dyDescent="0.25">
      <c r="A163">
        <v>24246</v>
      </c>
      <c r="B163">
        <v>20794</v>
      </c>
      <c r="C163" t="s">
        <v>569</v>
      </c>
      <c r="D163" t="s">
        <v>598</v>
      </c>
      <c r="E163" t="s">
        <v>94</v>
      </c>
      <c r="F163">
        <v>30</v>
      </c>
      <c r="G163" s="6">
        <v>-7759.66</v>
      </c>
      <c r="H163" s="6">
        <v>7759.66</v>
      </c>
      <c r="I163" s="6">
        <f t="shared" si="19"/>
        <v>14226.043333333333</v>
      </c>
      <c r="J163" t="s">
        <v>2129</v>
      </c>
      <c r="K163">
        <v>17</v>
      </c>
      <c r="L163" s="34">
        <f t="shared" si="16"/>
        <v>3.2196969696969696E-3</v>
      </c>
      <c r="M163">
        <v>42</v>
      </c>
      <c r="N163">
        <f t="shared" si="17"/>
        <v>0.13522727272727272</v>
      </c>
      <c r="O163" s="71">
        <v>0.12</v>
      </c>
      <c r="P163" s="72">
        <f t="shared" si="20"/>
        <v>0.49050605973164046</v>
      </c>
      <c r="Q163">
        <f t="shared" si="18"/>
        <v>1.6227272727272726E-2</v>
      </c>
      <c r="R163" s="7">
        <f t="shared" si="21"/>
        <v>0.15205687851680855</v>
      </c>
      <c r="S163" s="75">
        <f t="shared" si="22"/>
        <v>2.0562236981250245E-2</v>
      </c>
    </row>
    <row r="164" spans="1:19" hidden="1" x14ac:dyDescent="0.25">
      <c r="A164">
        <v>28711</v>
      </c>
      <c r="B164">
        <v>21692</v>
      </c>
      <c r="C164" t="s">
        <v>598</v>
      </c>
      <c r="D164" t="s">
        <v>600</v>
      </c>
      <c r="E164" t="s">
        <v>94</v>
      </c>
      <c r="F164">
        <v>30</v>
      </c>
      <c r="G164" s="6">
        <v>-7866</v>
      </c>
      <c r="H164" s="6">
        <v>7866</v>
      </c>
      <c r="I164" s="6">
        <f t="shared" si="19"/>
        <v>14421</v>
      </c>
      <c r="J164" t="s">
        <v>2129</v>
      </c>
      <c r="K164">
        <v>22</v>
      </c>
      <c r="L164" s="34">
        <f t="shared" si="16"/>
        <v>4.1666666666666666E-3</v>
      </c>
      <c r="M164">
        <v>42</v>
      </c>
      <c r="N164">
        <f t="shared" si="17"/>
        <v>0.17499999999999999</v>
      </c>
      <c r="O164" s="71">
        <v>0.12</v>
      </c>
      <c r="P164" s="72">
        <f t="shared" si="20"/>
        <v>0.49050605973164046</v>
      </c>
      <c r="Q164">
        <f t="shared" si="18"/>
        <v>2.0999999999999998E-2</v>
      </c>
      <c r="R164" s="7">
        <f t="shared" si="21"/>
        <v>0.15205687851680855</v>
      </c>
      <c r="S164" s="75">
        <f t="shared" si="22"/>
        <v>2.6609953740441495E-2</v>
      </c>
    </row>
    <row r="165" spans="1:19" hidden="1" x14ac:dyDescent="0.25">
      <c r="A165">
        <v>67935</v>
      </c>
      <c r="B165">
        <v>22105</v>
      </c>
      <c r="C165" t="s">
        <v>570</v>
      </c>
      <c r="D165" t="s">
        <v>511</v>
      </c>
      <c r="E165" t="s">
        <v>94</v>
      </c>
      <c r="F165">
        <v>100</v>
      </c>
      <c r="G165" s="6">
        <v>-8166.93</v>
      </c>
      <c r="H165" s="6">
        <v>8166.93</v>
      </c>
      <c r="I165" s="6">
        <f t="shared" si="19"/>
        <v>14972.705</v>
      </c>
      <c r="J165" t="s">
        <v>2129</v>
      </c>
      <c r="K165">
        <v>401</v>
      </c>
      <c r="L165" s="34">
        <f t="shared" si="16"/>
        <v>7.5946969696969693E-2</v>
      </c>
      <c r="M165">
        <v>42</v>
      </c>
      <c r="N165">
        <f t="shared" si="17"/>
        <v>3.189772727272727</v>
      </c>
      <c r="O165" s="71">
        <v>0.11</v>
      </c>
      <c r="P165" s="72">
        <f t="shared" si="20"/>
        <v>0.44963055475400376</v>
      </c>
      <c r="Q165">
        <f t="shared" si="18"/>
        <v>0.35087499999999999</v>
      </c>
      <c r="R165" s="7">
        <f t="shared" si="21"/>
        <v>0.13938547197374115</v>
      </c>
      <c r="S165" s="75">
        <f t="shared" si="22"/>
        <v>0.44460797707987659</v>
      </c>
    </row>
    <row r="166" spans="1:19" hidden="1" x14ac:dyDescent="0.25">
      <c r="A166">
        <v>71063</v>
      </c>
      <c r="B166">
        <v>22603</v>
      </c>
      <c r="C166" t="s">
        <v>603</v>
      </c>
      <c r="D166" t="s">
        <v>394</v>
      </c>
      <c r="E166" t="s">
        <v>94</v>
      </c>
      <c r="F166">
        <v>100</v>
      </c>
      <c r="G166" s="6">
        <v>-7616.5</v>
      </c>
      <c r="H166" s="6">
        <v>7616.5</v>
      </c>
      <c r="I166" s="6">
        <f t="shared" si="19"/>
        <v>13963.583333333332</v>
      </c>
      <c r="J166" t="s">
        <v>2129</v>
      </c>
      <c r="K166" s="8">
        <v>1212</v>
      </c>
      <c r="L166" s="34">
        <f t="shared" si="16"/>
        <v>0.22954545454545455</v>
      </c>
      <c r="M166">
        <v>42</v>
      </c>
      <c r="N166">
        <f t="shared" si="17"/>
        <v>9.6409090909090907</v>
      </c>
      <c r="O166" s="71">
        <v>0.12</v>
      </c>
      <c r="P166" s="72">
        <f t="shared" si="20"/>
        <v>0.49050605973164046</v>
      </c>
      <c r="Q166">
        <f t="shared" si="18"/>
        <v>1.1569090909090909</v>
      </c>
      <c r="R166" s="7">
        <f t="shared" si="21"/>
        <v>0.15205687851680855</v>
      </c>
      <c r="S166" s="75">
        <f t="shared" si="22"/>
        <v>1.4659665424279587</v>
      </c>
    </row>
    <row r="167" spans="1:19" hidden="1" x14ac:dyDescent="0.25">
      <c r="A167">
        <v>39632</v>
      </c>
      <c r="B167">
        <v>22955</v>
      </c>
      <c r="C167" t="s">
        <v>512</v>
      </c>
      <c r="D167" t="s">
        <v>49</v>
      </c>
      <c r="E167" t="s">
        <v>94</v>
      </c>
      <c r="F167">
        <v>100</v>
      </c>
      <c r="G167" s="6">
        <v>-3399.46</v>
      </c>
      <c r="H167" s="6">
        <v>3399.46</v>
      </c>
      <c r="I167" s="6">
        <f t="shared" si="19"/>
        <v>6232.3433333333332</v>
      </c>
      <c r="J167" t="s">
        <v>2129</v>
      </c>
      <c r="K167">
        <v>59</v>
      </c>
      <c r="L167" s="34">
        <f t="shared" si="16"/>
        <v>1.1174242424242425E-2</v>
      </c>
      <c r="M167">
        <v>42</v>
      </c>
      <c r="N167">
        <f t="shared" si="17"/>
        <v>0.46931818181818186</v>
      </c>
      <c r="O167" s="71">
        <v>0.12</v>
      </c>
      <c r="P167" s="72">
        <f t="shared" si="20"/>
        <v>0.49050605973164046</v>
      </c>
      <c r="Q167">
        <f t="shared" si="18"/>
        <v>5.6318181818181823E-2</v>
      </c>
      <c r="R167" s="7">
        <f t="shared" si="21"/>
        <v>0.15205687851680855</v>
      </c>
      <c r="S167" s="75">
        <f t="shared" si="22"/>
        <v>7.1363057758456749E-2</v>
      </c>
    </row>
    <row r="168" spans="1:19" hidden="1" x14ac:dyDescent="0.25">
      <c r="A168">
        <v>37002</v>
      </c>
      <c r="B168">
        <v>23430</v>
      </c>
      <c r="C168" t="s">
        <v>231</v>
      </c>
      <c r="D168" t="s">
        <v>62</v>
      </c>
      <c r="E168" t="s">
        <v>64</v>
      </c>
      <c r="F168">
        <v>110</v>
      </c>
      <c r="G168" s="6">
        <v>-15275.58</v>
      </c>
      <c r="H168" s="6">
        <v>15275.58</v>
      </c>
      <c r="I168" s="6">
        <f t="shared" si="19"/>
        <v>28005.23</v>
      </c>
      <c r="J168" t="s">
        <v>2125</v>
      </c>
      <c r="K168">
        <v>35</v>
      </c>
      <c r="L168" s="34">
        <f t="shared" si="16"/>
        <v>6.628787878787879E-3</v>
      </c>
      <c r="M168">
        <v>42</v>
      </c>
      <c r="N168">
        <f t="shared" si="17"/>
        <v>0.27840909090909094</v>
      </c>
      <c r="O168" s="72">
        <v>2.3E-2</v>
      </c>
      <c r="P168" s="72">
        <f t="shared" si="20"/>
        <v>9.401366144856442E-2</v>
      </c>
      <c r="Q168">
        <f t="shared" si="18"/>
        <v>6.4034090909090915E-3</v>
      </c>
      <c r="R168" s="7">
        <f t="shared" si="21"/>
        <v>2.9144235049054969E-2</v>
      </c>
      <c r="S168" s="75">
        <f t="shared" si="22"/>
        <v>8.1140199852482598E-3</v>
      </c>
    </row>
    <row r="169" spans="1:19" hidden="1" x14ac:dyDescent="0.25">
      <c r="A169">
        <v>70185</v>
      </c>
      <c r="B169">
        <v>23638</v>
      </c>
      <c r="C169" t="s">
        <v>605</v>
      </c>
      <c r="D169" t="s">
        <v>422</v>
      </c>
      <c r="E169" t="s">
        <v>94</v>
      </c>
      <c r="F169">
        <v>121</v>
      </c>
      <c r="G169" s="6">
        <v>-7074.53</v>
      </c>
      <c r="H169" s="6">
        <v>7074.53</v>
      </c>
      <c r="I169" s="6">
        <f t="shared" si="19"/>
        <v>12969.971666666666</v>
      </c>
      <c r="J169" t="s">
        <v>2129</v>
      </c>
      <c r="K169">
        <v>605</v>
      </c>
      <c r="L169" s="34">
        <f t="shared" si="16"/>
        <v>0.11458333333333333</v>
      </c>
      <c r="M169">
        <v>42</v>
      </c>
      <c r="N169">
        <f t="shared" si="17"/>
        <v>4.8125</v>
      </c>
      <c r="O169" s="71">
        <v>0.13</v>
      </c>
      <c r="P169" s="72">
        <f t="shared" si="20"/>
        <v>0.53138156470927722</v>
      </c>
      <c r="Q169">
        <f t="shared" si="18"/>
        <v>0.62562499999999999</v>
      </c>
      <c r="R169" s="7">
        <f t="shared" si="21"/>
        <v>0.16472828505987594</v>
      </c>
      <c r="S169" s="75">
        <f t="shared" si="22"/>
        <v>0.79275487185065296</v>
      </c>
    </row>
    <row r="170" spans="1:19" hidden="1" x14ac:dyDescent="0.25">
      <c r="A170">
        <v>70607</v>
      </c>
      <c r="B170">
        <v>24593</v>
      </c>
      <c r="C170" t="s">
        <v>609</v>
      </c>
      <c r="D170" t="s">
        <v>529</v>
      </c>
      <c r="E170" t="s">
        <v>94</v>
      </c>
      <c r="F170">
        <v>100</v>
      </c>
      <c r="G170" s="6">
        <v>-7442.06</v>
      </c>
      <c r="H170" s="6">
        <v>7442.06</v>
      </c>
      <c r="I170" s="6">
        <f t="shared" si="19"/>
        <v>13643.776666666667</v>
      </c>
      <c r="J170" t="s">
        <v>2129</v>
      </c>
      <c r="K170">
        <v>730</v>
      </c>
      <c r="L170" s="34">
        <f t="shared" si="16"/>
        <v>0.13825757575757575</v>
      </c>
      <c r="M170">
        <v>42</v>
      </c>
      <c r="N170">
        <f t="shared" si="17"/>
        <v>5.8068181818181817</v>
      </c>
      <c r="O170" s="71">
        <v>0.13</v>
      </c>
      <c r="P170" s="72">
        <f t="shared" si="20"/>
        <v>0.53138156470927722</v>
      </c>
      <c r="Q170">
        <f t="shared" si="18"/>
        <v>0.75488636363636363</v>
      </c>
      <c r="R170" s="7">
        <f t="shared" si="21"/>
        <v>0.16472828505987594</v>
      </c>
      <c r="S170" s="75">
        <f t="shared" si="22"/>
        <v>0.95654720074541599</v>
      </c>
    </row>
    <row r="171" spans="1:19" hidden="1" x14ac:dyDescent="0.25">
      <c r="A171">
        <v>13106</v>
      </c>
      <c r="B171">
        <v>24611</v>
      </c>
      <c r="C171" t="s">
        <v>1220</v>
      </c>
      <c r="D171" t="s">
        <v>1057</v>
      </c>
      <c r="E171" t="s">
        <v>94</v>
      </c>
      <c r="F171">
        <v>121</v>
      </c>
      <c r="G171" s="6">
        <v>5786.44</v>
      </c>
      <c r="H171" s="6">
        <v>5786.44</v>
      </c>
      <c r="I171" s="6">
        <f t="shared" si="19"/>
        <v>10608.473333333332</v>
      </c>
      <c r="J171" t="s">
        <v>2126</v>
      </c>
      <c r="K171">
        <v>8</v>
      </c>
      <c r="L171" s="34">
        <f t="shared" ref="L171:L234" si="23">K171/5280</f>
        <v>1.5151515151515152E-3</v>
      </c>
      <c r="M171">
        <v>42</v>
      </c>
      <c r="N171">
        <f t="shared" ref="N171:N234" si="24">L171*M171</f>
        <v>6.363636363636363E-2</v>
      </c>
      <c r="O171" s="71">
        <v>0.16</v>
      </c>
      <c r="P171" s="72">
        <f t="shared" si="20"/>
        <v>0.65400807964218732</v>
      </c>
      <c r="Q171">
        <f t="shared" si="18"/>
        <v>1.0181818181818181E-2</v>
      </c>
      <c r="R171" s="7">
        <f t="shared" si="21"/>
        <v>0.20274250468907806</v>
      </c>
      <c r="S171" s="75">
        <f t="shared" si="22"/>
        <v>1.290179575294133E-2</v>
      </c>
    </row>
    <row r="172" spans="1:19" hidden="1" x14ac:dyDescent="0.25">
      <c r="A172">
        <v>32056</v>
      </c>
      <c r="B172">
        <v>26230</v>
      </c>
      <c r="C172" t="s">
        <v>1651</v>
      </c>
      <c r="D172" t="s">
        <v>1469</v>
      </c>
      <c r="E172" t="s">
        <v>94</v>
      </c>
      <c r="F172">
        <v>98</v>
      </c>
      <c r="G172" s="6">
        <v>5524.33</v>
      </c>
      <c r="H172" s="6">
        <v>5524.33</v>
      </c>
      <c r="I172" s="6">
        <f t="shared" si="19"/>
        <v>10127.938333333334</v>
      </c>
      <c r="J172" t="s">
        <v>2126</v>
      </c>
      <c r="K172">
        <v>27</v>
      </c>
      <c r="L172" s="34">
        <f t="shared" si="23"/>
        <v>5.1136363636363636E-3</v>
      </c>
      <c r="M172">
        <v>42</v>
      </c>
      <c r="N172">
        <f t="shared" si="24"/>
        <v>0.21477272727272728</v>
      </c>
      <c r="O172" s="71">
        <v>0.17</v>
      </c>
      <c r="P172" s="72">
        <f t="shared" si="20"/>
        <v>0.69488358461982402</v>
      </c>
      <c r="Q172">
        <f t="shared" si="18"/>
        <v>3.651136363636364E-2</v>
      </c>
      <c r="R172" s="7">
        <f t="shared" si="21"/>
        <v>0.21541391123214546</v>
      </c>
      <c r="S172" s="75">
        <f t="shared" si="22"/>
        <v>4.6265033207813062E-2</v>
      </c>
    </row>
    <row r="173" spans="1:19" hidden="1" x14ac:dyDescent="0.25">
      <c r="A173">
        <v>9297</v>
      </c>
      <c r="B173">
        <v>26529</v>
      </c>
      <c r="C173" t="s">
        <v>240</v>
      </c>
      <c r="D173" t="s">
        <v>231</v>
      </c>
      <c r="E173" t="s">
        <v>64</v>
      </c>
      <c r="F173">
        <v>120</v>
      </c>
      <c r="G173" s="6">
        <v>-15275.5</v>
      </c>
      <c r="H173" s="6">
        <v>15275.5</v>
      </c>
      <c r="I173" s="6">
        <f t="shared" si="19"/>
        <v>28005.083333333332</v>
      </c>
      <c r="J173" t="s">
        <v>2125</v>
      </c>
      <c r="K173">
        <v>5</v>
      </c>
      <c r="L173" s="34">
        <f t="shared" si="23"/>
        <v>9.46969696969697E-4</v>
      </c>
      <c r="M173">
        <v>42</v>
      </c>
      <c r="N173">
        <f t="shared" si="24"/>
        <v>3.9772727272727272E-2</v>
      </c>
      <c r="O173" s="72">
        <v>2.3E-2</v>
      </c>
      <c r="P173" s="72">
        <f t="shared" si="20"/>
        <v>9.401366144856442E-2</v>
      </c>
      <c r="Q173">
        <f t="shared" si="18"/>
        <v>9.1477272727272729E-4</v>
      </c>
      <c r="R173" s="7">
        <f t="shared" si="21"/>
        <v>2.9144235049054969E-2</v>
      </c>
      <c r="S173" s="75">
        <f t="shared" si="22"/>
        <v>1.1591457121783227E-3</v>
      </c>
    </row>
    <row r="174" spans="1:19" hidden="1" x14ac:dyDescent="0.25">
      <c r="A174">
        <v>10511</v>
      </c>
      <c r="B174">
        <v>27565</v>
      </c>
      <c r="C174" t="s">
        <v>554</v>
      </c>
      <c r="D174" t="s">
        <v>603</v>
      </c>
      <c r="E174" t="s">
        <v>94</v>
      </c>
      <c r="F174">
        <v>100</v>
      </c>
      <c r="G174" s="6">
        <v>-7577.87</v>
      </c>
      <c r="H174" s="6">
        <v>7577.87</v>
      </c>
      <c r="I174" s="6">
        <f t="shared" si="19"/>
        <v>13892.761666666665</v>
      </c>
      <c r="J174" t="s">
        <v>2129</v>
      </c>
      <c r="K174">
        <v>6</v>
      </c>
      <c r="L174" s="34">
        <f t="shared" si="23"/>
        <v>1.1363636363636363E-3</v>
      </c>
      <c r="M174">
        <v>42</v>
      </c>
      <c r="N174">
        <f t="shared" si="24"/>
        <v>4.7727272727272722E-2</v>
      </c>
      <c r="O174" s="71">
        <v>0.12</v>
      </c>
      <c r="P174" s="72">
        <f t="shared" si="20"/>
        <v>0.49050605973164046</v>
      </c>
      <c r="Q174">
        <f t="shared" si="18"/>
        <v>5.7272727272727267E-3</v>
      </c>
      <c r="R174" s="7">
        <f t="shared" si="21"/>
        <v>0.15205687851680855</v>
      </c>
      <c r="S174" s="75">
        <f t="shared" si="22"/>
        <v>7.2572601110294978E-3</v>
      </c>
    </row>
    <row r="175" spans="1:19" hidden="1" x14ac:dyDescent="0.25">
      <c r="A175">
        <v>14821</v>
      </c>
      <c r="B175">
        <v>28151</v>
      </c>
      <c r="C175" t="s">
        <v>381</v>
      </c>
      <c r="D175" t="s">
        <v>589</v>
      </c>
      <c r="E175" t="s">
        <v>94</v>
      </c>
      <c r="F175">
        <v>100</v>
      </c>
      <c r="G175" s="6">
        <v>-7539.06</v>
      </c>
      <c r="H175" s="6">
        <v>7539.06</v>
      </c>
      <c r="I175" s="6">
        <f t="shared" si="19"/>
        <v>13821.61</v>
      </c>
      <c r="J175" t="s">
        <v>2129</v>
      </c>
      <c r="K175">
        <v>10</v>
      </c>
      <c r="L175" s="34">
        <f t="shared" si="23"/>
        <v>1.893939393939394E-3</v>
      </c>
      <c r="M175">
        <v>42</v>
      </c>
      <c r="N175">
        <f t="shared" si="24"/>
        <v>7.9545454545454544E-2</v>
      </c>
      <c r="O175" s="71">
        <v>0.12</v>
      </c>
      <c r="P175" s="72">
        <f t="shared" si="20"/>
        <v>0.49050605973164046</v>
      </c>
      <c r="Q175">
        <f t="shared" si="18"/>
        <v>9.5454545454545445E-3</v>
      </c>
      <c r="R175" s="7">
        <f t="shared" si="21"/>
        <v>0.15205687851680855</v>
      </c>
      <c r="S175" s="75">
        <f t="shared" si="22"/>
        <v>1.2095433518382498E-2</v>
      </c>
    </row>
    <row r="176" spans="1:19" hidden="1" x14ac:dyDescent="0.25">
      <c r="A176">
        <v>70918</v>
      </c>
      <c r="B176">
        <v>28388</v>
      </c>
      <c r="C176" t="s">
        <v>628</v>
      </c>
      <c r="D176" t="s">
        <v>629</v>
      </c>
      <c r="E176" t="s">
        <v>94</v>
      </c>
      <c r="F176">
        <v>100</v>
      </c>
      <c r="G176" s="6">
        <v>-7153.16</v>
      </c>
      <c r="H176" s="6">
        <v>7153.16</v>
      </c>
      <c r="I176" s="6">
        <f t="shared" si="19"/>
        <v>13114.126666666665</v>
      </c>
      <c r="J176" t="s">
        <v>2129</v>
      </c>
      <c r="K176">
        <v>933</v>
      </c>
      <c r="L176" s="34">
        <f t="shared" si="23"/>
        <v>0.17670454545454545</v>
      </c>
      <c r="M176">
        <v>42</v>
      </c>
      <c r="N176">
        <f t="shared" si="24"/>
        <v>7.4215909090909085</v>
      </c>
      <c r="O176" s="71">
        <v>0.13</v>
      </c>
      <c r="P176" s="72">
        <f t="shared" si="20"/>
        <v>0.53138156470927722</v>
      </c>
      <c r="Q176">
        <f t="shared" si="18"/>
        <v>0.96480681818181813</v>
      </c>
      <c r="R176" s="7">
        <f t="shared" si="21"/>
        <v>0.16472828505987594</v>
      </c>
      <c r="S176" s="75">
        <f t="shared" si="22"/>
        <v>1.222545942870511</v>
      </c>
    </row>
    <row r="177" spans="1:20" hidden="1" x14ac:dyDescent="0.25">
      <c r="A177">
        <v>42067</v>
      </c>
      <c r="B177">
        <v>30434</v>
      </c>
      <c r="C177" t="s">
        <v>540</v>
      </c>
      <c r="D177" t="s">
        <v>568</v>
      </c>
      <c r="E177" t="s">
        <v>94</v>
      </c>
      <c r="F177">
        <v>49</v>
      </c>
      <c r="G177" s="6">
        <v>-7759.04</v>
      </c>
      <c r="H177" s="6">
        <v>7759.04</v>
      </c>
      <c r="I177" s="6">
        <f t="shared" si="19"/>
        <v>14224.906666666666</v>
      </c>
      <c r="J177" t="s">
        <v>2129</v>
      </c>
      <c r="K177">
        <v>53</v>
      </c>
      <c r="L177" s="34">
        <f t="shared" si="23"/>
        <v>1.0037878787878788E-2</v>
      </c>
      <c r="M177">
        <v>42</v>
      </c>
      <c r="N177">
        <f t="shared" si="24"/>
        <v>0.42159090909090913</v>
      </c>
      <c r="O177" s="71">
        <v>0.12</v>
      </c>
      <c r="P177" s="72">
        <f t="shared" si="20"/>
        <v>0.49050605973164046</v>
      </c>
      <c r="Q177">
        <f t="shared" si="18"/>
        <v>5.0590909090909096E-2</v>
      </c>
      <c r="R177" s="7">
        <f t="shared" si="21"/>
        <v>0.15205687851680855</v>
      </c>
      <c r="S177" s="75">
        <f t="shared" si="22"/>
        <v>6.4105797647427243E-2</v>
      </c>
    </row>
    <row r="178" spans="1:20" hidden="1" x14ac:dyDescent="0.25">
      <c r="A178">
        <v>56972</v>
      </c>
      <c r="B178">
        <v>30526</v>
      </c>
      <c r="C178" t="s">
        <v>636</v>
      </c>
      <c r="D178" t="s">
        <v>609</v>
      </c>
      <c r="E178" t="s">
        <v>94</v>
      </c>
      <c r="F178">
        <v>100</v>
      </c>
      <c r="G178" s="6">
        <v>-7448.65</v>
      </c>
      <c r="H178" s="6">
        <v>7448.65</v>
      </c>
      <c r="I178" s="6">
        <f t="shared" si="19"/>
        <v>13655.858333333332</v>
      </c>
      <c r="J178" t="s">
        <v>2129</v>
      </c>
      <c r="K178">
        <v>181</v>
      </c>
      <c r="L178" s="34">
        <f t="shared" si="23"/>
        <v>3.4280303030303029E-2</v>
      </c>
      <c r="M178">
        <v>42</v>
      </c>
      <c r="N178">
        <f t="shared" si="24"/>
        <v>1.4397727272727272</v>
      </c>
      <c r="O178" s="71">
        <v>0.12</v>
      </c>
      <c r="P178" s="72">
        <f t="shared" si="20"/>
        <v>0.49050605973164046</v>
      </c>
      <c r="Q178">
        <f t="shared" si="18"/>
        <v>0.17277272727272724</v>
      </c>
      <c r="R178" s="7">
        <f t="shared" si="21"/>
        <v>0.15205687851680855</v>
      </c>
      <c r="S178" s="75">
        <f t="shared" si="22"/>
        <v>0.21892734668272321</v>
      </c>
    </row>
    <row r="179" spans="1:20" hidden="1" x14ac:dyDescent="0.25">
      <c r="A179">
        <v>45500</v>
      </c>
      <c r="B179">
        <v>31792</v>
      </c>
      <c r="C179" t="s">
        <v>629</v>
      </c>
      <c r="D179" t="s">
        <v>636</v>
      </c>
      <c r="E179" t="s">
        <v>94</v>
      </c>
      <c r="F179">
        <v>100</v>
      </c>
      <c r="G179" s="6">
        <v>-7432.11</v>
      </c>
      <c r="H179" s="6">
        <v>7432.11</v>
      </c>
      <c r="I179" s="6">
        <f t="shared" si="19"/>
        <v>13625.534999999998</v>
      </c>
      <c r="J179" t="s">
        <v>2129</v>
      </c>
      <c r="K179">
        <v>74</v>
      </c>
      <c r="L179" s="34">
        <f t="shared" si="23"/>
        <v>1.4015151515151515E-2</v>
      </c>
      <c r="M179">
        <v>42</v>
      </c>
      <c r="N179">
        <f t="shared" si="24"/>
        <v>0.58863636363636362</v>
      </c>
      <c r="O179" s="71">
        <v>0.13</v>
      </c>
      <c r="P179" s="72">
        <f t="shared" si="20"/>
        <v>0.53138156470927722</v>
      </c>
      <c r="Q179">
        <f t="shared" si="18"/>
        <v>7.652272727272727E-2</v>
      </c>
      <c r="R179" s="7">
        <f t="shared" si="21"/>
        <v>0.16472828505987594</v>
      </c>
      <c r="S179" s="75">
        <f t="shared" si="22"/>
        <v>9.69650587056997E-2</v>
      </c>
    </row>
    <row r="180" spans="1:20" hidden="1" x14ac:dyDescent="0.25">
      <c r="A180">
        <v>43937</v>
      </c>
      <c r="B180">
        <v>31959</v>
      </c>
      <c r="C180" t="s">
        <v>605</v>
      </c>
      <c r="D180" t="s">
        <v>1220</v>
      </c>
      <c r="E180" t="s">
        <v>94</v>
      </c>
      <c r="F180">
        <v>121</v>
      </c>
      <c r="G180" s="6">
        <v>5786.52</v>
      </c>
      <c r="H180" s="6">
        <v>5786.52</v>
      </c>
      <c r="I180" s="6">
        <f t="shared" si="19"/>
        <v>10608.62</v>
      </c>
      <c r="J180" t="s">
        <v>2126</v>
      </c>
      <c r="K180">
        <v>63</v>
      </c>
      <c r="L180" s="34">
        <f t="shared" si="23"/>
        <v>1.1931818181818182E-2</v>
      </c>
      <c r="M180">
        <v>42</v>
      </c>
      <c r="N180">
        <f t="shared" si="24"/>
        <v>0.50113636363636371</v>
      </c>
      <c r="O180" s="71">
        <v>0.16</v>
      </c>
      <c r="P180" s="72">
        <f t="shared" si="20"/>
        <v>0.65400807964218732</v>
      </c>
      <c r="Q180">
        <f t="shared" si="18"/>
        <v>8.0181818181818201E-2</v>
      </c>
      <c r="R180" s="7">
        <f t="shared" si="21"/>
        <v>0.20274250468907806</v>
      </c>
      <c r="S180" s="75">
        <f t="shared" si="22"/>
        <v>0.10160164155441299</v>
      </c>
    </row>
    <row r="181" spans="1:20" hidden="1" x14ac:dyDescent="0.25">
      <c r="A181">
        <v>68585</v>
      </c>
      <c r="B181">
        <v>32594</v>
      </c>
      <c r="C181" t="s">
        <v>423</v>
      </c>
      <c r="D181" t="s">
        <v>628</v>
      </c>
      <c r="E181" t="s">
        <v>94</v>
      </c>
      <c r="F181">
        <v>100</v>
      </c>
      <c r="G181" s="6">
        <v>-7153.08</v>
      </c>
      <c r="H181" s="6">
        <v>7153.08</v>
      </c>
      <c r="I181" s="6">
        <f t="shared" si="19"/>
        <v>13113.98</v>
      </c>
      <c r="J181" t="s">
        <v>2129</v>
      </c>
      <c r="K181">
        <v>438</v>
      </c>
      <c r="L181" s="34">
        <f t="shared" si="23"/>
        <v>8.2954545454545461E-2</v>
      </c>
      <c r="M181">
        <v>42</v>
      </c>
      <c r="N181">
        <f t="shared" si="24"/>
        <v>3.4840909090909093</v>
      </c>
      <c r="O181" s="71">
        <v>0.13</v>
      </c>
      <c r="P181" s="72">
        <f t="shared" si="20"/>
        <v>0.53138156470927722</v>
      </c>
      <c r="Q181">
        <f t="shared" si="18"/>
        <v>0.45293181818181821</v>
      </c>
      <c r="R181" s="7">
        <f t="shared" si="21"/>
        <v>0.16472828505987594</v>
      </c>
      <c r="S181" s="75">
        <f t="shared" si="22"/>
        <v>0.57392832044724962</v>
      </c>
    </row>
    <row r="182" spans="1:20" hidden="1" x14ac:dyDescent="0.25">
      <c r="A182">
        <v>28915</v>
      </c>
      <c r="B182">
        <v>33091</v>
      </c>
      <c r="C182" t="s">
        <v>511</v>
      </c>
      <c r="D182" t="s">
        <v>107</v>
      </c>
      <c r="E182" t="s">
        <v>94</v>
      </c>
      <c r="F182">
        <v>100</v>
      </c>
      <c r="G182" s="6">
        <v>-4767.62</v>
      </c>
      <c r="H182" s="6">
        <v>4767.62</v>
      </c>
      <c r="I182" s="6">
        <f t="shared" si="19"/>
        <v>8740.6366666666654</v>
      </c>
      <c r="J182" t="s">
        <v>2129</v>
      </c>
      <c r="K182">
        <v>23</v>
      </c>
      <c r="L182" s="34">
        <f t="shared" si="23"/>
        <v>4.3560606060606064E-3</v>
      </c>
      <c r="M182">
        <v>42</v>
      </c>
      <c r="N182">
        <f t="shared" si="24"/>
        <v>0.18295454545454548</v>
      </c>
      <c r="O182" s="71">
        <v>0.11</v>
      </c>
      <c r="P182" s="72">
        <f t="shared" si="20"/>
        <v>0.44963055475400376</v>
      </c>
      <c r="Q182">
        <f t="shared" si="18"/>
        <v>2.0125000000000004E-2</v>
      </c>
      <c r="R182" s="7">
        <f t="shared" si="21"/>
        <v>0.13938547197374115</v>
      </c>
      <c r="S182" s="75">
        <f t="shared" si="22"/>
        <v>2.5501205667923101E-2</v>
      </c>
    </row>
    <row r="183" spans="1:20" hidden="1" x14ac:dyDescent="0.25">
      <c r="A183">
        <v>70961</v>
      </c>
      <c r="B183">
        <v>40035</v>
      </c>
      <c r="C183" t="s">
        <v>1280</v>
      </c>
      <c r="D183" t="s">
        <v>962</v>
      </c>
      <c r="E183" t="s">
        <v>94</v>
      </c>
      <c r="F183">
        <v>64</v>
      </c>
      <c r="G183" s="6">
        <v>5702.47</v>
      </c>
      <c r="H183" s="6">
        <v>5702.47</v>
      </c>
      <c r="I183" s="6">
        <f t="shared" si="19"/>
        <v>10454.528333333334</v>
      </c>
      <c r="J183" t="s">
        <v>2126</v>
      </c>
      <c r="K183">
        <v>985</v>
      </c>
      <c r="L183" s="34">
        <f t="shared" si="23"/>
        <v>0.1865530303030303</v>
      </c>
      <c r="M183">
        <v>42</v>
      </c>
      <c r="N183">
        <f t="shared" si="24"/>
        <v>7.8352272727272725</v>
      </c>
      <c r="O183" s="71">
        <v>0.16</v>
      </c>
      <c r="P183" s="72">
        <f t="shared" si="20"/>
        <v>0.65400807964218732</v>
      </c>
      <c r="Q183">
        <f t="shared" si="18"/>
        <v>1.2536363636363637</v>
      </c>
      <c r="R183" s="7">
        <f t="shared" si="21"/>
        <v>0.20274250468907806</v>
      </c>
      <c r="S183" s="75">
        <f t="shared" si="22"/>
        <v>1.5885336020809013</v>
      </c>
    </row>
    <row r="184" spans="1:20" hidden="1" x14ac:dyDescent="0.25">
      <c r="A184">
        <v>12687</v>
      </c>
      <c r="B184">
        <v>40424</v>
      </c>
      <c r="C184" t="s">
        <v>530</v>
      </c>
      <c r="D184" t="s">
        <v>380</v>
      </c>
      <c r="E184" t="s">
        <v>94</v>
      </c>
      <c r="F184">
        <v>100</v>
      </c>
      <c r="G184" s="6">
        <v>-7442.22</v>
      </c>
      <c r="H184" s="6">
        <v>7442.22</v>
      </c>
      <c r="I184" s="6">
        <f t="shared" si="19"/>
        <v>13644.07</v>
      </c>
      <c r="J184" t="s">
        <v>2129</v>
      </c>
      <c r="K184">
        <v>8</v>
      </c>
      <c r="L184" s="34">
        <f t="shared" si="23"/>
        <v>1.5151515151515152E-3</v>
      </c>
      <c r="M184">
        <v>42</v>
      </c>
      <c r="N184">
        <f t="shared" si="24"/>
        <v>6.363636363636363E-2</v>
      </c>
      <c r="O184" s="71">
        <v>0.13</v>
      </c>
      <c r="P184" s="72">
        <f t="shared" si="20"/>
        <v>0.53138156470927722</v>
      </c>
      <c r="Q184">
        <f t="shared" si="18"/>
        <v>8.2727272727272719E-3</v>
      </c>
      <c r="R184" s="7">
        <f t="shared" si="21"/>
        <v>0.16472828505987594</v>
      </c>
      <c r="S184" s="75">
        <f t="shared" si="22"/>
        <v>1.0482709049264832E-2</v>
      </c>
    </row>
    <row r="185" spans="1:20" hidden="1" x14ac:dyDescent="0.25">
      <c r="A185">
        <v>69772</v>
      </c>
      <c r="B185">
        <v>43170</v>
      </c>
      <c r="C185" t="s">
        <v>600</v>
      </c>
      <c r="D185" t="s">
        <v>587</v>
      </c>
      <c r="E185" t="s">
        <v>94</v>
      </c>
      <c r="F185">
        <v>84</v>
      </c>
      <c r="G185" s="6">
        <v>-7695.58</v>
      </c>
      <c r="H185" s="6">
        <v>7695.58</v>
      </c>
      <c r="I185" s="6">
        <f t="shared" si="19"/>
        <v>14108.563333333334</v>
      </c>
      <c r="J185" t="s">
        <v>2129</v>
      </c>
      <c r="K185">
        <v>544</v>
      </c>
      <c r="L185" s="34">
        <f t="shared" si="23"/>
        <v>0.10303030303030303</v>
      </c>
      <c r="M185">
        <v>42</v>
      </c>
      <c r="N185">
        <f t="shared" si="24"/>
        <v>4.3272727272727272</v>
      </c>
      <c r="O185" s="71">
        <v>0.12</v>
      </c>
      <c r="P185" s="72">
        <f t="shared" si="20"/>
        <v>0.49050605973164046</v>
      </c>
      <c r="Q185">
        <f t="shared" si="18"/>
        <v>0.51927272727272722</v>
      </c>
      <c r="R185" s="7">
        <f t="shared" si="21"/>
        <v>0.15205687851680855</v>
      </c>
      <c r="S185" s="75">
        <f t="shared" si="22"/>
        <v>0.65799158340000785</v>
      </c>
    </row>
    <row r="186" spans="1:20" hidden="1" x14ac:dyDescent="0.25">
      <c r="A186">
        <v>70360</v>
      </c>
      <c r="B186">
        <v>346262</v>
      </c>
      <c r="C186" t="s">
        <v>588</v>
      </c>
      <c r="D186" t="s">
        <v>484</v>
      </c>
      <c r="E186" t="s">
        <v>70</v>
      </c>
      <c r="F186">
        <v>100</v>
      </c>
      <c r="G186" s="6">
        <v>-7795.89</v>
      </c>
      <c r="H186" s="6">
        <v>7795.89</v>
      </c>
      <c r="I186" s="6">
        <f t="shared" si="19"/>
        <v>14292.465</v>
      </c>
      <c r="J186" t="s">
        <v>2129</v>
      </c>
      <c r="K186">
        <v>646</v>
      </c>
      <c r="L186" s="34">
        <f t="shared" si="23"/>
        <v>0.12234848484848485</v>
      </c>
      <c r="M186">
        <v>42</v>
      </c>
      <c r="N186">
        <f t="shared" si="24"/>
        <v>5.1386363636363637</v>
      </c>
      <c r="O186" s="71">
        <v>0.12</v>
      </c>
      <c r="P186" s="72">
        <f t="shared" si="20"/>
        <v>0.49050605973164046</v>
      </c>
      <c r="Q186">
        <f t="shared" si="18"/>
        <v>0.61663636363636365</v>
      </c>
      <c r="R186" s="7">
        <f t="shared" si="21"/>
        <v>0.15205687851680855</v>
      </c>
      <c r="S186" s="75">
        <f t="shared" si="22"/>
        <v>0.78136500528750941</v>
      </c>
    </row>
    <row r="187" spans="1:20" x14ac:dyDescent="0.25">
      <c r="A187">
        <v>36377</v>
      </c>
      <c r="B187">
        <v>976</v>
      </c>
      <c r="C187" t="s">
        <v>1719</v>
      </c>
      <c r="D187" t="s">
        <v>1131</v>
      </c>
      <c r="E187" t="s">
        <v>94</v>
      </c>
      <c r="F187">
        <v>75</v>
      </c>
      <c r="G187" s="6">
        <v>1758.28</v>
      </c>
      <c r="H187" s="6">
        <v>1758.28</v>
      </c>
      <c r="I187" s="6">
        <f t="shared" si="19"/>
        <v>3223.5133333333333</v>
      </c>
      <c r="J187" t="s">
        <v>2196</v>
      </c>
      <c r="K187">
        <v>34</v>
      </c>
      <c r="L187" s="34">
        <f t="shared" si="23"/>
        <v>6.4393939393939392E-3</v>
      </c>
      <c r="M187">
        <v>36</v>
      </c>
      <c r="N187">
        <f t="shared" si="24"/>
        <v>0.23181818181818181</v>
      </c>
      <c r="O187" s="71">
        <v>1</v>
      </c>
      <c r="P187" s="72">
        <f t="shared" si="20"/>
        <v>4.0875504977636705</v>
      </c>
      <c r="Q187">
        <f t="shared" si="18"/>
        <v>0.23181818181818181</v>
      </c>
      <c r="R187" s="7">
        <f t="shared" si="21"/>
        <v>1.2671406543067378</v>
      </c>
      <c r="S187" s="75">
        <f t="shared" si="22"/>
        <v>0.29374624258928922</v>
      </c>
      <c r="T187" s="75">
        <f>SUM(S187:S200)</f>
        <v>2.5957750685939569</v>
      </c>
    </row>
    <row r="188" spans="1:20" hidden="1" x14ac:dyDescent="0.25">
      <c r="A188">
        <v>50647</v>
      </c>
      <c r="B188">
        <v>11974</v>
      </c>
      <c r="C188" t="s">
        <v>52</v>
      </c>
      <c r="D188" t="s">
        <v>53</v>
      </c>
      <c r="F188">
        <v>130</v>
      </c>
      <c r="G188" s="6">
        <v>-6385.51</v>
      </c>
      <c r="H188" s="6">
        <v>6385.51</v>
      </c>
      <c r="I188" s="6">
        <f t="shared" si="19"/>
        <v>11706.768333333333</v>
      </c>
      <c r="J188" t="s">
        <v>2131</v>
      </c>
      <c r="K188">
        <v>115</v>
      </c>
      <c r="L188" s="34">
        <f t="shared" si="23"/>
        <v>2.1780303030303032E-2</v>
      </c>
      <c r="M188">
        <v>36</v>
      </c>
      <c r="N188">
        <f t="shared" si="24"/>
        <v>0.78409090909090917</v>
      </c>
      <c r="O188" s="73">
        <v>2.7699999999999999E-2</v>
      </c>
      <c r="P188" s="72">
        <f t="shared" si="20"/>
        <v>0.11322514878805368</v>
      </c>
      <c r="Q188">
        <f t="shared" si="18"/>
        <v>2.1719318181818183E-2</v>
      </c>
      <c r="R188" s="7">
        <f t="shared" si="21"/>
        <v>3.5099796124296638E-2</v>
      </c>
      <c r="S188" s="75">
        <f t="shared" si="22"/>
        <v>2.7521431052005323E-2</v>
      </c>
    </row>
    <row r="189" spans="1:20" hidden="1" x14ac:dyDescent="0.25">
      <c r="A189">
        <v>61602</v>
      </c>
      <c r="B189">
        <v>13852</v>
      </c>
      <c r="C189" t="s">
        <v>1707</v>
      </c>
      <c r="D189" t="s">
        <v>1520</v>
      </c>
      <c r="E189" t="s">
        <v>64</v>
      </c>
      <c r="F189">
        <v>120</v>
      </c>
      <c r="G189" s="6">
        <v>6833.46</v>
      </c>
      <c r="H189" s="6">
        <v>6833.46</v>
      </c>
      <c r="I189" s="6">
        <f t="shared" si="19"/>
        <v>12528.01</v>
      </c>
      <c r="J189" t="s">
        <v>2126</v>
      </c>
      <c r="K189">
        <v>233</v>
      </c>
      <c r="L189" s="34">
        <f t="shared" si="23"/>
        <v>4.4128787878787878E-2</v>
      </c>
      <c r="M189">
        <v>36</v>
      </c>
      <c r="N189">
        <f t="shared" si="24"/>
        <v>1.5886363636363636</v>
      </c>
      <c r="O189" s="71">
        <v>0.22</v>
      </c>
      <c r="P189" s="72">
        <f t="shared" si="20"/>
        <v>0.89926110950800753</v>
      </c>
      <c r="Q189">
        <f t="shared" si="18"/>
        <v>0.34949999999999998</v>
      </c>
      <c r="R189" s="7">
        <f t="shared" si="21"/>
        <v>0.27877094394748231</v>
      </c>
      <c r="S189" s="75">
        <f t="shared" si="22"/>
        <v>0.44286565868020483</v>
      </c>
    </row>
    <row r="190" spans="1:20" hidden="1" x14ac:dyDescent="0.25">
      <c r="A190">
        <v>40588</v>
      </c>
      <c r="B190">
        <v>15872</v>
      </c>
      <c r="C190" t="s">
        <v>311</v>
      </c>
      <c r="D190" t="s">
        <v>312</v>
      </c>
      <c r="E190" t="s">
        <v>64</v>
      </c>
      <c r="F190">
        <v>75</v>
      </c>
      <c r="G190" s="6">
        <v>7865.33</v>
      </c>
      <c r="H190" s="6">
        <v>7865.33</v>
      </c>
      <c r="I190" s="6">
        <f t="shared" si="19"/>
        <v>14419.771666666666</v>
      </c>
      <c r="J190" t="s">
        <v>2197</v>
      </c>
      <c r="K190">
        <v>46</v>
      </c>
      <c r="L190" s="34">
        <f t="shared" si="23"/>
        <v>8.7121212121212127E-3</v>
      </c>
      <c r="M190">
        <v>36</v>
      </c>
      <c r="N190">
        <f t="shared" si="24"/>
        <v>0.31363636363636366</v>
      </c>
      <c r="O190" s="71">
        <v>0.19</v>
      </c>
      <c r="P190" s="72">
        <f t="shared" si="20"/>
        <v>0.77663459457509743</v>
      </c>
      <c r="Q190">
        <f t="shared" si="18"/>
        <v>5.9590909090909097E-2</v>
      </c>
      <c r="R190" s="7">
        <f t="shared" si="21"/>
        <v>0.24075672431828021</v>
      </c>
      <c r="S190" s="75">
        <f t="shared" si="22"/>
        <v>7.5510063536187888E-2</v>
      </c>
    </row>
    <row r="191" spans="1:20" x14ac:dyDescent="0.25">
      <c r="A191">
        <v>44092</v>
      </c>
      <c r="B191">
        <v>17521</v>
      </c>
      <c r="C191" t="s">
        <v>316</v>
      </c>
      <c r="D191" t="s">
        <v>317</v>
      </c>
      <c r="E191" t="s">
        <v>94</v>
      </c>
      <c r="F191">
        <v>75</v>
      </c>
      <c r="G191" s="6">
        <v>2141.23</v>
      </c>
      <c r="H191" s="6">
        <v>2141.23</v>
      </c>
      <c r="I191" s="6">
        <f t="shared" si="19"/>
        <v>3925.5883333333331</v>
      </c>
      <c r="J191" t="s">
        <v>2198</v>
      </c>
      <c r="K191">
        <v>65</v>
      </c>
      <c r="L191" s="34">
        <f t="shared" si="23"/>
        <v>1.231060606060606E-2</v>
      </c>
      <c r="M191">
        <v>36</v>
      </c>
      <c r="N191">
        <f t="shared" si="24"/>
        <v>0.44318181818181818</v>
      </c>
      <c r="O191" s="71">
        <v>1</v>
      </c>
      <c r="P191" s="72">
        <f t="shared" si="20"/>
        <v>4.0875504977636705</v>
      </c>
      <c r="Q191">
        <f t="shared" si="18"/>
        <v>0.44318181818181818</v>
      </c>
      <c r="R191" s="7">
        <f t="shared" si="21"/>
        <v>1.2671406543067378</v>
      </c>
      <c r="S191" s="75">
        <f t="shared" si="22"/>
        <v>0.56157369906775878</v>
      </c>
    </row>
    <row r="192" spans="1:20" hidden="1" x14ac:dyDescent="0.25">
      <c r="A192">
        <v>25322</v>
      </c>
      <c r="B192">
        <v>17878</v>
      </c>
      <c r="C192" t="s">
        <v>1520</v>
      </c>
      <c r="D192" t="s">
        <v>840</v>
      </c>
      <c r="E192" t="s">
        <v>70</v>
      </c>
      <c r="F192">
        <v>130</v>
      </c>
      <c r="G192" s="6">
        <v>4333.03</v>
      </c>
      <c r="H192" s="6">
        <v>4333.03</v>
      </c>
      <c r="I192" s="6">
        <f t="shared" si="19"/>
        <v>7943.8883333333324</v>
      </c>
      <c r="J192" t="s">
        <v>2126</v>
      </c>
      <c r="K192">
        <v>18</v>
      </c>
      <c r="L192" s="34">
        <f t="shared" si="23"/>
        <v>3.4090909090909089E-3</v>
      </c>
      <c r="M192">
        <v>36</v>
      </c>
      <c r="N192">
        <f t="shared" si="24"/>
        <v>0.12272727272727273</v>
      </c>
      <c r="O192" s="71">
        <v>0.22</v>
      </c>
      <c r="P192" s="72">
        <f t="shared" si="20"/>
        <v>0.89926110950800753</v>
      </c>
      <c r="Q192">
        <f t="shared" si="18"/>
        <v>2.7E-2</v>
      </c>
      <c r="R192" s="7">
        <f t="shared" si="21"/>
        <v>0.27877094394748231</v>
      </c>
      <c r="S192" s="75">
        <f t="shared" si="22"/>
        <v>3.4212797666281922E-2</v>
      </c>
    </row>
    <row r="193" spans="1:20" hidden="1" x14ac:dyDescent="0.25">
      <c r="A193">
        <v>67877</v>
      </c>
      <c r="B193">
        <v>19091</v>
      </c>
      <c r="C193" t="s">
        <v>319</v>
      </c>
      <c r="D193" t="s">
        <v>311</v>
      </c>
      <c r="E193" t="s">
        <v>64</v>
      </c>
      <c r="F193">
        <v>120</v>
      </c>
      <c r="G193" s="6">
        <v>7865.41</v>
      </c>
      <c r="H193" s="6">
        <v>7865.41</v>
      </c>
      <c r="I193" s="6">
        <f t="shared" si="19"/>
        <v>14419.918333333333</v>
      </c>
      <c r="J193" t="s">
        <v>2197</v>
      </c>
      <c r="K193">
        <v>398</v>
      </c>
      <c r="L193" s="34">
        <f t="shared" si="23"/>
        <v>7.5378787878787878E-2</v>
      </c>
      <c r="M193">
        <v>36</v>
      </c>
      <c r="N193">
        <f t="shared" si="24"/>
        <v>2.7136363636363638</v>
      </c>
      <c r="O193" s="71">
        <v>0.19</v>
      </c>
      <c r="P193" s="72">
        <f t="shared" si="20"/>
        <v>0.77663459457509743</v>
      </c>
      <c r="Q193">
        <f t="shared" si="18"/>
        <v>0.5155909090909091</v>
      </c>
      <c r="R193" s="7">
        <f t="shared" si="21"/>
        <v>0.24075672431828021</v>
      </c>
      <c r="S193" s="75">
        <f t="shared" si="22"/>
        <v>0.65332620190006041</v>
      </c>
    </row>
    <row r="194" spans="1:20" hidden="1" x14ac:dyDescent="0.25">
      <c r="A194">
        <v>20251</v>
      </c>
      <c r="B194">
        <v>19148</v>
      </c>
      <c r="C194" t="s">
        <v>1415</v>
      </c>
      <c r="D194" t="s">
        <v>319</v>
      </c>
      <c r="E194" t="s">
        <v>64</v>
      </c>
      <c r="F194">
        <v>120</v>
      </c>
      <c r="G194" s="6">
        <v>1886.47</v>
      </c>
      <c r="H194" s="6">
        <v>1886.47</v>
      </c>
      <c r="I194" s="6">
        <f t="shared" si="19"/>
        <v>3458.5283333333332</v>
      </c>
      <c r="J194" t="s">
        <v>2126</v>
      </c>
      <c r="K194">
        <v>15</v>
      </c>
      <c r="L194" s="34">
        <f t="shared" si="23"/>
        <v>2.840909090909091E-3</v>
      </c>
      <c r="M194">
        <v>36</v>
      </c>
      <c r="N194">
        <f t="shared" si="24"/>
        <v>0.10227272727272728</v>
      </c>
      <c r="O194" s="71">
        <v>0.22</v>
      </c>
      <c r="P194" s="72">
        <f t="shared" si="20"/>
        <v>0.89926110950800753</v>
      </c>
      <c r="Q194">
        <f t="shared" ref="Q194:Q257" si="25">N194*O194</f>
        <v>2.2500000000000003E-2</v>
      </c>
      <c r="R194" s="7">
        <f t="shared" si="21"/>
        <v>0.27877094394748231</v>
      </c>
      <c r="S194" s="75">
        <f t="shared" si="22"/>
        <v>2.8510664721901603E-2</v>
      </c>
    </row>
    <row r="195" spans="1:20" hidden="1" x14ac:dyDescent="0.25">
      <c r="A195">
        <v>50705</v>
      </c>
      <c r="B195">
        <v>20396</v>
      </c>
      <c r="C195" t="s">
        <v>68</v>
      </c>
      <c r="D195" t="s">
        <v>52</v>
      </c>
      <c r="E195" t="s">
        <v>27</v>
      </c>
      <c r="F195">
        <v>130</v>
      </c>
      <c r="G195" s="6">
        <v>-6385.43</v>
      </c>
      <c r="H195" s="6">
        <v>6385.43</v>
      </c>
      <c r="I195" s="6">
        <f t="shared" ref="I195:I258" si="26">H195*(110/60)</f>
        <v>11706.621666666666</v>
      </c>
      <c r="J195" t="s">
        <v>2131</v>
      </c>
      <c r="K195">
        <v>115</v>
      </c>
      <c r="L195" s="34">
        <f t="shared" si="23"/>
        <v>2.1780303030303032E-2</v>
      </c>
      <c r="M195">
        <v>36</v>
      </c>
      <c r="N195">
        <f t="shared" si="24"/>
        <v>0.78409090909090917</v>
      </c>
      <c r="O195" s="73">
        <v>2.7699999999999999E-2</v>
      </c>
      <c r="P195" s="72">
        <f t="shared" ref="P195:P258" si="27">O195*(4532.93/1108.96)</f>
        <v>0.11322514878805368</v>
      </c>
      <c r="Q195">
        <f t="shared" si="25"/>
        <v>2.1719318181818183E-2</v>
      </c>
      <c r="R195" s="7">
        <f t="shared" ref="R195:R258" si="28">P195*0.31</f>
        <v>3.5099796124296638E-2</v>
      </c>
      <c r="S195" s="75">
        <f t="shared" ref="S195:S258" si="29">N195*R195</f>
        <v>2.7521431052005323E-2</v>
      </c>
    </row>
    <row r="196" spans="1:20" hidden="1" x14ac:dyDescent="0.25">
      <c r="A196">
        <v>47349</v>
      </c>
      <c r="B196">
        <v>23543</v>
      </c>
      <c r="C196" t="s">
        <v>841</v>
      </c>
      <c r="D196" t="s">
        <v>1621</v>
      </c>
      <c r="E196" t="s">
        <v>70</v>
      </c>
      <c r="F196">
        <v>130</v>
      </c>
      <c r="G196" s="6">
        <v>4332.87</v>
      </c>
      <c r="H196" s="6">
        <v>4332.87</v>
      </c>
      <c r="I196" s="6">
        <f t="shared" si="26"/>
        <v>7943.5949999999993</v>
      </c>
      <c r="J196" t="s">
        <v>2126</v>
      </c>
      <c r="K196">
        <v>138</v>
      </c>
      <c r="L196" s="34">
        <f t="shared" si="23"/>
        <v>2.6136363636363635E-2</v>
      </c>
      <c r="M196">
        <v>36</v>
      </c>
      <c r="N196">
        <f t="shared" si="24"/>
        <v>0.94090909090909081</v>
      </c>
      <c r="O196" s="71">
        <v>0.22</v>
      </c>
      <c r="P196" s="72">
        <f t="shared" si="27"/>
        <v>0.89926110950800753</v>
      </c>
      <c r="Q196">
        <f t="shared" si="25"/>
        <v>0.20699999999999999</v>
      </c>
      <c r="R196" s="7">
        <f t="shared" si="28"/>
        <v>0.27877094394748231</v>
      </c>
      <c r="S196" s="75">
        <f t="shared" si="29"/>
        <v>0.26229811544149467</v>
      </c>
    </row>
    <row r="197" spans="1:20" hidden="1" x14ac:dyDescent="0.25">
      <c r="A197">
        <v>37641</v>
      </c>
      <c r="B197">
        <v>23823</v>
      </c>
      <c r="C197" t="s">
        <v>1520</v>
      </c>
      <c r="D197" t="s">
        <v>1380</v>
      </c>
      <c r="E197" t="s">
        <v>64</v>
      </c>
      <c r="F197">
        <v>120</v>
      </c>
      <c r="G197" s="6">
        <v>2500.13</v>
      </c>
      <c r="H197" s="6">
        <v>2500.13</v>
      </c>
      <c r="I197" s="6">
        <f t="shared" si="26"/>
        <v>4583.5716666666667</v>
      </c>
      <c r="J197" t="s">
        <v>2126</v>
      </c>
      <c r="K197">
        <v>37</v>
      </c>
      <c r="L197" s="34">
        <f t="shared" si="23"/>
        <v>7.0075757575757576E-3</v>
      </c>
      <c r="M197">
        <v>36</v>
      </c>
      <c r="N197">
        <f t="shared" si="24"/>
        <v>0.25227272727272726</v>
      </c>
      <c r="O197" s="71">
        <v>0.22</v>
      </c>
      <c r="P197" s="72">
        <f t="shared" si="27"/>
        <v>0.89926110950800753</v>
      </c>
      <c r="Q197">
        <f t="shared" si="25"/>
        <v>5.5500000000000001E-2</v>
      </c>
      <c r="R197" s="7">
        <f t="shared" si="28"/>
        <v>0.27877094394748231</v>
      </c>
      <c r="S197" s="75">
        <f t="shared" si="29"/>
        <v>7.0326306314023937E-2</v>
      </c>
    </row>
    <row r="198" spans="1:20" x14ac:dyDescent="0.25">
      <c r="A198">
        <v>10781</v>
      </c>
      <c r="B198">
        <v>27384</v>
      </c>
      <c r="C198" t="s">
        <v>1131</v>
      </c>
      <c r="D198" t="s">
        <v>316</v>
      </c>
      <c r="E198" t="s">
        <v>94</v>
      </c>
      <c r="F198">
        <v>75</v>
      </c>
      <c r="G198" s="6">
        <v>1758.2</v>
      </c>
      <c r="H198" s="6">
        <v>1758.2</v>
      </c>
      <c r="I198" s="6">
        <f t="shared" si="26"/>
        <v>3223.3666666666668</v>
      </c>
      <c r="J198" t="s">
        <v>2196</v>
      </c>
      <c r="K198">
        <v>6</v>
      </c>
      <c r="L198" s="34">
        <f t="shared" si="23"/>
        <v>1.1363636363636363E-3</v>
      </c>
      <c r="M198">
        <v>36</v>
      </c>
      <c r="N198">
        <f t="shared" si="24"/>
        <v>4.0909090909090909E-2</v>
      </c>
      <c r="O198" s="71">
        <v>1</v>
      </c>
      <c r="P198" s="72">
        <f t="shared" si="27"/>
        <v>4.0875504977636705</v>
      </c>
      <c r="Q198">
        <f t="shared" si="25"/>
        <v>4.0909090909090909E-2</v>
      </c>
      <c r="R198" s="7">
        <f t="shared" si="28"/>
        <v>1.2671406543067378</v>
      </c>
      <c r="S198" s="75">
        <f t="shared" si="29"/>
        <v>5.1837572221639275E-2</v>
      </c>
    </row>
    <row r="199" spans="1:20" hidden="1" x14ac:dyDescent="0.25">
      <c r="A199">
        <v>35275</v>
      </c>
      <c r="B199">
        <v>32969</v>
      </c>
      <c r="C199" t="s">
        <v>1707</v>
      </c>
      <c r="D199" t="s">
        <v>1330</v>
      </c>
      <c r="E199" t="s">
        <v>27</v>
      </c>
      <c r="F199">
        <v>84</v>
      </c>
      <c r="G199" s="6">
        <v>-6834.7</v>
      </c>
      <c r="H199" s="6">
        <v>6834.7</v>
      </c>
      <c r="I199" s="6">
        <f t="shared" si="26"/>
        <v>12530.283333333333</v>
      </c>
      <c r="J199" t="s">
        <v>2126</v>
      </c>
      <c r="K199">
        <v>33</v>
      </c>
      <c r="L199" s="34">
        <f t="shared" si="23"/>
        <v>6.2500000000000003E-3</v>
      </c>
      <c r="M199">
        <v>36</v>
      </c>
      <c r="N199">
        <f t="shared" si="24"/>
        <v>0.22500000000000001</v>
      </c>
      <c r="O199" s="71">
        <v>0.22</v>
      </c>
      <c r="P199" s="72">
        <f t="shared" si="27"/>
        <v>0.89926110950800753</v>
      </c>
      <c r="Q199">
        <f t="shared" si="25"/>
        <v>4.9500000000000002E-2</v>
      </c>
      <c r="R199" s="7">
        <f t="shared" si="28"/>
        <v>0.27877094394748231</v>
      </c>
      <c r="S199" s="75">
        <f t="shared" si="29"/>
        <v>6.2723462388183521E-2</v>
      </c>
    </row>
    <row r="200" spans="1:20" hidden="1" x14ac:dyDescent="0.25">
      <c r="A200">
        <v>1779</v>
      </c>
      <c r="B200">
        <v>39597</v>
      </c>
      <c r="C200" t="s">
        <v>840</v>
      </c>
      <c r="D200" t="s">
        <v>841</v>
      </c>
      <c r="E200" t="s">
        <v>70</v>
      </c>
      <c r="F200" s="6">
        <v>130</v>
      </c>
      <c r="G200" s="6">
        <v>4332.95</v>
      </c>
      <c r="H200" s="6">
        <v>4332.95</v>
      </c>
      <c r="I200" s="6">
        <f t="shared" si="26"/>
        <v>7943.7416666666659</v>
      </c>
      <c r="J200" t="s">
        <v>2126</v>
      </c>
      <c r="K200">
        <v>2</v>
      </c>
      <c r="L200" s="34">
        <f t="shared" si="23"/>
        <v>3.7878787878787879E-4</v>
      </c>
      <c r="M200">
        <v>36</v>
      </c>
      <c r="N200">
        <f t="shared" si="24"/>
        <v>1.3636363636363636E-2</v>
      </c>
      <c r="O200" s="71">
        <v>0.22</v>
      </c>
      <c r="P200" s="72">
        <f t="shared" si="27"/>
        <v>0.89926110950800753</v>
      </c>
      <c r="Q200">
        <f t="shared" si="25"/>
        <v>3.0000000000000001E-3</v>
      </c>
      <c r="R200" s="7">
        <f t="shared" si="28"/>
        <v>0.27877094394748231</v>
      </c>
      <c r="S200" s="75">
        <f t="shared" si="29"/>
        <v>3.8014219629202133E-3</v>
      </c>
    </row>
    <row r="201" spans="1:20" hidden="1" x14ac:dyDescent="0.25">
      <c r="A201">
        <v>69233</v>
      </c>
      <c r="B201">
        <v>3395</v>
      </c>
      <c r="C201" t="s">
        <v>280</v>
      </c>
      <c r="D201" t="s">
        <v>281</v>
      </c>
      <c r="E201" t="s">
        <v>94</v>
      </c>
      <c r="F201">
        <v>75</v>
      </c>
      <c r="G201" s="6">
        <v>-3112.9</v>
      </c>
      <c r="H201" s="6">
        <v>3112.9</v>
      </c>
      <c r="I201" s="6">
        <f t="shared" si="26"/>
        <v>5706.9833333333336</v>
      </c>
      <c r="J201" t="s">
        <v>2197</v>
      </c>
      <c r="K201">
        <v>652</v>
      </c>
      <c r="L201" s="34">
        <f t="shared" si="23"/>
        <v>0.12348484848484849</v>
      </c>
      <c r="M201">
        <v>30</v>
      </c>
      <c r="N201">
        <f t="shared" si="24"/>
        <v>3.7045454545454546</v>
      </c>
      <c r="O201" s="71">
        <v>0.56000000000000005</v>
      </c>
      <c r="P201" s="72">
        <f t="shared" si="27"/>
        <v>2.2890282787476557</v>
      </c>
      <c r="Q201">
        <f t="shared" si="25"/>
        <v>2.0745454545454547</v>
      </c>
      <c r="R201" s="7">
        <f t="shared" si="28"/>
        <v>0.70959876641177322</v>
      </c>
      <c r="S201" s="75">
        <f t="shared" si="29"/>
        <v>2.6287408846617963</v>
      </c>
      <c r="T201" s="75">
        <f>SUM(S201:S214)</f>
        <v>15.280564344889887</v>
      </c>
    </row>
    <row r="202" spans="1:20" hidden="1" x14ac:dyDescent="0.25">
      <c r="A202">
        <v>30448</v>
      </c>
      <c r="B202">
        <v>6172</v>
      </c>
      <c r="C202" t="s">
        <v>1621</v>
      </c>
      <c r="D202" t="s">
        <v>1020</v>
      </c>
      <c r="E202" t="s">
        <v>70</v>
      </c>
      <c r="F202" s="6">
        <v>130</v>
      </c>
      <c r="G202" s="6">
        <v>4332.79</v>
      </c>
      <c r="H202" s="6">
        <v>4332.79</v>
      </c>
      <c r="I202" s="6">
        <f t="shared" si="26"/>
        <v>7943.4483333333328</v>
      </c>
      <c r="J202" t="s">
        <v>2126</v>
      </c>
      <c r="K202">
        <v>25</v>
      </c>
      <c r="L202" s="34">
        <f t="shared" si="23"/>
        <v>4.734848484848485E-3</v>
      </c>
      <c r="M202">
        <v>30</v>
      </c>
      <c r="N202">
        <f t="shared" si="24"/>
        <v>0.14204545454545456</v>
      </c>
      <c r="O202" s="71">
        <v>0.22</v>
      </c>
      <c r="P202" s="72">
        <f t="shared" si="27"/>
        <v>0.89926110950800753</v>
      </c>
      <c r="Q202">
        <f t="shared" si="25"/>
        <v>3.125E-2</v>
      </c>
      <c r="R202" s="7">
        <f t="shared" si="28"/>
        <v>0.27877094394748231</v>
      </c>
      <c r="S202" s="75">
        <f t="shared" si="29"/>
        <v>3.9598145447085557E-2</v>
      </c>
    </row>
    <row r="203" spans="1:20" x14ac:dyDescent="0.25">
      <c r="A203">
        <v>45645</v>
      </c>
      <c r="B203">
        <v>10676</v>
      </c>
      <c r="C203" t="s">
        <v>323</v>
      </c>
      <c r="D203" t="s">
        <v>1719</v>
      </c>
      <c r="E203" t="s">
        <v>94</v>
      </c>
      <c r="F203">
        <v>75</v>
      </c>
      <c r="G203" s="6">
        <v>1758.36</v>
      </c>
      <c r="H203" s="6">
        <v>1758.36</v>
      </c>
      <c r="I203" s="6">
        <f t="shared" si="26"/>
        <v>3223.66</v>
      </c>
      <c r="J203" t="s">
        <v>2196</v>
      </c>
      <c r="K203">
        <v>75</v>
      </c>
      <c r="L203" s="34">
        <f t="shared" si="23"/>
        <v>1.4204545454545454E-2</v>
      </c>
      <c r="M203">
        <v>30</v>
      </c>
      <c r="N203">
        <f t="shared" si="24"/>
        <v>0.42613636363636365</v>
      </c>
      <c r="O203" s="71">
        <v>1</v>
      </c>
      <c r="P203" s="72">
        <f t="shared" si="27"/>
        <v>4.0875504977636705</v>
      </c>
      <c r="Q203">
        <f t="shared" si="25"/>
        <v>0.42613636363636365</v>
      </c>
      <c r="R203" s="7">
        <f t="shared" si="28"/>
        <v>1.2671406543067378</v>
      </c>
      <c r="S203" s="75">
        <f t="shared" si="29"/>
        <v>0.53997471064207581</v>
      </c>
    </row>
    <row r="204" spans="1:20" hidden="1" x14ac:dyDescent="0.25">
      <c r="A204">
        <v>31815</v>
      </c>
      <c r="B204">
        <v>14819</v>
      </c>
      <c r="C204" t="s">
        <v>1607</v>
      </c>
      <c r="D204" t="s">
        <v>792</v>
      </c>
      <c r="E204" t="s">
        <v>70</v>
      </c>
      <c r="F204">
        <v>130</v>
      </c>
      <c r="G204" s="6">
        <v>4945.57</v>
      </c>
      <c r="H204" s="6">
        <v>4945.57</v>
      </c>
      <c r="I204" s="6">
        <f t="shared" si="26"/>
        <v>9066.8783333333322</v>
      </c>
      <c r="J204" t="s">
        <v>2126</v>
      </c>
      <c r="K204">
        <v>26</v>
      </c>
      <c r="L204" s="34">
        <f t="shared" si="23"/>
        <v>4.9242424242424239E-3</v>
      </c>
      <c r="M204">
        <v>30</v>
      </c>
      <c r="N204">
        <f t="shared" si="24"/>
        <v>0.14772727272727271</v>
      </c>
      <c r="O204" s="71">
        <v>0.22</v>
      </c>
      <c r="P204" s="72">
        <f t="shared" si="27"/>
        <v>0.89926110950800753</v>
      </c>
      <c r="Q204">
        <f t="shared" si="25"/>
        <v>3.2499999999999994E-2</v>
      </c>
      <c r="R204" s="7">
        <f t="shared" si="28"/>
        <v>0.27877094394748231</v>
      </c>
      <c r="S204" s="75">
        <f t="shared" si="29"/>
        <v>4.1182071264968971E-2</v>
      </c>
    </row>
    <row r="205" spans="1:20" hidden="1" x14ac:dyDescent="0.25">
      <c r="A205">
        <v>30041</v>
      </c>
      <c r="B205">
        <v>20276</v>
      </c>
      <c r="C205" t="s">
        <v>793</v>
      </c>
      <c r="D205" t="s">
        <v>319</v>
      </c>
      <c r="E205" t="s">
        <v>70</v>
      </c>
      <c r="F205">
        <v>130</v>
      </c>
      <c r="G205" s="6">
        <v>4944.41</v>
      </c>
      <c r="H205" s="6">
        <v>4944.41</v>
      </c>
      <c r="I205" s="6">
        <f t="shared" si="26"/>
        <v>9064.7516666666652</v>
      </c>
      <c r="J205" t="s">
        <v>2126</v>
      </c>
      <c r="K205">
        <v>24</v>
      </c>
      <c r="L205" s="34">
        <f t="shared" si="23"/>
        <v>4.5454545454545452E-3</v>
      </c>
      <c r="M205">
        <v>30</v>
      </c>
      <c r="N205">
        <f t="shared" si="24"/>
        <v>0.13636363636363635</v>
      </c>
      <c r="O205" s="71">
        <v>0.22</v>
      </c>
      <c r="P205" s="72">
        <f t="shared" si="27"/>
        <v>0.89926110950800753</v>
      </c>
      <c r="Q205">
        <f t="shared" si="25"/>
        <v>0.03</v>
      </c>
      <c r="R205" s="7">
        <f t="shared" si="28"/>
        <v>0.27877094394748231</v>
      </c>
      <c r="S205" s="75">
        <f t="shared" si="29"/>
        <v>3.801421962920213E-2</v>
      </c>
    </row>
    <row r="206" spans="1:20" hidden="1" x14ac:dyDescent="0.25">
      <c r="A206">
        <v>55725</v>
      </c>
      <c r="B206">
        <v>22463</v>
      </c>
      <c r="C206" t="s">
        <v>322</v>
      </c>
      <c r="D206" t="s">
        <v>323</v>
      </c>
      <c r="E206" t="s">
        <v>94</v>
      </c>
      <c r="F206">
        <v>75</v>
      </c>
      <c r="G206" s="6">
        <v>3112.3</v>
      </c>
      <c r="H206" s="6">
        <v>3112.3</v>
      </c>
      <c r="I206" s="6">
        <f t="shared" si="26"/>
        <v>5705.8833333333332</v>
      </c>
      <c r="J206" t="s">
        <v>2197</v>
      </c>
      <c r="K206">
        <v>167</v>
      </c>
      <c r="L206" s="34">
        <f t="shared" si="23"/>
        <v>3.1628787878787881E-2</v>
      </c>
      <c r="M206">
        <v>30</v>
      </c>
      <c r="N206">
        <f t="shared" si="24"/>
        <v>0.94886363636363646</v>
      </c>
      <c r="O206" s="71">
        <v>0.56000000000000005</v>
      </c>
      <c r="P206" s="72">
        <f t="shared" si="27"/>
        <v>2.2890282787476557</v>
      </c>
      <c r="Q206">
        <f t="shared" si="25"/>
        <v>0.53136363636363648</v>
      </c>
      <c r="R206" s="7">
        <f t="shared" si="28"/>
        <v>0.70959876641177322</v>
      </c>
      <c r="S206" s="75">
        <f t="shared" si="29"/>
        <v>0.67331246585662574</v>
      </c>
    </row>
    <row r="207" spans="1:20" hidden="1" x14ac:dyDescent="0.25">
      <c r="A207">
        <v>70653</v>
      </c>
      <c r="B207">
        <v>26760</v>
      </c>
      <c r="C207" t="s">
        <v>281</v>
      </c>
      <c r="D207" t="s">
        <v>310</v>
      </c>
      <c r="E207" t="s">
        <v>94</v>
      </c>
      <c r="F207">
        <v>75</v>
      </c>
      <c r="G207" s="6">
        <v>-3113.06</v>
      </c>
      <c r="H207" s="6">
        <v>3113.06</v>
      </c>
      <c r="I207" s="6">
        <f t="shared" si="26"/>
        <v>5707.2766666666666</v>
      </c>
      <c r="J207" t="s">
        <v>2197</v>
      </c>
      <c r="K207">
        <v>751</v>
      </c>
      <c r="L207" s="34">
        <f t="shared" si="23"/>
        <v>0.14223484848484849</v>
      </c>
      <c r="M207">
        <v>30</v>
      </c>
      <c r="N207">
        <f t="shared" si="24"/>
        <v>4.267045454545455</v>
      </c>
      <c r="O207" s="71">
        <v>0.56000000000000005</v>
      </c>
      <c r="P207" s="72">
        <f t="shared" si="27"/>
        <v>2.2890282787476557</v>
      </c>
      <c r="Q207">
        <f t="shared" si="25"/>
        <v>2.3895454545454551</v>
      </c>
      <c r="R207" s="7">
        <f t="shared" si="28"/>
        <v>0.70959876641177322</v>
      </c>
      <c r="S207" s="75">
        <f t="shared" si="29"/>
        <v>3.027890190768419</v>
      </c>
    </row>
    <row r="208" spans="1:20" hidden="1" x14ac:dyDescent="0.25">
      <c r="A208">
        <v>70041</v>
      </c>
      <c r="B208">
        <v>26770</v>
      </c>
      <c r="C208" t="s">
        <v>327</v>
      </c>
      <c r="D208" t="s">
        <v>280</v>
      </c>
      <c r="E208" t="s">
        <v>94</v>
      </c>
      <c r="F208">
        <v>75</v>
      </c>
      <c r="G208" s="6">
        <v>-3112.82</v>
      </c>
      <c r="H208" s="6">
        <v>3112.82</v>
      </c>
      <c r="I208" s="6">
        <f t="shared" si="26"/>
        <v>5706.836666666667</v>
      </c>
      <c r="J208" t="s">
        <v>2197</v>
      </c>
      <c r="K208">
        <v>609</v>
      </c>
      <c r="L208" s="34">
        <f t="shared" si="23"/>
        <v>0.11534090909090909</v>
      </c>
      <c r="M208">
        <v>30</v>
      </c>
      <c r="N208">
        <f t="shared" si="24"/>
        <v>3.4602272727272729</v>
      </c>
      <c r="O208" s="71">
        <v>0.56000000000000005</v>
      </c>
      <c r="P208" s="72">
        <f t="shared" si="27"/>
        <v>2.2890282787476557</v>
      </c>
      <c r="Q208">
        <f t="shared" si="25"/>
        <v>1.937727272727273</v>
      </c>
      <c r="R208" s="7">
        <f t="shared" si="28"/>
        <v>0.70959876641177322</v>
      </c>
      <c r="S208" s="75">
        <f t="shared" si="29"/>
        <v>2.4553730042316473</v>
      </c>
    </row>
    <row r="209" spans="1:20" hidden="1" x14ac:dyDescent="0.25">
      <c r="A209">
        <v>43604</v>
      </c>
      <c r="B209">
        <v>27414</v>
      </c>
      <c r="C209" t="s">
        <v>322</v>
      </c>
      <c r="D209" t="s">
        <v>328</v>
      </c>
      <c r="E209" t="s">
        <v>94</v>
      </c>
      <c r="F209">
        <v>75</v>
      </c>
      <c r="G209" s="6">
        <v>-3112.38</v>
      </c>
      <c r="H209" s="6">
        <v>3112.38</v>
      </c>
      <c r="I209" s="6">
        <f t="shared" si="26"/>
        <v>5706.03</v>
      </c>
      <c r="J209" t="s">
        <v>2197</v>
      </c>
      <c r="K209">
        <v>75</v>
      </c>
      <c r="L209" s="34">
        <f t="shared" si="23"/>
        <v>1.4204545454545454E-2</v>
      </c>
      <c r="M209">
        <v>30</v>
      </c>
      <c r="N209">
        <f t="shared" si="24"/>
        <v>0.42613636363636365</v>
      </c>
      <c r="O209" s="71">
        <v>0.56000000000000005</v>
      </c>
      <c r="P209" s="72">
        <f t="shared" si="27"/>
        <v>2.2890282787476557</v>
      </c>
      <c r="Q209">
        <f t="shared" si="25"/>
        <v>0.23863636363636367</v>
      </c>
      <c r="R209" s="7">
        <f t="shared" si="28"/>
        <v>0.70959876641177322</v>
      </c>
      <c r="S209" s="75">
        <f t="shared" si="29"/>
        <v>0.30238583795956248</v>
      </c>
    </row>
    <row r="210" spans="1:20" hidden="1" x14ac:dyDescent="0.25">
      <c r="A210">
        <v>61329</v>
      </c>
      <c r="B210">
        <v>30479</v>
      </c>
      <c r="C210" t="s">
        <v>328</v>
      </c>
      <c r="D210" t="s">
        <v>330</v>
      </c>
      <c r="E210" t="s">
        <v>94</v>
      </c>
      <c r="F210">
        <v>75</v>
      </c>
      <c r="G210" s="6">
        <v>-3112.46</v>
      </c>
      <c r="H210" s="6">
        <v>3112.46</v>
      </c>
      <c r="I210" s="6">
        <f t="shared" si="26"/>
        <v>5706.1766666666663</v>
      </c>
      <c r="J210" t="s">
        <v>2197</v>
      </c>
      <c r="K210">
        <v>230</v>
      </c>
      <c r="L210" s="34">
        <f t="shared" si="23"/>
        <v>4.3560606060606064E-2</v>
      </c>
      <c r="M210">
        <v>30</v>
      </c>
      <c r="N210">
        <f t="shared" si="24"/>
        <v>1.3068181818181819</v>
      </c>
      <c r="O210" s="71">
        <v>0.56000000000000005</v>
      </c>
      <c r="P210" s="72">
        <f t="shared" si="27"/>
        <v>2.2890282787476557</v>
      </c>
      <c r="Q210">
        <f t="shared" si="25"/>
        <v>0.73181818181818192</v>
      </c>
      <c r="R210" s="7">
        <f t="shared" si="28"/>
        <v>0.70959876641177322</v>
      </c>
      <c r="S210" s="75">
        <f t="shared" si="29"/>
        <v>0.92731656974265819</v>
      </c>
    </row>
    <row r="211" spans="1:20" hidden="1" x14ac:dyDescent="0.25">
      <c r="A211">
        <v>26628</v>
      </c>
      <c r="B211">
        <v>31304</v>
      </c>
      <c r="C211" t="s">
        <v>1547</v>
      </c>
      <c r="D211" t="s">
        <v>1548</v>
      </c>
      <c r="E211" t="s">
        <v>70</v>
      </c>
      <c r="F211" s="6">
        <v>130</v>
      </c>
      <c r="G211" s="6">
        <v>4945.7299999999996</v>
      </c>
      <c r="H211" s="6">
        <v>4945.7299999999996</v>
      </c>
      <c r="I211" s="6">
        <f t="shared" si="26"/>
        <v>9067.1716666666653</v>
      </c>
      <c r="J211" t="s">
        <v>2126</v>
      </c>
      <c r="K211">
        <v>82</v>
      </c>
      <c r="L211" s="34">
        <f t="shared" si="23"/>
        <v>1.553030303030303E-2</v>
      </c>
      <c r="M211">
        <v>30</v>
      </c>
      <c r="N211">
        <f t="shared" si="24"/>
        <v>0.46590909090909088</v>
      </c>
      <c r="O211" s="71">
        <v>0.22</v>
      </c>
      <c r="P211" s="72">
        <f t="shared" si="27"/>
        <v>0.89926110950800753</v>
      </c>
      <c r="Q211">
        <f t="shared" si="25"/>
        <v>0.10249999999999999</v>
      </c>
      <c r="R211" s="7">
        <f t="shared" si="28"/>
        <v>0.27877094394748231</v>
      </c>
      <c r="S211" s="75">
        <f t="shared" si="29"/>
        <v>0.12988191706644062</v>
      </c>
    </row>
    <row r="212" spans="1:20" hidden="1" x14ac:dyDescent="0.25">
      <c r="A212">
        <v>70954</v>
      </c>
      <c r="B212">
        <v>34747</v>
      </c>
      <c r="C212" t="s">
        <v>333</v>
      </c>
      <c r="D212" t="s">
        <v>327</v>
      </c>
      <c r="E212" t="s">
        <v>94</v>
      </c>
      <c r="F212">
        <v>75</v>
      </c>
      <c r="G212" s="6">
        <v>-3112.74</v>
      </c>
      <c r="H212" s="6">
        <v>3112.74</v>
      </c>
      <c r="I212" s="6">
        <f t="shared" si="26"/>
        <v>5706.69</v>
      </c>
      <c r="J212" t="s">
        <v>2197</v>
      </c>
      <c r="K212" s="8">
        <v>1010</v>
      </c>
      <c r="L212" s="34">
        <f t="shared" si="23"/>
        <v>0.19128787878787878</v>
      </c>
      <c r="M212">
        <v>30</v>
      </c>
      <c r="N212">
        <f t="shared" si="24"/>
        <v>5.7386363636363633</v>
      </c>
      <c r="O212" s="71">
        <v>0.56000000000000005</v>
      </c>
      <c r="P212" s="72">
        <f t="shared" si="27"/>
        <v>2.2890282787476557</v>
      </c>
      <c r="Q212">
        <f t="shared" si="25"/>
        <v>3.2136363636363638</v>
      </c>
      <c r="R212" s="7">
        <f t="shared" si="28"/>
        <v>0.70959876641177322</v>
      </c>
      <c r="S212" s="75">
        <f t="shared" si="29"/>
        <v>4.0721292845221075</v>
      </c>
    </row>
    <row r="213" spans="1:20" hidden="1" x14ac:dyDescent="0.25">
      <c r="A213">
        <v>49075</v>
      </c>
      <c r="B213">
        <v>38027</v>
      </c>
      <c r="C213" t="s">
        <v>330</v>
      </c>
      <c r="D213" t="s">
        <v>333</v>
      </c>
      <c r="E213" t="s">
        <v>94</v>
      </c>
      <c r="F213">
        <v>75</v>
      </c>
      <c r="G213" s="6">
        <v>-3112.58</v>
      </c>
      <c r="H213" s="6">
        <v>3112.58</v>
      </c>
      <c r="I213" s="6">
        <f t="shared" si="26"/>
        <v>5706.3966666666665</v>
      </c>
      <c r="J213" t="s">
        <v>2197</v>
      </c>
      <c r="K213">
        <v>100</v>
      </c>
      <c r="L213" s="34">
        <f t="shared" si="23"/>
        <v>1.893939393939394E-2</v>
      </c>
      <c r="M213">
        <v>30</v>
      </c>
      <c r="N213">
        <f t="shared" si="24"/>
        <v>0.56818181818181823</v>
      </c>
      <c r="O213" s="71">
        <v>0.56000000000000005</v>
      </c>
      <c r="P213" s="72">
        <f t="shared" si="27"/>
        <v>2.2890282787476557</v>
      </c>
      <c r="Q213">
        <f t="shared" si="25"/>
        <v>0.31818181818181823</v>
      </c>
      <c r="R213" s="7">
        <f t="shared" si="28"/>
        <v>0.70959876641177322</v>
      </c>
      <c r="S213" s="75">
        <f t="shared" si="29"/>
        <v>0.40318111727941663</v>
      </c>
    </row>
    <row r="214" spans="1:20" hidden="1" x14ac:dyDescent="0.25">
      <c r="A214">
        <v>350</v>
      </c>
      <c r="B214">
        <v>42435</v>
      </c>
      <c r="C214" t="s">
        <v>792</v>
      </c>
      <c r="D214" t="s">
        <v>793</v>
      </c>
      <c r="E214" t="s">
        <v>70</v>
      </c>
      <c r="F214">
        <v>130</v>
      </c>
      <c r="G214" s="6">
        <v>4945.49</v>
      </c>
      <c r="H214" s="6">
        <v>4945.49</v>
      </c>
      <c r="I214" s="6">
        <f t="shared" si="26"/>
        <v>9066.7316666666666</v>
      </c>
      <c r="J214" t="s">
        <v>2126</v>
      </c>
      <c r="K214">
        <v>1</v>
      </c>
      <c r="L214" s="34">
        <f t="shared" si="23"/>
        <v>1.8939393939393939E-4</v>
      </c>
      <c r="M214">
        <v>30</v>
      </c>
      <c r="N214">
        <f t="shared" si="24"/>
        <v>5.681818181818182E-3</v>
      </c>
      <c r="O214" s="71">
        <v>0.22</v>
      </c>
      <c r="P214" s="72">
        <f t="shared" si="27"/>
        <v>0.89926110950800753</v>
      </c>
      <c r="Q214">
        <f t="shared" si="25"/>
        <v>1.25E-3</v>
      </c>
      <c r="R214" s="7">
        <f t="shared" si="28"/>
        <v>0.27877094394748231</v>
      </c>
      <c r="S214" s="75">
        <f t="shared" si="29"/>
        <v>1.5839258178834221E-3</v>
      </c>
    </row>
    <row r="215" spans="1:20" hidden="1" x14ac:dyDescent="0.25">
      <c r="A215">
        <v>12083</v>
      </c>
      <c r="B215">
        <v>961</v>
      </c>
      <c r="C215" t="s">
        <v>273</v>
      </c>
      <c r="D215" t="s">
        <v>274</v>
      </c>
      <c r="E215" t="s">
        <v>94</v>
      </c>
      <c r="F215">
        <v>75</v>
      </c>
      <c r="G215" s="6">
        <v>3189.59</v>
      </c>
      <c r="H215" s="6">
        <v>3189.59</v>
      </c>
      <c r="I215" s="6">
        <f t="shared" si="26"/>
        <v>5847.5816666666669</v>
      </c>
      <c r="J215" t="s">
        <v>2197</v>
      </c>
      <c r="K215">
        <v>7</v>
      </c>
      <c r="L215" s="34">
        <f t="shared" si="23"/>
        <v>1.3257575757575758E-3</v>
      </c>
      <c r="M215">
        <v>24</v>
      </c>
      <c r="N215">
        <f t="shared" si="24"/>
        <v>3.1818181818181822E-2</v>
      </c>
      <c r="O215" s="71">
        <v>0.56999999999999995</v>
      </c>
      <c r="P215" s="72">
        <f t="shared" si="27"/>
        <v>2.3299037837252921</v>
      </c>
      <c r="Q215">
        <f t="shared" si="25"/>
        <v>1.8136363636363638E-2</v>
      </c>
      <c r="R215" s="7">
        <f t="shared" si="28"/>
        <v>0.72227017295484053</v>
      </c>
      <c r="S215" s="75">
        <f t="shared" si="29"/>
        <v>2.2981323684926745E-2</v>
      </c>
      <c r="T215" s="75">
        <f>SUM(S215:S263)</f>
        <v>32.625761594065196</v>
      </c>
    </row>
    <row r="216" spans="1:20" hidden="1" x14ac:dyDescent="0.25">
      <c r="A216">
        <v>15571</v>
      </c>
      <c r="B216">
        <v>2942</v>
      </c>
      <c r="C216" t="s">
        <v>276</v>
      </c>
      <c r="D216" t="s">
        <v>277</v>
      </c>
      <c r="E216" t="s">
        <v>94</v>
      </c>
      <c r="F216">
        <v>75</v>
      </c>
      <c r="G216" s="6">
        <v>-2895.55</v>
      </c>
      <c r="H216" s="6">
        <v>2895.55</v>
      </c>
      <c r="I216" s="6">
        <f t="shared" si="26"/>
        <v>5308.5083333333332</v>
      </c>
      <c r="J216" t="s">
        <v>2197</v>
      </c>
      <c r="K216">
        <v>10</v>
      </c>
      <c r="L216" s="34">
        <f t="shared" si="23"/>
        <v>1.893939393939394E-3</v>
      </c>
      <c r="M216">
        <v>24</v>
      </c>
      <c r="N216">
        <f t="shared" si="24"/>
        <v>4.5454545454545456E-2</v>
      </c>
      <c r="O216" s="71">
        <v>0.53</v>
      </c>
      <c r="P216" s="72">
        <f t="shared" si="27"/>
        <v>2.1664017638147457</v>
      </c>
      <c r="Q216">
        <f t="shared" si="25"/>
        <v>2.4090909090909093E-2</v>
      </c>
      <c r="R216" s="7">
        <f t="shared" si="28"/>
        <v>0.67158454678257118</v>
      </c>
      <c r="S216" s="75">
        <f t="shared" si="29"/>
        <v>3.0526570308298692E-2</v>
      </c>
    </row>
    <row r="217" spans="1:20" hidden="1" x14ac:dyDescent="0.25">
      <c r="A217">
        <v>67594</v>
      </c>
      <c r="B217">
        <v>2971</v>
      </c>
      <c r="C217" t="s">
        <v>278</v>
      </c>
      <c r="D217" t="s">
        <v>279</v>
      </c>
      <c r="E217" t="s">
        <v>94</v>
      </c>
      <c r="F217">
        <v>75</v>
      </c>
      <c r="G217" s="6">
        <v>3426.84</v>
      </c>
      <c r="H217" s="6">
        <v>3426.84</v>
      </c>
      <c r="I217" s="6">
        <f t="shared" si="26"/>
        <v>6282.54</v>
      </c>
      <c r="J217" t="s">
        <v>2197</v>
      </c>
      <c r="K217">
        <v>389</v>
      </c>
      <c r="L217" s="34">
        <f t="shared" si="23"/>
        <v>7.367424242424242E-2</v>
      </c>
      <c r="M217">
        <v>24</v>
      </c>
      <c r="N217">
        <f t="shared" si="24"/>
        <v>1.7681818181818181</v>
      </c>
      <c r="O217" s="71">
        <v>0.51</v>
      </c>
      <c r="P217" s="72">
        <f t="shared" si="27"/>
        <v>2.0846507538594721</v>
      </c>
      <c r="Q217">
        <f t="shared" si="25"/>
        <v>0.90177272727272728</v>
      </c>
      <c r="R217" s="7">
        <f t="shared" si="28"/>
        <v>0.64624173369643634</v>
      </c>
      <c r="S217" s="75">
        <f t="shared" si="29"/>
        <v>1.142672883672335</v>
      </c>
    </row>
    <row r="218" spans="1:20" hidden="1" x14ac:dyDescent="0.25">
      <c r="A218">
        <v>16939</v>
      </c>
      <c r="B218">
        <v>3465</v>
      </c>
      <c r="C218" t="s">
        <v>279</v>
      </c>
      <c r="D218" t="s">
        <v>282</v>
      </c>
      <c r="E218" t="s">
        <v>94</v>
      </c>
      <c r="F218">
        <v>75</v>
      </c>
      <c r="G218" s="6">
        <v>3426.77</v>
      </c>
      <c r="H218" s="6">
        <v>3426.77</v>
      </c>
      <c r="I218" s="6">
        <f t="shared" si="26"/>
        <v>6282.411666666666</v>
      </c>
      <c r="J218" t="s">
        <v>2197</v>
      </c>
      <c r="K218">
        <v>12</v>
      </c>
      <c r="L218" s="34">
        <f t="shared" si="23"/>
        <v>2.2727272727272726E-3</v>
      </c>
      <c r="M218">
        <v>24</v>
      </c>
      <c r="N218">
        <f t="shared" si="24"/>
        <v>5.4545454545454543E-2</v>
      </c>
      <c r="O218" s="71">
        <v>0.51</v>
      </c>
      <c r="P218" s="72">
        <f t="shared" si="27"/>
        <v>2.0846507538594721</v>
      </c>
      <c r="Q218">
        <f t="shared" si="25"/>
        <v>2.7818181818181818E-2</v>
      </c>
      <c r="R218" s="7">
        <f t="shared" si="28"/>
        <v>0.64624173369643634</v>
      </c>
      <c r="S218" s="75">
        <f t="shared" si="29"/>
        <v>3.5249549110714706E-2</v>
      </c>
    </row>
    <row r="219" spans="1:20" hidden="1" x14ac:dyDescent="0.25">
      <c r="A219">
        <v>5698</v>
      </c>
      <c r="B219">
        <v>4502</v>
      </c>
      <c r="C219" t="s">
        <v>283</v>
      </c>
      <c r="D219" t="s">
        <v>284</v>
      </c>
      <c r="E219" t="s">
        <v>94</v>
      </c>
      <c r="F219">
        <v>75</v>
      </c>
      <c r="G219" s="6">
        <v>-3989.97</v>
      </c>
      <c r="H219" s="6">
        <v>3989.97</v>
      </c>
      <c r="I219" s="6">
        <f t="shared" si="26"/>
        <v>7314.9449999999997</v>
      </c>
      <c r="J219" t="s">
        <v>2197</v>
      </c>
      <c r="K219">
        <v>4</v>
      </c>
      <c r="L219" s="34">
        <f t="shared" si="23"/>
        <v>7.5757575757575758E-4</v>
      </c>
      <c r="M219">
        <v>24</v>
      </c>
      <c r="N219">
        <f t="shared" si="24"/>
        <v>1.8181818181818181E-2</v>
      </c>
      <c r="O219" s="71">
        <v>0.35</v>
      </c>
      <c r="P219" s="72">
        <f t="shared" si="27"/>
        <v>1.4306426742172846</v>
      </c>
      <c r="Q219">
        <f t="shared" si="25"/>
        <v>6.363636363636363E-3</v>
      </c>
      <c r="R219" s="7">
        <f t="shared" si="28"/>
        <v>0.44349922900735822</v>
      </c>
      <c r="S219" s="75">
        <f t="shared" si="29"/>
        <v>8.0636223455883317E-3</v>
      </c>
    </row>
    <row r="220" spans="1:20" hidden="1" x14ac:dyDescent="0.25">
      <c r="A220">
        <v>33308</v>
      </c>
      <c r="B220">
        <v>5793</v>
      </c>
      <c r="C220" t="s">
        <v>277</v>
      </c>
      <c r="D220" t="s">
        <v>287</v>
      </c>
      <c r="E220" t="s">
        <v>94</v>
      </c>
      <c r="F220">
        <v>85</v>
      </c>
      <c r="G220" s="6">
        <v>-3881.29</v>
      </c>
      <c r="H220" s="6">
        <v>3881.29</v>
      </c>
      <c r="I220" s="6">
        <f t="shared" si="26"/>
        <v>7115.6983333333328</v>
      </c>
      <c r="J220" t="s">
        <v>2197</v>
      </c>
      <c r="K220">
        <v>29</v>
      </c>
      <c r="L220" s="34">
        <f t="shared" si="23"/>
        <v>5.4924242424242422E-3</v>
      </c>
      <c r="M220">
        <v>24</v>
      </c>
      <c r="N220">
        <f t="shared" si="24"/>
        <v>0.13181818181818181</v>
      </c>
      <c r="O220" s="71">
        <v>0.39</v>
      </c>
      <c r="P220" s="72">
        <f t="shared" si="27"/>
        <v>1.5941446941278317</v>
      </c>
      <c r="Q220">
        <f t="shared" si="25"/>
        <v>5.1409090909090904E-2</v>
      </c>
      <c r="R220" s="7">
        <f t="shared" si="28"/>
        <v>0.49418485517962779</v>
      </c>
      <c r="S220" s="75">
        <f t="shared" si="29"/>
        <v>6.5142549091860028E-2</v>
      </c>
    </row>
    <row r="221" spans="1:20" hidden="1" x14ac:dyDescent="0.25">
      <c r="A221">
        <v>70245</v>
      </c>
      <c r="B221">
        <v>5964</v>
      </c>
      <c r="C221" t="s">
        <v>284</v>
      </c>
      <c r="D221" t="s">
        <v>288</v>
      </c>
      <c r="E221" t="s">
        <v>94</v>
      </c>
      <c r="F221">
        <v>75</v>
      </c>
      <c r="G221" s="6">
        <v>-4033.54</v>
      </c>
      <c r="H221" s="6">
        <v>4033.54</v>
      </c>
      <c r="I221" s="6">
        <f t="shared" si="26"/>
        <v>7394.8233333333328</v>
      </c>
      <c r="J221" t="s">
        <v>2197</v>
      </c>
      <c r="K221">
        <v>613</v>
      </c>
      <c r="L221" s="34">
        <f t="shared" si="23"/>
        <v>0.11609848484848485</v>
      </c>
      <c r="M221">
        <v>24</v>
      </c>
      <c r="N221">
        <f t="shared" si="24"/>
        <v>2.7863636363636366</v>
      </c>
      <c r="O221" s="71">
        <v>0.35</v>
      </c>
      <c r="P221" s="72">
        <f t="shared" si="27"/>
        <v>1.4306426742172846</v>
      </c>
      <c r="Q221">
        <f t="shared" si="25"/>
        <v>0.97522727272727272</v>
      </c>
      <c r="R221" s="7">
        <f t="shared" si="28"/>
        <v>0.44349922900735822</v>
      </c>
      <c r="S221" s="75">
        <f t="shared" si="29"/>
        <v>1.235750124461412</v>
      </c>
    </row>
    <row r="222" spans="1:20" hidden="1" x14ac:dyDescent="0.25">
      <c r="A222">
        <v>69713</v>
      </c>
      <c r="B222">
        <v>6079</v>
      </c>
      <c r="C222" t="s">
        <v>289</v>
      </c>
      <c r="D222" t="s">
        <v>290</v>
      </c>
      <c r="E222" t="s">
        <v>94</v>
      </c>
      <c r="F222">
        <v>75</v>
      </c>
      <c r="G222" s="6">
        <v>-2801.41</v>
      </c>
      <c r="H222" s="6">
        <v>2801.41</v>
      </c>
      <c r="I222" s="6">
        <f t="shared" si="26"/>
        <v>5135.9183333333331</v>
      </c>
      <c r="J222" t="s">
        <v>2197</v>
      </c>
      <c r="K222">
        <v>532</v>
      </c>
      <c r="L222" s="34">
        <f t="shared" si="23"/>
        <v>0.10075757575757575</v>
      </c>
      <c r="M222">
        <v>24</v>
      </c>
      <c r="N222">
        <f t="shared" si="24"/>
        <v>2.418181818181818</v>
      </c>
      <c r="O222" s="71">
        <v>0.54</v>
      </c>
      <c r="P222" s="72">
        <f t="shared" si="27"/>
        <v>2.2072772687923821</v>
      </c>
      <c r="Q222">
        <f t="shared" si="25"/>
        <v>1.3058181818181818</v>
      </c>
      <c r="R222" s="7">
        <f t="shared" si="28"/>
        <v>0.68425595332563849</v>
      </c>
      <c r="S222" s="75">
        <f t="shared" si="29"/>
        <v>1.6546553053147257</v>
      </c>
    </row>
    <row r="223" spans="1:20" hidden="1" x14ac:dyDescent="0.25">
      <c r="A223">
        <v>67792</v>
      </c>
      <c r="B223">
        <v>6596</v>
      </c>
      <c r="C223" t="s">
        <v>291</v>
      </c>
      <c r="D223" t="s">
        <v>292</v>
      </c>
      <c r="E223" t="s">
        <v>94</v>
      </c>
      <c r="F223">
        <v>100</v>
      </c>
      <c r="G223" s="6">
        <v>-3052.53</v>
      </c>
      <c r="H223" s="6">
        <v>3052.53</v>
      </c>
      <c r="I223" s="6">
        <f t="shared" si="26"/>
        <v>5596.3050000000003</v>
      </c>
      <c r="J223" t="s">
        <v>2197</v>
      </c>
      <c r="K223">
        <v>394</v>
      </c>
      <c r="L223" s="34">
        <f t="shared" si="23"/>
        <v>7.4621212121212116E-2</v>
      </c>
      <c r="M223">
        <v>24</v>
      </c>
      <c r="N223">
        <f t="shared" si="24"/>
        <v>1.7909090909090908</v>
      </c>
      <c r="O223" s="71">
        <v>0.54</v>
      </c>
      <c r="P223" s="72">
        <f t="shared" si="27"/>
        <v>2.2072772687923821</v>
      </c>
      <c r="Q223">
        <f t="shared" si="25"/>
        <v>0.96709090909090911</v>
      </c>
      <c r="R223" s="7">
        <f t="shared" si="28"/>
        <v>0.68425595332563849</v>
      </c>
      <c r="S223" s="75">
        <f t="shared" si="29"/>
        <v>1.2254402073195525</v>
      </c>
    </row>
    <row r="224" spans="1:20" hidden="1" x14ac:dyDescent="0.25">
      <c r="A224">
        <v>66240</v>
      </c>
      <c r="B224">
        <v>7006</v>
      </c>
      <c r="C224" t="s">
        <v>293</v>
      </c>
      <c r="D224" t="s">
        <v>294</v>
      </c>
      <c r="E224" t="s">
        <v>94</v>
      </c>
      <c r="F224">
        <v>75</v>
      </c>
      <c r="G224" s="6">
        <v>-3052.37</v>
      </c>
      <c r="H224" s="6">
        <v>3052.37</v>
      </c>
      <c r="I224" s="6">
        <f t="shared" si="26"/>
        <v>5596.0116666666663</v>
      </c>
      <c r="J224" t="s">
        <v>2197</v>
      </c>
      <c r="K224">
        <v>331</v>
      </c>
      <c r="L224" s="34">
        <f t="shared" si="23"/>
        <v>6.2689393939393934E-2</v>
      </c>
      <c r="M224">
        <v>24</v>
      </c>
      <c r="N224">
        <f t="shared" si="24"/>
        <v>1.5045454545454544</v>
      </c>
      <c r="O224" s="71">
        <v>0.54</v>
      </c>
      <c r="P224" s="72">
        <f t="shared" si="27"/>
        <v>2.2072772687923821</v>
      </c>
      <c r="Q224">
        <f t="shared" si="25"/>
        <v>0.81245454545454543</v>
      </c>
      <c r="R224" s="7">
        <f t="shared" si="28"/>
        <v>0.68425595332563849</v>
      </c>
      <c r="S224" s="75">
        <f t="shared" si="29"/>
        <v>1.029494184321756</v>
      </c>
    </row>
    <row r="225" spans="1:19" hidden="1" x14ac:dyDescent="0.25">
      <c r="A225">
        <v>70962</v>
      </c>
      <c r="B225">
        <v>7091</v>
      </c>
      <c r="C225" t="s">
        <v>295</v>
      </c>
      <c r="D225" t="s">
        <v>296</v>
      </c>
      <c r="E225" t="s">
        <v>94</v>
      </c>
      <c r="F225">
        <v>75</v>
      </c>
      <c r="G225" s="6">
        <v>3426.45</v>
      </c>
      <c r="H225" s="6">
        <v>3426.45</v>
      </c>
      <c r="I225" s="6">
        <f t="shared" si="26"/>
        <v>6281.8249999999998</v>
      </c>
      <c r="J225" t="s">
        <v>2197</v>
      </c>
      <c r="K225">
        <v>986</v>
      </c>
      <c r="L225" s="34">
        <f t="shared" si="23"/>
        <v>0.18674242424242424</v>
      </c>
      <c r="M225">
        <v>24</v>
      </c>
      <c r="N225">
        <f t="shared" si="24"/>
        <v>4.4818181818181815</v>
      </c>
      <c r="O225" s="71">
        <v>0.51</v>
      </c>
      <c r="P225" s="72">
        <f t="shared" si="27"/>
        <v>2.0846507538594721</v>
      </c>
      <c r="Q225">
        <f t="shared" si="25"/>
        <v>2.2857272727272724</v>
      </c>
      <c r="R225" s="7">
        <f t="shared" si="28"/>
        <v>0.64624173369643634</v>
      </c>
      <c r="S225" s="75">
        <f t="shared" si="29"/>
        <v>2.8963379519303918</v>
      </c>
    </row>
    <row r="226" spans="1:19" hidden="1" x14ac:dyDescent="0.25">
      <c r="A226">
        <v>69287</v>
      </c>
      <c r="B226">
        <v>7680</v>
      </c>
      <c r="C226" t="s">
        <v>297</v>
      </c>
      <c r="D226" t="s">
        <v>298</v>
      </c>
      <c r="E226" t="s">
        <v>94</v>
      </c>
      <c r="F226">
        <v>75</v>
      </c>
      <c r="G226" s="6">
        <v>-3679.8</v>
      </c>
      <c r="H226" s="6">
        <v>3679.8</v>
      </c>
      <c r="I226" s="6">
        <f t="shared" si="26"/>
        <v>6746.3</v>
      </c>
      <c r="J226" t="s">
        <v>2197</v>
      </c>
      <c r="K226">
        <v>490</v>
      </c>
      <c r="L226" s="34">
        <f t="shared" si="23"/>
        <v>9.2803030303030304E-2</v>
      </c>
      <c r="M226">
        <v>24</v>
      </c>
      <c r="N226">
        <f t="shared" si="24"/>
        <v>2.2272727272727275</v>
      </c>
      <c r="O226" s="71">
        <v>0.38</v>
      </c>
      <c r="P226" s="72">
        <f t="shared" si="27"/>
        <v>1.5532691891501949</v>
      </c>
      <c r="Q226">
        <f t="shared" si="25"/>
        <v>0.84636363636363643</v>
      </c>
      <c r="R226" s="7">
        <f t="shared" si="28"/>
        <v>0.48151344863656043</v>
      </c>
      <c r="S226" s="75">
        <f t="shared" si="29"/>
        <v>1.0724617719632483</v>
      </c>
    </row>
    <row r="227" spans="1:19" hidden="1" x14ac:dyDescent="0.25">
      <c r="A227">
        <v>39879</v>
      </c>
      <c r="B227">
        <v>10346</v>
      </c>
      <c r="C227" t="s">
        <v>299</v>
      </c>
      <c r="D227" t="s">
        <v>300</v>
      </c>
      <c r="E227" t="s">
        <v>94</v>
      </c>
      <c r="F227">
        <v>75</v>
      </c>
      <c r="G227" s="6">
        <v>-4739.74</v>
      </c>
      <c r="H227" s="6">
        <v>4739.74</v>
      </c>
      <c r="I227" s="6">
        <f t="shared" si="26"/>
        <v>8689.5233333333326</v>
      </c>
      <c r="J227" t="s">
        <v>2197</v>
      </c>
      <c r="K227">
        <v>44</v>
      </c>
      <c r="L227" s="34">
        <f t="shared" si="23"/>
        <v>8.3333333333333332E-3</v>
      </c>
      <c r="M227">
        <v>24</v>
      </c>
      <c r="N227">
        <f t="shared" si="24"/>
        <v>0.2</v>
      </c>
      <c r="O227" s="71">
        <v>0.3</v>
      </c>
      <c r="P227" s="72">
        <f t="shared" si="27"/>
        <v>1.226265149329101</v>
      </c>
      <c r="Q227">
        <f t="shared" si="25"/>
        <v>0.06</v>
      </c>
      <c r="R227" s="7">
        <f t="shared" si="28"/>
        <v>0.38014219629202134</v>
      </c>
      <c r="S227" s="75">
        <f t="shared" si="29"/>
        <v>7.6028439258404273E-2</v>
      </c>
    </row>
    <row r="228" spans="1:19" hidden="1" x14ac:dyDescent="0.25">
      <c r="A228">
        <v>70260</v>
      </c>
      <c r="B228">
        <v>11654</v>
      </c>
      <c r="C228" t="s">
        <v>303</v>
      </c>
      <c r="D228" t="s">
        <v>304</v>
      </c>
      <c r="E228" t="s">
        <v>94</v>
      </c>
      <c r="F228">
        <v>75</v>
      </c>
      <c r="G228" s="6">
        <v>3190.71</v>
      </c>
      <c r="H228" s="6">
        <v>3190.71</v>
      </c>
      <c r="I228" s="6">
        <f t="shared" si="26"/>
        <v>5849.6350000000002</v>
      </c>
      <c r="J228" t="s">
        <v>2197</v>
      </c>
      <c r="K228">
        <v>618</v>
      </c>
      <c r="L228" s="34">
        <f t="shared" si="23"/>
        <v>0.11704545454545455</v>
      </c>
      <c r="M228">
        <v>24</v>
      </c>
      <c r="N228">
        <f t="shared" si="24"/>
        <v>2.8090909090909091</v>
      </c>
      <c r="O228" s="71">
        <v>0.56999999999999995</v>
      </c>
      <c r="P228" s="72">
        <f t="shared" si="27"/>
        <v>2.3299037837252921</v>
      </c>
      <c r="Q228">
        <f t="shared" si="25"/>
        <v>1.601181818181818</v>
      </c>
      <c r="R228" s="7">
        <f t="shared" si="28"/>
        <v>0.72227017295484053</v>
      </c>
      <c r="S228" s="75">
        <f t="shared" si="29"/>
        <v>2.0289225767549612</v>
      </c>
    </row>
    <row r="229" spans="1:19" hidden="1" x14ac:dyDescent="0.25">
      <c r="A229">
        <v>28593</v>
      </c>
      <c r="B229">
        <v>12096</v>
      </c>
      <c r="C229" t="s">
        <v>305</v>
      </c>
      <c r="D229" t="s">
        <v>293</v>
      </c>
      <c r="E229" t="s">
        <v>94</v>
      </c>
      <c r="F229">
        <v>99</v>
      </c>
      <c r="G229" s="6">
        <v>-3003.83</v>
      </c>
      <c r="H229" s="6">
        <v>3003.83</v>
      </c>
      <c r="I229" s="6">
        <f t="shared" si="26"/>
        <v>5507.0216666666665</v>
      </c>
      <c r="J229" t="s">
        <v>2197</v>
      </c>
      <c r="K229">
        <v>22</v>
      </c>
      <c r="L229" s="34">
        <f t="shared" si="23"/>
        <v>4.1666666666666666E-3</v>
      </c>
      <c r="M229">
        <v>24</v>
      </c>
      <c r="N229">
        <f t="shared" si="24"/>
        <v>0.1</v>
      </c>
      <c r="O229" s="71">
        <v>0.55000000000000004</v>
      </c>
      <c r="P229" s="72">
        <f t="shared" si="27"/>
        <v>2.2481527737700189</v>
      </c>
      <c r="Q229">
        <f t="shared" si="25"/>
        <v>5.5000000000000007E-2</v>
      </c>
      <c r="R229" s="7">
        <f t="shared" si="28"/>
        <v>0.6969273598687058</v>
      </c>
      <c r="S229" s="75">
        <f t="shared" si="29"/>
        <v>6.9692735986870577E-2</v>
      </c>
    </row>
    <row r="230" spans="1:19" hidden="1" x14ac:dyDescent="0.25">
      <c r="A230">
        <v>33023</v>
      </c>
      <c r="B230">
        <v>12099</v>
      </c>
      <c r="C230" t="s">
        <v>294</v>
      </c>
      <c r="D230" t="s">
        <v>291</v>
      </c>
      <c r="E230" t="s">
        <v>94</v>
      </c>
      <c r="F230">
        <v>75</v>
      </c>
      <c r="G230" s="6">
        <v>-3052.45</v>
      </c>
      <c r="H230" s="6">
        <v>3052.45</v>
      </c>
      <c r="I230" s="6">
        <f t="shared" si="26"/>
        <v>5596.1583333333328</v>
      </c>
      <c r="J230" t="s">
        <v>2197</v>
      </c>
      <c r="K230">
        <v>28</v>
      </c>
      <c r="L230" s="34">
        <f t="shared" si="23"/>
        <v>5.3030303030303034E-3</v>
      </c>
      <c r="M230">
        <v>24</v>
      </c>
      <c r="N230">
        <f t="shared" si="24"/>
        <v>0.12727272727272729</v>
      </c>
      <c r="O230" s="71">
        <v>0.54</v>
      </c>
      <c r="P230" s="72">
        <f t="shared" si="27"/>
        <v>2.2072772687923821</v>
      </c>
      <c r="Q230">
        <f t="shared" si="25"/>
        <v>6.8727272727272734E-2</v>
      </c>
      <c r="R230" s="7">
        <f t="shared" si="28"/>
        <v>0.68425595332563849</v>
      </c>
      <c r="S230" s="75">
        <f t="shared" si="29"/>
        <v>8.7087121332353995E-2</v>
      </c>
    </row>
    <row r="231" spans="1:19" hidden="1" x14ac:dyDescent="0.25">
      <c r="A231">
        <v>11298</v>
      </c>
      <c r="B231">
        <v>12732</v>
      </c>
      <c r="C231" t="s">
        <v>306</v>
      </c>
      <c r="D231" t="s">
        <v>307</v>
      </c>
      <c r="E231" t="s">
        <v>94</v>
      </c>
      <c r="F231">
        <v>70</v>
      </c>
      <c r="G231" s="6">
        <v>-4739.0600000000004</v>
      </c>
      <c r="H231" s="6">
        <v>4739.0600000000004</v>
      </c>
      <c r="I231" s="6">
        <f t="shared" si="26"/>
        <v>8688.2766666666666</v>
      </c>
      <c r="J231" t="s">
        <v>2197</v>
      </c>
      <c r="K231">
        <v>7</v>
      </c>
      <c r="L231" s="34">
        <f t="shared" si="23"/>
        <v>1.3257575757575758E-3</v>
      </c>
      <c r="M231">
        <v>24</v>
      </c>
      <c r="N231">
        <f t="shared" si="24"/>
        <v>3.1818181818181822E-2</v>
      </c>
      <c r="O231" s="71">
        <v>0.3</v>
      </c>
      <c r="P231" s="72">
        <f t="shared" si="27"/>
        <v>1.226265149329101</v>
      </c>
      <c r="Q231">
        <f t="shared" si="25"/>
        <v>9.5454545454545462E-3</v>
      </c>
      <c r="R231" s="7">
        <f t="shared" si="28"/>
        <v>0.38014219629202134</v>
      </c>
      <c r="S231" s="75">
        <f t="shared" si="29"/>
        <v>1.2095433518382499E-2</v>
      </c>
    </row>
    <row r="232" spans="1:19" hidden="1" x14ac:dyDescent="0.25">
      <c r="A232">
        <v>54376</v>
      </c>
      <c r="B232">
        <v>14270</v>
      </c>
      <c r="C232" t="s">
        <v>308</v>
      </c>
      <c r="D232" t="s">
        <v>278</v>
      </c>
      <c r="E232" t="s">
        <v>94</v>
      </c>
      <c r="F232">
        <v>75</v>
      </c>
      <c r="G232" s="6">
        <v>3427.1</v>
      </c>
      <c r="H232" s="6">
        <v>3427.1</v>
      </c>
      <c r="I232" s="6">
        <f t="shared" si="26"/>
        <v>6283.0166666666664</v>
      </c>
      <c r="J232" t="s">
        <v>2197</v>
      </c>
      <c r="K232">
        <v>153</v>
      </c>
      <c r="L232" s="34">
        <f t="shared" si="23"/>
        <v>2.8977272727272727E-2</v>
      </c>
      <c r="M232">
        <v>24</v>
      </c>
      <c r="N232">
        <f t="shared" si="24"/>
        <v>0.69545454545454544</v>
      </c>
      <c r="O232" s="71">
        <v>0.51</v>
      </c>
      <c r="P232" s="72">
        <f t="shared" si="27"/>
        <v>2.0846507538594721</v>
      </c>
      <c r="Q232">
        <f t="shared" si="25"/>
        <v>0.35468181818181815</v>
      </c>
      <c r="R232" s="7">
        <f t="shared" si="28"/>
        <v>0.64624173369643634</v>
      </c>
      <c r="S232" s="75">
        <f t="shared" si="29"/>
        <v>0.44943175116161255</v>
      </c>
    </row>
    <row r="233" spans="1:19" hidden="1" x14ac:dyDescent="0.25">
      <c r="A233">
        <v>39589</v>
      </c>
      <c r="B233">
        <v>15209</v>
      </c>
      <c r="C233" t="s">
        <v>312</v>
      </c>
      <c r="D233" t="s">
        <v>1771</v>
      </c>
      <c r="E233" t="s">
        <v>94</v>
      </c>
      <c r="F233">
        <v>120</v>
      </c>
      <c r="G233" s="6">
        <v>3125.43</v>
      </c>
      <c r="H233" s="6">
        <v>3125.43</v>
      </c>
      <c r="I233" s="6">
        <f t="shared" si="26"/>
        <v>5729.954999999999</v>
      </c>
      <c r="J233" t="s">
        <v>2199</v>
      </c>
      <c r="K233">
        <v>43</v>
      </c>
      <c r="L233" s="34">
        <f t="shared" si="23"/>
        <v>8.1439393939393943E-3</v>
      </c>
      <c r="M233">
        <v>24</v>
      </c>
      <c r="N233">
        <f t="shared" si="24"/>
        <v>0.19545454545454546</v>
      </c>
      <c r="O233" s="71">
        <v>0.03</v>
      </c>
      <c r="P233" s="72">
        <f t="shared" si="27"/>
        <v>0.12262651493291012</v>
      </c>
      <c r="Q233">
        <f t="shared" si="25"/>
        <v>5.8636363636363634E-3</v>
      </c>
      <c r="R233" s="7">
        <f t="shared" si="28"/>
        <v>3.8014219629202137E-2</v>
      </c>
      <c r="S233" s="75">
        <f t="shared" si="29"/>
        <v>7.4300520184349631E-3</v>
      </c>
    </row>
    <row r="234" spans="1:19" hidden="1" x14ac:dyDescent="0.25">
      <c r="A234">
        <v>46779</v>
      </c>
      <c r="B234">
        <v>15684</v>
      </c>
      <c r="C234" t="s">
        <v>309</v>
      </c>
      <c r="D234" t="s">
        <v>310</v>
      </c>
      <c r="E234" t="s">
        <v>94</v>
      </c>
      <c r="F234">
        <v>75</v>
      </c>
      <c r="G234" s="6">
        <v>3426.07</v>
      </c>
      <c r="H234" s="6">
        <v>3426.07</v>
      </c>
      <c r="I234" s="6">
        <f t="shared" si="26"/>
        <v>6281.1283333333331</v>
      </c>
      <c r="J234" t="s">
        <v>2197</v>
      </c>
      <c r="K234">
        <v>84</v>
      </c>
      <c r="L234" s="34">
        <f t="shared" si="23"/>
        <v>1.5909090909090907E-2</v>
      </c>
      <c r="M234">
        <v>24</v>
      </c>
      <c r="N234">
        <f t="shared" si="24"/>
        <v>0.38181818181818178</v>
      </c>
      <c r="O234" s="71">
        <v>0.51</v>
      </c>
      <c r="P234" s="72">
        <f t="shared" si="27"/>
        <v>2.0846507538594721</v>
      </c>
      <c r="Q234">
        <f t="shared" si="25"/>
        <v>0.19472727272727272</v>
      </c>
      <c r="R234" s="7">
        <f t="shared" si="28"/>
        <v>0.64624173369643634</v>
      </c>
      <c r="S234" s="75">
        <f t="shared" si="29"/>
        <v>0.24674684377500294</v>
      </c>
    </row>
    <row r="235" spans="1:19" hidden="1" x14ac:dyDescent="0.25">
      <c r="A235">
        <v>55720</v>
      </c>
      <c r="B235">
        <v>16003</v>
      </c>
      <c r="C235" t="s">
        <v>313</v>
      </c>
      <c r="D235" t="s">
        <v>299</v>
      </c>
      <c r="E235" t="s">
        <v>94</v>
      </c>
      <c r="F235">
        <v>75</v>
      </c>
      <c r="G235" s="6">
        <v>-4739.3</v>
      </c>
      <c r="H235" s="6">
        <v>4739.3</v>
      </c>
      <c r="I235" s="6">
        <f t="shared" si="26"/>
        <v>8688.7166666666672</v>
      </c>
      <c r="J235" t="s">
        <v>2197</v>
      </c>
      <c r="K235">
        <v>167</v>
      </c>
      <c r="L235" s="34">
        <f t="shared" ref="L235:L298" si="30">K235/5280</f>
        <v>3.1628787878787881E-2</v>
      </c>
      <c r="M235">
        <v>24</v>
      </c>
      <c r="N235">
        <f t="shared" ref="N235:N298" si="31">L235*M235</f>
        <v>0.75909090909090915</v>
      </c>
      <c r="O235" s="71">
        <v>0.3</v>
      </c>
      <c r="P235" s="72">
        <f t="shared" si="27"/>
        <v>1.226265149329101</v>
      </c>
      <c r="Q235">
        <f t="shared" si="25"/>
        <v>0.22772727272727272</v>
      </c>
      <c r="R235" s="7">
        <f t="shared" si="28"/>
        <v>0.38014219629202134</v>
      </c>
      <c r="S235" s="75">
        <f t="shared" si="29"/>
        <v>0.28856248536712531</v>
      </c>
    </row>
    <row r="236" spans="1:19" hidden="1" x14ac:dyDescent="0.25">
      <c r="A236">
        <v>30541</v>
      </c>
      <c r="B236">
        <v>17806</v>
      </c>
      <c r="C236" t="s">
        <v>318</v>
      </c>
      <c r="D236" t="s">
        <v>309</v>
      </c>
      <c r="E236" t="s">
        <v>94</v>
      </c>
      <c r="F236">
        <v>130</v>
      </c>
      <c r="G236" s="6">
        <v>3426.15</v>
      </c>
      <c r="H236" s="6">
        <v>3426.15</v>
      </c>
      <c r="I236" s="6">
        <f t="shared" si="26"/>
        <v>6281.2749999999996</v>
      </c>
      <c r="J236" t="s">
        <v>2197</v>
      </c>
      <c r="K236">
        <v>25</v>
      </c>
      <c r="L236" s="34">
        <f t="shared" si="30"/>
        <v>4.734848484848485E-3</v>
      </c>
      <c r="M236">
        <v>24</v>
      </c>
      <c r="N236">
        <f t="shared" si="31"/>
        <v>0.11363636363636365</v>
      </c>
      <c r="O236" s="71">
        <v>0.51</v>
      </c>
      <c r="P236" s="72">
        <f t="shared" si="27"/>
        <v>2.0846507538594721</v>
      </c>
      <c r="Q236">
        <f t="shared" si="25"/>
        <v>5.795454545454546E-2</v>
      </c>
      <c r="R236" s="7">
        <f t="shared" si="28"/>
        <v>0.64624173369643634</v>
      </c>
      <c r="S236" s="75">
        <f t="shared" si="29"/>
        <v>7.3436560647322319E-2</v>
      </c>
    </row>
    <row r="237" spans="1:19" hidden="1" x14ac:dyDescent="0.25">
      <c r="A237">
        <v>18666</v>
      </c>
      <c r="B237">
        <v>17879</v>
      </c>
      <c r="C237" t="s">
        <v>1379</v>
      </c>
      <c r="D237" t="s">
        <v>1380</v>
      </c>
      <c r="E237" t="s">
        <v>70</v>
      </c>
      <c r="F237" s="6">
        <v>130</v>
      </c>
      <c r="G237" s="6">
        <v>-2500.0500000000002</v>
      </c>
      <c r="H237" s="6">
        <v>2500.0500000000002</v>
      </c>
      <c r="I237" s="6">
        <f t="shared" si="26"/>
        <v>4583.4250000000002</v>
      </c>
      <c r="J237" t="s">
        <v>2126</v>
      </c>
      <c r="K237">
        <v>19</v>
      </c>
      <c r="L237" s="34">
        <f t="shared" si="30"/>
        <v>3.5984848484848487E-3</v>
      </c>
      <c r="M237">
        <v>24</v>
      </c>
      <c r="N237">
        <f t="shared" si="31"/>
        <v>8.6363636363636365E-2</v>
      </c>
      <c r="O237" s="71">
        <v>0.22</v>
      </c>
      <c r="P237" s="72">
        <f t="shared" si="27"/>
        <v>0.89926110950800753</v>
      </c>
      <c r="Q237">
        <f t="shared" si="25"/>
        <v>1.9E-2</v>
      </c>
      <c r="R237" s="7">
        <f t="shared" si="28"/>
        <v>0.27877094394748231</v>
      </c>
      <c r="S237" s="75">
        <f t="shared" si="29"/>
        <v>2.4075672431828017E-2</v>
      </c>
    </row>
    <row r="238" spans="1:19" hidden="1" x14ac:dyDescent="0.25">
      <c r="A238">
        <v>70947</v>
      </c>
      <c r="B238">
        <v>19950</v>
      </c>
      <c r="C238" t="s">
        <v>320</v>
      </c>
      <c r="D238" t="s">
        <v>295</v>
      </c>
      <c r="E238" t="s">
        <v>94</v>
      </c>
      <c r="F238">
        <v>75</v>
      </c>
      <c r="G238" s="6">
        <v>3426.53</v>
      </c>
      <c r="H238" s="6">
        <v>3426.53</v>
      </c>
      <c r="I238" s="6">
        <f t="shared" si="26"/>
        <v>6281.9716666666664</v>
      </c>
      <c r="J238" t="s">
        <v>2197</v>
      </c>
      <c r="K238">
        <v>967</v>
      </c>
      <c r="L238" s="34">
        <f t="shared" si="30"/>
        <v>0.18314393939393939</v>
      </c>
      <c r="M238">
        <v>24</v>
      </c>
      <c r="N238">
        <f t="shared" si="31"/>
        <v>4.3954545454545455</v>
      </c>
      <c r="O238" s="71">
        <v>0.51</v>
      </c>
      <c r="P238" s="72">
        <f t="shared" si="27"/>
        <v>2.0846507538594721</v>
      </c>
      <c r="Q238">
        <f t="shared" si="25"/>
        <v>2.2416818181818181</v>
      </c>
      <c r="R238" s="7">
        <f t="shared" si="28"/>
        <v>0.64624173369643634</v>
      </c>
      <c r="S238" s="75">
        <f t="shared" si="29"/>
        <v>2.8405261658384271</v>
      </c>
    </row>
    <row r="239" spans="1:19" hidden="1" x14ac:dyDescent="0.25">
      <c r="A239">
        <v>68745</v>
      </c>
      <c r="B239">
        <v>20635</v>
      </c>
      <c r="C239" t="s">
        <v>287</v>
      </c>
      <c r="D239" t="s">
        <v>297</v>
      </c>
      <c r="E239" t="s">
        <v>94</v>
      </c>
      <c r="F239">
        <v>75</v>
      </c>
      <c r="G239" s="6">
        <v>-3559.03</v>
      </c>
      <c r="H239" s="6">
        <v>3559.03</v>
      </c>
      <c r="I239" s="6">
        <f t="shared" si="26"/>
        <v>6524.8883333333333</v>
      </c>
      <c r="J239" t="s">
        <v>2197</v>
      </c>
      <c r="K239">
        <v>447</v>
      </c>
      <c r="L239" s="34">
        <f t="shared" si="30"/>
        <v>8.4659090909090906E-2</v>
      </c>
      <c r="M239">
        <v>24</v>
      </c>
      <c r="N239">
        <f t="shared" si="31"/>
        <v>2.0318181818181817</v>
      </c>
      <c r="O239" s="71">
        <v>0.39</v>
      </c>
      <c r="P239" s="72">
        <f t="shared" si="27"/>
        <v>1.5941446941278317</v>
      </c>
      <c r="Q239">
        <f t="shared" si="25"/>
        <v>0.79240909090909095</v>
      </c>
      <c r="R239" s="7">
        <f t="shared" si="28"/>
        <v>0.49418485517962779</v>
      </c>
      <c r="S239" s="75">
        <f t="shared" si="29"/>
        <v>1.0040937739331528</v>
      </c>
    </row>
    <row r="240" spans="1:19" hidden="1" x14ac:dyDescent="0.25">
      <c r="A240">
        <v>70854</v>
      </c>
      <c r="B240">
        <v>21079</v>
      </c>
      <c r="C240" t="s">
        <v>1451</v>
      </c>
      <c r="D240" t="s">
        <v>1771</v>
      </c>
      <c r="E240" t="s">
        <v>94</v>
      </c>
      <c r="F240">
        <v>75</v>
      </c>
      <c r="G240" s="6">
        <v>-3125.35</v>
      </c>
      <c r="H240" s="6">
        <v>3125.35</v>
      </c>
      <c r="I240" s="6">
        <f t="shared" si="26"/>
        <v>5729.8083333333325</v>
      </c>
      <c r="J240" t="s">
        <v>2199</v>
      </c>
      <c r="K240">
        <v>872</v>
      </c>
      <c r="L240" s="34">
        <f t="shared" si="30"/>
        <v>0.16515151515151516</v>
      </c>
      <c r="M240">
        <v>24</v>
      </c>
      <c r="N240">
        <f t="shared" si="31"/>
        <v>3.9636363636363638</v>
      </c>
      <c r="O240" s="71">
        <v>0.03</v>
      </c>
      <c r="P240" s="72">
        <f t="shared" si="27"/>
        <v>0.12262651493291012</v>
      </c>
      <c r="Q240">
        <f t="shared" si="25"/>
        <v>0.11890909090909091</v>
      </c>
      <c r="R240" s="7">
        <f t="shared" si="28"/>
        <v>3.8014219629202137E-2</v>
      </c>
      <c r="S240" s="75">
        <f t="shared" si="29"/>
        <v>0.15067454325756485</v>
      </c>
    </row>
    <row r="241" spans="1:19" hidden="1" x14ac:dyDescent="0.25">
      <c r="A241">
        <v>65528</v>
      </c>
      <c r="B241">
        <v>21495</v>
      </c>
      <c r="C241" t="s">
        <v>321</v>
      </c>
      <c r="D241" t="s">
        <v>276</v>
      </c>
      <c r="E241" t="s">
        <v>94</v>
      </c>
      <c r="F241">
        <v>75</v>
      </c>
      <c r="G241" s="6">
        <v>-2895.47</v>
      </c>
      <c r="H241" s="6">
        <v>2895.47</v>
      </c>
      <c r="I241" s="6">
        <f t="shared" si="26"/>
        <v>5308.3616666666658</v>
      </c>
      <c r="J241" t="s">
        <v>2197</v>
      </c>
      <c r="K241">
        <v>307</v>
      </c>
      <c r="L241" s="34">
        <f t="shared" si="30"/>
        <v>5.8143939393939394E-2</v>
      </c>
      <c r="M241">
        <v>24</v>
      </c>
      <c r="N241">
        <f t="shared" si="31"/>
        <v>1.3954545454545455</v>
      </c>
      <c r="O241" s="71">
        <v>0.53</v>
      </c>
      <c r="P241" s="72">
        <f t="shared" si="27"/>
        <v>2.1664017638147457</v>
      </c>
      <c r="Q241">
        <f t="shared" si="25"/>
        <v>0.73959090909090919</v>
      </c>
      <c r="R241" s="7">
        <f t="shared" si="28"/>
        <v>0.67158454678257118</v>
      </c>
      <c r="S241" s="75">
        <f t="shared" si="29"/>
        <v>0.93716570846476976</v>
      </c>
    </row>
    <row r="242" spans="1:19" hidden="1" x14ac:dyDescent="0.25">
      <c r="A242">
        <v>66612</v>
      </c>
      <c r="B242">
        <v>22787</v>
      </c>
      <c r="C242" t="s">
        <v>292</v>
      </c>
      <c r="D242" t="s">
        <v>289</v>
      </c>
      <c r="E242" t="s">
        <v>94</v>
      </c>
      <c r="F242">
        <v>100</v>
      </c>
      <c r="G242" s="6">
        <v>-2851.77</v>
      </c>
      <c r="H242" s="6">
        <v>2851.77</v>
      </c>
      <c r="I242" s="6">
        <f t="shared" si="26"/>
        <v>5228.2449999999999</v>
      </c>
      <c r="J242" t="s">
        <v>2197</v>
      </c>
      <c r="K242">
        <v>344</v>
      </c>
      <c r="L242" s="34">
        <f t="shared" si="30"/>
        <v>6.5151515151515155E-2</v>
      </c>
      <c r="M242">
        <v>24</v>
      </c>
      <c r="N242">
        <f t="shared" si="31"/>
        <v>1.5636363636363637</v>
      </c>
      <c r="O242" s="71">
        <v>0.54</v>
      </c>
      <c r="P242" s="72">
        <f t="shared" si="27"/>
        <v>2.2072772687923821</v>
      </c>
      <c r="Q242">
        <f t="shared" si="25"/>
        <v>0.84436363636363643</v>
      </c>
      <c r="R242" s="7">
        <f t="shared" si="28"/>
        <v>0.68425595332563849</v>
      </c>
      <c r="S242" s="75">
        <f t="shared" si="29"/>
        <v>1.0699274906546348</v>
      </c>
    </row>
    <row r="243" spans="1:19" hidden="1" x14ac:dyDescent="0.25">
      <c r="A243">
        <v>15736</v>
      </c>
      <c r="B243">
        <v>24390</v>
      </c>
      <c r="C243" t="s">
        <v>296</v>
      </c>
      <c r="D243" t="s">
        <v>318</v>
      </c>
      <c r="E243" t="s">
        <v>94</v>
      </c>
      <c r="F243">
        <v>75</v>
      </c>
      <c r="G243" s="6">
        <v>3426.37</v>
      </c>
      <c r="H243" s="6">
        <v>3426.37</v>
      </c>
      <c r="I243" s="6">
        <f t="shared" si="26"/>
        <v>6281.6783333333333</v>
      </c>
      <c r="J243" t="s">
        <v>2197</v>
      </c>
      <c r="K243">
        <v>10</v>
      </c>
      <c r="L243" s="34">
        <f t="shared" si="30"/>
        <v>1.893939393939394E-3</v>
      </c>
      <c r="M243">
        <v>24</v>
      </c>
      <c r="N243">
        <f t="shared" si="31"/>
        <v>4.5454545454545456E-2</v>
      </c>
      <c r="O243" s="71">
        <v>0.51</v>
      </c>
      <c r="P243" s="72">
        <f t="shared" si="27"/>
        <v>2.0846507538594721</v>
      </c>
      <c r="Q243">
        <f t="shared" si="25"/>
        <v>2.3181818181818182E-2</v>
      </c>
      <c r="R243" s="7">
        <f t="shared" si="28"/>
        <v>0.64624173369643634</v>
      </c>
      <c r="S243" s="75">
        <f t="shared" si="29"/>
        <v>2.9374624258928925E-2</v>
      </c>
    </row>
    <row r="244" spans="1:19" hidden="1" x14ac:dyDescent="0.25">
      <c r="A244">
        <v>59388</v>
      </c>
      <c r="B244">
        <v>24496</v>
      </c>
      <c r="C244" t="s">
        <v>303</v>
      </c>
      <c r="D244" t="s">
        <v>324</v>
      </c>
      <c r="E244" t="s">
        <v>94</v>
      </c>
      <c r="F244">
        <v>75</v>
      </c>
      <c r="G244" s="6">
        <v>-2914.67</v>
      </c>
      <c r="H244" s="6">
        <v>2914.67</v>
      </c>
      <c r="I244" s="6">
        <f t="shared" si="26"/>
        <v>5343.5616666666665</v>
      </c>
      <c r="J244" t="s">
        <v>2197</v>
      </c>
      <c r="K244">
        <v>207</v>
      </c>
      <c r="L244" s="34">
        <f t="shared" si="30"/>
        <v>3.9204545454545457E-2</v>
      </c>
      <c r="M244">
        <v>24</v>
      </c>
      <c r="N244">
        <f t="shared" si="31"/>
        <v>0.94090909090909092</v>
      </c>
      <c r="O244" s="71">
        <v>0.56000000000000005</v>
      </c>
      <c r="P244" s="72">
        <f t="shared" si="27"/>
        <v>2.2890282787476557</v>
      </c>
      <c r="Q244">
        <f t="shared" si="25"/>
        <v>0.52690909090909099</v>
      </c>
      <c r="R244" s="7">
        <f t="shared" si="28"/>
        <v>0.70959876641177322</v>
      </c>
      <c r="S244" s="75">
        <f t="shared" si="29"/>
        <v>0.66766793021471393</v>
      </c>
    </row>
    <row r="245" spans="1:19" hidden="1" x14ac:dyDescent="0.25">
      <c r="A245">
        <v>35004</v>
      </c>
      <c r="B245">
        <v>25564</v>
      </c>
      <c r="C245" t="s">
        <v>282</v>
      </c>
      <c r="D245" t="s">
        <v>320</v>
      </c>
      <c r="E245" t="s">
        <v>94</v>
      </c>
      <c r="F245">
        <v>75</v>
      </c>
      <c r="G245" s="6">
        <v>3426.69</v>
      </c>
      <c r="H245" s="6">
        <v>3426.69</v>
      </c>
      <c r="I245" s="6">
        <f t="shared" si="26"/>
        <v>6282.2649999999994</v>
      </c>
      <c r="J245" t="s">
        <v>2197</v>
      </c>
      <c r="K245">
        <v>32</v>
      </c>
      <c r="L245" s="34">
        <f t="shared" si="30"/>
        <v>6.0606060606060606E-3</v>
      </c>
      <c r="M245">
        <v>24</v>
      </c>
      <c r="N245">
        <f t="shared" si="31"/>
        <v>0.14545454545454545</v>
      </c>
      <c r="O245" s="71">
        <v>0.51</v>
      </c>
      <c r="P245" s="72">
        <f t="shared" si="27"/>
        <v>2.0846507538594721</v>
      </c>
      <c r="Q245">
        <f t="shared" si="25"/>
        <v>7.4181818181818182E-2</v>
      </c>
      <c r="R245" s="7">
        <f t="shared" si="28"/>
        <v>0.64624173369643634</v>
      </c>
      <c r="S245" s="75">
        <f t="shared" si="29"/>
        <v>9.399879762857255E-2</v>
      </c>
    </row>
    <row r="246" spans="1:19" hidden="1" x14ac:dyDescent="0.25">
      <c r="A246">
        <v>70943</v>
      </c>
      <c r="B246">
        <v>25710</v>
      </c>
      <c r="C246" t="s">
        <v>306</v>
      </c>
      <c r="D246" t="s">
        <v>325</v>
      </c>
      <c r="E246" t="s">
        <v>94</v>
      </c>
      <c r="F246">
        <v>75</v>
      </c>
      <c r="G246" s="6">
        <v>4395.71</v>
      </c>
      <c r="H246" s="6">
        <v>4395.71</v>
      </c>
      <c r="I246" s="6">
        <f t="shared" si="26"/>
        <v>8058.8016666666663</v>
      </c>
      <c r="J246" t="s">
        <v>2197</v>
      </c>
      <c r="K246">
        <v>961</v>
      </c>
      <c r="L246" s="34">
        <f t="shared" si="30"/>
        <v>0.18200757575757576</v>
      </c>
      <c r="M246">
        <v>24</v>
      </c>
      <c r="N246">
        <f t="shared" si="31"/>
        <v>4.3681818181818182</v>
      </c>
      <c r="O246" s="71">
        <v>0.32</v>
      </c>
      <c r="P246" s="72">
        <f t="shared" si="27"/>
        <v>1.3080161592843746</v>
      </c>
      <c r="Q246">
        <f t="shared" si="25"/>
        <v>1.3978181818181818</v>
      </c>
      <c r="R246" s="7">
        <f t="shared" si="28"/>
        <v>0.40548500937815612</v>
      </c>
      <c r="S246" s="75">
        <f t="shared" si="29"/>
        <v>1.7712322455109457</v>
      </c>
    </row>
    <row r="247" spans="1:19" hidden="1" x14ac:dyDescent="0.25">
      <c r="A247">
        <v>33611</v>
      </c>
      <c r="B247">
        <v>26093</v>
      </c>
      <c r="C247" t="s">
        <v>324</v>
      </c>
      <c r="D247" t="s">
        <v>326</v>
      </c>
      <c r="E247" t="s">
        <v>94</v>
      </c>
      <c r="F247">
        <v>75</v>
      </c>
      <c r="G247" s="6">
        <v>-2907.65</v>
      </c>
      <c r="H247" s="6">
        <v>2907.65</v>
      </c>
      <c r="I247" s="6">
        <f t="shared" si="26"/>
        <v>5330.6916666666666</v>
      </c>
      <c r="J247" t="s">
        <v>2197</v>
      </c>
      <c r="K247">
        <v>29</v>
      </c>
      <c r="L247" s="34">
        <f t="shared" si="30"/>
        <v>5.4924242424242422E-3</v>
      </c>
      <c r="M247">
        <v>24</v>
      </c>
      <c r="N247">
        <f t="shared" si="31"/>
        <v>0.13181818181818181</v>
      </c>
      <c r="O247" s="71">
        <v>0.56000000000000005</v>
      </c>
      <c r="P247" s="72">
        <f t="shared" si="27"/>
        <v>2.2890282787476557</v>
      </c>
      <c r="Q247">
        <f t="shared" si="25"/>
        <v>7.3818181818181824E-2</v>
      </c>
      <c r="R247" s="7">
        <f t="shared" si="28"/>
        <v>0.70959876641177322</v>
      </c>
      <c r="S247" s="75">
        <f t="shared" si="29"/>
        <v>9.3538019208824638E-2</v>
      </c>
    </row>
    <row r="248" spans="1:19" hidden="1" x14ac:dyDescent="0.25">
      <c r="A248">
        <v>29729</v>
      </c>
      <c r="B248">
        <v>27049</v>
      </c>
      <c r="C248" t="s">
        <v>1548</v>
      </c>
      <c r="D248" t="s">
        <v>1607</v>
      </c>
      <c r="E248" t="s">
        <v>70</v>
      </c>
      <c r="F248">
        <v>130</v>
      </c>
      <c r="G248" s="6">
        <v>4945.6499999999996</v>
      </c>
      <c r="H248" s="6">
        <v>4945.6499999999996</v>
      </c>
      <c r="I248" s="6">
        <f t="shared" si="26"/>
        <v>9067.0249999999996</v>
      </c>
      <c r="J248" t="s">
        <v>2126</v>
      </c>
      <c r="K248">
        <v>24</v>
      </c>
      <c r="L248" s="34">
        <f t="shared" si="30"/>
        <v>4.5454545454545452E-3</v>
      </c>
      <c r="M248">
        <v>24</v>
      </c>
      <c r="N248">
        <f t="shared" si="31"/>
        <v>0.10909090909090909</v>
      </c>
      <c r="O248" s="71">
        <v>0.22</v>
      </c>
      <c r="P248" s="72">
        <f t="shared" si="27"/>
        <v>0.89926110950800753</v>
      </c>
      <c r="Q248">
        <f t="shared" si="25"/>
        <v>2.4E-2</v>
      </c>
      <c r="R248" s="7">
        <f t="shared" si="28"/>
        <v>0.27877094394748231</v>
      </c>
      <c r="S248" s="75">
        <f t="shared" si="29"/>
        <v>3.0411375703361707E-2</v>
      </c>
    </row>
    <row r="249" spans="1:19" hidden="1" x14ac:dyDescent="0.25">
      <c r="A249">
        <v>70989</v>
      </c>
      <c r="B249">
        <v>29957</v>
      </c>
      <c r="C249" t="s">
        <v>308</v>
      </c>
      <c r="D249" t="s">
        <v>274</v>
      </c>
      <c r="E249" t="s">
        <v>94</v>
      </c>
      <c r="F249">
        <v>75</v>
      </c>
      <c r="G249" s="6">
        <v>-3129.21</v>
      </c>
      <c r="H249" s="6">
        <v>3129.21</v>
      </c>
      <c r="I249" s="6">
        <f t="shared" si="26"/>
        <v>5736.8850000000002</v>
      </c>
      <c r="J249" t="s">
        <v>2197</v>
      </c>
      <c r="K249" s="8">
        <v>1022</v>
      </c>
      <c r="L249" s="34">
        <f t="shared" si="30"/>
        <v>0.19356060606060607</v>
      </c>
      <c r="M249">
        <v>24</v>
      </c>
      <c r="N249">
        <f t="shared" si="31"/>
        <v>4.6454545454545455</v>
      </c>
      <c r="O249" s="71">
        <v>0.57999999999999996</v>
      </c>
      <c r="P249" s="72">
        <f t="shared" si="27"/>
        <v>2.3707792887029289</v>
      </c>
      <c r="Q249">
        <f t="shared" si="25"/>
        <v>2.6943636363636361</v>
      </c>
      <c r="R249" s="7">
        <f t="shared" si="28"/>
        <v>0.73494157949790795</v>
      </c>
      <c r="S249" s="75">
        <f t="shared" si="29"/>
        <v>3.4141377011220997</v>
      </c>
    </row>
    <row r="250" spans="1:19" hidden="1" x14ac:dyDescent="0.25">
      <c r="A250">
        <v>70249</v>
      </c>
      <c r="B250">
        <v>30544</v>
      </c>
      <c r="C250" t="s">
        <v>288</v>
      </c>
      <c r="D250" t="s">
        <v>325</v>
      </c>
      <c r="E250" t="s">
        <v>94</v>
      </c>
      <c r="F250">
        <v>75</v>
      </c>
      <c r="G250" s="6">
        <v>-4040.47</v>
      </c>
      <c r="H250" s="6">
        <v>4040.47</v>
      </c>
      <c r="I250" s="6">
        <f t="shared" si="26"/>
        <v>7407.5283333333327</v>
      </c>
      <c r="J250" t="s">
        <v>2197</v>
      </c>
      <c r="K250">
        <v>614</v>
      </c>
      <c r="L250" s="34">
        <f t="shared" si="30"/>
        <v>0.11628787878787879</v>
      </c>
      <c r="M250">
        <v>24</v>
      </c>
      <c r="N250">
        <f t="shared" si="31"/>
        <v>2.790909090909091</v>
      </c>
      <c r="O250" s="71">
        <v>0.35</v>
      </c>
      <c r="P250" s="72">
        <f t="shared" si="27"/>
        <v>1.4306426742172846</v>
      </c>
      <c r="Q250">
        <f t="shared" si="25"/>
        <v>0.97681818181818181</v>
      </c>
      <c r="R250" s="7">
        <f t="shared" si="28"/>
        <v>0.44349922900735822</v>
      </c>
      <c r="S250" s="75">
        <f t="shared" si="29"/>
        <v>1.2377660300478088</v>
      </c>
    </row>
    <row r="251" spans="1:19" hidden="1" x14ac:dyDescent="0.25">
      <c r="A251">
        <v>29800</v>
      </c>
      <c r="B251">
        <v>33830</v>
      </c>
      <c r="C251" t="s">
        <v>304</v>
      </c>
      <c r="D251" t="s">
        <v>273</v>
      </c>
      <c r="E251" t="s">
        <v>94</v>
      </c>
      <c r="F251">
        <v>75</v>
      </c>
      <c r="G251" s="6">
        <v>3189.67</v>
      </c>
      <c r="H251" s="6">
        <v>3189.67</v>
      </c>
      <c r="I251" s="6">
        <f t="shared" si="26"/>
        <v>5847.7283333333335</v>
      </c>
      <c r="J251" t="s">
        <v>2197</v>
      </c>
      <c r="K251">
        <v>24</v>
      </c>
      <c r="L251" s="34">
        <f t="shared" si="30"/>
        <v>4.5454545454545452E-3</v>
      </c>
      <c r="M251">
        <v>24</v>
      </c>
      <c r="N251">
        <f t="shared" si="31"/>
        <v>0.10909090909090909</v>
      </c>
      <c r="O251" s="71">
        <v>0.56999999999999995</v>
      </c>
      <c r="P251" s="72">
        <f t="shared" si="27"/>
        <v>2.3299037837252921</v>
      </c>
      <c r="Q251">
        <f t="shared" si="25"/>
        <v>6.2181818181818171E-2</v>
      </c>
      <c r="R251" s="7">
        <f t="shared" si="28"/>
        <v>0.72227017295484053</v>
      </c>
      <c r="S251" s="75">
        <f t="shared" si="29"/>
        <v>7.879310977689169E-2</v>
      </c>
    </row>
    <row r="252" spans="1:19" hidden="1" x14ac:dyDescent="0.25">
      <c r="A252">
        <v>35465</v>
      </c>
      <c r="B252">
        <v>35879</v>
      </c>
      <c r="C252" t="s">
        <v>307</v>
      </c>
      <c r="D252" t="s">
        <v>334</v>
      </c>
      <c r="E252" t="s">
        <v>94</v>
      </c>
      <c r="F252">
        <v>75</v>
      </c>
      <c r="G252" s="6">
        <v>-4739.1400000000003</v>
      </c>
      <c r="H252" s="6">
        <v>4739.1400000000003</v>
      </c>
      <c r="I252" s="6">
        <f t="shared" si="26"/>
        <v>8688.4233333333341</v>
      </c>
      <c r="J252" t="s">
        <v>2197</v>
      </c>
      <c r="K252">
        <v>33</v>
      </c>
      <c r="L252" s="34">
        <f t="shared" si="30"/>
        <v>6.2500000000000003E-3</v>
      </c>
      <c r="M252">
        <v>24</v>
      </c>
      <c r="N252">
        <f t="shared" si="31"/>
        <v>0.15000000000000002</v>
      </c>
      <c r="O252" s="71">
        <v>0.3</v>
      </c>
      <c r="P252" s="72">
        <f t="shared" si="27"/>
        <v>1.226265149329101</v>
      </c>
      <c r="Q252">
        <f t="shared" si="25"/>
        <v>4.5000000000000005E-2</v>
      </c>
      <c r="R252" s="7">
        <f t="shared" si="28"/>
        <v>0.38014219629202134</v>
      </c>
      <c r="S252" s="75">
        <f t="shared" si="29"/>
        <v>5.7021329443803212E-2</v>
      </c>
    </row>
    <row r="253" spans="1:19" hidden="1" x14ac:dyDescent="0.25">
      <c r="A253">
        <v>57166</v>
      </c>
      <c r="B253">
        <v>37433</v>
      </c>
      <c r="C253" t="s">
        <v>290</v>
      </c>
      <c r="D253" t="s">
        <v>321</v>
      </c>
      <c r="E253" t="s">
        <v>94</v>
      </c>
      <c r="F253">
        <v>75</v>
      </c>
      <c r="G253" s="6">
        <v>-2795.47</v>
      </c>
      <c r="H253" s="6">
        <v>2795.47</v>
      </c>
      <c r="I253" s="6">
        <f t="shared" si="26"/>
        <v>5125.0283333333327</v>
      </c>
      <c r="J253" t="s">
        <v>2197</v>
      </c>
      <c r="K253">
        <v>184</v>
      </c>
      <c r="L253" s="34">
        <f t="shared" si="30"/>
        <v>3.4848484848484851E-2</v>
      </c>
      <c r="M253">
        <v>24</v>
      </c>
      <c r="N253">
        <f t="shared" si="31"/>
        <v>0.83636363636363642</v>
      </c>
      <c r="O253" s="71">
        <v>0.55000000000000004</v>
      </c>
      <c r="P253" s="72">
        <f t="shared" si="27"/>
        <v>2.2481527737700189</v>
      </c>
      <c r="Q253">
        <f t="shared" si="25"/>
        <v>0.46000000000000008</v>
      </c>
      <c r="R253" s="7">
        <f t="shared" si="28"/>
        <v>0.6969273598687058</v>
      </c>
      <c r="S253" s="75">
        <f t="shared" si="29"/>
        <v>0.58288470098109946</v>
      </c>
    </row>
    <row r="254" spans="1:19" hidden="1" x14ac:dyDescent="0.25">
      <c r="A254">
        <v>17241</v>
      </c>
      <c r="B254">
        <v>38108</v>
      </c>
      <c r="C254" t="s">
        <v>300</v>
      </c>
      <c r="D254" t="s">
        <v>312</v>
      </c>
      <c r="E254" t="s">
        <v>94</v>
      </c>
      <c r="F254">
        <v>75</v>
      </c>
      <c r="G254" s="6">
        <v>-4739.82</v>
      </c>
      <c r="H254" s="6">
        <v>4739.82</v>
      </c>
      <c r="I254" s="6">
        <f t="shared" si="26"/>
        <v>8689.6699999999983</v>
      </c>
      <c r="J254" t="s">
        <v>2197</v>
      </c>
      <c r="K254">
        <v>12</v>
      </c>
      <c r="L254" s="34">
        <f t="shared" si="30"/>
        <v>2.2727272727272726E-3</v>
      </c>
      <c r="M254">
        <v>24</v>
      </c>
      <c r="N254">
        <f t="shared" si="31"/>
        <v>5.4545454545454543E-2</v>
      </c>
      <c r="O254" s="71">
        <v>0.3</v>
      </c>
      <c r="P254" s="72">
        <f t="shared" si="27"/>
        <v>1.226265149329101</v>
      </c>
      <c r="Q254">
        <f t="shared" si="25"/>
        <v>1.6363636363636361E-2</v>
      </c>
      <c r="R254" s="7">
        <f t="shared" si="28"/>
        <v>0.38014219629202134</v>
      </c>
      <c r="S254" s="75">
        <f t="shared" si="29"/>
        <v>2.0735028888655707E-2</v>
      </c>
    </row>
    <row r="255" spans="1:19" hidden="1" x14ac:dyDescent="0.25">
      <c r="A255">
        <v>34563</v>
      </c>
      <c r="B255">
        <v>38684</v>
      </c>
      <c r="C255" t="s">
        <v>336</v>
      </c>
      <c r="D255" t="s">
        <v>283</v>
      </c>
      <c r="E255" t="s">
        <v>94</v>
      </c>
      <c r="F255">
        <v>75</v>
      </c>
      <c r="G255" s="6">
        <v>-3679.96</v>
      </c>
      <c r="H255" s="6">
        <v>3679.96</v>
      </c>
      <c r="I255" s="6">
        <f t="shared" si="26"/>
        <v>6746.5933333333332</v>
      </c>
      <c r="J255" t="s">
        <v>2197</v>
      </c>
      <c r="K255">
        <v>31</v>
      </c>
      <c r="L255" s="34">
        <f t="shared" si="30"/>
        <v>5.8712121212121209E-3</v>
      </c>
      <c r="M255">
        <v>24</v>
      </c>
      <c r="N255">
        <f t="shared" si="31"/>
        <v>0.1409090909090909</v>
      </c>
      <c r="O255" s="71">
        <v>0.38</v>
      </c>
      <c r="P255" s="72">
        <f t="shared" si="27"/>
        <v>1.5532691891501949</v>
      </c>
      <c r="Q255">
        <f t="shared" si="25"/>
        <v>5.3545454545454542E-2</v>
      </c>
      <c r="R255" s="7">
        <f t="shared" si="28"/>
        <v>0.48151344863656043</v>
      </c>
      <c r="S255" s="75">
        <f t="shared" si="29"/>
        <v>6.7849622307878971E-2</v>
      </c>
    </row>
    <row r="256" spans="1:19" hidden="1" x14ac:dyDescent="0.25">
      <c r="A256">
        <v>71013</v>
      </c>
      <c r="B256">
        <v>38952</v>
      </c>
      <c r="C256" t="s">
        <v>334</v>
      </c>
      <c r="D256" t="s">
        <v>313</v>
      </c>
      <c r="E256" t="s">
        <v>94</v>
      </c>
      <c r="F256">
        <v>75</v>
      </c>
      <c r="G256" s="6">
        <v>-4739.22</v>
      </c>
      <c r="H256" s="6">
        <v>4739.22</v>
      </c>
      <c r="I256" s="6">
        <f t="shared" si="26"/>
        <v>8688.57</v>
      </c>
      <c r="J256" t="s">
        <v>2197</v>
      </c>
      <c r="K256" s="8">
        <v>1111</v>
      </c>
      <c r="L256" s="34">
        <f t="shared" si="30"/>
        <v>0.21041666666666667</v>
      </c>
      <c r="M256">
        <v>24</v>
      </c>
      <c r="N256">
        <f t="shared" si="31"/>
        <v>5.05</v>
      </c>
      <c r="O256" s="71">
        <v>0.3</v>
      </c>
      <c r="P256" s="72">
        <f t="shared" si="27"/>
        <v>1.226265149329101</v>
      </c>
      <c r="Q256">
        <f t="shared" si="25"/>
        <v>1.5149999999999999</v>
      </c>
      <c r="R256" s="7">
        <f t="shared" si="28"/>
        <v>0.38014219629202134</v>
      </c>
      <c r="S256" s="75">
        <f t="shared" si="29"/>
        <v>1.9197180912747076</v>
      </c>
    </row>
    <row r="257" spans="1:20" hidden="1" x14ac:dyDescent="0.25">
      <c r="A257">
        <v>42430</v>
      </c>
      <c r="B257">
        <v>39662</v>
      </c>
      <c r="C257" t="s">
        <v>1021</v>
      </c>
      <c r="D257" t="s">
        <v>1379</v>
      </c>
      <c r="E257" t="s">
        <v>70</v>
      </c>
      <c r="F257" s="6">
        <v>130</v>
      </c>
      <c r="G257" s="6">
        <v>-2499.9699999999998</v>
      </c>
      <c r="H257" s="6">
        <v>2499.9699999999998</v>
      </c>
      <c r="I257" s="6">
        <f t="shared" si="26"/>
        <v>4583.2783333333327</v>
      </c>
      <c r="J257" t="s">
        <v>2126</v>
      </c>
      <c r="K257">
        <v>55</v>
      </c>
      <c r="L257" s="34">
        <f t="shared" si="30"/>
        <v>1.0416666666666666E-2</v>
      </c>
      <c r="M257">
        <v>24</v>
      </c>
      <c r="N257">
        <f t="shared" si="31"/>
        <v>0.25</v>
      </c>
      <c r="O257" s="71">
        <v>0.22</v>
      </c>
      <c r="P257" s="72">
        <f t="shared" si="27"/>
        <v>0.89926110950800753</v>
      </c>
      <c r="Q257">
        <f t="shared" si="25"/>
        <v>5.5E-2</v>
      </c>
      <c r="R257" s="7">
        <f t="shared" si="28"/>
        <v>0.27877094394748231</v>
      </c>
      <c r="S257" s="75">
        <f t="shared" si="29"/>
        <v>6.9692735986870577E-2</v>
      </c>
    </row>
    <row r="258" spans="1:20" hidden="1" x14ac:dyDescent="0.25">
      <c r="A258">
        <v>70540</v>
      </c>
      <c r="B258">
        <v>42200</v>
      </c>
      <c r="C258" t="s">
        <v>326</v>
      </c>
      <c r="D258" t="s">
        <v>305</v>
      </c>
      <c r="E258" t="s">
        <v>94</v>
      </c>
      <c r="F258">
        <v>75</v>
      </c>
      <c r="G258" s="6">
        <v>-2960.54</v>
      </c>
      <c r="H258" s="6">
        <v>2960.54</v>
      </c>
      <c r="I258" s="6">
        <f t="shared" si="26"/>
        <v>5427.6566666666668</v>
      </c>
      <c r="J258" t="s">
        <v>2197</v>
      </c>
      <c r="K258">
        <v>708</v>
      </c>
      <c r="L258" s="34">
        <f t="shared" si="30"/>
        <v>0.13409090909090909</v>
      </c>
      <c r="M258">
        <v>24</v>
      </c>
      <c r="N258">
        <f t="shared" si="31"/>
        <v>3.2181818181818183</v>
      </c>
      <c r="O258" s="71">
        <v>0.55000000000000004</v>
      </c>
      <c r="P258" s="72">
        <f t="shared" si="27"/>
        <v>2.2481527737700189</v>
      </c>
      <c r="Q258">
        <f t="shared" ref="Q258:Q321" si="32">N258*O258</f>
        <v>1.7700000000000002</v>
      </c>
      <c r="R258" s="7">
        <f t="shared" si="28"/>
        <v>0.6969273598687058</v>
      </c>
      <c r="S258" s="75">
        <f t="shared" si="29"/>
        <v>2.2428389581229258</v>
      </c>
    </row>
    <row r="259" spans="1:20" x14ac:dyDescent="0.25">
      <c r="A259">
        <v>45173</v>
      </c>
      <c r="B259">
        <v>44093</v>
      </c>
      <c r="C259" t="s">
        <v>337</v>
      </c>
      <c r="D259" t="s">
        <v>335</v>
      </c>
      <c r="E259" t="s">
        <v>64</v>
      </c>
      <c r="F259">
        <v>75</v>
      </c>
      <c r="G259">
        <v>-383.19</v>
      </c>
      <c r="H259">
        <v>383.19</v>
      </c>
      <c r="I259" s="6">
        <f t="shared" ref="I259:I322" si="33">H259*(110/60)</f>
        <v>702.51499999999999</v>
      </c>
      <c r="J259" t="s">
        <v>2198</v>
      </c>
      <c r="K259">
        <v>74</v>
      </c>
      <c r="L259" s="34">
        <f t="shared" si="30"/>
        <v>1.4015151515151515E-2</v>
      </c>
      <c r="M259">
        <v>24</v>
      </c>
      <c r="N259">
        <f t="shared" si="31"/>
        <v>0.33636363636363636</v>
      </c>
      <c r="O259" s="71">
        <v>1.01</v>
      </c>
      <c r="P259" s="72">
        <f t="shared" ref="P259:P322" si="34">O259*(4532.93/1108.96)</f>
        <v>4.1284260027413069</v>
      </c>
      <c r="Q259">
        <f t="shared" si="32"/>
        <v>0.33972727272727271</v>
      </c>
      <c r="R259" s="7">
        <f t="shared" ref="R259:R322" si="35">P259*0.31</f>
        <v>1.2798120608498051</v>
      </c>
      <c r="S259" s="75">
        <f t="shared" ref="S259:S322" si="36">N259*R259</f>
        <v>0.43048223864947993</v>
      </c>
    </row>
    <row r="260" spans="1:20" hidden="1" x14ac:dyDescent="0.25">
      <c r="A260">
        <v>16003</v>
      </c>
      <c r="B260">
        <v>347714</v>
      </c>
      <c r="C260" t="s">
        <v>1300</v>
      </c>
      <c r="D260" t="s">
        <v>1093</v>
      </c>
      <c r="E260" t="s">
        <v>70</v>
      </c>
      <c r="F260">
        <v>130</v>
      </c>
      <c r="G260" s="6">
        <v>-1886.71</v>
      </c>
      <c r="H260" s="6">
        <v>1886.71</v>
      </c>
      <c r="I260" s="6">
        <f t="shared" si="33"/>
        <v>3458.9683333333332</v>
      </c>
      <c r="J260" t="s">
        <v>2126</v>
      </c>
      <c r="K260">
        <v>11</v>
      </c>
      <c r="L260" s="34">
        <f t="shared" si="30"/>
        <v>2.0833333333333333E-3</v>
      </c>
      <c r="M260">
        <v>24</v>
      </c>
      <c r="N260">
        <f t="shared" si="31"/>
        <v>0.05</v>
      </c>
      <c r="O260" s="71">
        <v>0.22</v>
      </c>
      <c r="P260" s="72">
        <f t="shared" si="34"/>
        <v>0.89926110950800753</v>
      </c>
      <c r="Q260">
        <f t="shared" si="32"/>
        <v>1.1000000000000001E-2</v>
      </c>
      <c r="R260" s="7">
        <f t="shared" si="35"/>
        <v>0.27877094394748231</v>
      </c>
      <c r="S260" s="75">
        <f t="shared" si="36"/>
        <v>1.3938547197374116E-2</v>
      </c>
    </row>
    <row r="261" spans="1:20" hidden="1" x14ac:dyDescent="0.25">
      <c r="A261">
        <v>7532</v>
      </c>
      <c r="B261">
        <v>347715</v>
      </c>
      <c r="C261" t="s">
        <v>1020</v>
      </c>
      <c r="D261" t="s">
        <v>1021</v>
      </c>
      <c r="E261" t="s">
        <v>70</v>
      </c>
      <c r="F261" s="6">
        <v>130</v>
      </c>
      <c r="G261" s="6">
        <v>-2499.89</v>
      </c>
      <c r="H261" s="6">
        <v>2499.89</v>
      </c>
      <c r="I261" s="6">
        <f t="shared" si="33"/>
        <v>4583.1316666666662</v>
      </c>
      <c r="J261" t="s">
        <v>2126</v>
      </c>
      <c r="K261">
        <v>4</v>
      </c>
      <c r="L261" s="34">
        <f t="shared" si="30"/>
        <v>7.5757575757575758E-4</v>
      </c>
      <c r="M261">
        <v>24</v>
      </c>
      <c r="N261">
        <f t="shared" si="31"/>
        <v>1.8181818181818181E-2</v>
      </c>
      <c r="O261" s="71">
        <v>0.22</v>
      </c>
      <c r="P261" s="72">
        <f t="shared" si="34"/>
        <v>0.89926110950800753</v>
      </c>
      <c r="Q261">
        <f t="shared" si="32"/>
        <v>4.0000000000000001E-3</v>
      </c>
      <c r="R261" s="7">
        <f t="shared" si="35"/>
        <v>0.27877094394748231</v>
      </c>
      <c r="S261" s="75">
        <f t="shared" si="36"/>
        <v>5.0685626172269505E-3</v>
      </c>
    </row>
    <row r="262" spans="1:20" hidden="1" x14ac:dyDescent="0.25">
      <c r="A262">
        <v>71554</v>
      </c>
      <c r="B262" t="s">
        <v>2074</v>
      </c>
      <c r="C262" t="s">
        <v>1093</v>
      </c>
      <c r="D262" t="s">
        <v>2073</v>
      </c>
      <c r="E262" t="s">
        <v>70</v>
      </c>
      <c r="F262">
        <v>130</v>
      </c>
      <c r="G262" s="6">
        <v>-1886.79</v>
      </c>
      <c r="H262" s="6">
        <v>1886.79</v>
      </c>
      <c r="I262" s="6">
        <f t="shared" si="33"/>
        <v>3459.1149999999998</v>
      </c>
      <c r="J262" t="s">
        <v>2126</v>
      </c>
      <c r="K262">
        <v>5</v>
      </c>
      <c r="L262" s="34">
        <f t="shared" si="30"/>
        <v>9.46969696969697E-4</v>
      </c>
      <c r="M262">
        <v>24</v>
      </c>
      <c r="N262">
        <f t="shared" si="31"/>
        <v>2.2727272727272728E-2</v>
      </c>
      <c r="O262" s="71">
        <v>0.22</v>
      </c>
      <c r="P262" s="72">
        <f t="shared" si="34"/>
        <v>0.89926110950800753</v>
      </c>
      <c r="Q262">
        <f t="shared" si="32"/>
        <v>5.0000000000000001E-3</v>
      </c>
      <c r="R262" s="7">
        <f t="shared" si="35"/>
        <v>0.27877094394748231</v>
      </c>
      <c r="S262" s="75">
        <f t="shared" si="36"/>
        <v>6.3357032715336886E-3</v>
      </c>
    </row>
    <row r="263" spans="1:20" hidden="1" x14ac:dyDescent="0.25">
      <c r="A263">
        <v>71555</v>
      </c>
      <c r="B263" t="s">
        <v>2075</v>
      </c>
      <c r="C263" t="s">
        <v>2073</v>
      </c>
      <c r="D263" t="s">
        <v>1547</v>
      </c>
      <c r="E263" t="s">
        <v>70</v>
      </c>
      <c r="F263">
        <v>130</v>
      </c>
      <c r="G263" s="6">
        <v>4945.8100000000004</v>
      </c>
      <c r="H263" s="6">
        <v>4945.8100000000004</v>
      </c>
      <c r="I263" s="6">
        <f t="shared" si="33"/>
        <v>9067.3183333333345</v>
      </c>
      <c r="J263" t="s">
        <v>2126</v>
      </c>
      <c r="K263">
        <v>6</v>
      </c>
      <c r="L263" s="34">
        <f t="shared" si="30"/>
        <v>1.1363636363636363E-3</v>
      </c>
      <c r="M263">
        <v>24</v>
      </c>
      <c r="N263">
        <f t="shared" si="31"/>
        <v>2.7272727272727271E-2</v>
      </c>
      <c r="O263" s="71">
        <v>0.22</v>
      </c>
      <c r="P263" s="72">
        <f t="shared" si="34"/>
        <v>0.89926110950800753</v>
      </c>
      <c r="Q263">
        <f t="shared" si="32"/>
        <v>6.0000000000000001E-3</v>
      </c>
      <c r="R263" s="7">
        <f t="shared" si="35"/>
        <v>0.27877094394748231</v>
      </c>
      <c r="S263" s="75">
        <f t="shared" si="36"/>
        <v>7.6028439258404266E-3</v>
      </c>
    </row>
    <row r="264" spans="1:20" hidden="1" x14ac:dyDescent="0.25">
      <c r="A264">
        <v>71558</v>
      </c>
      <c r="B264" t="s">
        <v>2077</v>
      </c>
      <c r="C264" t="s">
        <v>1020</v>
      </c>
      <c r="D264" t="s">
        <v>2076</v>
      </c>
      <c r="E264" t="s">
        <v>791</v>
      </c>
      <c r="F264">
        <v>130</v>
      </c>
      <c r="G264" s="6">
        <v>6832.6</v>
      </c>
      <c r="H264" s="6">
        <v>6832.6</v>
      </c>
      <c r="I264" s="6">
        <f t="shared" si="33"/>
        <v>12526.433333333334</v>
      </c>
      <c r="J264" t="s">
        <v>2126</v>
      </c>
      <c r="K264">
        <v>6</v>
      </c>
      <c r="L264" s="34">
        <f t="shared" si="30"/>
        <v>1.1363636363636363E-3</v>
      </c>
      <c r="M264">
        <v>20</v>
      </c>
      <c r="N264">
        <f t="shared" si="31"/>
        <v>2.2727272727272728E-2</v>
      </c>
      <c r="O264" s="71">
        <v>0.22</v>
      </c>
      <c r="P264" s="72">
        <f t="shared" si="34"/>
        <v>0.89926110950800753</v>
      </c>
      <c r="Q264">
        <f t="shared" si="32"/>
        <v>5.0000000000000001E-3</v>
      </c>
      <c r="R264" s="7">
        <f t="shared" si="35"/>
        <v>0.27877094394748231</v>
      </c>
      <c r="S264" s="75">
        <f t="shared" si="36"/>
        <v>6.3357032715336886E-3</v>
      </c>
      <c r="T264" s="75">
        <f>SUM(S264)</f>
        <v>6.3357032715336886E-3</v>
      </c>
    </row>
    <row r="265" spans="1:20" hidden="1" x14ac:dyDescent="0.25">
      <c r="A265">
        <v>21443</v>
      </c>
      <c r="B265">
        <v>823</v>
      </c>
      <c r="C265" t="s">
        <v>1450</v>
      </c>
      <c r="D265" t="s">
        <v>1451</v>
      </c>
      <c r="E265" t="s">
        <v>94</v>
      </c>
      <c r="F265">
        <v>100.5</v>
      </c>
      <c r="G265">
        <v>-852.94</v>
      </c>
      <c r="H265">
        <v>852.94</v>
      </c>
      <c r="I265" s="6">
        <f t="shared" si="33"/>
        <v>1563.7233333333334</v>
      </c>
      <c r="J265" t="s">
        <v>2200</v>
      </c>
      <c r="K265">
        <v>15</v>
      </c>
      <c r="L265" s="34">
        <f t="shared" si="30"/>
        <v>2.840909090909091E-3</v>
      </c>
      <c r="M265">
        <v>16</v>
      </c>
      <c r="N265">
        <f t="shared" si="31"/>
        <v>4.5454545454545456E-2</v>
      </c>
      <c r="O265" s="71">
        <v>0.11</v>
      </c>
      <c r="P265" s="72">
        <f t="shared" si="34"/>
        <v>0.44963055475400376</v>
      </c>
      <c r="Q265">
        <f t="shared" si="32"/>
        <v>5.0000000000000001E-3</v>
      </c>
      <c r="R265" s="7">
        <f t="shared" si="35"/>
        <v>0.13938547197374115</v>
      </c>
      <c r="S265" s="75">
        <f t="shared" si="36"/>
        <v>6.3357032715336886E-3</v>
      </c>
      <c r="T265" s="75">
        <f>SUM(S265:S367)</f>
        <v>12.759146433827711</v>
      </c>
    </row>
    <row r="266" spans="1:20" hidden="1" x14ac:dyDescent="0.25">
      <c r="A266">
        <v>45269</v>
      </c>
      <c r="B266">
        <v>1537</v>
      </c>
      <c r="C266" t="s">
        <v>1115</v>
      </c>
      <c r="D266" t="s">
        <v>1321</v>
      </c>
      <c r="E266" t="s">
        <v>94</v>
      </c>
      <c r="F266">
        <v>100.5</v>
      </c>
      <c r="G266" s="6">
        <v>-1248.3599999999999</v>
      </c>
      <c r="H266" s="6">
        <v>1248.3599999999999</v>
      </c>
      <c r="I266" s="6">
        <f t="shared" si="33"/>
        <v>2288.66</v>
      </c>
      <c r="J266" t="s">
        <v>2200</v>
      </c>
      <c r="K266">
        <v>73</v>
      </c>
      <c r="L266" s="34">
        <f t="shared" si="30"/>
        <v>1.3825757575757576E-2</v>
      </c>
      <c r="M266">
        <v>16</v>
      </c>
      <c r="N266">
        <f t="shared" si="31"/>
        <v>0.22121212121212122</v>
      </c>
      <c r="O266" s="71">
        <v>0.05</v>
      </c>
      <c r="P266" s="72">
        <f t="shared" si="34"/>
        <v>0.20437752488818353</v>
      </c>
      <c r="Q266">
        <f t="shared" si="32"/>
        <v>1.1060606060606062E-2</v>
      </c>
      <c r="R266" s="7">
        <f t="shared" si="35"/>
        <v>6.3357032715336895E-2</v>
      </c>
      <c r="S266" s="75">
        <f t="shared" si="36"/>
        <v>1.4015343600665435E-2</v>
      </c>
    </row>
    <row r="267" spans="1:20" hidden="1" x14ac:dyDescent="0.25">
      <c r="A267">
        <v>30950</v>
      </c>
      <c r="B267">
        <v>1558</v>
      </c>
      <c r="C267" t="s">
        <v>1081</v>
      </c>
      <c r="D267" t="s">
        <v>953</v>
      </c>
      <c r="E267" t="s">
        <v>94</v>
      </c>
      <c r="F267">
        <v>100.5</v>
      </c>
      <c r="G267">
        <v>814.89</v>
      </c>
      <c r="H267">
        <v>814.89</v>
      </c>
      <c r="I267" s="6">
        <f t="shared" si="33"/>
        <v>1493.9649999999999</v>
      </c>
      <c r="J267" t="s">
        <v>2196</v>
      </c>
      <c r="K267">
        <v>25</v>
      </c>
      <c r="L267" s="34">
        <f t="shared" si="30"/>
        <v>4.734848484848485E-3</v>
      </c>
      <c r="M267">
        <v>16</v>
      </c>
      <c r="N267">
        <f t="shared" si="31"/>
        <v>7.575757575757576E-2</v>
      </c>
      <c r="O267" s="71">
        <v>0.17</v>
      </c>
      <c r="P267" s="72">
        <f t="shared" si="34"/>
        <v>0.69488358461982402</v>
      </c>
      <c r="Q267">
        <f t="shared" si="32"/>
        <v>1.287878787878788E-2</v>
      </c>
      <c r="R267" s="7">
        <f t="shared" si="35"/>
        <v>0.21541391123214546</v>
      </c>
      <c r="S267" s="75">
        <f t="shared" si="36"/>
        <v>1.6319235699404959E-2</v>
      </c>
    </row>
    <row r="268" spans="1:20" hidden="1" x14ac:dyDescent="0.25">
      <c r="A268">
        <v>63256</v>
      </c>
      <c r="B268">
        <v>2502</v>
      </c>
      <c r="C268" t="s">
        <v>1199</v>
      </c>
      <c r="D268" t="s">
        <v>1821</v>
      </c>
      <c r="E268" t="s">
        <v>94</v>
      </c>
      <c r="F268">
        <v>100.5</v>
      </c>
      <c r="G268" s="6">
        <v>-1250.43</v>
      </c>
      <c r="H268" s="6">
        <v>1250.43</v>
      </c>
      <c r="I268" s="6">
        <f t="shared" si="33"/>
        <v>2292.4549999999999</v>
      </c>
      <c r="J268" t="s">
        <v>2200</v>
      </c>
      <c r="K268">
        <v>253</v>
      </c>
      <c r="L268" s="34">
        <f t="shared" si="30"/>
        <v>4.791666666666667E-2</v>
      </c>
      <c r="M268">
        <v>16</v>
      </c>
      <c r="N268">
        <f t="shared" si="31"/>
        <v>0.76666666666666672</v>
      </c>
      <c r="O268" s="71">
        <v>0.05</v>
      </c>
      <c r="P268" s="72">
        <f t="shared" si="34"/>
        <v>0.20437752488818353</v>
      </c>
      <c r="Q268">
        <f t="shared" si="32"/>
        <v>3.8333333333333337E-2</v>
      </c>
      <c r="R268" s="7">
        <f t="shared" si="35"/>
        <v>6.3357032715336895E-2</v>
      </c>
      <c r="S268" s="75">
        <f t="shared" si="36"/>
        <v>4.8573725081758286E-2</v>
      </c>
    </row>
    <row r="269" spans="1:20" hidden="1" x14ac:dyDescent="0.25">
      <c r="A269">
        <v>48314</v>
      </c>
      <c r="B269">
        <v>2701</v>
      </c>
      <c r="C269" t="s">
        <v>1635</v>
      </c>
      <c r="D269" t="s">
        <v>854</v>
      </c>
      <c r="E269" t="s">
        <v>94</v>
      </c>
      <c r="F269">
        <v>100.5</v>
      </c>
      <c r="G269">
        <v>-674.16</v>
      </c>
      <c r="H269">
        <v>674.16</v>
      </c>
      <c r="I269" s="6">
        <f t="shared" si="33"/>
        <v>1235.9599999999998</v>
      </c>
      <c r="J269" t="s">
        <v>2196</v>
      </c>
      <c r="K269">
        <v>95</v>
      </c>
      <c r="L269" s="34">
        <f t="shared" si="30"/>
        <v>1.7992424242424244E-2</v>
      </c>
      <c r="M269">
        <v>16</v>
      </c>
      <c r="N269">
        <f t="shared" si="31"/>
        <v>0.2878787878787879</v>
      </c>
      <c r="O269" s="71">
        <v>0.51</v>
      </c>
      <c r="P269" s="72">
        <f t="shared" si="34"/>
        <v>2.0846507538594721</v>
      </c>
      <c r="Q269">
        <f t="shared" si="32"/>
        <v>0.14681818181818182</v>
      </c>
      <c r="R269" s="7">
        <f t="shared" si="35"/>
        <v>0.64624173369643634</v>
      </c>
      <c r="S269" s="75">
        <f t="shared" si="36"/>
        <v>0.18603928697321653</v>
      </c>
    </row>
    <row r="270" spans="1:20" hidden="1" x14ac:dyDescent="0.25">
      <c r="A270">
        <v>36858</v>
      </c>
      <c r="B270">
        <v>2801</v>
      </c>
      <c r="C270" t="s">
        <v>948</v>
      </c>
      <c r="D270" t="s">
        <v>1731</v>
      </c>
      <c r="E270" t="s">
        <v>94</v>
      </c>
      <c r="F270">
        <v>100.5</v>
      </c>
      <c r="G270">
        <v>-276.19</v>
      </c>
      <c r="H270">
        <v>276.19</v>
      </c>
      <c r="I270" s="6">
        <f t="shared" si="33"/>
        <v>506.3483333333333</v>
      </c>
      <c r="J270" t="s">
        <v>2196</v>
      </c>
      <c r="K270">
        <v>35</v>
      </c>
      <c r="L270" s="34">
        <f t="shared" si="30"/>
        <v>6.628787878787879E-3</v>
      </c>
      <c r="M270">
        <v>16</v>
      </c>
      <c r="N270">
        <f t="shared" si="31"/>
        <v>0.10606060606060606</v>
      </c>
      <c r="O270" s="71">
        <v>0.59</v>
      </c>
      <c r="P270" s="72">
        <f t="shared" si="34"/>
        <v>2.4116547936805657</v>
      </c>
      <c r="Q270">
        <f t="shared" si="32"/>
        <v>6.2575757575757576E-2</v>
      </c>
      <c r="R270" s="7">
        <f t="shared" si="35"/>
        <v>0.74761298604097537</v>
      </c>
      <c r="S270" s="75">
        <f t="shared" si="36"/>
        <v>7.9292286398285269E-2</v>
      </c>
    </row>
    <row r="271" spans="1:20" hidden="1" x14ac:dyDescent="0.25">
      <c r="A271">
        <v>39028</v>
      </c>
      <c r="B271">
        <v>3800</v>
      </c>
      <c r="C271" t="s">
        <v>1426</v>
      </c>
      <c r="D271" t="s">
        <v>1300</v>
      </c>
      <c r="E271" t="s">
        <v>70</v>
      </c>
      <c r="F271">
        <v>130</v>
      </c>
      <c r="G271" s="6">
        <v>-1886.63</v>
      </c>
      <c r="H271" s="6">
        <v>1886.63</v>
      </c>
      <c r="I271" s="6">
        <f t="shared" si="33"/>
        <v>3458.8216666666667</v>
      </c>
      <c r="J271" t="s">
        <v>2126</v>
      </c>
      <c r="K271">
        <v>45</v>
      </c>
      <c r="L271" s="34">
        <f t="shared" si="30"/>
        <v>8.5227272727272721E-3</v>
      </c>
      <c r="M271">
        <v>16</v>
      </c>
      <c r="N271">
        <f t="shared" si="31"/>
        <v>0.13636363636363635</v>
      </c>
      <c r="O271" s="71">
        <v>0.22</v>
      </c>
      <c r="P271" s="72">
        <f t="shared" si="34"/>
        <v>0.89926110950800753</v>
      </c>
      <c r="Q271">
        <f t="shared" si="32"/>
        <v>0.03</v>
      </c>
      <c r="R271" s="7">
        <f t="shared" si="35"/>
        <v>0.27877094394748231</v>
      </c>
      <c r="S271" s="75">
        <f t="shared" si="36"/>
        <v>3.801421962920213E-2</v>
      </c>
    </row>
    <row r="272" spans="1:20" hidden="1" x14ac:dyDescent="0.25">
      <c r="A272">
        <v>66397</v>
      </c>
      <c r="B272">
        <v>4405</v>
      </c>
      <c r="C272" t="s">
        <v>1565</v>
      </c>
      <c r="D272" t="s">
        <v>1786</v>
      </c>
      <c r="E272" t="s">
        <v>94</v>
      </c>
      <c r="F272">
        <v>100.5</v>
      </c>
      <c r="G272">
        <v>-832.21</v>
      </c>
      <c r="H272">
        <v>832.21</v>
      </c>
      <c r="I272" s="6">
        <f t="shared" si="33"/>
        <v>1525.7183333333332</v>
      </c>
      <c r="J272" t="s">
        <v>2196</v>
      </c>
      <c r="K272">
        <v>336</v>
      </c>
      <c r="L272" s="34">
        <f t="shared" si="30"/>
        <v>6.363636363636363E-2</v>
      </c>
      <c r="M272">
        <v>16</v>
      </c>
      <c r="N272">
        <f t="shared" si="31"/>
        <v>1.0181818181818181</v>
      </c>
      <c r="O272" s="71">
        <v>0.17</v>
      </c>
      <c r="P272" s="72">
        <f t="shared" si="34"/>
        <v>0.69488358461982402</v>
      </c>
      <c r="Q272">
        <f t="shared" si="32"/>
        <v>0.17309090909090907</v>
      </c>
      <c r="R272" s="7">
        <f t="shared" si="35"/>
        <v>0.21541391123214546</v>
      </c>
      <c r="S272" s="75">
        <f t="shared" si="36"/>
        <v>0.21933052780000262</v>
      </c>
    </row>
    <row r="273" spans="1:19" hidden="1" x14ac:dyDescent="0.25">
      <c r="A273">
        <v>6627</v>
      </c>
      <c r="B273">
        <v>4838</v>
      </c>
      <c r="C273" t="s">
        <v>897</v>
      </c>
      <c r="D273" t="s">
        <v>898</v>
      </c>
      <c r="E273" t="s">
        <v>94</v>
      </c>
      <c r="F273">
        <v>100.5</v>
      </c>
      <c r="G273">
        <v>-484.91</v>
      </c>
      <c r="H273">
        <v>484.91</v>
      </c>
      <c r="I273" s="6">
        <f t="shared" si="33"/>
        <v>889.00166666666667</v>
      </c>
      <c r="J273" t="s">
        <v>2200</v>
      </c>
      <c r="K273">
        <v>4</v>
      </c>
      <c r="L273" s="34">
        <f t="shared" si="30"/>
        <v>7.5757575757575758E-4</v>
      </c>
      <c r="M273">
        <v>16</v>
      </c>
      <c r="N273">
        <f t="shared" si="31"/>
        <v>1.2121212121212121E-2</v>
      </c>
      <c r="O273" s="71">
        <v>0.13</v>
      </c>
      <c r="P273" s="72">
        <f t="shared" si="34"/>
        <v>0.53138156470927722</v>
      </c>
      <c r="Q273">
        <f t="shared" si="32"/>
        <v>1.5757575757575758E-3</v>
      </c>
      <c r="R273" s="7">
        <f t="shared" si="35"/>
        <v>0.16472828505987594</v>
      </c>
      <c r="S273" s="75">
        <f t="shared" si="36"/>
        <v>1.996706485574254E-3</v>
      </c>
    </row>
    <row r="274" spans="1:19" hidden="1" x14ac:dyDescent="0.25">
      <c r="A274">
        <v>53160</v>
      </c>
      <c r="B274">
        <v>4839</v>
      </c>
      <c r="C274" t="s">
        <v>1959</v>
      </c>
      <c r="D274" t="s">
        <v>1960</v>
      </c>
      <c r="E274" t="s">
        <v>94</v>
      </c>
      <c r="F274">
        <v>100.5</v>
      </c>
      <c r="G274" s="6">
        <v>-1247.52</v>
      </c>
      <c r="H274" s="6">
        <v>1247.52</v>
      </c>
      <c r="I274" s="6">
        <f t="shared" si="33"/>
        <v>2287.12</v>
      </c>
      <c r="J274" t="s">
        <v>2200</v>
      </c>
      <c r="K274">
        <v>141</v>
      </c>
      <c r="L274" s="34">
        <f t="shared" si="30"/>
        <v>2.6704545454545453E-2</v>
      </c>
      <c r="M274">
        <v>16</v>
      </c>
      <c r="N274">
        <f t="shared" si="31"/>
        <v>0.42727272727272725</v>
      </c>
      <c r="O274" s="71">
        <v>0.05</v>
      </c>
      <c r="P274" s="72">
        <f t="shared" si="34"/>
        <v>0.20437752488818353</v>
      </c>
      <c r="Q274">
        <f t="shared" si="32"/>
        <v>2.1363636363636362E-2</v>
      </c>
      <c r="R274" s="7">
        <f t="shared" si="35"/>
        <v>6.3357032715336895E-2</v>
      </c>
      <c r="S274" s="75">
        <f t="shared" si="36"/>
        <v>2.70707321601894E-2</v>
      </c>
    </row>
    <row r="275" spans="1:19" hidden="1" x14ac:dyDescent="0.25">
      <c r="A275">
        <v>15579</v>
      </c>
      <c r="B275">
        <v>4867</v>
      </c>
      <c r="C275" t="s">
        <v>1285</v>
      </c>
      <c r="D275" t="s">
        <v>1268</v>
      </c>
      <c r="E275" t="s">
        <v>70</v>
      </c>
      <c r="F275">
        <v>130</v>
      </c>
      <c r="G275">
        <v>-838</v>
      </c>
      <c r="H275">
        <v>838</v>
      </c>
      <c r="I275" s="6">
        <f t="shared" si="33"/>
        <v>1536.3333333333333</v>
      </c>
      <c r="J275" t="s">
        <v>2200</v>
      </c>
      <c r="K275">
        <v>10</v>
      </c>
      <c r="L275" s="34">
        <f t="shared" si="30"/>
        <v>1.893939393939394E-3</v>
      </c>
      <c r="M275">
        <v>16</v>
      </c>
      <c r="N275">
        <f t="shared" si="31"/>
        <v>3.0303030303030304E-2</v>
      </c>
      <c r="O275" s="71">
        <v>0.12</v>
      </c>
      <c r="P275" s="72">
        <f t="shared" si="34"/>
        <v>0.49050605973164046</v>
      </c>
      <c r="Q275">
        <f t="shared" si="32"/>
        <v>3.6363636363636364E-3</v>
      </c>
      <c r="R275" s="7">
        <f t="shared" si="35"/>
        <v>0.15205687851680855</v>
      </c>
      <c r="S275" s="75">
        <f t="shared" si="36"/>
        <v>4.6077841974790472E-3</v>
      </c>
    </row>
    <row r="276" spans="1:19" hidden="1" x14ac:dyDescent="0.25">
      <c r="A276">
        <v>50179</v>
      </c>
      <c r="B276">
        <v>5637</v>
      </c>
      <c r="C276" t="s">
        <v>1926</v>
      </c>
      <c r="D276" t="s">
        <v>856</v>
      </c>
      <c r="E276" t="s">
        <v>94</v>
      </c>
      <c r="F276">
        <v>100.5</v>
      </c>
      <c r="G276">
        <v>-572.71</v>
      </c>
      <c r="H276">
        <v>572.71</v>
      </c>
      <c r="I276" s="6">
        <f t="shared" si="33"/>
        <v>1049.9683333333332</v>
      </c>
      <c r="J276" t="s">
        <v>2196</v>
      </c>
      <c r="K276">
        <v>110</v>
      </c>
      <c r="L276" s="34">
        <f t="shared" si="30"/>
        <v>2.0833333333333332E-2</v>
      </c>
      <c r="M276">
        <v>16</v>
      </c>
      <c r="N276">
        <f t="shared" si="31"/>
        <v>0.33333333333333331</v>
      </c>
      <c r="O276" s="71">
        <v>0.6</v>
      </c>
      <c r="P276" s="72">
        <f t="shared" si="34"/>
        <v>2.452530298658202</v>
      </c>
      <c r="Q276">
        <f t="shared" si="32"/>
        <v>0.19999999999999998</v>
      </c>
      <c r="R276" s="7">
        <f t="shared" si="35"/>
        <v>0.76028439258404268</v>
      </c>
      <c r="S276" s="75">
        <f t="shared" si="36"/>
        <v>0.25342813086134752</v>
      </c>
    </row>
    <row r="277" spans="1:19" hidden="1" x14ac:dyDescent="0.25">
      <c r="A277">
        <v>64350</v>
      </c>
      <c r="B277">
        <v>5681</v>
      </c>
      <c r="C277" t="s">
        <v>2029</v>
      </c>
      <c r="D277" t="s">
        <v>1348</v>
      </c>
      <c r="E277" t="s">
        <v>94</v>
      </c>
      <c r="F277">
        <v>100.5</v>
      </c>
      <c r="G277">
        <v>-846.45</v>
      </c>
      <c r="H277">
        <v>846.45</v>
      </c>
      <c r="I277" s="6">
        <f t="shared" si="33"/>
        <v>1551.825</v>
      </c>
      <c r="J277" t="s">
        <v>2200</v>
      </c>
      <c r="K277">
        <v>275</v>
      </c>
      <c r="L277" s="34">
        <f t="shared" si="30"/>
        <v>5.2083333333333336E-2</v>
      </c>
      <c r="M277">
        <v>16</v>
      </c>
      <c r="N277">
        <f t="shared" si="31"/>
        <v>0.83333333333333337</v>
      </c>
      <c r="O277" s="71">
        <v>0.11</v>
      </c>
      <c r="P277" s="72">
        <f t="shared" si="34"/>
        <v>0.44963055475400376</v>
      </c>
      <c r="Q277">
        <f t="shared" si="32"/>
        <v>9.1666666666666674E-2</v>
      </c>
      <c r="R277" s="7">
        <f t="shared" si="35"/>
        <v>0.13938547197374115</v>
      </c>
      <c r="S277" s="75">
        <f t="shared" si="36"/>
        <v>0.11615455997811763</v>
      </c>
    </row>
    <row r="278" spans="1:19" hidden="1" x14ac:dyDescent="0.25">
      <c r="A278">
        <v>67468</v>
      </c>
      <c r="B278">
        <v>5738</v>
      </c>
      <c r="C278" t="s">
        <v>2054</v>
      </c>
      <c r="D278" t="s">
        <v>1952</v>
      </c>
      <c r="E278" t="s">
        <v>94</v>
      </c>
      <c r="F278">
        <v>100.5</v>
      </c>
      <c r="G278">
        <v>-595.99</v>
      </c>
      <c r="H278">
        <v>595.99</v>
      </c>
      <c r="I278" s="6">
        <f t="shared" si="33"/>
        <v>1092.6483333333333</v>
      </c>
      <c r="J278" t="s">
        <v>2200</v>
      </c>
      <c r="K278">
        <v>378</v>
      </c>
      <c r="L278" s="34">
        <f t="shared" si="30"/>
        <v>7.1590909090909094E-2</v>
      </c>
      <c r="M278">
        <v>16</v>
      </c>
      <c r="N278">
        <f t="shared" si="31"/>
        <v>1.1454545454545455</v>
      </c>
      <c r="O278" s="71">
        <v>0.16</v>
      </c>
      <c r="P278" s="72">
        <f t="shared" si="34"/>
        <v>0.65400807964218732</v>
      </c>
      <c r="Q278">
        <f t="shared" si="32"/>
        <v>0.18327272727272728</v>
      </c>
      <c r="R278" s="7">
        <f t="shared" si="35"/>
        <v>0.20274250468907806</v>
      </c>
      <c r="S278" s="75">
        <f t="shared" si="36"/>
        <v>0.23223232355294396</v>
      </c>
    </row>
    <row r="279" spans="1:19" hidden="1" x14ac:dyDescent="0.25">
      <c r="A279">
        <v>70831</v>
      </c>
      <c r="B279">
        <v>6406</v>
      </c>
      <c r="C279" t="s">
        <v>1791</v>
      </c>
      <c r="D279" t="s">
        <v>1080</v>
      </c>
      <c r="E279" t="s">
        <v>94</v>
      </c>
      <c r="F279">
        <v>100.5</v>
      </c>
      <c r="G279">
        <v>815.05</v>
      </c>
      <c r="H279">
        <v>815.05</v>
      </c>
      <c r="I279" s="6">
        <f t="shared" si="33"/>
        <v>1494.2583333333332</v>
      </c>
      <c r="J279" t="s">
        <v>2196</v>
      </c>
      <c r="K279">
        <v>846</v>
      </c>
      <c r="L279" s="34">
        <f t="shared" si="30"/>
        <v>0.16022727272727272</v>
      </c>
      <c r="M279">
        <v>16</v>
      </c>
      <c r="N279">
        <f t="shared" si="31"/>
        <v>2.5636363636363635</v>
      </c>
      <c r="O279" s="71">
        <v>0.17</v>
      </c>
      <c r="P279" s="72">
        <f t="shared" si="34"/>
        <v>0.69488358461982402</v>
      </c>
      <c r="Q279">
        <f t="shared" si="32"/>
        <v>0.43581818181818183</v>
      </c>
      <c r="R279" s="7">
        <f t="shared" si="35"/>
        <v>0.21541391123214546</v>
      </c>
      <c r="S279" s="75">
        <f t="shared" si="36"/>
        <v>0.55224293606786379</v>
      </c>
    </row>
    <row r="280" spans="1:19" hidden="1" x14ac:dyDescent="0.25">
      <c r="A280">
        <v>49812</v>
      </c>
      <c r="B280">
        <v>7646</v>
      </c>
      <c r="C280" t="s">
        <v>1919</v>
      </c>
      <c r="D280" t="s">
        <v>1199</v>
      </c>
      <c r="E280" t="s">
        <v>94</v>
      </c>
      <c r="F280">
        <v>100.5</v>
      </c>
      <c r="G280" s="6">
        <v>-1249.94</v>
      </c>
      <c r="H280" s="6">
        <v>1249.94</v>
      </c>
      <c r="I280" s="6">
        <f t="shared" si="33"/>
        <v>2291.5566666666668</v>
      </c>
      <c r="J280" t="s">
        <v>2200</v>
      </c>
      <c r="K280">
        <v>108</v>
      </c>
      <c r="L280" s="34">
        <f t="shared" si="30"/>
        <v>2.0454545454545454E-2</v>
      </c>
      <c r="M280">
        <v>16</v>
      </c>
      <c r="N280">
        <f t="shared" si="31"/>
        <v>0.32727272727272727</v>
      </c>
      <c r="O280" s="71">
        <v>0.05</v>
      </c>
      <c r="P280" s="72">
        <f t="shared" si="34"/>
        <v>0.20437752488818353</v>
      </c>
      <c r="Q280">
        <f t="shared" si="32"/>
        <v>1.6363636363636365E-2</v>
      </c>
      <c r="R280" s="7">
        <f t="shared" si="35"/>
        <v>6.3357032715336895E-2</v>
      </c>
      <c r="S280" s="75">
        <f t="shared" si="36"/>
        <v>2.0735028888655711E-2</v>
      </c>
    </row>
    <row r="281" spans="1:19" hidden="1" x14ac:dyDescent="0.25">
      <c r="A281">
        <v>59665</v>
      </c>
      <c r="B281">
        <v>7872</v>
      </c>
      <c r="C281" t="s">
        <v>1948</v>
      </c>
      <c r="D281" t="s">
        <v>1995</v>
      </c>
      <c r="E281" t="s">
        <v>94</v>
      </c>
      <c r="F281">
        <v>100.5</v>
      </c>
      <c r="G281" s="6">
        <v>-1253.21</v>
      </c>
      <c r="H281" s="6">
        <v>1253.21</v>
      </c>
      <c r="I281" s="6">
        <f t="shared" si="33"/>
        <v>2297.5516666666667</v>
      </c>
      <c r="J281" t="s">
        <v>2200</v>
      </c>
      <c r="K281">
        <v>211</v>
      </c>
      <c r="L281" s="34">
        <f t="shared" si="30"/>
        <v>3.9962121212121213E-2</v>
      </c>
      <c r="M281">
        <v>16</v>
      </c>
      <c r="N281">
        <f t="shared" si="31"/>
        <v>0.6393939393939394</v>
      </c>
      <c r="O281" s="71">
        <v>0.05</v>
      </c>
      <c r="P281" s="72">
        <f t="shared" si="34"/>
        <v>0.20437752488818353</v>
      </c>
      <c r="Q281">
        <f t="shared" si="32"/>
        <v>3.1969696969696974E-2</v>
      </c>
      <c r="R281" s="7">
        <f t="shared" si="35"/>
        <v>6.3357032715336895E-2</v>
      </c>
      <c r="S281" s="75">
        <f t="shared" si="36"/>
        <v>4.0510102736169958E-2</v>
      </c>
    </row>
    <row r="282" spans="1:19" hidden="1" x14ac:dyDescent="0.25">
      <c r="A282">
        <v>56826</v>
      </c>
      <c r="B282">
        <v>7894</v>
      </c>
      <c r="C282" t="s">
        <v>1979</v>
      </c>
      <c r="D282" t="s">
        <v>1980</v>
      </c>
      <c r="E282" t="s">
        <v>94</v>
      </c>
      <c r="F282">
        <v>100.5</v>
      </c>
      <c r="G282">
        <v>-840.72</v>
      </c>
      <c r="H282">
        <v>840.72</v>
      </c>
      <c r="I282" s="6">
        <f t="shared" si="33"/>
        <v>1541.32</v>
      </c>
      <c r="J282" t="s">
        <v>2200</v>
      </c>
      <c r="K282">
        <v>180</v>
      </c>
      <c r="L282" s="34">
        <f t="shared" si="30"/>
        <v>3.4090909090909088E-2</v>
      </c>
      <c r="M282">
        <v>16</v>
      </c>
      <c r="N282">
        <f t="shared" si="31"/>
        <v>0.54545454545454541</v>
      </c>
      <c r="O282" s="71">
        <v>0.12</v>
      </c>
      <c r="P282" s="72">
        <f t="shared" si="34"/>
        <v>0.49050605973164046</v>
      </c>
      <c r="Q282">
        <f t="shared" si="32"/>
        <v>6.5454545454545446E-2</v>
      </c>
      <c r="R282" s="7">
        <f t="shared" si="35"/>
        <v>0.15205687851680855</v>
      </c>
      <c r="S282" s="75">
        <f t="shared" si="36"/>
        <v>8.2940115554622842E-2</v>
      </c>
    </row>
    <row r="283" spans="1:19" hidden="1" x14ac:dyDescent="0.25">
      <c r="A283">
        <v>31205</v>
      </c>
      <c r="B283">
        <v>8077</v>
      </c>
      <c r="C283" t="s">
        <v>1448</v>
      </c>
      <c r="D283" t="s">
        <v>1635</v>
      </c>
      <c r="E283" t="s">
        <v>94</v>
      </c>
      <c r="F283">
        <v>100.5</v>
      </c>
      <c r="G283">
        <v>-673.93</v>
      </c>
      <c r="H283">
        <v>673.93</v>
      </c>
      <c r="I283" s="6">
        <f t="shared" si="33"/>
        <v>1235.5383333333332</v>
      </c>
      <c r="J283" t="s">
        <v>2196</v>
      </c>
      <c r="K283">
        <v>26</v>
      </c>
      <c r="L283" s="34">
        <f t="shared" si="30"/>
        <v>4.9242424242424239E-3</v>
      </c>
      <c r="M283">
        <v>16</v>
      </c>
      <c r="N283">
        <f t="shared" si="31"/>
        <v>7.8787878787878782E-2</v>
      </c>
      <c r="O283" s="71">
        <v>0.51</v>
      </c>
      <c r="P283" s="72">
        <f t="shared" si="34"/>
        <v>2.0846507538594721</v>
      </c>
      <c r="Q283">
        <f t="shared" si="32"/>
        <v>4.018181818181818E-2</v>
      </c>
      <c r="R283" s="7">
        <f t="shared" si="35"/>
        <v>0.64624173369643634</v>
      </c>
      <c r="S283" s="75">
        <f t="shared" si="36"/>
        <v>5.0916015382143465E-2</v>
      </c>
    </row>
    <row r="284" spans="1:19" hidden="1" x14ac:dyDescent="0.25">
      <c r="A284">
        <v>49307</v>
      </c>
      <c r="B284">
        <v>8203</v>
      </c>
      <c r="C284" t="s">
        <v>1683</v>
      </c>
      <c r="D284" t="s">
        <v>1875</v>
      </c>
      <c r="E284" t="s">
        <v>94</v>
      </c>
      <c r="F284">
        <v>100.5</v>
      </c>
      <c r="G284" s="6">
        <v>-1256.96</v>
      </c>
      <c r="H284" s="6">
        <v>1256.96</v>
      </c>
      <c r="I284" s="6">
        <f t="shared" si="33"/>
        <v>2304.4266666666667</v>
      </c>
      <c r="J284" t="s">
        <v>2200</v>
      </c>
      <c r="K284">
        <v>105</v>
      </c>
      <c r="L284" s="34">
        <f t="shared" si="30"/>
        <v>1.9886363636363636E-2</v>
      </c>
      <c r="M284">
        <v>16</v>
      </c>
      <c r="N284">
        <f t="shared" si="31"/>
        <v>0.31818181818181818</v>
      </c>
      <c r="O284" s="71">
        <v>0.05</v>
      </c>
      <c r="P284" s="72">
        <f t="shared" si="34"/>
        <v>0.20437752488818353</v>
      </c>
      <c r="Q284">
        <f t="shared" si="32"/>
        <v>1.5909090909090911E-2</v>
      </c>
      <c r="R284" s="7">
        <f t="shared" si="35"/>
        <v>6.3357032715336895E-2</v>
      </c>
      <c r="S284" s="75">
        <f t="shared" si="36"/>
        <v>2.0159055863970831E-2</v>
      </c>
    </row>
    <row r="285" spans="1:19" hidden="1" x14ac:dyDescent="0.25">
      <c r="A285">
        <v>55971</v>
      </c>
      <c r="B285">
        <v>8220</v>
      </c>
      <c r="C285" t="s">
        <v>1657</v>
      </c>
      <c r="D285" t="s">
        <v>1975</v>
      </c>
      <c r="E285" t="s">
        <v>94</v>
      </c>
      <c r="F285">
        <v>100.5</v>
      </c>
      <c r="G285" s="6">
        <v>-1248.5999999999999</v>
      </c>
      <c r="H285" s="6">
        <v>1248.5999999999999</v>
      </c>
      <c r="I285" s="6">
        <f t="shared" si="33"/>
        <v>2289.1</v>
      </c>
      <c r="J285" t="s">
        <v>2200</v>
      </c>
      <c r="K285">
        <v>170</v>
      </c>
      <c r="L285" s="34">
        <f t="shared" si="30"/>
        <v>3.2196969696969696E-2</v>
      </c>
      <c r="M285">
        <v>16</v>
      </c>
      <c r="N285">
        <f t="shared" si="31"/>
        <v>0.51515151515151514</v>
      </c>
      <c r="O285" s="71">
        <v>0.05</v>
      </c>
      <c r="P285" s="72">
        <f t="shared" si="34"/>
        <v>0.20437752488818353</v>
      </c>
      <c r="Q285">
        <f t="shared" si="32"/>
        <v>2.5757575757575757E-2</v>
      </c>
      <c r="R285" s="7">
        <f t="shared" si="35"/>
        <v>6.3357032715336895E-2</v>
      </c>
      <c r="S285" s="75">
        <f t="shared" si="36"/>
        <v>3.2638471398809918E-2</v>
      </c>
    </row>
    <row r="286" spans="1:19" hidden="1" x14ac:dyDescent="0.25">
      <c r="A286">
        <v>60204</v>
      </c>
      <c r="B286">
        <v>8392</v>
      </c>
      <c r="C286" t="s">
        <v>1812</v>
      </c>
      <c r="D286" t="s">
        <v>1504</v>
      </c>
      <c r="E286" t="s">
        <v>94</v>
      </c>
      <c r="F286">
        <v>100.5</v>
      </c>
      <c r="G286">
        <v>833.85</v>
      </c>
      <c r="H286">
        <v>833.85</v>
      </c>
      <c r="I286" s="6">
        <f t="shared" si="33"/>
        <v>1528.7249999999999</v>
      </c>
      <c r="J286" t="s">
        <v>2196</v>
      </c>
      <c r="K286">
        <v>216</v>
      </c>
      <c r="L286" s="34">
        <f t="shared" si="30"/>
        <v>4.0909090909090909E-2</v>
      </c>
      <c r="M286">
        <v>16</v>
      </c>
      <c r="N286">
        <f t="shared" si="31"/>
        <v>0.65454545454545454</v>
      </c>
      <c r="O286" s="71">
        <v>0.17</v>
      </c>
      <c r="P286" s="72">
        <f t="shared" si="34"/>
        <v>0.69488358461982402</v>
      </c>
      <c r="Q286">
        <f t="shared" si="32"/>
        <v>0.11127272727272727</v>
      </c>
      <c r="R286" s="7">
        <f t="shared" si="35"/>
        <v>0.21541391123214546</v>
      </c>
      <c r="S286" s="75">
        <f t="shared" si="36"/>
        <v>0.14099819644285885</v>
      </c>
    </row>
    <row r="287" spans="1:19" hidden="1" x14ac:dyDescent="0.25">
      <c r="A287">
        <v>62365</v>
      </c>
      <c r="B287">
        <v>8417</v>
      </c>
      <c r="C287" t="s">
        <v>1909</v>
      </c>
      <c r="D287" t="s">
        <v>1460</v>
      </c>
      <c r="E287" t="s">
        <v>94</v>
      </c>
      <c r="F287">
        <v>100.5</v>
      </c>
      <c r="G287" s="6">
        <v>-1256.72</v>
      </c>
      <c r="H287" s="6">
        <v>1256.72</v>
      </c>
      <c r="I287" s="6">
        <f t="shared" si="33"/>
        <v>2303.9866666666667</v>
      </c>
      <c r="J287" t="s">
        <v>2200</v>
      </c>
      <c r="K287">
        <v>241</v>
      </c>
      <c r="L287" s="34">
        <f t="shared" si="30"/>
        <v>4.5643939393939396E-2</v>
      </c>
      <c r="M287">
        <v>16</v>
      </c>
      <c r="N287">
        <f t="shared" si="31"/>
        <v>0.73030303030303034</v>
      </c>
      <c r="O287" s="71">
        <v>0.05</v>
      </c>
      <c r="P287" s="72">
        <f t="shared" si="34"/>
        <v>0.20437752488818353</v>
      </c>
      <c r="Q287">
        <f t="shared" si="32"/>
        <v>3.6515151515151521E-2</v>
      </c>
      <c r="R287" s="7">
        <f t="shared" si="35"/>
        <v>6.3357032715336895E-2</v>
      </c>
      <c r="S287" s="75">
        <f t="shared" si="36"/>
        <v>4.6269832983018767E-2</v>
      </c>
    </row>
    <row r="288" spans="1:19" hidden="1" x14ac:dyDescent="0.25">
      <c r="A288">
        <v>42226</v>
      </c>
      <c r="B288">
        <v>9322</v>
      </c>
      <c r="C288" t="s">
        <v>1812</v>
      </c>
      <c r="D288" t="s">
        <v>1711</v>
      </c>
      <c r="E288" t="s">
        <v>94</v>
      </c>
      <c r="F288">
        <v>100.5</v>
      </c>
      <c r="G288">
        <v>-834.02</v>
      </c>
      <c r="H288">
        <v>834.02</v>
      </c>
      <c r="I288" s="6">
        <f t="shared" si="33"/>
        <v>1529.0366666666666</v>
      </c>
      <c r="J288" t="s">
        <v>2196</v>
      </c>
      <c r="K288">
        <v>67</v>
      </c>
      <c r="L288" s="34">
        <f t="shared" si="30"/>
        <v>1.268939393939394E-2</v>
      </c>
      <c r="M288">
        <v>16</v>
      </c>
      <c r="N288">
        <f t="shared" si="31"/>
        <v>0.20303030303030303</v>
      </c>
      <c r="O288" s="71">
        <v>0.17</v>
      </c>
      <c r="P288" s="72">
        <f t="shared" si="34"/>
        <v>0.69488358461982402</v>
      </c>
      <c r="Q288">
        <f t="shared" si="32"/>
        <v>3.451515151515152E-2</v>
      </c>
      <c r="R288" s="7">
        <f t="shared" si="35"/>
        <v>0.21541391123214546</v>
      </c>
      <c r="S288" s="75">
        <f t="shared" si="36"/>
        <v>4.3735551674405293E-2</v>
      </c>
    </row>
    <row r="289" spans="1:19" hidden="1" x14ac:dyDescent="0.25">
      <c r="A289">
        <v>33830</v>
      </c>
      <c r="B289">
        <v>10157</v>
      </c>
      <c r="C289" t="s">
        <v>1461</v>
      </c>
      <c r="D289" t="s">
        <v>1683</v>
      </c>
      <c r="E289" t="s">
        <v>94</v>
      </c>
      <c r="F289">
        <v>100.5</v>
      </c>
      <c r="G289" s="6">
        <v>-1256.8800000000001</v>
      </c>
      <c r="H289" s="6">
        <v>1256.8800000000001</v>
      </c>
      <c r="I289" s="6">
        <f t="shared" si="33"/>
        <v>2304.2800000000002</v>
      </c>
      <c r="J289" t="s">
        <v>2200</v>
      </c>
      <c r="K289">
        <v>30</v>
      </c>
      <c r="L289" s="34">
        <f t="shared" si="30"/>
        <v>5.681818181818182E-3</v>
      </c>
      <c r="M289">
        <v>16</v>
      </c>
      <c r="N289">
        <f t="shared" si="31"/>
        <v>9.0909090909090912E-2</v>
      </c>
      <c r="O289" s="71">
        <v>0.05</v>
      </c>
      <c r="P289" s="72">
        <f t="shared" si="34"/>
        <v>0.20437752488818353</v>
      </c>
      <c r="Q289">
        <f t="shared" si="32"/>
        <v>4.5454545454545461E-3</v>
      </c>
      <c r="R289" s="7">
        <f t="shared" si="35"/>
        <v>6.3357032715336895E-2</v>
      </c>
      <c r="S289" s="75">
        <f t="shared" si="36"/>
        <v>5.759730246848809E-3</v>
      </c>
    </row>
    <row r="290" spans="1:19" hidden="1" x14ac:dyDescent="0.25">
      <c r="A290">
        <v>67504</v>
      </c>
      <c r="B290">
        <v>11914</v>
      </c>
      <c r="C290" t="s">
        <v>1960</v>
      </c>
      <c r="D290" t="s">
        <v>1115</v>
      </c>
      <c r="E290" t="s">
        <v>94</v>
      </c>
      <c r="F290">
        <v>100.5</v>
      </c>
      <c r="G290" s="6">
        <v>-1247.5999999999999</v>
      </c>
      <c r="H290" s="6">
        <v>1247.5999999999999</v>
      </c>
      <c r="I290" s="6">
        <f t="shared" si="33"/>
        <v>2287.2666666666664</v>
      </c>
      <c r="J290" t="s">
        <v>2200</v>
      </c>
      <c r="K290">
        <v>400</v>
      </c>
      <c r="L290" s="34">
        <f t="shared" si="30"/>
        <v>7.575757575757576E-2</v>
      </c>
      <c r="M290">
        <v>16</v>
      </c>
      <c r="N290">
        <f t="shared" si="31"/>
        <v>1.2121212121212122</v>
      </c>
      <c r="O290" s="71">
        <v>0.05</v>
      </c>
      <c r="P290" s="72">
        <f t="shared" si="34"/>
        <v>0.20437752488818353</v>
      </c>
      <c r="Q290">
        <f t="shared" si="32"/>
        <v>6.0606060606060608E-2</v>
      </c>
      <c r="R290" s="7">
        <f t="shared" si="35"/>
        <v>6.3357032715336895E-2</v>
      </c>
      <c r="S290" s="75">
        <f t="shared" si="36"/>
        <v>7.6796403291317455E-2</v>
      </c>
    </row>
    <row r="291" spans="1:19" hidden="1" x14ac:dyDescent="0.25">
      <c r="A291">
        <v>66540</v>
      </c>
      <c r="B291">
        <v>12335</v>
      </c>
      <c r="C291" t="s">
        <v>2050</v>
      </c>
      <c r="D291" t="s">
        <v>1170</v>
      </c>
      <c r="E291" t="s">
        <v>94</v>
      </c>
      <c r="F291">
        <v>100.5</v>
      </c>
      <c r="G291">
        <v>-832.18</v>
      </c>
      <c r="H291">
        <v>832.18</v>
      </c>
      <c r="I291" s="6">
        <f t="shared" si="33"/>
        <v>1525.6633333333332</v>
      </c>
      <c r="J291" t="s">
        <v>2200</v>
      </c>
      <c r="K291">
        <v>341</v>
      </c>
      <c r="L291" s="34">
        <f t="shared" si="30"/>
        <v>6.458333333333334E-2</v>
      </c>
      <c r="M291">
        <v>16</v>
      </c>
      <c r="N291">
        <f t="shared" si="31"/>
        <v>1.0333333333333334</v>
      </c>
      <c r="O291" s="71">
        <v>0.12</v>
      </c>
      <c r="P291" s="72">
        <f t="shared" si="34"/>
        <v>0.49050605973164046</v>
      </c>
      <c r="Q291">
        <f t="shared" si="32"/>
        <v>0.12400000000000001</v>
      </c>
      <c r="R291" s="7">
        <f t="shared" si="35"/>
        <v>0.15205687851680855</v>
      </c>
      <c r="S291" s="75">
        <f t="shared" si="36"/>
        <v>0.15712544113403551</v>
      </c>
    </row>
    <row r="292" spans="1:19" hidden="1" x14ac:dyDescent="0.25">
      <c r="A292">
        <v>52939</v>
      </c>
      <c r="B292">
        <v>13349</v>
      </c>
      <c r="C292" t="s">
        <v>1952</v>
      </c>
      <c r="D292" t="s">
        <v>1953</v>
      </c>
      <c r="E292" t="s">
        <v>94</v>
      </c>
      <c r="F292">
        <v>100.5</v>
      </c>
      <c r="G292">
        <v>-596.07000000000005</v>
      </c>
      <c r="H292">
        <v>596.07000000000005</v>
      </c>
      <c r="I292" s="6">
        <f t="shared" si="33"/>
        <v>1092.7950000000001</v>
      </c>
      <c r="J292" t="s">
        <v>2200</v>
      </c>
      <c r="K292">
        <v>137</v>
      </c>
      <c r="L292" s="34">
        <f t="shared" si="30"/>
        <v>2.5946969696969698E-2</v>
      </c>
      <c r="M292">
        <v>16</v>
      </c>
      <c r="N292">
        <f t="shared" si="31"/>
        <v>0.41515151515151516</v>
      </c>
      <c r="O292" s="71">
        <v>0.16</v>
      </c>
      <c r="P292" s="72">
        <f t="shared" si="34"/>
        <v>0.65400807964218732</v>
      </c>
      <c r="Q292">
        <f t="shared" si="32"/>
        <v>6.6424242424242427E-2</v>
      </c>
      <c r="R292" s="7">
        <f t="shared" si="35"/>
        <v>0.20274250468907806</v>
      </c>
      <c r="S292" s="75">
        <f t="shared" si="36"/>
        <v>8.4168858007283923E-2</v>
      </c>
    </row>
    <row r="293" spans="1:19" hidden="1" x14ac:dyDescent="0.25">
      <c r="A293">
        <v>22237</v>
      </c>
      <c r="B293">
        <v>13665</v>
      </c>
      <c r="C293" t="s">
        <v>1465</v>
      </c>
      <c r="D293" t="s">
        <v>1466</v>
      </c>
      <c r="E293" t="s">
        <v>94</v>
      </c>
      <c r="F293">
        <v>100.5</v>
      </c>
      <c r="G293">
        <v>-838.64</v>
      </c>
      <c r="H293">
        <v>838.64</v>
      </c>
      <c r="I293" s="6">
        <f t="shared" si="33"/>
        <v>1537.5066666666667</v>
      </c>
      <c r="J293" t="s">
        <v>2200</v>
      </c>
      <c r="K293">
        <v>15</v>
      </c>
      <c r="L293" s="34">
        <f t="shared" si="30"/>
        <v>2.840909090909091E-3</v>
      </c>
      <c r="M293">
        <v>16</v>
      </c>
      <c r="N293">
        <f t="shared" si="31"/>
        <v>4.5454545454545456E-2</v>
      </c>
      <c r="O293" s="71">
        <v>0.12</v>
      </c>
      <c r="P293" s="72">
        <f t="shared" si="34"/>
        <v>0.49050605973164046</v>
      </c>
      <c r="Q293">
        <f t="shared" si="32"/>
        <v>5.4545454545454541E-3</v>
      </c>
      <c r="R293" s="7">
        <f t="shared" si="35"/>
        <v>0.15205687851680855</v>
      </c>
      <c r="S293" s="75">
        <f t="shared" si="36"/>
        <v>6.9116762962185708E-3</v>
      </c>
    </row>
    <row r="294" spans="1:19" hidden="1" x14ac:dyDescent="0.25">
      <c r="A294">
        <v>63718</v>
      </c>
      <c r="B294">
        <v>13693</v>
      </c>
      <c r="C294" t="s">
        <v>1171</v>
      </c>
      <c r="D294" t="s">
        <v>1981</v>
      </c>
      <c r="E294" t="s">
        <v>94</v>
      </c>
      <c r="F294">
        <v>100.5</v>
      </c>
      <c r="G294">
        <v>-832.34</v>
      </c>
      <c r="H294">
        <v>832.34</v>
      </c>
      <c r="I294" s="6">
        <f t="shared" si="33"/>
        <v>1525.9566666666667</v>
      </c>
      <c r="J294" t="s">
        <v>2200</v>
      </c>
      <c r="K294">
        <v>262</v>
      </c>
      <c r="L294" s="34">
        <f t="shared" si="30"/>
        <v>4.9621212121212122E-2</v>
      </c>
      <c r="M294">
        <v>16</v>
      </c>
      <c r="N294">
        <f t="shared" si="31"/>
        <v>0.79393939393939394</v>
      </c>
      <c r="O294" s="71">
        <v>0.12</v>
      </c>
      <c r="P294" s="72">
        <f t="shared" si="34"/>
        <v>0.49050605973164046</v>
      </c>
      <c r="Q294">
        <f t="shared" si="32"/>
        <v>9.5272727272727273E-2</v>
      </c>
      <c r="R294" s="7">
        <f t="shared" si="35"/>
        <v>0.15205687851680855</v>
      </c>
      <c r="S294" s="75">
        <f t="shared" si="36"/>
        <v>0.12072394597395103</v>
      </c>
    </row>
    <row r="295" spans="1:19" hidden="1" x14ac:dyDescent="0.25">
      <c r="A295">
        <v>61308</v>
      </c>
      <c r="B295">
        <v>13851</v>
      </c>
      <c r="C295" t="s">
        <v>2010</v>
      </c>
      <c r="D295" t="s">
        <v>1571</v>
      </c>
      <c r="E295" t="s">
        <v>94</v>
      </c>
      <c r="F295">
        <v>100.5</v>
      </c>
      <c r="G295">
        <v>-597.70000000000005</v>
      </c>
      <c r="H295">
        <v>597.70000000000005</v>
      </c>
      <c r="I295" s="6">
        <f t="shared" si="33"/>
        <v>1095.7833333333333</v>
      </c>
      <c r="J295" t="s">
        <v>2200</v>
      </c>
      <c r="K295">
        <v>229</v>
      </c>
      <c r="L295" s="34">
        <f t="shared" si="30"/>
        <v>4.3371212121212123E-2</v>
      </c>
      <c r="M295">
        <v>16</v>
      </c>
      <c r="N295">
        <f t="shared" si="31"/>
        <v>0.69393939393939397</v>
      </c>
      <c r="O295" s="71">
        <v>0.16</v>
      </c>
      <c r="P295" s="72">
        <f t="shared" si="34"/>
        <v>0.65400807964218732</v>
      </c>
      <c r="Q295">
        <f t="shared" si="32"/>
        <v>0.11103030303030303</v>
      </c>
      <c r="R295" s="7">
        <f t="shared" si="35"/>
        <v>0.20274250468907806</v>
      </c>
      <c r="S295" s="75">
        <f t="shared" si="36"/>
        <v>0.14069101082969357</v>
      </c>
    </row>
    <row r="296" spans="1:19" hidden="1" x14ac:dyDescent="0.25">
      <c r="A296">
        <v>64186</v>
      </c>
      <c r="B296">
        <v>13979</v>
      </c>
      <c r="C296" t="s">
        <v>1348</v>
      </c>
      <c r="D296" t="s">
        <v>980</v>
      </c>
      <c r="E296" t="s">
        <v>70</v>
      </c>
      <c r="F296">
        <v>100.5</v>
      </c>
      <c r="G296">
        <v>-848.13</v>
      </c>
      <c r="H296">
        <v>848.13</v>
      </c>
      <c r="I296" s="6">
        <f t="shared" si="33"/>
        <v>1554.905</v>
      </c>
      <c r="J296" t="s">
        <v>2200</v>
      </c>
      <c r="K296">
        <v>272</v>
      </c>
      <c r="L296" s="34">
        <f t="shared" si="30"/>
        <v>5.1515151515151514E-2</v>
      </c>
      <c r="M296">
        <v>16</v>
      </c>
      <c r="N296">
        <f t="shared" si="31"/>
        <v>0.82424242424242422</v>
      </c>
      <c r="O296" s="71">
        <v>0.11</v>
      </c>
      <c r="P296" s="72">
        <f t="shared" si="34"/>
        <v>0.44963055475400376</v>
      </c>
      <c r="Q296">
        <f t="shared" si="32"/>
        <v>9.0666666666666659E-2</v>
      </c>
      <c r="R296" s="7">
        <f t="shared" si="35"/>
        <v>0.13938547197374115</v>
      </c>
      <c r="S296" s="75">
        <f t="shared" si="36"/>
        <v>0.11488741932381089</v>
      </c>
    </row>
    <row r="297" spans="1:19" hidden="1" x14ac:dyDescent="0.25">
      <c r="A297">
        <v>47515</v>
      </c>
      <c r="B297">
        <v>14333</v>
      </c>
      <c r="C297" t="s">
        <v>1897</v>
      </c>
      <c r="D297" t="s">
        <v>1729</v>
      </c>
      <c r="E297" t="s">
        <v>94</v>
      </c>
      <c r="F297">
        <v>100.5</v>
      </c>
      <c r="G297">
        <v>-852.7</v>
      </c>
      <c r="H297">
        <v>852.7</v>
      </c>
      <c r="I297" s="6">
        <f t="shared" si="33"/>
        <v>1563.2833333333333</v>
      </c>
      <c r="J297" t="s">
        <v>2200</v>
      </c>
      <c r="K297">
        <v>92</v>
      </c>
      <c r="L297" s="34">
        <f t="shared" si="30"/>
        <v>1.7424242424242425E-2</v>
      </c>
      <c r="M297">
        <v>16</v>
      </c>
      <c r="N297">
        <f t="shared" si="31"/>
        <v>0.27878787878787881</v>
      </c>
      <c r="O297" s="71">
        <v>0.11</v>
      </c>
      <c r="P297" s="72">
        <f t="shared" si="34"/>
        <v>0.44963055475400376</v>
      </c>
      <c r="Q297">
        <f t="shared" si="32"/>
        <v>3.0666666666666668E-2</v>
      </c>
      <c r="R297" s="7">
        <f t="shared" si="35"/>
        <v>0.13938547197374115</v>
      </c>
      <c r="S297" s="75">
        <f t="shared" si="36"/>
        <v>3.8858980065406626E-2</v>
      </c>
    </row>
    <row r="298" spans="1:19" hidden="1" x14ac:dyDescent="0.25">
      <c r="A298">
        <v>44933</v>
      </c>
      <c r="B298">
        <v>14390</v>
      </c>
      <c r="C298" t="s">
        <v>1859</v>
      </c>
      <c r="D298" t="s">
        <v>1860</v>
      </c>
      <c r="E298" t="s">
        <v>94</v>
      </c>
      <c r="F298">
        <v>100.5</v>
      </c>
      <c r="G298">
        <v>836.81</v>
      </c>
      <c r="H298">
        <v>836.81</v>
      </c>
      <c r="I298" s="6">
        <f t="shared" si="33"/>
        <v>1534.1516666666664</v>
      </c>
      <c r="J298" t="s">
        <v>2196</v>
      </c>
      <c r="K298">
        <v>70</v>
      </c>
      <c r="L298" s="34">
        <f t="shared" si="30"/>
        <v>1.3257575757575758E-2</v>
      </c>
      <c r="M298">
        <v>16</v>
      </c>
      <c r="N298">
        <f t="shared" si="31"/>
        <v>0.21212121212121213</v>
      </c>
      <c r="O298" s="71">
        <v>0.17</v>
      </c>
      <c r="P298" s="72">
        <f t="shared" si="34"/>
        <v>0.69488358461982402</v>
      </c>
      <c r="Q298">
        <f t="shared" si="32"/>
        <v>3.6060606060606064E-2</v>
      </c>
      <c r="R298" s="7">
        <f t="shared" si="35"/>
        <v>0.21541391123214546</v>
      </c>
      <c r="S298" s="75">
        <f t="shared" si="36"/>
        <v>4.5693859958333888E-2</v>
      </c>
    </row>
    <row r="299" spans="1:19" hidden="1" x14ac:dyDescent="0.25">
      <c r="A299">
        <v>40400</v>
      </c>
      <c r="B299">
        <v>14880</v>
      </c>
      <c r="C299" t="s">
        <v>957</v>
      </c>
      <c r="D299" t="s">
        <v>1791</v>
      </c>
      <c r="E299" t="s">
        <v>94</v>
      </c>
      <c r="F299">
        <v>100.5</v>
      </c>
      <c r="G299">
        <v>815.7</v>
      </c>
      <c r="H299">
        <v>815.7</v>
      </c>
      <c r="I299" s="6">
        <f t="shared" si="33"/>
        <v>1495.45</v>
      </c>
      <c r="J299" t="s">
        <v>2196</v>
      </c>
      <c r="K299">
        <v>45</v>
      </c>
      <c r="L299" s="34">
        <f t="shared" ref="L299:L362" si="37">K299/5280</f>
        <v>8.5227272727272721E-3</v>
      </c>
      <c r="M299">
        <v>16</v>
      </c>
      <c r="N299">
        <f t="shared" ref="N299:N362" si="38">L299*M299</f>
        <v>0.13636363636363635</v>
      </c>
      <c r="O299" s="71">
        <v>0.17</v>
      </c>
      <c r="P299" s="72">
        <f t="shared" si="34"/>
        <v>0.69488358461982402</v>
      </c>
      <c r="Q299">
        <f t="shared" si="32"/>
        <v>2.3181818181818182E-2</v>
      </c>
      <c r="R299" s="7">
        <f t="shared" si="35"/>
        <v>0.21541391123214546</v>
      </c>
      <c r="S299" s="75">
        <f t="shared" si="36"/>
        <v>2.9374624258928922E-2</v>
      </c>
    </row>
    <row r="300" spans="1:19" hidden="1" x14ac:dyDescent="0.25">
      <c r="A300">
        <v>12409</v>
      </c>
      <c r="B300">
        <v>15345</v>
      </c>
      <c r="C300" t="s">
        <v>1197</v>
      </c>
      <c r="D300" t="s">
        <v>1198</v>
      </c>
      <c r="E300" t="s">
        <v>94</v>
      </c>
      <c r="F300">
        <v>100.5</v>
      </c>
      <c r="G300" s="6">
        <v>1257.1199999999999</v>
      </c>
      <c r="H300" s="6">
        <v>1257.1199999999999</v>
      </c>
      <c r="I300" s="6">
        <f t="shared" si="33"/>
        <v>2304.7199999999998</v>
      </c>
      <c r="J300" t="s">
        <v>2200</v>
      </c>
      <c r="K300">
        <v>7</v>
      </c>
      <c r="L300" s="34">
        <f t="shared" si="37"/>
        <v>1.3257575757575758E-3</v>
      </c>
      <c r="M300">
        <v>16</v>
      </c>
      <c r="N300">
        <f t="shared" si="38"/>
        <v>2.1212121212121213E-2</v>
      </c>
      <c r="O300" s="71">
        <v>0.05</v>
      </c>
      <c r="P300" s="72">
        <f t="shared" si="34"/>
        <v>0.20437752488818353</v>
      </c>
      <c r="Q300">
        <f t="shared" si="32"/>
        <v>1.0606060606060607E-3</v>
      </c>
      <c r="R300" s="7">
        <f t="shared" si="35"/>
        <v>6.3357032715336895E-2</v>
      </c>
      <c r="S300" s="75">
        <f t="shared" si="36"/>
        <v>1.3439370575980554E-3</v>
      </c>
    </row>
    <row r="301" spans="1:19" hidden="1" x14ac:dyDescent="0.25">
      <c r="A301">
        <v>14828</v>
      </c>
      <c r="B301">
        <v>15896</v>
      </c>
      <c r="C301" t="s">
        <v>1268</v>
      </c>
      <c r="D301" t="s">
        <v>1269</v>
      </c>
      <c r="E301" t="s">
        <v>70</v>
      </c>
      <c r="F301">
        <v>130</v>
      </c>
      <c r="G301">
        <v>-838.08</v>
      </c>
      <c r="H301">
        <v>838.08</v>
      </c>
      <c r="I301" s="6">
        <f t="shared" si="33"/>
        <v>1536.48</v>
      </c>
      <c r="J301" t="s">
        <v>2200</v>
      </c>
      <c r="K301">
        <v>10</v>
      </c>
      <c r="L301" s="34">
        <f t="shared" si="37"/>
        <v>1.893939393939394E-3</v>
      </c>
      <c r="M301">
        <v>16</v>
      </c>
      <c r="N301">
        <f t="shared" si="38"/>
        <v>3.0303030303030304E-2</v>
      </c>
      <c r="O301" s="71">
        <v>0.12</v>
      </c>
      <c r="P301" s="72">
        <f t="shared" si="34"/>
        <v>0.49050605973164046</v>
      </c>
      <c r="Q301">
        <f t="shared" si="32"/>
        <v>3.6363636363636364E-3</v>
      </c>
      <c r="R301" s="7">
        <f t="shared" si="35"/>
        <v>0.15205687851680855</v>
      </c>
      <c r="S301" s="75">
        <f t="shared" si="36"/>
        <v>4.6077841974790472E-3</v>
      </c>
    </row>
    <row r="302" spans="1:19" hidden="1" x14ac:dyDescent="0.25">
      <c r="A302">
        <v>56943</v>
      </c>
      <c r="B302">
        <v>15897</v>
      </c>
      <c r="C302" t="s">
        <v>1981</v>
      </c>
      <c r="D302" t="s">
        <v>1285</v>
      </c>
      <c r="E302" t="s">
        <v>94</v>
      </c>
      <c r="F302">
        <v>100.5</v>
      </c>
      <c r="G302">
        <v>-837.92</v>
      </c>
      <c r="H302">
        <v>837.92</v>
      </c>
      <c r="I302" s="6">
        <f t="shared" si="33"/>
        <v>1536.1866666666665</v>
      </c>
      <c r="J302" t="s">
        <v>2200</v>
      </c>
      <c r="K302">
        <v>194</v>
      </c>
      <c r="L302" s="34">
        <f t="shared" si="37"/>
        <v>3.6742424242424243E-2</v>
      </c>
      <c r="M302">
        <v>16</v>
      </c>
      <c r="N302">
        <f t="shared" si="38"/>
        <v>0.58787878787878789</v>
      </c>
      <c r="O302" s="71">
        <v>0.12</v>
      </c>
      <c r="P302" s="72">
        <f t="shared" si="34"/>
        <v>0.49050605973164046</v>
      </c>
      <c r="Q302">
        <f t="shared" si="32"/>
        <v>7.054545454545455E-2</v>
      </c>
      <c r="R302" s="7">
        <f t="shared" si="35"/>
        <v>0.15205687851680855</v>
      </c>
      <c r="S302" s="75">
        <f t="shared" si="36"/>
        <v>8.9391013431093513E-2</v>
      </c>
    </row>
    <row r="303" spans="1:19" x14ac:dyDescent="0.25">
      <c r="A303">
        <v>13919</v>
      </c>
      <c r="B303">
        <v>16313</v>
      </c>
      <c r="C303" t="s">
        <v>314</v>
      </c>
      <c r="D303" t="s">
        <v>315</v>
      </c>
      <c r="E303" t="s">
        <v>70</v>
      </c>
      <c r="F303">
        <v>130</v>
      </c>
      <c r="G303">
        <v>-226.31</v>
      </c>
      <c r="H303">
        <v>226.31</v>
      </c>
      <c r="I303" s="6">
        <f t="shared" si="33"/>
        <v>414.90166666666664</v>
      </c>
      <c r="J303" t="s">
        <v>2197</v>
      </c>
      <c r="K303">
        <v>9</v>
      </c>
      <c r="L303" s="34">
        <f t="shared" si="37"/>
        <v>1.7045454545454545E-3</v>
      </c>
      <c r="M303">
        <v>16</v>
      </c>
      <c r="N303">
        <f t="shared" si="38"/>
        <v>2.7272727272727271E-2</v>
      </c>
      <c r="O303" s="71">
        <v>1</v>
      </c>
      <c r="P303" s="72">
        <f t="shared" si="34"/>
        <v>4.0875504977636705</v>
      </c>
      <c r="Q303">
        <f t="shared" si="32"/>
        <v>2.7272727272727271E-2</v>
      </c>
      <c r="R303" s="7">
        <f t="shared" si="35"/>
        <v>1.2671406543067378</v>
      </c>
      <c r="S303" s="75">
        <f t="shared" si="36"/>
        <v>3.4558381481092845E-2</v>
      </c>
    </row>
    <row r="304" spans="1:19" hidden="1" x14ac:dyDescent="0.25">
      <c r="A304">
        <v>67051</v>
      </c>
      <c r="B304">
        <v>16910</v>
      </c>
      <c r="C304" t="s">
        <v>1995</v>
      </c>
      <c r="D304" t="s">
        <v>1908</v>
      </c>
      <c r="E304" t="s">
        <v>94</v>
      </c>
      <c r="F304">
        <v>100.5</v>
      </c>
      <c r="G304" s="6">
        <v>-1256.56</v>
      </c>
      <c r="H304" s="6">
        <v>1256.56</v>
      </c>
      <c r="I304" s="6">
        <f t="shared" si="33"/>
        <v>2303.6933333333332</v>
      </c>
      <c r="J304" t="s">
        <v>2200</v>
      </c>
      <c r="K304">
        <v>361</v>
      </c>
      <c r="L304" s="34">
        <f t="shared" si="37"/>
        <v>6.8371212121212124E-2</v>
      </c>
      <c r="M304">
        <v>16</v>
      </c>
      <c r="N304">
        <f t="shared" si="38"/>
        <v>1.093939393939394</v>
      </c>
      <c r="O304" s="71">
        <v>0.05</v>
      </c>
      <c r="P304" s="72">
        <f t="shared" si="34"/>
        <v>0.20437752488818353</v>
      </c>
      <c r="Q304">
        <f t="shared" si="32"/>
        <v>5.4696969696969702E-2</v>
      </c>
      <c r="R304" s="7">
        <f t="shared" si="35"/>
        <v>6.3357032715336895E-2</v>
      </c>
      <c r="S304" s="75">
        <f t="shared" si="36"/>
        <v>6.9308753970414E-2</v>
      </c>
    </row>
    <row r="305" spans="1:19" hidden="1" x14ac:dyDescent="0.25">
      <c r="A305">
        <v>70730</v>
      </c>
      <c r="B305">
        <v>17381</v>
      </c>
      <c r="C305" t="s">
        <v>1730</v>
      </c>
      <c r="D305" t="s">
        <v>1450</v>
      </c>
      <c r="E305" t="s">
        <v>94</v>
      </c>
      <c r="F305">
        <v>100.5</v>
      </c>
      <c r="G305">
        <v>-852.86</v>
      </c>
      <c r="H305">
        <v>852.86</v>
      </c>
      <c r="I305" s="6">
        <f t="shared" si="33"/>
        <v>1563.5766666666666</v>
      </c>
      <c r="J305" t="s">
        <v>2200</v>
      </c>
      <c r="K305">
        <v>783</v>
      </c>
      <c r="L305" s="34">
        <f t="shared" si="37"/>
        <v>0.14829545454545454</v>
      </c>
      <c r="M305">
        <v>16</v>
      </c>
      <c r="N305">
        <f t="shared" si="38"/>
        <v>2.3727272727272726</v>
      </c>
      <c r="O305" s="71">
        <v>0.11</v>
      </c>
      <c r="P305" s="72">
        <f t="shared" si="34"/>
        <v>0.44963055475400376</v>
      </c>
      <c r="Q305">
        <f t="shared" si="32"/>
        <v>0.26100000000000001</v>
      </c>
      <c r="R305" s="7">
        <f t="shared" si="35"/>
        <v>0.13938547197374115</v>
      </c>
      <c r="S305" s="75">
        <f t="shared" si="36"/>
        <v>0.33072371077405854</v>
      </c>
    </row>
    <row r="306" spans="1:19" hidden="1" x14ac:dyDescent="0.25">
      <c r="A306">
        <v>32670</v>
      </c>
      <c r="B306">
        <v>18020</v>
      </c>
      <c r="C306" t="s">
        <v>1321</v>
      </c>
      <c r="D306" t="s">
        <v>1657</v>
      </c>
      <c r="E306" t="s">
        <v>94</v>
      </c>
      <c r="F306">
        <v>100.5</v>
      </c>
      <c r="G306" s="6">
        <v>-1248.52</v>
      </c>
      <c r="H306" s="6">
        <v>1248.52</v>
      </c>
      <c r="I306" s="6">
        <f t="shared" si="33"/>
        <v>2288.9533333333334</v>
      </c>
      <c r="J306" t="s">
        <v>2200</v>
      </c>
      <c r="K306">
        <v>28</v>
      </c>
      <c r="L306" s="34">
        <f t="shared" si="37"/>
        <v>5.3030303030303034E-3</v>
      </c>
      <c r="M306">
        <v>16</v>
      </c>
      <c r="N306">
        <f t="shared" si="38"/>
        <v>8.4848484848484854E-2</v>
      </c>
      <c r="O306" s="71">
        <v>0.05</v>
      </c>
      <c r="P306" s="72">
        <f t="shared" si="34"/>
        <v>0.20437752488818353</v>
      </c>
      <c r="Q306">
        <f t="shared" si="32"/>
        <v>4.2424242424242429E-3</v>
      </c>
      <c r="R306" s="7">
        <f t="shared" si="35"/>
        <v>6.3357032715336895E-2</v>
      </c>
      <c r="S306" s="75">
        <f t="shared" si="36"/>
        <v>5.3757482303922214E-3</v>
      </c>
    </row>
    <row r="307" spans="1:19" hidden="1" x14ac:dyDescent="0.25">
      <c r="A307">
        <v>64634</v>
      </c>
      <c r="B307">
        <v>18782</v>
      </c>
      <c r="C307" t="s">
        <v>1822</v>
      </c>
      <c r="D307" t="s">
        <v>1947</v>
      </c>
      <c r="E307" t="s">
        <v>94</v>
      </c>
      <c r="F307">
        <v>100.5</v>
      </c>
      <c r="G307" s="6">
        <v>-1253.05</v>
      </c>
      <c r="H307" s="6">
        <v>1253.05</v>
      </c>
      <c r="I307" s="6">
        <f t="shared" si="33"/>
        <v>2297.2583333333332</v>
      </c>
      <c r="J307" t="s">
        <v>2200</v>
      </c>
      <c r="K307">
        <v>282</v>
      </c>
      <c r="L307" s="34">
        <f t="shared" si="37"/>
        <v>5.3409090909090906E-2</v>
      </c>
      <c r="M307">
        <v>16</v>
      </c>
      <c r="N307">
        <f t="shared" si="38"/>
        <v>0.8545454545454545</v>
      </c>
      <c r="O307" s="71">
        <v>0.05</v>
      </c>
      <c r="P307" s="72">
        <f t="shared" si="34"/>
        <v>0.20437752488818353</v>
      </c>
      <c r="Q307">
        <f t="shared" si="32"/>
        <v>4.2727272727272725E-2</v>
      </c>
      <c r="R307" s="7">
        <f t="shared" si="35"/>
        <v>6.3357032715336895E-2</v>
      </c>
      <c r="S307" s="75">
        <f t="shared" si="36"/>
        <v>5.41414643203788E-2</v>
      </c>
    </row>
    <row r="308" spans="1:19" hidden="1" x14ac:dyDescent="0.25">
      <c r="A308">
        <v>24497</v>
      </c>
      <c r="B308">
        <v>19207</v>
      </c>
      <c r="C308" t="s">
        <v>1504</v>
      </c>
      <c r="D308" t="s">
        <v>1505</v>
      </c>
      <c r="E308" t="s">
        <v>94</v>
      </c>
      <c r="F308">
        <v>65.8</v>
      </c>
      <c r="G308">
        <v>833.77</v>
      </c>
      <c r="H308">
        <v>833.77</v>
      </c>
      <c r="I308" s="6">
        <f t="shared" si="33"/>
        <v>1528.5783333333331</v>
      </c>
      <c r="J308" t="s">
        <v>2196</v>
      </c>
      <c r="K308">
        <v>17</v>
      </c>
      <c r="L308" s="34">
        <f t="shared" si="37"/>
        <v>3.2196969696969696E-3</v>
      </c>
      <c r="M308">
        <v>16</v>
      </c>
      <c r="N308">
        <f t="shared" si="38"/>
        <v>5.1515151515151514E-2</v>
      </c>
      <c r="O308" s="71">
        <v>0.17</v>
      </c>
      <c r="P308" s="72">
        <f t="shared" si="34"/>
        <v>0.69488358461982402</v>
      </c>
      <c r="Q308">
        <f t="shared" si="32"/>
        <v>8.7575757575757574E-3</v>
      </c>
      <c r="R308" s="7">
        <f t="shared" si="35"/>
        <v>0.21541391123214546</v>
      </c>
      <c r="S308" s="75">
        <f t="shared" si="36"/>
        <v>1.1097080275595372E-2</v>
      </c>
    </row>
    <row r="309" spans="1:19" hidden="1" x14ac:dyDescent="0.25">
      <c r="A309">
        <v>60443</v>
      </c>
      <c r="B309">
        <v>19245</v>
      </c>
      <c r="C309" t="s">
        <v>1499</v>
      </c>
      <c r="D309" t="s">
        <v>1979</v>
      </c>
      <c r="E309" t="s">
        <v>94</v>
      </c>
      <c r="F309">
        <v>100.5</v>
      </c>
      <c r="G309">
        <v>-840.64</v>
      </c>
      <c r="H309">
        <v>840.64</v>
      </c>
      <c r="I309" s="6">
        <f t="shared" si="33"/>
        <v>1541.1733333333332</v>
      </c>
      <c r="J309" t="s">
        <v>2200</v>
      </c>
      <c r="K309">
        <v>219</v>
      </c>
      <c r="L309" s="34">
        <f t="shared" si="37"/>
        <v>4.1477272727272731E-2</v>
      </c>
      <c r="M309">
        <v>16</v>
      </c>
      <c r="N309">
        <f t="shared" si="38"/>
        <v>0.66363636363636369</v>
      </c>
      <c r="O309" s="71">
        <v>0.12</v>
      </c>
      <c r="P309" s="72">
        <f t="shared" si="34"/>
        <v>0.49050605973164046</v>
      </c>
      <c r="Q309">
        <f t="shared" si="32"/>
        <v>7.9636363636363644E-2</v>
      </c>
      <c r="R309" s="7">
        <f t="shared" si="35"/>
        <v>0.15205687851680855</v>
      </c>
      <c r="S309" s="75">
        <f t="shared" si="36"/>
        <v>0.10091047392479113</v>
      </c>
    </row>
    <row r="310" spans="1:19" hidden="1" x14ac:dyDescent="0.25">
      <c r="A310">
        <v>35499</v>
      </c>
      <c r="B310">
        <v>20404</v>
      </c>
      <c r="C310" t="s">
        <v>1710</v>
      </c>
      <c r="D310" t="s">
        <v>1711</v>
      </c>
      <c r="E310" t="s">
        <v>94</v>
      </c>
      <c r="F310">
        <v>100.5</v>
      </c>
      <c r="G310">
        <v>834.1</v>
      </c>
      <c r="H310">
        <v>834.1</v>
      </c>
      <c r="I310" s="6">
        <f t="shared" si="33"/>
        <v>1529.1833333333334</v>
      </c>
      <c r="J310" t="s">
        <v>2196</v>
      </c>
      <c r="K310">
        <v>33</v>
      </c>
      <c r="L310" s="34">
        <f t="shared" si="37"/>
        <v>6.2500000000000003E-3</v>
      </c>
      <c r="M310">
        <v>16</v>
      </c>
      <c r="N310">
        <f t="shared" si="38"/>
        <v>0.1</v>
      </c>
      <c r="O310" s="71">
        <v>0.17</v>
      </c>
      <c r="P310" s="72">
        <f t="shared" si="34"/>
        <v>0.69488358461982402</v>
      </c>
      <c r="Q310">
        <f t="shared" si="32"/>
        <v>1.7000000000000001E-2</v>
      </c>
      <c r="R310" s="7">
        <f t="shared" si="35"/>
        <v>0.21541391123214546</v>
      </c>
      <c r="S310" s="75">
        <f t="shared" si="36"/>
        <v>2.1541391123214546E-2</v>
      </c>
    </row>
    <row r="311" spans="1:19" hidden="1" x14ac:dyDescent="0.25">
      <c r="A311">
        <v>69154</v>
      </c>
      <c r="B311">
        <v>20649</v>
      </c>
      <c r="C311" t="s">
        <v>2014</v>
      </c>
      <c r="D311" t="s">
        <v>1529</v>
      </c>
      <c r="E311" t="s">
        <v>94</v>
      </c>
      <c r="F311">
        <v>100.5</v>
      </c>
      <c r="G311">
        <v>-732.1</v>
      </c>
      <c r="H311">
        <v>732.1</v>
      </c>
      <c r="I311" s="6">
        <f t="shared" si="33"/>
        <v>1342.1833333333334</v>
      </c>
      <c r="J311" t="s">
        <v>2196</v>
      </c>
      <c r="K311">
        <v>478</v>
      </c>
      <c r="L311" s="34">
        <f t="shared" si="37"/>
        <v>9.053030303030303E-2</v>
      </c>
      <c r="M311">
        <v>16</v>
      </c>
      <c r="N311">
        <f t="shared" si="38"/>
        <v>1.4484848484848485</v>
      </c>
      <c r="O311" s="71">
        <v>0.47</v>
      </c>
      <c r="P311" s="72">
        <f t="shared" si="34"/>
        <v>1.921148733948925</v>
      </c>
      <c r="Q311">
        <f t="shared" si="32"/>
        <v>0.68078787878787872</v>
      </c>
      <c r="R311" s="7">
        <f t="shared" si="35"/>
        <v>0.59555610752416677</v>
      </c>
      <c r="S311" s="75">
        <f t="shared" si="36"/>
        <v>0.86265399817136879</v>
      </c>
    </row>
    <row r="312" spans="1:19" hidden="1" x14ac:dyDescent="0.25">
      <c r="A312">
        <v>36819</v>
      </c>
      <c r="B312">
        <v>20730</v>
      </c>
      <c r="C312" t="s">
        <v>1729</v>
      </c>
      <c r="D312" t="s">
        <v>1730</v>
      </c>
      <c r="E312" t="s">
        <v>94</v>
      </c>
      <c r="F312">
        <v>100.5</v>
      </c>
      <c r="G312">
        <v>-852.78</v>
      </c>
      <c r="H312">
        <v>852.78</v>
      </c>
      <c r="I312" s="6">
        <f t="shared" si="33"/>
        <v>1563.4299999999998</v>
      </c>
      <c r="J312" t="s">
        <v>2200</v>
      </c>
      <c r="K312">
        <v>35</v>
      </c>
      <c r="L312" s="34">
        <f t="shared" si="37"/>
        <v>6.628787878787879E-3</v>
      </c>
      <c r="M312">
        <v>16</v>
      </c>
      <c r="N312">
        <f t="shared" si="38"/>
        <v>0.10606060606060606</v>
      </c>
      <c r="O312" s="71">
        <v>0.11</v>
      </c>
      <c r="P312" s="72">
        <f t="shared" si="34"/>
        <v>0.44963055475400376</v>
      </c>
      <c r="Q312">
        <f t="shared" si="32"/>
        <v>1.1666666666666667E-2</v>
      </c>
      <c r="R312" s="7">
        <f t="shared" si="35"/>
        <v>0.13938547197374115</v>
      </c>
      <c r="S312" s="75">
        <f t="shared" si="36"/>
        <v>1.4783307633578607E-2</v>
      </c>
    </row>
    <row r="313" spans="1:19" hidden="1" x14ac:dyDescent="0.25">
      <c r="A313">
        <v>27262</v>
      </c>
      <c r="B313">
        <v>20751</v>
      </c>
      <c r="C313" t="s">
        <v>1182</v>
      </c>
      <c r="D313" t="s">
        <v>1565</v>
      </c>
      <c r="E313" t="s">
        <v>94</v>
      </c>
      <c r="F313">
        <v>100.5</v>
      </c>
      <c r="G313">
        <v>-832</v>
      </c>
      <c r="H313">
        <v>832</v>
      </c>
      <c r="I313" s="6">
        <f t="shared" si="33"/>
        <v>1525.3333333333333</v>
      </c>
      <c r="J313" t="s">
        <v>2196</v>
      </c>
      <c r="K313">
        <v>20</v>
      </c>
      <c r="L313" s="34">
        <f t="shared" si="37"/>
        <v>3.787878787878788E-3</v>
      </c>
      <c r="M313">
        <v>16</v>
      </c>
      <c r="N313">
        <f t="shared" si="38"/>
        <v>6.0606060606060608E-2</v>
      </c>
      <c r="O313" s="71">
        <v>0.17</v>
      </c>
      <c r="P313" s="72">
        <f t="shared" si="34"/>
        <v>0.69488358461982402</v>
      </c>
      <c r="Q313">
        <f t="shared" si="32"/>
        <v>1.0303030303030303E-2</v>
      </c>
      <c r="R313" s="7">
        <f t="shared" si="35"/>
        <v>0.21541391123214546</v>
      </c>
      <c r="S313" s="75">
        <f t="shared" si="36"/>
        <v>1.3055388559523968E-2</v>
      </c>
    </row>
    <row r="314" spans="1:19" hidden="1" x14ac:dyDescent="0.25">
      <c r="A314">
        <v>12085</v>
      </c>
      <c r="B314">
        <v>20969</v>
      </c>
      <c r="C314" t="s">
        <v>1181</v>
      </c>
      <c r="D314" t="s">
        <v>1182</v>
      </c>
      <c r="E314" t="s">
        <v>94</v>
      </c>
      <c r="F314">
        <v>100.5</v>
      </c>
      <c r="G314">
        <v>-831.92</v>
      </c>
      <c r="H314">
        <v>831.92</v>
      </c>
      <c r="I314" s="6">
        <f t="shared" si="33"/>
        <v>1525.1866666666665</v>
      </c>
      <c r="J314" t="s">
        <v>2196</v>
      </c>
      <c r="K314">
        <v>7</v>
      </c>
      <c r="L314" s="34">
        <f t="shared" si="37"/>
        <v>1.3257575757575758E-3</v>
      </c>
      <c r="M314">
        <v>16</v>
      </c>
      <c r="N314">
        <f t="shared" si="38"/>
        <v>2.1212121212121213E-2</v>
      </c>
      <c r="O314" s="71">
        <v>0.17</v>
      </c>
      <c r="P314" s="72">
        <f t="shared" si="34"/>
        <v>0.69488358461982402</v>
      </c>
      <c r="Q314">
        <f t="shared" si="32"/>
        <v>3.6060606060606066E-3</v>
      </c>
      <c r="R314" s="7">
        <f t="shared" si="35"/>
        <v>0.21541391123214546</v>
      </c>
      <c r="S314" s="75">
        <f t="shared" si="36"/>
        <v>4.5693859958333884E-3</v>
      </c>
    </row>
    <row r="315" spans="1:19" hidden="1" x14ac:dyDescent="0.25">
      <c r="A315">
        <v>46277</v>
      </c>
      <c r="B315">
        <v>21417</v>
      </c>
      <c r="C315" t="s">
        <v>1875</v>
      </c>
      <c r="D315" t="s">
        <v>1198</v>
      </c>
      <c r="E315" t="s">
        <v>94</v>
      </c>
      <c r="F315">
        <v>100.5</v>
      </c>
      <c r="G315" s="6">
        <v>-1257.04</v>
      </c>
      <c r="H315" s="6">
        <v>1257.04</v>
      </c>
      <c r="I315" s="6">
        <f t="shared" si="33"/>
        <v>2304.5733333333333</v>
      </c>
      <c r="J315" t="s">
        <v>2200</v>
      </c>
      <c r="K315">
        <v>80</v>
      </c>
      <c r="L315" s="34">
        <f t="shared" si="37"/>
        <v>1.5151515151515152E-2</v>
      </c>
      <c r="M315">
        <v>16</v>
      </c>
      <c r="N315">
        <f t="shared" si="38"/>
        <v>0.24242424242424243</v>
      </c>
      <c r="O315" s="71">
        <v>0.05</v>
      </c>
      <c r="P315" s="72">
        <f t="shared" si="34"/>
        <v>0.20437752488818353</v>
      </c>
      <c r="Q315">
        <f t="shared" si="32"/>
        <v>1.2121212121212123E-2</v>
      </c>
      <c r="R315" s="7">
        <f t="shared" si="35"/>
        <v>6.3357032715336895E-2</v>
      </c>
      <c r="S315" s="75">
        <f t="shared" si="36"/>
        <v>1.535928065826349E-2</v>
      </c>
    </row>
    <row r="316" spans="1:19" hidden="1" x14ac:dyDescent="0.25">
      <c r="A316">
        <v>3167</v>
      </c>
      <c r="B316">
        <v>21469</v>
      </c>
      <c r="C316" t="s">
        <v>886</v>
      </c>
      <c r="D316" t="s">
        <v>887</v>
      </c>
      <c r="E316" t="s">
        <v>94</v>
      </c>
      <c r="F316">
        <v>100.5</v>
      </c>
      <c r="G316">
        <v>-484.87</v>
      </c>
      <c r="H316">
        <v>484.87</v>
      </c>
      <c r="I316" s="6">
        <f t="shared" si="33"/>
        <v>888.92833333333328</v>
      </c>
      <c r="J316" t="s">
        <v>2200</v>
      </c>
      <c r="K316">
        <v>2</v>
      </c>
      <c r="L316" s="34">
        <f t="shared" si="37"/>
        <v>3.7878787878787879E-4</v>
      </c>
      <c r="M316">
        <v>16</v>
      </c>
      <c r="N316">
        <f t="shared" si="38"/>
        <v>6.0606060606060606E-3</v>
      </c>
      <c r="O316" s="71">
        <v>0.13</v>
      </c>
      <c r="P316" s="72">
        <f t="shared" si="34"/>
        <v>0.53138156470927722</v>
      </c>
      <c r="Q316">
        <f t="shared" si="32"/>
        <v>7.8787878787878792E-4</v>
      </c>
      <c r="R316" s="7">
        <f t="shared" si="35"/>
        <v>0.16472828505987594</v>
      </c>
      <c r="S316" s="75">
        <f t="shared" si="36"/>
        <v>9.9835324278712699E-4</v>
      </c>
    </row>
    <row r="317" spans="1:19" hidden="1" x14ac:dyDescent="0.25">
      <c r="A317">
        <v>26320</v>
      </c>
      <c r="B317">
        <v>21490</v>
      </c>
      <c r="C317" t="s">
        <v>1545</v>
      </c>
      <c r="D317" t="s">
        <v>1235</v>
      </c>
      <c r="E317" t="s">
        <v>94</v>
      </c>
      <c r="F317">
        <v>100.5</v>
      </c>
      <c r="G317">
        <v>-597.14</v>
      </c>
      <c r="H317">
        <v>597.14</v>
      </c>
      <c r="I317" s="6">
        <f t="shared" si="33"/>
        <v>1094.7566666666667</v>
      </c>
      <c r="J317" t="s">
        <v>2200</v>
      </c>
      <c r="K317">
        <v>19</v>
      </c>
      <c r="L317" s="34">
        <f t="shared" si="37"/>
        <v>3.5984848484848487E-3</v>
      </c>
      <c r="M317">
        <v>16</v>
      </c>
      <c r="N317">
        <f t="shared" si="38"/>
        <v>5.7575757575757579E-2</v>
      </c>
      <c r="O317" s="71">
        <v>0.16</v>
      </c>
      <c r="P317" s="72">
        <f t="shared" si="34"/>
        <v>0.65400807964218732</v>
      </c>
      <c r="Q317">
        <f t="shared" si="32"/>
        <v>9.2121212121212132E-3</v>
      </c>
      <c r="R317" s="7">
        <f t="shared" si="35"/>
        <v>0.20274250468907806</v>
      </c>
      <c r="S317" s="75">
        <f t="shared" si="36"/>
        <v>1.1673053300280253E-2</v>
      </c>
    </row>
    <row r="318" spans="1:19" hidden="1" x14ac:dyDescent="0.25">
      <c r="A318">
        <v>69634</v>
      </c>
      <c r="B318">
        <v>21674</v>
      </c>
      <c r="C318" t="s">
        <v>2066</v>
      </c>
      <c r="D318" t="s">
        <v>1897</v>
      </c>
      <c r="E318" t="s">
        <v>94</v>
      </c>
      <c r="F318">
        <v>100.5</v>
      </c>
      <c r="G318">
        <v>-848.83</v>
      </c>
      <c r="H318">
        <v>848.83</v>
      </c>
      <c r="I318" s="6">
        <f t="shared" si="33"/>
        <v>1556.1883333333333</v>
      </c>
      <c r="J318" t="s">
        <v>2200</v>
      </c>
      <c r="K318">
        <v>522</v>
      </c>
      <c r="L318" s="34">
        <f t="shared" si="37"/>
        <v>9.8863636363636362E-2</v>
      </c>
      <c r="M318">
        <v>16</v>
      </c>
      <c r="N318">
        <f t="shared" si="38"/>
        <v>1.5818181818181818</v>
      </c>
      <c r="O318" s="71">
        <v>0.11</v>
      </c>
      <c r="P318" s="72">
        <f t="shared" si="34"/>
        <v>0.44963055475400376</v>
      </c>
      <c r="Q318">
        <f t="shared" si="32"/>
        <v>0.17399999999999999</v>
      </c>
      <c r="R318" s="7">
        <f t="shared" si="35"/>
        <v>0.13938547197374115</v>
      </c>
      <c r="S318" s="75">
        <f t="shared" si="36"/>
        <v>0.22048247384937236</v>
      </c>
    </row>
    <row r="319" spans="1:19" hidden="1" x14ac:dyDescent="0.25">
      <c r="A319">
        <v>9345</v>
      </c>
      <c r="B319">
        <v>21835</v>
      </c>
      <c r="C319" t="s">
        <v>1080</v>
      </c>
      <c r="D319" t="s">
        <v>1081</v>
      </c>
      <c r="E319" t="s">
        <v>94</v>
      </c>
      <c r="F319">
        <v>100.5</v>
      </c>
      <c r="G319">
        <v>814.97</v>
      </c>
      <c r="H319">
        <v>814.97</v>
      </c>
      <c r="I319" s="6">
        <f t="shared" si="33"/>
        <v>1494.1116666666667</v>
      </c>
      <c r="J319" t="s">
        <v>2196</v>
      </c>
      <c r="K319">
        <v>5</v>
      </c>
      <c r="L319" s="34">
        <f t="shared" si="37"/>
        <v>9.46969696969697E-4</v>
      </c>
      <c r="M319">
        <v>16</v>
      </c>
      <c r="N319">
        <f t="shared" si="38"/>
        <v>1.5151515151515152E-2</v>
      </c>
      <c r="O319" s="71">
        <v>0.17</v>
      </c>
      <c r="P319" s="72">
        <f t="shared" si="34"/>
        <v>0.69488358461982402</v>
      </c>
      <c r="Q319">
        <f t="shared" si="32"/>
        <v>2.5757575757575759E-3</v>
      </c>
      <c r="R319" s="7">
        <f t="shared" si="35"/>
        <v>0.21541391123214546</v>
      </c>
      <c r="S319" s="75">
        <f t="shared" si="36"/>
        <v>3.263847139880992E-3</v>
      </c>
    </row>
    <row r="320" spans="1:19" hidden="1" x14ac:dyDescent="0.25">
      <c r="A320">
        <v>69946</v>
      </c>
      <c r="B320">
        <v>23695</v>
      </c>
      <c r="C320" t="s">
        <v>1959</v>
      </c>
      <c r="D320" t="s">
        <v>1334</v>
      </c>
      <c r="E320" t="s">
        <v>94</v>
      </c>
      <c r="F320">
        <v>100.5</v>
      </c>
      <c r="G320" s="6">
        <v>1236.93</v>
      </c>
      <c r="H320" s="6">
        <v>1236.93</v>
      </c>
      <c r="I320" s="6">
        <f t="shared" si="33"/>
        <v>2267.7049999999999</v>
      </c>
      <c r="J320" t="s">
        <v>2200</v>
      </c>
      <c r="K320">
        <v>563</v>
      </c>
      <c r="L320" s="34">
        <f t="shared" si="37"/>
        <v>0.10662878787878788</v>
      </c>
      <c r="M320">
        <v>16</v>
      </c>
      <c r="N320">
        <f t="shared" si="38"/>
        <v>1.7060606060606061</v>
      </c>
      <c r="O320" s="71">
        <v>0.05</v>
      </c>
      <c r="P320" s="72">
        <f t="shared" si="34"/>
        <v>0.20437752488818353</v>
      </c>
      <c r="Q320">
        <f t="shared" si="32"/>
        <v>8.5303030303030311E-2</v>
      </c>
      <c r="R320" s="7">
        <f t="shared" si="35"/>
        <v>6.3357032715336895E-2</v>
      </c>
      <c r="S320" s="75">
        <f t="shared" si="36"/>
        <v>0.1080909376325293</v>
      </c>
    </row>
    <row r="321" spans="1:19" hidden="1" x14ac:dyDescent="0.25">
      <c r="A321">
        <v>38918</v>
      </c>
      <c r="B321">
        <v>23696</v>
      </c>
      <c r="C321" t="s">
        <v>1334</v>
      </c>
      <c r="D321" t="s">
        <v>1246</v>
      </c>
      <c r="E321" t="s">
        <v>94</v>
      </c>
      <c r="F321">
        <v>100.5</v>
      </c>
      <c r="G321">
        <v>485.35</v>
      </c>
      <c r="H321">
        <v>485.35</v>
      </c>
      <c r="I321" s="6">
        <f t="shared" si="33"/>
        <v>889.80833333333339</v>
      </c>
      <c r="J321" t="s">
        <v>2200</v>
      </c>
      <c r="K321">
        <v>40</v>
      </c>
      <c r="L321" s="34">
        <f t="shared" si="37"/>
        <v>7.575757575757576E-3</v>
      </c>
      <c r="M321">
        <v>16</v>
      </c>
      <c r="N321">
        <f t="shared" si="38"/>
        <v>0.12121212121212122</v>
      </c>
      <c r="O321" s="71">
        <v>0.13</v>
      </c>
      <c r="P321" s="72">
        <f t="shared" si="34"/>
        <v>0.53138156470927722</v>
      </c>
      <c r="Q321">
        <f t="shared" si="32"/>
        <v>1.5757575757575758E-2</v>
      </c>
      <c r="R321" s="7">
        <f t="shared" si="35"/>
        <v>0.16472828505987594</v>
      </c>
      <c r="S321" s="75">
        <f t="shared" si="36"/>
        <v>1.9967064855742539E-2</v>
      </c>
    </row>
    <row r="322" spans="1:19" hidden="1" x14ac:dyDescent="0.25">
      <c r="A322">
        <v>40118</v>
      </c>
      <c r="B322">
        <v>24199</v>
      </c>
      <c r="C322" t="s">
        <v>1786</v>
      </c>
      <c r="D322" t="s">
        <v>1505</v>
      </c>
      <c r="E322" t="s">
        <v>94</v>
      </c>
      <c r="F322">
        <v>100.5</v>
      </c>
      <c r="G322">
        <v>-832.45</v>
      </c>
      <c r="H322">
        <v>832.45</v>
      </c>
      <c r="I322" s="6">
        <f t="shared" si="33"/>
        <v>1526.1583333333333</v>
      </c>
      <c r="J322" t="s">
        <v>2196</v>
      </c>
      <c r="K322">
        <v>45</v>
      </c>
      <c r="L322" s="34">
        <f t="shared" si="37"/>
        <v>8.5227272727272721E-3</v>
      </c>
      <c r="M322">
        <v>16</v>
      </c>
      <c r="N322">
        <f t="shared" si="38"/>
        <v>0.13636363636363635</v>
      </c>
      <c r="O322" s="71">
        <v>0.17</v>
      </c>
      <c r="P322" s="72">
        <f t="shared" si="34"/>
        <v>0.69488358461982402</v>
      </c>
      <c r="Q322">
        <f t="shared" ref="Q322:Q385" si="39">N322*O322</f>
        <v>2.3181818181818182E-2</v>
      </c>
      <c r="R322" s="7">
        <f t="shared" si="35"/>
        <v>0.21541391123214546</v>
      </c>
      <c r="S322" s="75">
        <f t="shared" si="36"/>
        <v>2.9374624258928922E-2</v>
      </c>
    </row>
    <row r="323" spans="1:19" hidden="1" x14ac:dyDescent="0.25">
      <c r="A323">
        <v>68799</v>
      </c>
      <c r="B323">
        <v>24630</v>
      </c>
      <c r="C323" t="s">
        <v>2062</v>
      </c>
      <c r="D323" t="s">
        <v>1540</v>
      </c>
      <c r="E323" t="s">
        <v>94</v>
      </c>
      <c r="F323">
        <v>100.5</v>
      </c>
      <c r="G323">
        <v>826.09</v>
      </c>
      <c r="H323">
        <v>826.09</v>
      </c>
      <c r="I323" s="6">
        <f t="shared" ref="I323:I386" si="40">H323*(110/60)</f>
        <v>1514.4983333333332</v>
      </c>
      <c r="J323" t="s">
        <v>2196</v>
      </c>
      <c r="K323">
        <v>450</v>
      </c>
      <c r="L323" s="34">
        <f t="shared" si="37"/>
        <v>8.5227272727272721E-2</v>
      </c>
      <c r="M323">
        <v>16</v>
      </c>
      <c r="N323">
        <f t="shared" si="38"/>
        <v>1.3636363636363635</v>
      </c>
      <c r="O323" s="71">
        <v>0.17</v>
      </c>
      <c r="P323" s="72">
        <f t="shared" ref="P323:P386" si="41">O323*(4532.93/1108.96)</f>
        <v>0.69488358461982402</v>
      </c>
      <c r="Q323">
        <f t="shared" si="39"/>
        <v>0.23181818181818181</v>
      </c>
      <c r="R323" s="7">
        <f t="shared" ref="R323:R386" si="42">P323*0.31</f>
        <v>0.21541391123214546</v>
      </c>
      <c r="S323" s="75">
        <f t="shared" ref="S323:S386" si="43">N323*R323</f>
        <v>0.29374624258928922</v>
      </c>
    </row>
    <row r="324" spans="1:19" hidden="1" x14ac:dyDescent="0.25">
      <c r="A324">
        <v>49147</v>
      </c>
      <c r="B324">
        <v>25473</v>
      </c>
      <c r="C324" t="s">
        <v>1908</v>
      </c>
      <c r="D324" t="s">
        <v>1909</v>
      </c>
      <c r="E324" t="s">
        <v>94</v>
      </c>
      <c r="F324">
        <v>100.5</v>
      </c>
      <c r="G324" s="6">
        <v>-1256.6400000000001</v>
      </c>
      <c r="H324" s="6">
        <v>1256.6400000000001</v>
      </c>
      <c r="I324" s="6">
        <f t="shared" si="40"/>
        <v>2303.84</v>
      </c>
      <c r="J324" t="s">
        <v>2200</v>
      </c>
      <c r="K324">
        <v>101</v>
      </c>
      <c r="L324" s="34">
        <f t="shared" si="37"/>
        <v>1.9128787878787877E-2</v>
      </c>
      <c r="M324">
        <v>16</v>
      </c>
      <c r="N324">
        <f t="shared" si="38"/>
        <v>0.30606060606060603</v>
      </c>
      <c r="O324" s="71">
        <v>0.05</v>
      </c>
      <c r="P324" s="72">
        <f t="shared" si="41"/>
        <v>0.20437752488818353</v>
      </c>
      <c r="Q324">
        <f t="shared" si="39"/>
        <v>1.5303030303030303E-2</v>
      </c>
      <c r="R324" s="7">
        <f t="shared" si="42"/>
        <v>6.3357032715336895E-2</v>
      </c>
      <c r="S324" s="75">
        <f t="shared" si="43"/>
        <v>1.9391091831057652E-2</v>
      </c>
    </row>
    <row r="325" spans="1:19" hidden="1" x14ac:dyDescent="0.25">
      <c r="A325">
        <v>50900</v>
      </c>
      <c r="B325">
        <v>25656</v>
      </c>
      <c r="C325" t="s">
        <v>1572</v>
      </c>
      <c r="D325" t="s">
        <v>1932</v>
      </c>
      <c r="E325" t="s">
        <v>94</v>
      </c>
      <c r="F325">
        <v>100.5</v>
      </c>
      <c r="G325">
        <v>-829.23</v>
      </c>
      <c r="H325">
        <v>829.23</v>
      </c>
      <c r="I325" s="6">
        <f t="shared" si="40"/>
        <v>1520.2549999999999</v>
      </c>
      <c r="J325" t="s">
        <v>2200</v>
      </c>
      <c r="K325">
        <v>117</v>
      </c>
      <c r="L325" s="34">
        <f t="shared" si="37"/>
        <v>2.215909090909091E-2</v>
      </c>
      <c r="M325">
        <v>16</v>
      </c>
      <c r="N325">
        <f t="shared" si="38"/>
        <v>0.35454545454545455</v>
      </c>
      <c r="O325" s="71">
        <v>0.12</v>
      </c>
      <c r="P325" s="72">
        <f t="shared" si="41"/>
        <v>0.49050605973164046</v>
      </c>
      <c r="Q325">
        <f t="shared" si="39"/>
        <v>4.2545454545454546E-2</v>
      </c>
      <c r="R325" s="7">
        <f t="shared" si="42"/>
        <v>0.15205687851680855</v>
      </c>
      <c r="S325" s="75">
        <f t="shared" si="43"/>
        <v>5.3911075110504851E-2</v>
      </c>
    </row>
    <row r="326" spans="1:19" hidden="1" x14ac:dyDescent="0.25">
      <c r="A326">
        <v>11755</v>
      </c>
      <c r="B326">
        <v>26294</v>
      </c>
      <c r="C326" t="s">
        <v>1170</v>
      </c>
      <c r="D326" t="s">
        <v>1171</v>
      </c>
      <c r="E326" t="s">
        <v>94</v>
      </c>
      <c r="F326">
        <v>100.5</v>
      </c>
      <c r="G326">
        <v>-832.26</v>
      </c>
      <c r="H326">
        <v>832.26</v>
      </c>
      <c r="I326" s="6">
        <f t="shared" si="40"/>
        <v>1525.81</v>
      </c>
      <c r="J326" t="s">
        <v>2200</v>
      </c>
      <c r="K326">
        <v>7</v>
      </c>
      <c r="L326" s="34">
        <f t="shared" si="37"/>
        <v>1.3257575757575758E-3</v>
      </c>
      <c r="M326">
        <v>16</v>
      </c>
      <c r="N326">
        <f t="shared" si="38"/>
        <v>2.1212121212121213E-2</v>
      </c>
      <c r="O326" s="71">
        <v>0.12</v>
      </c>
      <c r="P326" s="72">
        <f t="shared" si="41"/>
        <v>0.49050605973164046</v>
      </c>
      <c r="Q326">
        <f t="shared" si="39"/>
        <v>2.5454545454545456E-3</v>
      </c>
      <c r="R326" s="7">
        <f t="shared" si="42"/>
        <v>0.15205687851680855</v>
      </c>
      <c r="S326" s="75">
        <f t="shared" si="43"/>
        <v>3.2254489382353329E-3</v>
      </c>
    </row>
    <row r="327" spans="1:19" hidden="1" x14ac:dyDescent="0.25">
      <c r="A327">
        <v>51638</v>
      </c>
      <c r="B327">
        <v>26321</v>
      </c>
      <c r="C327" t="s">
        <v>1269</v>
      </c>
      <c r="D327" t="s">
        <v>1811</v>
      </c>
      <c r="E327" t="s">
        <v>94</v>
      </c>
      <c r="F327">
        <v>100.5</v>
      </c>
      <c r="G327">
        <v>-838.16</v>
      </c>
      <c r="H327">
        <v>838.16</v>
      </c>
      <c r="I327" s="6">
        <f t="shared" si="40"/>
        <v>1536.6266666666666</v>
      </c>
      <c r="J327" t="s">
        <v>2200</v>
      </c>
      <c r="K327">
        <v>124</v>
      </c>
      <c r="L327" s="34">
        <f t="shared" si="37"/>
        <v>2.3484848484848483E-2</v>
      </c>
      <c r="M327">
        <v>16</v>
      </c>
      <c r="N327">
        <f t="shared" si="38"/>
        <v>0.37575757575757573</v>
      </c>
      <c r="O327" s="71">
        <v>0.12</v>
      </c>
      <c r="P327" s="72">
        <f t="shared" si="41"/>
        <v>0.49050605973164046</v>
      </c>
      <c r="Q327">
        <f t="shared" si="39"/>
        <v>4.5090909090909084E-2</v>
      </c>
      <c r="R327" s="7">
        <f t="shared" si="42"/>
        <v>0.15205687851680855</v>
      </c>
      <c r="S327" s="75">
        <f t="shared" si="43"/>
        <v>5.713652404874018E-2</v>
      </c>
    </row>
    <row r="328" spans="1:19" hidden="1" x14ac:dyDescent="0.25">
      <c r="A328">
        <v>53121</v>
      </c>
      <c r="B328">
        <v>26981</v>
      </c>
      <c r="C328" t="s">
        <v>1957</v>
      </c>
      <c r="D328" t="s">
        <v>1535</v>
      </c>
      <c r="E328" t="s">
        <v>94</v>
      </c>
      <c r="F328">
        <v>100.5</v>
      </c>
      <c r="G328">
        <v>589.48</v>
      </c>
      <c r="H328">
        <v>589.48</v>
      </c>
      <c r="I328" s="6">
        <f t="shared" si="40"/>
        <v>1080.7133333333334</v>
      </c>
      <c r="J328" t="s">
        <v>2200</v>
      </c>
      <c r="K328">
        <v>139</v>
      </c>
      <c r="L328" s="34">
        <f t="shared" si="37"/>
        <v>2.6325757575757575E-2</v>
      </c>
      <c r="M328">
        <v>16</v>
      </c>
      <c r="N328">
        <f t="shared" si="38"/>
        <v>0.4212121212121212</v>
      </c>
      <c r="O328" s="71">
        <v>0.16</v>
      </c>
      <c r="P328" s="72">
        <f t="shared" si="41"/>
        <v>0.65400807964218732</v>
      </c>
      <c r="Q328">
        <f t="shared" si="39"/>
        <v>6.7393939393939395E-2</v>
      </c>
      <c r="R328" s="7">
        <f t="shared" si="42"/>
        <v>0.20274250468907806</v>
      </c>
      <c r="S328" s="75">
        <f t="shared" si="43"/>
        <v>8.5397600459945003E-2</v>
      </c>
    </row>
    <row r="329" spans="1:19" hidden="1" x14ac:dyDescent="0.25">
      <c r="A329">
        <v>26361</v>
      </c>
      <c r="B329">
        <v>27074</v>
      </c>
      <c r="C329" t="s">
        <v>1466</v>
      </c>
      <c r="D329" t="s">
        <v>1498</v>
      </c>
      <c r="E329" t="s">
        <v>94</v>
      </c>
      <c r="F329">
        <v>100.5</v>
      </c>
      <c r="G329">
        <v>-840.48</v>
      </c>
      <c r="H329">
        <v>840.48</v>
      </c>
      <c r="I329" s="6">
        <f t="shared" si="40"/>
        <v>1540.8799999999999</v>
      </c>
      <c r="J329" t="s">
        <v>2200</v>
      </c>
      <c r="K329">
        <v>19</v>
      </c>
      <c r="L329" s="34">
        <f t="shared" si="37"/>
        <v>3.5984848484848487E-3</v>
      </c>
      <c r="M329">
        <v>16</v>
      </c>
      <c r="N329">
        <f t="shared" si="38"/>
        <v>5.7575757575757579E-2</v>
      </c>
      <c r="O329" s="71">
        <v>0.12</v>
      </c>
      <c r="P329" s="72">
        <f t="shared" si="41"/>
        <v>0.49050605973164046</v>
      </c>
      <c r="Q329">
        <f t="shared" si="39"/>
        <v>6.909090909090909E-3</v>
      </c>
      <c r="R329" s="7">
        <f t="shared" si="42"/>
        <v>0.15205687851680855</v>
      </c>
      <c r="S329" s="75">
        <f t="shared" si="43"/>
        <v>8.7547899752101893E-3</v>
      </c>
    </row>
    <row r="330" spans="1:19" hidden="1" x14ac:dyDescent="0.25">
      <c r="A330">
        <v>61441</v>
      </c>
      <c r="B330">
        <v>27479</v>
      </c>
      <c r="C330" t="s">
        <v>2011</v>
      </c>
      <c r="D330" t="s">
        <v>2010</v>
      </c>
      <c r="E330" t="s">
        <v>94</v>
      </c>
      <c r="F330">
        <v>100.5</v>
      </c>
      <c r="G330">
        <v>-597.62</v>
      </c>
      <c r="H330">
        <v>597.62</v>
      </c>
      <c r="I330" s="6">
        <f t="shared" si="40"/>
        <v>1095.6366666666665</v>
      </c>
      <c r="J330" t="s">
        <v>2200</v>
      </c>
      <c r="K330">
        <v>231</v>
      </c>
      <c r="L330" s="34">
        <f t="shared" si="37"/>
        <v>4.3749999999999997E-2</v>
      </c>
      <c r="M330">
        <v>16</v>
      </c>
      <c r="N330">
        <f t="shared" si="38"/>
        <v>0.7</v>
      </c>
      <c r="O330" s="71">
        <v>0.16</v>
      </c>
      <c r="P330" s="72">
        <f t="shared" si="41"/>
        <v>0.65400807964218732</v>
      </c>
      <c r="Q330">
        <f t="shared" si="39"/>
        <v>0.11199999999999999</v>
      </c>
      <c r="R330" s="7">
        <f t="shared" si="42"/>
        <v>0.20274250468907806</v>
      </c>
      <c r="S330" s="75">
        <f t="shared" si="43"/>
        <v>0.14191975328235462</v>
      </c>
    </row>
    <row r="331" spans="1:19" hidden="1" x14ac:dyDescent="0.25">
      <c r="A331">
        <v>63748</v>
      </c>
      <c r="B331">
        <v>27824</v>
      </c>
      <c r="C331" t="s">
        <v>1980</v>
      </c>
      <c r="D331" t="s">
        <v>2029</v>
      </c>
      <c r="E331" t="s">
        <v>94</v>
      </c>
      <c r="F331">
        <v>100.5</v>
      </c>
      <c r="G331">
        <v>-846.37</v>
      </c>
      <c r="H331">
        <v>846.37</v>
      </c>
      <c r="I331" s="6">
        <f t="shared" si="40"/>
        <v>1551.6783333333333</v>
      </c>
      <c r="J331" t="s">
        <v>2200</v>
      </c>
      <c r="K331">
        <v>262</v>
      </c>
      <c r="L331" s="34">
        <f t="shared" si="37"/>
        <v>4.9621212121212122E-2</v>
      </c>
      <c r="M331">
        <v>16</v>
      </c>
      <c r="N331">
        <f t="shared" si="38"/>
        <v>0.79393939393939394</v>
      </c>
      <c r="O331" s="71">
        <v>0.11</v>
      </c>
      <c r="P331" s="72">
        <f t="shared" si="41"/>
        <v>0.44963055475400376</v>
      </c>
      <c r="Q331">
        <f t="shared" si="39"/>
        <v>8.7333333333333332E-2</v>
      </c>
      <c r="R331" s="7">
        <f t="shared" si="42"/>
        <v>0.13938547197374115</v>
      </c>
      <c r="S331" s="75">
        <f t="shared" si="43"/>
        <v>0.11066361714278843</v>
      </c>
    </row>
    <row r="332" spans="1:19" hidden="1" x14ac:dyDescent="0.25">
      <c r="A332">
        <v>63143</v>
      </c>
      <c r="B332">
        <v>28040</v>
      </c>
      <c r="C332" t="s">
        <v>856</v>
      </c>
      <c r="D332" t="s">
        <v>1484</v>
      </c>
      <c r="E332" t="s">
        <v>94</v>
      </c>
      <c r="F332">
        <v>100.5</v>
      </c>
      <c r="G332">
        <v>-717.86</v>
      </c>
      <c r="H332">
        <v>717.86</v>
      </c>
      <c r="I332" s="6">
        <f t="shared" si="40"/>
        <v>1316.0766666666666</v>
      </c>
      <c r="J332" t="s">
        <v>2196</v>
      </c>
      <c r="K332">
        <v>252</v>
      </c>
      <c r="L332" s="34">
        <f t="shared" si="37"/>
        <v>4.7727272727272729E-2</v>
      </c>
      <c r="M332">
        <v>16</v>
      </c>
      <c r="N332">
        <f t="shared" si="38"/>
        <v>0.76363636363636367</v>
      </c>
      <c r="O332" s="71">
        <v>0.47</v>
      </c>
      <c r="P332" s="72">
        <f t="shared" si="41"/>
        <v>1.921148733948925</v>
      </c>
      <c r="Q332">
        <f t="shared" si="39"/>
        <v>0.3589090909090909</v>
      </c>
      <c r="R332" s="7">
        <f t="shared" si="42"/>
        <v>0.59555610752416677</v>
      </c>
      <c r="S332" s="75">
        <f t="shared" si="43"/>
        <v>0.45478830029118189</v>
      </c>
    </row>
    <row r="333" spans="1:19" hidden="1" x14ac:dyDescent="0.25">
      <c r="A333">
        <v>8090</v>
      </c>
      <c r="B333">
        <v>28592</v>
      </c>
      <c r="C333" t="s">
        <v>329</v>
      </c>
      <c r="D333" t="s">
        <v>323</v>
      </c>
      <c r="E333" t="s">
        <v>70</v>
      </c>
      <c r="F333">
        <v>130</v>
      </c>
      <c r="G333" s="6">
        <v>-1353.86</v>
      </c>
      <c r="H333" s="6">
        <v>1353.86</v>
      </c>
      <c r="I333" s="6">
        <f t="shared" si="40"/>
        <v>2482.0766666666664</v>
      </c>
      <c r="J333" t="s">
        <v>2197</v>
      </c>
      <c r="K333">
        <v>5</v>
      </c>
      <c r="L333" s="34">
        <f t="shared" si="37"/>
        <v>9.46969696969697E-4</v>
      </c>
      <c r="M333">
        <v>16</v>
      </c>
      <c r="N333">
        <f t="shared" si="38"/>
        <v>1.5151515151515152E-2</v>
      </c>
      <c r="O333" s="71">
        <v>0.17</v>
      </c>
      <c r="P333" s="72">
        <f t="shared" si="41"/>
        <v>0.69488358461982402</v>
      </c>
      <c r="Q333">
        <f t="shared" si="39"/>
        <v>2.5757575757575759E-3</v>
      </c>
      <c r="R333" s="7">
        <f t="shared" si="42"/>
        <v>0.21541391123214546</v>
      </c>
      <c r="S333" s="75">
        <f t="shared" si="43"/>
        <v>3.263847139880992E-3</v>
      </c>
    </row>
    <row r="334" spans="1:19" hidden="1" x14ac:dyDescent="0.25">
      <c r="A334">
        <v>14167</v>
      </c>
      <c r="B334">
        <v>29140</v>
      </c>
      <c r="C334" t="s">
        <v>898</v>
      </c>
      <c r="D334" t="s">
        <v>1246</v>
      </c>
      <c r="E334" t="s">
        <v>94</v>
      </c>
      <c r="F334">
        <v>100.5</v>
      </c>
      <c r="G334">
        <v>-485.27</v>
      </c>
      <c r="H334">
        <v>485.27</v>
      </c>
      <c r="I334" s="6">
        <f t="shared" si="40"/>
        <v>889.66166666666663</v>
      </c>
      <c r="J334" t="s">
        <v>2200</v>
      </c>
      <c r="K334">
        <v>9</v>
      </c>
      <c r="L334" s="34">
        <f t="shared" si="37"/>
        <v>1.7045454545454545E-3</v>
      </c>
      <c r="M334">
        <v>16</v>
      </c>
      <c r="N334">
        <f t="shared" si="38"/>
        <v>2.7272727272727271E-2</v>
      </c>
      <c r="O334" s="71">
        <v>0.13</v>
      </c>
      <c r="P334" s="72">
        <f t="shared" si="41"/>
        <v>0.53138156470927722</v>
      </c>
      <c r="Q334">
        <f t="shared" si="39"/>
        <v>3.5454545454545452E-3</v>
      </c>
      <c r="R334" s="7">
        <f t="shared" si="42"/>
        <v>0.16472828505987594</v>
      </c>
      <c r="S334" s="75">
        <f t="shared" si="43"/>
        <v>4.4925895925420709E-3</v>
      </c>
    </row>
    <row r="335" spans="1:19" hidden="1" x14ac:dyDescent="0.25">
      <c r="A335">
        <v>21919</v>
      </c>
      <c r="B335">
        <v>29143</v>
      </c>
      <c r="C335" t="s">
        <v>1455</v>
      </c>
      <c r="D335" t="s">
        <v>1456</v>
      </c>
      <c r="E335" t="s">
        <v>94</v>
      </c>
      <c r="F335">
        <v>100.5</v>
      </c>
      <c r="G335">
        <v>-848.67</v>
      </c>
      <c r="H335">
        <v>848.67</v>
      </c>
      <c r="I335" s="6">
        <f t="shared" si="40"/>
        <v>1555.8949999999998</v>
      </c>
      <c r="J335" t="s">
        <v>2200</v>
      </c>
      <c r="K335">
        <v>15</v>
      </c>
      <c r="L335" s="34">
        <f t="shared" si="37"/>
        <v>2.840909090909091E-3</v>
      </c>
      <c r="M335">
        <v>16</v>
      </c>
      <c r="N335">
        <f t="shared" si="38"/>
        <v>4.5454545454545456E-2</v>
      </c>
      <c r="O335" s="71">
        <v>0.11</v>
      </c>
      <c r="P335" s="72">
        <f t="shared" si="41"/>
        <v>0.44963055475400376</v>
      </c>
      <c r="Q335">
        <f t="shared" si="39"/>
        <v>5.0000000000000001E-3</v>
      </c>
      <c r="R335" s="7">
        <f t="shared" si="42"/>
        <v>0.13938547197374115</v>
      </c>
      <c r="S335" s="75">
        <f t="shared" si="43"/>
        <v>6.3357032715336886E-3</v>
      </c>
    </row>
    <row r="336" spans="1:19" hidden="1" x14ac:dyDescent="0.25">
      <c r="A336">
        <v>65473</v>
      </c>
      <c r="B336">
        <v>29946</v>
      </c>
      <c r="C336" t="s">
        <v>2042</v>
      </c>
      <c r="D336" t="s">
        <v>2043</v>
      </c>
      <c r="E336" t="s">
        <v>94</v>
      </c>
      <c r="F336">
        <v>100.5</v>
      </c>
      <c r="G336">
        <v>-596.5</v>
      </c>
      <c r="H336">
        <v>596.5</v>
      </c>
      <c r="I336" s="6">
        <f t="shared" si="40"/>
        <v>1093.5833333333333</v>
      </c>
      <c r="J336" t="s">
        <v>2200</v>
      </c>
      <c r="K336">
        <v>306</v>
      </c>
      <c r="L336" s="34">
        <f t="shared" si="37"/>
        <v>5.7954545454545453E-2</v>
      </c>
      <c r="M336">
        <v>16</v>
      </c>
      <c r="N336">
        <f t="shared" si="38"/>
        <v>0.92727272727272725</v>
      </c>
      <c r="O336" s="71">
        <v>0.16</v>
      </c>
      <c r="P336" s="72">
        <f t="shared" si="41"/>
        <v>0.65400807964218732</v>
      </c>
      <c r="Q336">
        <f t="shared" si="39"/>
        <v>0.14836363636363636</v>
      </c>
      <c r="R336" s="7">
        <f t="shared" si="42"/>
        <v>0.20274250468907806</v>
      </c>
      <c r="S336" s="75">
        <f t="shared" si="43"/>
        <v>0.1879975952571451</v>
      </c>
    </row>
    <row r="337" spans="1:19" hidden="1" x14ac:dyDescent="0.25">
      <c r="A337">
        <v>66991</v>
      </c>
      <c r="B337">
        <v>30383</v>
      </c>
      <c r="C337" t="s">
        <v>1953</v>
      </c>
      <c r="D337" t="s">
        <v>2042</v>
      </c>
      <c r="E337" t="s">
        <v>94</v>
      </c>
      <c r="F337">
        <v>100.5</v>
      </c>
      <c r="G337">
        <v>-596.21</v>
      </c>
      <c r="H337">
        <v>596.21</v>
      </c>
      <c r="I337" s="6">
        <f t="shared" si="40"/>
        <v>1093.0516666666667</v>
      </c>
      <c r="J337" t="s">
        <v>2200</v>
      </c>
      <c r="K337">
        <v>358</v>
      </c>
      <c r="L337" s="34">
        <f t="shared" si="37"/>
        <v>6.7803030303030309E-2</v>
      </c>
      <c r="M337">
        <v>16</v>
      </c>
      <c r="N337">
        <f t="shared" si="38"/>
        <v>1.084848484848485</v>
      </c>
      <c r="O337" s="71">
        <v>0.16</v>
      </c>
      <c r="P337" s="72">
        <f t="shared" si="41"/>
        <v>0.65400807964218732</v>
      </c>
      <c r="Q337">
        <f t="shared" si="39"/>
        <v>0.17357575757575761</v>
      </c>
      <c r="R337" s="7">
        <f t="shared" si="42"/>
        <v>0.20274250468907806</v>
      </c>
      <c r="S337" s="75">
        <f t="shared" si="43"/>
        <v>0.21994489902633318</v>
      </c>
    </row>
    <row r="338" spans="1:19" hidden="1" x14ac:dyDescent="0.25">
      <c r="A338">
        <v>20657</v>
      </c>
      <c r="B338">
        <v>31326</v>
      </c>
      <c r="C338" t="s">
        <v>1415</v>
      </c>
      <c r="D338" t="s">
        <v>1426</v>
      </c>
      <c r="E338" t="s">
        <v>70</v>
      </c>
      <c r="F338" s="6">
        <v>130</v>
      </c>
      <c r="G338" s="6">
        <v>-1886.55</v>
      </c>
      <c r="H338" s="6">
        <v>1886.55</v>
      </c>
      <c r="I338" s="6">
        <f t="shared" si="40"/>
        <v>3458.6749999999997</v>
      </c>
      <c r="J338" t="s">
        <v>2126</v>
      </c>
      <c r="K338">
        <v>14</v>
      </c>
      <c r="L338" s="34">
        <f t="shared" si="37"/>
        <v>2.6515151515151517E-3</v>
      </c>
      <c r="M338">
        <v>16</v>
      </c>
      <c r="N338">
        <f t="shared" si="38"/>
        <v>4.2424242424242427E-2</v>
      </c>
      <c r="O338" s="71">
        <v>0.22</v>
      </c>
      <c r="P338" s="72">
        <f t="shared" si="41"/>
        <v>0.89926110950800753</v>
      </c>
      <c r="Q338">
        <f t="shared" si="39"/>
        <v>9.3333333333333341E-3</v>
      </c>
      <c r="R338" s="7">
        <f t="shared" si="42"/>
        <v>0.27877094394748231</v>
      </c>
      <c r="S338" s="75">
        <f t="shared" si="43"/>
        <v>1.1826646106862886E-2</v>
      </c>
    </row>
    <row r="339" spans="1:19" hidden="1" x14ac:dyDescent="0.25">
      <c r="A339">
        <v>27467</v>
      </c>
      <c r="B339">
        <v>31414</v>
      </c>
      <c r="C339" t="s">
        <v>1571</v>
      </c>
      <c r="D339" t="s">
        <v>1572</v>
      </c>
      <c r="E339" t="s">
        <v>94</v>
      </c>
      <c r="F339">
        <v>100.5</v>
      </c>
      <c r="G339">
        <v>-829.15</v>
      </c>
      <c r="H339">
        <v>829.15</v>
      </c>
      <c r="I339" s="6">
        <f t="shared" si="40"/>
        <v>1520.1083333333331</v>
      </c>
      <c r="J339" t="s">
        <v>2200</v>
      </c>
      <c r="K339">
        <v>20</v>
      </c>
      <c r="L339" s="34">
        <f t="shared" si="37"/>
        <v>3.787878787878788E-3</v>
      </c>
      <c r="M339">
        <v>16</v>
      </c>
      <c r="N339">
        <f t="shared" si="38"/>
        <v>6.0606060606060608E-2</v>
      </c>
      <c r="O339" s="71">
        <v>0.12</v>
      </c>
      <c r="P339" s="72">
        <f t="shared" si="41"/>
        <v>0.49050605973164046</v>
      </c>
      <c r="Q339">
        <f t="shared" si="39"/>
        <v>7.2727272727272727E-3</v>
      </c>
      <c r="R339" s="7">
        <f t="shared" si="42"/>
        <v>0.15205687851680855</v>
      </c>
      <c r="S339" s="75">
        <f t="shared" si="43"/>
        <v>9.2155683949580944E-3</v>
      </c>
    </row>
    <row r="340" spans="1:19" hidden="1" x14ac:dyDescent="0.25">
      <c r="A340">
        <v>65879</v>
      </c>
      <c r="B340">
        <v>31416</v>
      </c>
      <c r="C340" t="s">
        <v>2022</v>
      </c>
      <c r="D340" t="s">
        <v>2011</v>
      </c>
      <c r="E340" t="s">
        <v>94</v>
      </c>
      <c r="F340">
        <v>100.5</v>
      </c>
      <c r="G340">
        <v>-597.54</v>
      </c>
      <c r="H340">
        <v>597.54</v>
      </c>
      <c r="I340" s="6">
        <f t="shared" si="40"/>
        <v>1095.4899999999998</v>
      </c>
      <c r="J340" t="s">
        <v>2200</v>
      </c>
      <c r="K340">
        <v>318</v>
      </c>
      <c r="L340" s="34">
        <f t="shared" si="37"/>
        <v>6.0227272727272727E-2</v>
      </c>
      <c r="M340">
        <v>16</v>
      </c>
      <c r="N340">
        <f t="shared" si="38"/>
        <v>0.96363636363636362</v>
      </c>
      <c r="O340" s="71">
        <v>0.16</v>
      </c>
      <c r="P340" s="72">
        <f t="shared" si="41"/>
        <v>0.65400807964218732</v>
      </c>
      <c r="Q340">
        <f t="shared" si="39"/>
        <v>0.15418181818181817</v>
      </c>
      <c r="R340" s="7">
        <f t="shared" si="42"/>
        <v>0.20274250468907806</v>
      </c>
      <c r="S340" s="75">
        <f t="shared" si="43"/>
        <v>0.19537004997311158</v>
      </c>
    </row>
    <row r="341" spans="1:19" hidden="1" x14ac:dyDescent="0.25">
      <c r="A341">
        <v>12050</v>
      </c>
      <c r="B341">
        <v>32443</v>
      </c>
      <c r="C341" t="s">
        <v>887</v>
      </c>
      <c r="D341" t="s">
        <v>897</v>
      </c>
      <c r="E341" t="s">
        <v>94</v>
      </c>
      <c r="F341">
        <v>100.5</v>
      </c>
      <c r="G341">
        <v>-485.03</v>
      </c>
      <c r="H341">
        <v>485.03</v>
      </c>
      <c r="I341" s="6">
        <f t="shared" si="40"/>
        <v>889.22166666666658</v>
      </c>
      <c r="J341" t="s">
        <v>2200</v>
      </c>
      <c r="K341">
        <v>7</v>
      </c>
      <c r="L341" s="34">
        <f t="shared" si="37"/>
        <v>1.3257575757575758E-3</v>
      </c>
      <c r="M341">
        <v>16</v>
      </c>
      <c r="N341">
        <f t="shared" si="38"/>
        <v>2.1212121212121213E-2</v>
      </c>
      <c r="O341" s="71">
        <v>0.13</v>
      </c>
      <c r="P341" s="72">
        <f t="shared" si="41"/>
        <v>0.53138156470927722</v>
      </c>
      <c r="Q341">
        <f t="shared" si="39"/>
        <v>2.7575757575757577E-3</v>
      </c>
      <c r="R341" s="7">
        <f t="shared" si="42"/>
        <v>0.16472828505987594</v>
      </c>
      <c r="S341" s="75">
        <f t="shared" si="43"/>
        <v>3.4942363497549446E-3</v>
      </c>
    </row>
    <row r="342" spans="1:19" hidden="1" x14ac:dyDescent="0.25">
      <c r="A342">
        <v>5112</v>
      </c>
      <c r="B342">
        <v>33559</v>
      </c>
      <c r="C342" t="s">
        <v>303</v>
      </c>
      <c r="D342" t="s">
        <v>948</v>
      </c>
      <c r="E342" t="s">
        <v>94</v>
      </c>
      <c r="F342">
        <v>100.5</v>
      </c>
      <c r="G342">
        <v>-276.11</v>
      </c>
      <c r="H342">
        <v>276.11</v>
      </c>
      <c r="I342" s="6">
        <f t="shared" si="40"/>
        <v>506.20166666666665</v>
      </c>
      <c r="J342" t="s">
        <v>2196</v>
      </c>
      <c r="K342">
        <v>3</v>
      </c>
      <c r="L342" s="34">
        <f t="shared" si="37"/>
        <v>5.6818181818181815E-4</v>
      </c>
      <c r="M342">
        <v>16</v>
      </c>
      <c r="N342">
        <f t="shared" si="38"/>
        <v>9.0909090909090905E-3</v>
      </c>
      <c r="O342" s="71">
        <v>0.59</v>
      </c>
      <c r="P342" s="72">
        <f t="shared" si="41"/>
        <v>2.4116547936805657</v>
      </c>
      <c r="Q342">
        <f t="shared" si="39"/>
        <v>5.363636363636363E-3</v>
      </c>
      <c r="R342" s="7">
        <f t="shared" si="42"/>
        <v>0.74761298604097537</v>
      </c>
      <c r="S342" s="75">
        <f t="shared" si="43"/>
        <v>6.7964816912815936E-3</v>
      </c>
    </row>
    <row r="343" spans="1:19" hidden="1" x14ac:dyDescent="0.25">
      <c r="A343">
        <v>66975</v>
      </c>
      <c r="B343">
        <v>34010</v>
      </c>
      <c r="C343" t="s">
        <v>1975</v>
      </c>
      <c r="D343" t="s">
        <v>1919</v>
      </c>
      <c r="E343" t="s">
        <v>94</v>
      </c>
      <c r="F343">
        <v>100.5</v>
      </c>
      <c r="G343" s="6">
        <v>-1249.42</v>
      </c>
      <c r="H343" s="6">
        <v>1249.42</v>
      </c>
      <c r="I343" s="6">
        <f t="shared" si="40"/>
        <v>2290.6033333333335</v>
      </c>
      <c r="J343" t="s">
        <v>2200</v>
      </c>
      <c r="K343">
        <v>358</v>
      </c>
      <c r="L343" s="34">
        <f t="shared" si="37"/>
        <v>6.7803030303030309E-2</v>
      </c>
      <c r="M343">
        <v>16</v>
      </c>
      <c r="N343">
        <f t="shared" si="38"/>
        <v>1.084848484848485</v>
      </c>
      <c r="O343" s="71">
        <v>0.05</v>
      </c>
      <c r="P343" s="72">
        <f t="shared" si="41"/>
        <v>0.20437752488818353</v>
      </c>
      <c r="Q343">
        <f t="shared" si="39"/>
        <v>5.4242424242424252E-2</v>
      </c>
      <c r="R343" s="7">
        <f t="shared" si="42"/>
        <v>6.3357032715336895E-2</v>
      </c>
      <c r="S343" s="75">
        <f t="shared" si="43"/>
        <v>6.8732780945729127E-2</v>
      </c>
    </row>
    <row r="344" spans="1:19" hidden="1" x14ac:dyDescent="0.25">
      <c r="A344">
        <v>52178</v>
      </c>
      <c r="B344">
        <v>34863</v>
      </c>
      <c r="C344" t="s">
        <v>1945</v>
      </c>
      <c r="D344" t="s">
        <v>1474</v>
      </c>
      <c r="E344" t="s">
        <v>94</v>
      </c>
      <c r="F344">
        <v>100.5</v>
      </c>
      <c r="G344">
        <v>-277.41000000000003</v>
      </c>
      <c r="H344">
        <v>277.41000000000003</v>
      </c>
      <c r="I344" s="6">
        <f t="shared" si="40"/>
        <v>508.58500000000004</v>
      </c>
      <c r="J344" t="s">
        <v>2196</v>
      </c>
      <c r="K344">
        <v>129</v>
      </c>
      <c r="L344" s="34">
        <f t="shared" si="37"/>
        <v>2.4431818181818183E-2</v>
      </c>
      <c r="M344">
        <v>16</v>
      </c>
      <c r="N344">
        <f t="shared" si="38"/>
        <v>0.39090909090909093</v>
      </c>
      <c r="O344" s="71">
        <v>0.59</v>
      </c>
      <c r="P344" s="72">
        <f t="shared" si="41"/>
        <v>2.4116547936805657</v>
      </c>
      <c r="Q344">
        <f t="shared" si="39"/>
        <v>0.23063636363636364</v>
      </c>
      <c r="R344" s="7">
        <f t="shared" si="42"/>
        <v>0.74761298604097537</v>
      </c>
      <c r="S344" s="75">
        <f t="shared" si="43"/>
        <v>0.29224871272510855</v>
      </c>
    </row>
    <row r="345" spans="1:19" hidden="1" x14ac:dyDescent="0.25">
      <c r="A345">
        <v>22584</v>
      </c>
      <c r="B345">
        <v>35499</v>
      </c>
      <c r="C345" t="s">
        <v>1474</v>
      </c>
      <c r="D345" t="s">
        <v>1448</v>
      </c>
      <c r="E345" t="s">
        <v>94</v>
      </c>
      <c r="F345">
        <v>100.5</v>
      </c>
      <c r="G345">
        <v>-277.49</v>
      </c>
      <c r="H345">
        <v>277.49</v>
      </c>
      <c r="I345" s="6">
        <f t="shared" si="40"/>
        <v>508.73166666666668</v>
      </c>
      <c r="J345" t="s">
        <v>2196</v>
      </c>
      <c r="K345">
        <v>16</v>
      </c>
      <c r="L345" s="34">
        <f t="shared" si="37"/>
        <v>3.0303030303030303E-3</v>
      </c>
      <c r="M345">
        <v>16</v>
      </c>
      <c r="N345">
        <f t="shared" si="38"/>
        <v>4.8484848484848485E-2</v>
      </c>
      <c r="O345" s="71">
        <v>0.59</v>
      </c>
      <c r="P345" s="72">
        <f t="shared" si="41"/>
        <v>2.4116547936805657</v>
      </c>
      <c r="Q345">
        <f t="shared" si="39"/>
        <v>2.8606060606060604E-2</v>
      </c>
      <c r="R345" s="7">
        <f t="shared" si="42"/>
        <v>0.74761298604097537</v>
      </c>
      <c r="S345" s="75">
        <f t="shared" si="43"/>
        <v>3.6247902353501837E-2</v>
      </c>
    </row>
    <row r="346" spans="1:19" hidden="1" x14ac:dyDescent="0.25">
      <c r="A346">
        <v>42736</v>
      </c>
      <c r="B346">
        <v>35645</v>
      </c>
      <c r="C346" t="s">
        <v>1821</v>
      </c>
      <c r="D346" t="s">
        <v>1822</v>
      </c>
      <c r="E346" t="s">
        <v>94</v>
      </c>
      <c r="F346">
        <v>100.5</v>
      </c>
      <c r="G346" s="6">
        <v>-1251.29</v>
      </c>
      <c r="H346" s="6">
        <v>1251.29</v>
      </c>
      <c r="I346" s="6">
        <f t="shared" si="40"/>
        <v>2294.0316666666663</v>
      </c>
      <c r="J346" t="s">
        <v>2200</v>
      </c>
      <c r="K346">
        <v>57</v>
      </c>
      <c r="L346" s="34">
        <f t="shared" si="37"/>
        <v>1.0795454545454546E-2</v>
      </c>
      <c r="M346">
        <v>16</v>
      </c>
      <c r="N346">
        <f t="shared" si="38"/>
        <v>0.17272727272727273</v>
      </c>
      <c r="O346" s="71">
        <v>0.05</v>
      </c>
      <c r="P346" s="72">
        <f t="shared" si="41"/>
        <v>0.20437752488818353</v>
      </c>
      <c r="Q346">
        <f t="shared" si="39"/>
        <v>8.6363636363636365E-3</v>
      </c>
      <c r="R346" s="7">
        <f t="shared" si="42"/>
        <v>6.3357032715336895E-2</v>
      </c>
      <c r="S346" s="75">
        <f t="shared" si="43"/>
        <v>1.0943487469012737E-2</v>
      </c>
    </row>
    <row r="347" spans="1:19" hidden="1" x14ac:dyDescent="0.25">
      <c r="A347">
        <v>62032</v>
      </c>
      <c r="B347">
        <v>35801</v>
      </c>
      <c r="C347" t="s">
        <v>1955</v>
      </c>
      <c r="D347" t="s">
        <v>2014</v>
      </c>
      <c r="E347" t="s">
        <v>94</v>
      </c>
      <c r="F347">
        <v>100.5</v>
      </c>
      <c r="G347">
        <v>-728.88</v>
      </c>
      <c r="H347">
        <v>728.88</v>
      </c>
      <c r="I347" s="6">
        <f t="shared" si="40"/>
        <v>1336.28</v>
      </c>
      <c r="J347" t="s">
        <v>2196</v>
      </c>
      <c r="K347">
        <v>238</v>
      </c>
      <c r="L347" s="34">
        <f t="shared" si="37"/>
        <v>4.5075757575757575E-2</v>
      </c>
      <c r="M347">
        <v>16</v>
      </c>
      <c r="N347">
        <f t="shared" si="38"/>
        <v>0.72121212121212119</v>
      </c>
      <c r="O347" s="71">
        <v>0.47</v>
      </c>
      <c r="P347" s="72">
        <f t="shared" si="41"/>
        <v>1.921148733948925</v>
      </c>
      <c r="Q347">
        <f t="shared" si="39"/>
        <v>0.33896969696969692</v>
      </c>
      <c r="R347" s="7">
        <f t="shared" si="42"/>
        <v>0.59555610752416677</v>
      </c>
      <c r="S347" s="75">
        <f t="shared" si="43"/>
        <v>0.42952228360833844</v>
      </c>
    </row>
    <row r="348" spans="1:19" hidden="1" x14ac:dyDescent="0.25">
      <c r="A348">
        <v>70047</v>
      </c>
      <c r="B348">
        <v>35815</v>
      </c>
      <c r="C348" t="s">
        <v>1456</v>
      </c>
      <c r="D348" t="s">
        <v>2066</v>
      </c>
      <c r="E348" t="s">
        <v>94</v>
      </c>
      <c r="F348">
        <v>100.5</v>
      </c>
      <c r="G348">
        <v>-848.75</v>
      </c>
      <c r="H348">
        <v>848.75</v>
      </c>
      <c r="I348" s="6">
        <f t="shared" si="40"/>
        <v>1556.0416666666665</v>
      </c>
      <c r="J348" t="s">
        <v>2200</v>
      </c>
      <c r="K348">
        <v>576</v>
      </c>
      <c r="L348" s="34">
        <f t="shared" si="37"/>
        <v>0.10909090909090909</v>
      </c>
      <c r="M348">
        <v>16</v>
      </c>
      <c r="N348">
        <f t="shared" si="38"/>
        <v>1.7454545454545454</v>
      </c>
      <c r="O348" s="71">
        <v>0.11</v>
      </c>
      <c r="P348" s="72">
        <f t="shared" si="41"/>
        <v>0.44963055475400376</v>
      </c>
      <c r="Q348">
        <f t="shared" si="39"/>
        <v>0.192</v>
      </c>
      <c r="R348" s="7">
        <f t="shared" si="42"/>
        <v>0.13938547197374115</v>
      </c>
      <c r="S348" s="75">
        <f t="shared" si="43"/>
        <v>0.24329100562689365</v>
      </c>
    </row>
    <row r="349" spans="1:19" hidden="1" x14ac:dyDescent="0.25">
      <c r="A349">
        <v>67919</v>
      </c>
      <c r="B349">
        <v>35817</v>
      </c>
      <c r="C349" t="s">
        <v>2054</v>
      </c>
      <c r="D349" t="s">
        <v>1957</v>
      </c>
      <c r="E349" t="s">
        <v>94</v>
      </c>
      <c r="F349">
        <v>100.5</v>
      </c>
      <c r="G349">
        <v>590.41999999999996</v>
      </c>
      <c r="H349">
        <v>590.41999999999996</v>
      </c>
      <c r="I349" s="6">
        <f t="shared" si="40"/>
        <v>1082.4366666666665</v>
      </c>
      <c r="J349" t="s">
        <v>2200</v>
      </c>
      <c r="K349">
        <v>400</v>
      </c>
      <c r="L349" s="34">
        <f t="shared" si="37"/>
        <v>7.575757575757576E-2</v>
      </c>
      <c r="M349">
        <v>16</v>
      </c>
      <c r="N349">
        <f t="shared" si="38"/>
        <v>1.2121212121212122</v>
      </c>
      <c r="O349" s="71">
        <v>0.16</v>
      </c>
      <c r="P349" s="72">
        <f t="shared" si="41"/>
        <v>0.65400807964218732</v>
      </c>
      <c r="Q349">
        <f t="shared" si="39"/>
        <v>0.19393939393939394</v>
      </c>
      <c r="R349" s="7">
        <f t="shared" si="42"/>
        <v>0.20274250468907806</v>
      </c>
      <c r="S349" s="75">
        <f t="shared" si="43"/>
        <v>0.24574849053221584</v>
      </c>
    </row>
    <row r="350" spans="1:19" hidden="1" x14ac:dyDescent="0.25">
      <c r="A350">
        <v>26134</v>
      </c>
      <c r="B350">
        <v>35917</v>
      </c>
      <c r="C350" t="s">
        <v>1540</v>
      </c>
      <c r="D350" t="s">
        <v>957</v>
      </c>
      <c r="E350" t="s">
        <v>94</v>
      </c>
      <c r="F350">
        <v>100.5</v>
      </c>
      <c r="G350">
        <v>825.31</v>
      </c>
      <c r="H350">
        <v>825.31</v>
      </c>
      <c r="I350" s="6">
        <f t="shared" si="40"/>
        <v>1513.0683333333332</v>
      </c>
      <c r="J350" t="s">
        <v>2196</v>
      </c>
      <c r="K350">
        <v>19</v>
      </c>
      <c r="L350" s="34">
        <f t="shared" si="37"/>
        <v>3.5984848484848487E-3</v>
      </c>
      <c r="M350">
        <v>16</v>
      </c>
      <c r="N350">
        <f t="shared" si="38"/>
        <v>5.7575757575757579E-2</v>
      </c>
      <c r="O350" s="71">
        <v>0.17</v>
      </c>
      <c r="P350" s="72">
        <f t="shared" si="41"/>
        <v>0.69488358461982402</v>
      </c>
      <c r="Q350">
        <f t="shared" si="39"/>
        <v>9.7878787878787898E-3</v>
      </c>
      <c r="R350" s="7">
        <f t="shared" si="42"/>
        <v>0.21541391123214546</v>
      </c>
      <c r="S350" s="75">
        <f t="shared" si="43"/>
        <v>1.2402619131547769E-2</v>
      </c>
    </row>
    <row r="351" spans="1:19" hidden="1" x14ac:dyDescent="0.25">
      <c r="A351">
        <v>22068</v>
      </c>
      <c r="B351">
        <v>36011</v>
      </c>
      <c r="C351" t="s">
        <v>1460</v>
      </c>
      <c r="D351" t="s">
        <v>1461</v>
      </c>
      <c r="E351" t="s">
        <v>94</v>
      </c>
      <c r="F351">
        <v>100.5</v>
      </c>
      <c r="G351" s="6">
        <v>-1256.8</v>
      </c>
      <c r="H351" s="6">
        <v>1256.8</v>
      </c>
      <c r="I351" s="6">
        <f t="shared" si="40"/>
        <v>2304.1333333333332</v>
      </c>
      <c r="J351" t="s">
        <v>2200</v>
      </c>
      <c r="K351">
        <v>15</v>
      </c>
      <c r="L351" s="34">
        <f t="shared" si="37"/>
        <v>2.840909090909091E-3</v>
      </c>
      <c r="M351">
        <v>16</v>
      </c>
      <c r="N351">
        <f t="shared" si="38"/>
        <v>4.5454545454545456E-2</v>
      </c>
      <c r="O351" s="71">
        <v>0.05</v>
      </c>
      <c r="P351" s="72">
        <f t="shared" si="41"/>
        <v>0.20437752488818353</v>
      </c>
      <c r="Q351">
        <f t="shared" si="39"/>
        <v>2.2727272727272731E-3</v>
      </c>
      <c r="R351" s="7">
        <f t="shared" si="42"/>
        <v>6.3357032715336895E-2</v>
      </c>
      <c r="S351" s="75">
        <f t="shared" si="43"/>
        <v>2.8798651234244045E-3</v>
      </c>
    </row>
    <row r="352" spans="1:19" hidden="1" x14ac:dyDescent="0.25">
      <c r="A352">
        <v>63583</v>
      </c>
      <c r="B352">
        <v>37273</v>
      </c>
      <c r="C352" t="s">
        <v>1811</v>
      </c>
      <c r="D352" t="s">
        <v>1465</v>
      </c>
      <c r="E352" t="s">
        <v>94</v>
      </c>
      <c r="F352">
        <v>100.5</v>
      </c>
      <c r="G352">
        <v>-838.56</v>
      </c>
      <c r="H352">
        <v>838.56</v>
      </c>
      <c r="I352" s="6">
        <f t="shared" si="40"/>
        <v>1537.36</v>
      </c>
      <c r="J352" t="s">
        <v>2200</v>
      </c>
      <c r="K352">
        <v>259</v>
      </c>
      <c r="L352" s="34">
        <f t="shared" si="37"/>
        <v>4.90530303030303E-2</v>
      </c>
      <c r="M352">
        <v>16</v>
      </c>
      <c r="N352">
        <f t="shared" si="38"/>
        <v>0.7848484848484848</v>
      </c>
      <c r="O352" s="71">
        <v>0.12</v>
      </c>
      <c r="P352" s="72">
        <f t="shared" si="41"/>
        <v>0.49050605973164046</v>
      </c>
      <c r="Q352">
        <f t="shared" si="39"/>
        <v>9.4181818181818172E-2</v>
      </c>
      <c r="R352" s="7">
        <f t="shared" si="42"/>
        <v>0.15205687851680855</v>
      </c>
      <c r="S352" s="75">
        <f t="shared" si="43"/>
        <v>0.11934161071470731</v>
      </c>
    </row>
    <row r="353" spans="1:20" hidden="1" x14ac:dyDescent="0.25">
      <c r="A353">
        <v>52310</v>
      </c>
      <c r="B353">
        <v>38031</v>
      </c>
      <c r="C353" t="s">
        <v>1947</v>
      </c>
      <c r="D353" t="s">
        <v>1948</v>
      </c>
      <c r="E353" t="s">
        <v>94</v>
      </c>
      <c r="F353">
        <v>100.5</v>
      </c>
      <c r="G353" s="6">
        <v>-1253.1300000000001</v>
      </c>
      <c r="H353" s="6">
        <v>1253.1300000000001</v>
      </c>
      <c r="I353" s="6">
        <f t="shared" si="40"/>
        <v>2297.4050000000002</v>
      </c>
      <c r="J353" t="s">
        <v>2200</v>
      </c>
      <c r="K353">
        <v>130</v>
      </c>
      <c r="L353" s="34">
        <f t="shared" si="37"/>
        <v>2.462121212121212E-2</v>
      </c>
      <c r="M353">
        <v>16</v>
      </c>
      <c r="N353">
        <f t="shared" si="38"/>
        <v>0.39393939393939392</v>
      </c>
      <c r="O353" s="71">
        <v>0.05</v>
      </c>
      <c r="P353" s="72">
        <f t="shared" si="41"/>
        <v>0.20437752488818353</v>
      </c>
      <c r="Q353">
        <f t="shared" si="39"/>
        <v>1.9696969696969699E-2</v>
      </c>
      <c r="R353" s="7">
        <f t="shared" si="42"/>
        <v>6.3357032715336895E-2</v>
      </c>
      <c r="S353" s="75">
        <f t="shared" si="43"/>
        <v>2.495883106967817E-2</v>
      </c>
    </row>
    <row r="354" spans="1:20" hidden="1" x14ac:dyDescent="0.25">
      <c r="A354">
        <v>62831</v>
      </c>
      <c r="B354">
        <v>38138</v>
      </c>
      <c r="C354" t="s">
        <v>1620</v>
      </c>
      <c r="D354" t="s">
        <v>2022</v>
      </c>
      <c r="E354" t="s">
        <v>94</v>
      </c>
      <c r="F354">
        <v>100.5</v>
      </c>
      <c r="G354">
        <v>-597.46</v>
      </c>
      <c r="H354">
        <v>597.46</v>
      </c>
      <c r="I354" s="6">
        <f t="shared" si="40"/>
        <v>1095.3433333333332</v>
      </c>
      <c r="J354" t="s">
        <v>2200</v>
      </c>
      <c r="K354">
        <v>248</v>
      </c>
      <c r="L354" s="34">
        <f t="shared" si="37"/>
        <v>4.6969696969696967E-2</v>
      </c>
      <c r="M354">
        <v>16</v>
      </c>
      <c r="N354">
        <f t="shared" si="38"/>
        <v>0.75151515151515147</v>
      </c>
      <c r="O354" s="71">
        <v>0.16</v>
      </c>
      <c r="P354" s="72">
        <f t="shared" si="41"/>
        <v>0.65400807964218732</v>
      </c>
      <c r="Q354">
        <f t="shared" si="39"/>
        <v>0.12024242424242423</v>
      </c>
      <c r="R354" s="7">
        <f t="shared" si="42"/>
        <v>0.20274250468907806</v>
      </c>
      <c r="S354" s="75">
        <f t="shared" si="43"/>
        <v>0.1523640641299738</v>
      </c>
    </row>
    <row r="355" spans="1:20" hidden="1" x14ac:dyDescent="0.25">
      <c r="A355">
        <v>16536</v>
      </c>
      <c r="B355">
        <v>38425</v>
      </c>
      <c r="C355" t="s">
        <v>315</v>
      </c>
      <c r="D355" t="s">
        <v>329</v>
      </c>
      <c r="E355" t="s">
        <v>70</v>
      </c>
      <c r="F355">
        <v>130</v>
      </c>
      <c r="G355" s="6">
        <v>-1353.78</v>
      </c>
      <c r="H355" s="6">
        <v>1353.78</v>
      </c>
      <c r="I355" s="6">
        <f t="shared" si="40"/>
        <v>2481.9299999999998</v>
      </c>
      <c r="J355" t="s">
        <v>2197</v>
      </c>
      <c r="K355">
        <v>11</v>
      </c>
      <c r="L355" s="34">
        <f t="shared" si="37"/>
        <v>2.0833333333333333E-3</v>
      </c>
      <c r="M355">
        <v>16</v>
      </c>
      <c r="N355">
        <f t="shared" si="38"/>
        <v>3.3333333333333333E-2</v>
      </c>
      <c r="O355" s="71">
        <v>0.17</v>
      </c>
      <c r="P355" s="72">
        <f t="shared" si="41"/>
        <v>0.69488358461982402</v>
      </c>
      <c r="Q355">
        <f t="shared" si="39"/>
        <v>5.6666666666666671E-3</v>
      </c>
      <c r="R355" s="7">
        <f t="shared" si="42"/>
        <v>0.21541391123214546</v>
      </c>
      <c r="S355" s="75">
        <f t="shared" si="43"/>
        <v>7.1804637077381821E-3</v>
      </c>
    </row>
    <row r="356" spans="1:20" x14ac:dyDescent="0.25">
      <c r="A356">
        <v>9018</v>
      </c>
      <c r="B356">
        <v>39649</v>
      </c>
      <c r="C356" t="s">
        <v>335</v>
      </c>
      <c r="D356" t="s">
        <v>314</v>
      </c>
      <c r="E356" t="s">
        <v>70</v>
      </c>
      <c r="F356">
        <v>130</v>
      </c>
      <c r="G356">
        <v>-226.23</v>
      </c>
      <c r="H356">
        <v>226.23</v>
      </c>
      <c r="I356" s="6">
        <f t="shared" si="40"/>
        <v>414.75499999999994</v>
      </c>
      <c r="J356" t="s">
        <v>2197</v>
      </c>
      <c r="K356">
        <v>5</v>
      </c>
      <c r="L356" s="34">
        <f t="shared" si="37"/>
        <v>9.46969696969697E-4</v>
      </c>
      <c r="M356">
        <v>16</v>
      </c>
      <c r="N356">
        <f t="shared" si="38"/>
        <v>1.5151515151515152E-2</v>
      </c>
      <c r="O356" s="71">
        <v>1</v>
      </c>
      <c r="P356" s="72">
        <f t="shared" si="41"/>
        <v>4.0875504977636705</v>
      </c>
      <c r="Q356">
        <f t="shared" si="39"/>
        <v>1.5151515151515152E-2</v>
      </c>
      <c r="R356" s="7">
        <f t="shared" si="42"/>
        <v>1.2671406543067378</v>
      </c>
      <c r="S356" s="75">
        <f t="shared" si="43"/>
        <v>1.919910082282936E-2</v>
      </c>
    </row>
    <row r="357" spans="1:20" hidden="1" x14ac:dyDescent="0.25">
      <c r="A357">
        <v>67518</v>
      </c>
      <c r="B357">
        <v>40045</v>
      </c>
      <c r="C357" t="s">
        <v>1932</v>
      </c>
      <c r="D357" t="s">
        <v>2050</v>
      </c>
      <c r="E357" t="s">
        <v>94</v>
      </c>
      <c r="F357">
        <v>100.5</v>
      </c>
      <c r="G357">
        <v>-829.31</v>
      </c>
      <c r="H357">
        <v>829.31</v>
      </c>
      <c r="I357" s="6">
        <f t="shared" si="40"/>
        <v>1520.4016666666664</v>
      </c>
      <c r="J357" t="s">
        <v>2200</v>
      </c>
      <c r="K357">
        <v>382</v>
      </c>
      <c r="L357" s="34">
        <f t="shared" si="37"/>
        <v>7.2348484848484843E-2</v>
      </c>
      <c r="M357">
        <v>16</v>
      </c>
      <c r="N357">
        <f t="shared" si="38"/>
        <v>1.1575757575757575</v>
      </c>
      <c r="O357" s="71">
        <v>0.12</v>
      </c>
      <c r="P357" s="72">
        <f t="shared" si="41"/>
        <v>0.49050605973164046</v>
      </c>
      <c r="Q357">
        <f t="shared" si="39"/>
        <v>0.1389090909090909</v>
      </c>
      <c r="R357" s="7">
        <f t="shared" si="42"/>
        <v>0.15205687851680855</v>
      </c>
      <c r="S357" s="75">
        <f t="shared" si="43"/>
        <v>0.17601735634369958</v>
      </c>
    </row>
    <row r="358" spans="1:20" hidden="1" x14ac:dyDescent="0.25">
      <c r="A358">
        <v>30364</v>
      </c>
      <c r="B358">
        <v>40165</v>
      </c>
      <c r="C358" t="s">
        <v>1235</v>
      </c>
      <c r="D358" t="s">
        <v>1620</v>
      </c>
      <c r="E358" t="s">
        <v>94</v>
      </c>
      <c r="F358">
        <v>100.5</v>
      </c>
      <c r="G358">
        <v>-597.38</v>
      </c>
      <c r="H358">
        <v>597.38</v>
      </c>
      <c r="I358" s="6">
        <f t="shared" si="40"/>
        <v>1095.1966666666667</v>
      </c>
      <c r="J358" t="s">
        <v>2200</v>
      </c>
      <c r="K358">
        <v>25</v>
      </c>
      <c r="L358" s="34">
        <f t="shared" si="37"/>
        <v>4.734848484848485E-3</v>
      </c>
      <c r="M358">
        <v>16</v>
      </c>
      <c r="N358">
        <f t="shared" si="38"/>
        <v>7.575757575757576E-2</v>
      </c>
      <c r="O358" s="71">
        <v>0.16</v>
      </c>
      <c r="P358" s="72">
        <f t="shared" si="41"/>
        <v>0.65400807964218732</v>
      </c>
      <c r="Q358">
        <f t="shared" si="39"/>
        <v>1.2121212121212121E-2</v>
      </c>
      <c r="R358" s="7">
        <f t="shared" si="42"/>
        <v>0.20274250468907806</v>
      </c>
      <c r="S358" s="75">
        <f t="shared" si="43"/>
        <v>1.535928065826349E-2</v>
      </c>
    </row>
    <row r="359" spans="1:20" hidden="1" x14ac:dyDescent="0.25">
      <c r="A359">
        <v>53004</v>
      </c>
      <c r="B359">
        <v>40497</v>
      </c>
      <c r="C359" t="s">
        <v>1484</v>
      </c>
      <c r="D359" t="s">
        <v>1955</v>
      </c>
      <c r="E359" t="s">
        <v>94</v>
      </c>
      <c r="F359">
        <v>100.5</v>
      </c>
      <c r="G359">
        <v>-728.8</v>
      </c>
      <c r="H359">
        <v>728.8</v>
      </c>
      <c r="I359" s="6">
        <f t="shared" si="40"/>
        <v>1336.1333333333332</v>
      </c>
      <c r="J359" t="s">
        <v>2196</v>
      </c>
      <c r="K359">
        <v>137</v>
      </c>
      <c r="L359" s="34">
        <f t="shared" si="37"/>
        <v>2.5946969696969698E-2</v>
      </c>
      <c r="M359">
        <v>16</v>
      </c>
      <c r="N359">
        <f t="shared" si="38"/>
        <v>0.41515151515151516</v>
      </c>
      <c r="O359" s="71">
        <v>0.47</v>
      </c>
      <c r="P359" s="72">
        <f t="shared" si="41"/>
        <v>1.921148733948925</v>
      </c>
      <c r="Q359">
        <f t="shared" si="39"/>
        <v>0.19512121212121211</v>
      </c>
      <c r="R359" s="7">
        <f t="shared" si="42"/>
        <v>0.59555610752416677</v>
      </c>
      <c r="S359" s="75">
        <f t="shared" si="43"/>
        <v>0.24724602039639651</v>
      </c>
    </row>
    <row r="360" spans="1:20" hidden="1" x14ac:dyDescent="0.25">
      <c r="A360">
        <v>67730</v>
      </c>
      <c r="B360">
        <v>40960</v>
      </c>
      <c r="C360" t="s">
        <v>854</v>
      </c>
      <c r="D360" t="s">
        <v>1926</v>
      </c>
      <c r="E360" t="s">
        <v>94</v>
      </c>
      <c r="F360">
        <v>100.5</v>
      </c>
      <c r="G360">
        <v>-572.23</v>
      </c>
      <c r="H360">
        <v>572.23</v>
      </c>
      <c r="I360" s="6">
        <f t="shared" si="40"/>
        <v>1049.0883333333334</v>
      </c>
      <c r="J360" t="s">
        <v>2196</v>
      </c>
      <c r="K360">
        <v>391</v>
      </c>
      <c r="L360" s="34">
        <f t="shared" si="37"/>
        <v>7.4053030303030301E-2</v>
      </c>
      <c r="M360">
        <v>16</v>
      </c>
      <c r="N360">
        <f t="shared" si="38"/>
        <v>1.1848484848484848</v>
      </c>
      <c r="O360" s="71">
        <v>0.6</v>
      </c>
      <c r="P360" s="72">
        <f t="shared" si="41"/>
        <v>2.452530298658202</v>
      </c>
      <c r="Q360">
        <f t="shared" si="39"/>
        <v>0.71090909090909082</v>
      </c>
      <c r="R360" s="7">
        <f t="shared" si="42"/>
        <v>0.76028439258404268</v>
      </c>
      <c r="S360" s="75">
        <f t="shared" si="43"/>
        <v>0.90082181060715361</v>
      </c>
    </row>
    <row r="361" spans="1:20" hidden="1" x14ac:dyDescent="0.25">
      <c r="A361">
        <v>69783</v>
      </c>
      <c r="B361">
        <v>42021</v>
      </c>
      <c r="C361" t="s">
        <v>1181</v>
      </c>
      <c r="D361" t="s">
        <v>2062</v>
      </c>
      <c r="E361" t="s">
        <v>94</v>
      </c>
      <c r="F361">
        <v>100.5</v>
      </c>
      <c r="G361">
        <v>826.17</v>
      </c>
      <c r="H361">
        <v>826.17</v>
      </c>
      <c r="I361" s="6">
        <f t="shared" si="40"/>
        <v>1514.6449999999998</v>
      </c>
      <c r="J361" t="s">
        <v>2196</v>
      </c>
      <c r="K361">
        <v>551</v>
      </c>
      <c r="L361" s="34">
        <f t="shared" si="37"/>
        <v>0.1043560606060606</v>
      </c>
      <c r="M361">
        <v>16</v>
      </c>
      <c r="N361">
        <f t="shared" si="38"/>
        <v>1.6696969696969697</v>
      </c>
      <c r="O361" s="71">
        <v>0.17</v>
      </c>
      <c r="P361" s="72">
        <f t="shared" si="41"/>
        <v>0.69488358461982402</v>
      </c>
      <c r="Q361">
        <f t="shared" si="39"/>
        <v>0.28384848484848485</v>
      </c>
      <c r="R361" s="7">
        <f t="shared" si="42"/>
        <v>0.21541391123214546</v>
      </c>
      <c r="S361" s="75">
        <f t="shared" si="43"/>
        <v>0.35967595481488529</v>
      </c>
    </row>
    <row r="362" spans="1:20" hidden="1" x14ac:dyDescent="0.25">
      <c r="A362">
        <v>23888</v>
      </c>
      <c r="B362">
        <v>42890</v>
      </c>
      <c r="C362" t="s">
        <v>1498</v>
      </c>
      <c r="D362" t="s">
        <v>1499</v>
      </c>
      <c r="E362" t="s">
        <v>94</v>
      </c>
      <c r="F362">
        <v>100.5</v>
      </c>
      <c r="G362">
        <v>-840.56</v>
      </c>
      <c r="H362">
        <v>840.56</v>
      </c>
      <c r="I362" s="6">
        <f t="shared" si="40"/>
        <v>1541.0266666666664</v>
      </c>
      <c r="J362" t="s">
        <v>2200</v>
      </c>
      <c r="K362">
        <v>16</v>
      </c>
      <c r="L362" s="34">
        <f t="shared" si="37"/>
        <v>3.0303030303030303E-3</v>
      </c>
      <c r="M362">
        <v>16</v>
      </c>
      <c r="N362">
        <f t="shared" si="38"/>
        <v>4.8484848484848485E-2</v>
      </c>
      <c r="O362" s="71">
        <v>0.12</v>
      </c>
      <c r="P362" s="72">
        <f t="shared" si="41"/>
        <v>0.49050605973164046</v>
      </c>
      <c r="Q362">
        <f t="shared" si="39"/>
        <v>5.8181818181818178E-3</v>
      </c>
      <c r="R362" s="7">
        <f t="shared" si="42"/>
        <v>0.15205687851680855</v>
      </c>
      <c r="S362" s="75">
        <f t="shared" si="43"/>
        <v>7.372454715966475E-3</v>
      </c>
    </row>
    <row r="363" spans="1:20" hidden="1" x14ac:dyDescent="0.25">
      <c r="A363">
        <v>67605</v>
      </c>
      <c r="B363">
        <v>43526</v>
      </c>
      <c r="C363" t="s">
        <v>2043</v>
      </c>
      <c r="D363" t="s">
        <v>1545</v>
      </c>
      <c r="E363" t="s">
        <v>94</v>
      </c>
      <c r="F363">
        <v>100.5</v>
      </c>
      <c r="G363">
        <v>-597.05999999999995</v>
      </c>
      <c r="H363">
        <v>597.05999999999995</v>
      </c>
      <c r="I363" s="6">
        <f t="shared" si="40"/>
        <v>1094.6099999999999</v>
      </c>
      <c r="J363" t="s">
        <v>2200</v>
      </c>
      <c r="K363">
        <v>385</v>
      </c>
      <c r="L363" s="34">
        <f t="shared" ref="L363:L426" si="44">K363/5280</f>
        <v>7.2916666666666671E-2</v>
      </c>
      <c r="M363">
        <v>16</v>
      </c>
      <c r="N363">
        <f t="shared" ref="N363:N426" si="45">L363*M363</f>
        <v>1.1666666666666667</v>
      </c>
      <c r="O363" s="71">
        <v>0.16</v>
      </c>
      <c r="P363" s="72">
        <f t="shared" si="41"/>
        <v>0.65400807964218732</v>
      </c>
      <c r="Q363">
        <f t="shared" si="39"/>
        <v>0.18666666666666668</v>
      </c>
      <c r="R363" s="7">
        <f t="shared" si="42"/>
        <v>0.20274250468907806</v>
      </c>
      <c r="S363" s="75">
        <f t="shared" si="43"/>
        <v>0.23653292213725777</v>
      </c>
    </row>
    <row r="364" spans="1:20" hidden="1" x14ac:dyDescent="0.25">
      <c r="A364">
        <v>70802</v>
      </c>
      <c r="B364">
        <v>43543</v>
      </c>
      <c r="C364" t="s">
        <v>1731</v>
      </c>
      <c r="D364" t="s">
        <v>1945</v>
      </c>
      <c r="E364" t="s">
        <v>94</v>
      </c>
      <c r="F364">
        <v>100.5</v>
      </c>
      <c r="G364">
        <v>-276.49</v>
      </c>
      <c r="H364">
        <v>276.49</v>
      </c>
      <c r="I364" s="6">
        <f t="shared" si="40"/>
        <v>506.89833333333331</v>
      </c>
      <c r="J364" t="s">
        <v>2196</v>
      </c>
      <c r="K364">
        <v>874</v>
      </c>
      <c r="L364" s="34">
        <f t="shared" si="44"/>
        <v>0.16553030303030303</v>
      </c>
      <c r="M364">
        <v>16</v>
      </c>
      <c r="N364">
        <f t="shared" si="45"/>
        <v>2.6484848484848484</v>
      </c>
      <c r="O364" s="71">
        <v>0.59</v>
      </c>
      <c r="P364" s="72">
        <f t="shared" si="41"/>
        <v>2.4116547936805657</v>
      </c>
      <c r="Q364">
        <f t="shared" si="39"/>
        <v>1.5626060606060606</v>
      </c>
      <c r="R364" s="7">
        <f t="shared" si="42"/>
        <v>0.74761298604097537</v>
      </c>
      <c r="S364" s="75">
        <f t="shared" si="43"/>
        <v>1.9800416660600377</v>
      </c>
    </row>
    <row r="365" spans="1:20" hidden="1" x14ac:dyDescent="0.25">
      <c r="A365">
        <v>50304</v>
      </c>
      <c r="B365">
        <v>44549</v>
      </c>
      <c r="C365" t="s">
        <v>1860</v>
      </c>
      <c r="D365" t="s">
        <v>1710</v>
      </c>
      <c r="E365" t="s">
        <v>94</v>
      </c>
      <c r="F365">
        <v>100.5</v>
      </c>
      <c r="G365">
        <v>834.18</v>
      </c>
      <c r="H365">
        <v>834.18</v>
      </c>
      <c r="I365" s="6">
        <f t="shared" si="40"/>
        <v>1529.33</v>
      </c>
      <c r="J365" t="s">
        <v>2196</v>
      </c>
      <c r="K365">
        <v>115</v>
      </c>
      <c r="L365" s="34">
        <f t="shared" si="44"/>
        <v>2.1780303030303032E-2</v>
      </c>
      <c r="M365">
        <v>16</v>
      </c>
      <c r="N365">
        <f t="shared" si="45"/>
        <v>0.34848484848484851</v>
      </c>
      <c r="O365" s="71">
        <v>0.17</v>
      </c>
      <c r="P365" s="72">
        <f t="shared" si="41"/>
        <v>0.69488358461982402</v>
      </c>
      <c r="Q365">
        <f t="shared" si="39"/>
        <v>5.9242424242424249E-2</v>
      </c>
      <c r="R365" s="7">
        <f t="shared" si="42"/>
        <v>0.21541391123214546</v>
      </c>
      <c r="S365" s="75">
        <f t="shared" si="43"/>
        <v>7.506848421726281E-2</v>
      </c>
    </row>
    <row r="366" spans="1:20" hidden="1" x14ac:dyDescent="0.25">
      <c r="A366">
        <v>60187</v>
      </c>
      <c r="B366">
        <v>345895</v>
      </c>
      <c r="C366" t="s">
        <v>980</v>
      </c>
      <c r="D366" t="s">
        <v>1455</v>
      </c>
      <c r="E366" t="s">
        <v>70</v>
      </c>
      <c r="F366">
        <v>100.5</v>
      </c>
      <c r="G366">
        <v>-848.59</v>
      </c>
      <c r="H366">
        <v>848.59</v>
      </c>
      <c r="I366" s="6">
        <f t="shared" si="40"/>
        <v>1555.7483333333332</v>
      </c>
      <c r="J366" t="s">
        <v>2200</v>
      </c>
      <c r="K366">
        <v>216</v>
      </c>
      <c r="L366" s="34">
        <f t="shared" si="44"/>
        <v>4.0909090909090909E-2</v>
      </c>
      <c r="M366">
        <v>16</v>
      </c>
      <c r="N366">
        <f t="shared" si="45"/>
        <v>0.65454545454545454</v>
      </c>
      <c r="O366" s="71">
        <v>0.11</v>
      </c>
      <c r="P366" s="72">
        <f t="shared" si="41"/>
        <v>0.44963055475400376</v>
      </c>
      <c r="Q366">
        <f t="shared" si="39"/>
        <v>7.1999999999999995E-2</v>
      </c>
      <c r="R366" s="7">
        <f t="shared" si="42"/>
        <v>0.13938547197374115</v>
      </c>
      <c r="S366" s="75">
        <f t="shared" si="43"/>
        <v>9.123412711008512E-2</v>
      </c>
    </row>
    <row r="367" spans="1:20" hidden="1" x14ac:dyDescent="0.25">
      <c r="A367">
        <v>71559</v>
      </c>
      <c r="B367" t="s">
        <v>2078</v>
      </c>
      <c r="C367" t="s">
        <v>2076</v>
      </c>
      <c r="D367" t="s">
        <v>2073</v>
      </c>
      <c r="E367" t="s">
        <v>791</v>
      </c>
      <c r="F367">
        <v>130</v>
      </c>
      <c r="G367" s="6">
        <v>6832.6</v>
      </c>
      <c r="H367" s="6">
        <v>6832.6</v>
      </c>
      <c r="I367" s="6">
        <f t="shared" si="40"/>
        <v>12526.433333333334</v>
      </c>
      <c r="J367" t="s">
        <v>2126</v>
      </c>
      <c r="K367">
        <v>5</v>
      </c>
      <c r="L367" s="34">
        <f t="shared" si="44"/>
        <v>9.46969696969697E-4</v>
      </c>
      <c r="M367">
        <v>16</v>
      </c>
      <c r="N367">
        <f t="shared" si="45"/>
        <v>1.5151515151515152E-2</v>
      </c>
      <c r="O367" s="71">
        <v>0.22</v>
      </c>
      <c r="P367" s="72">
        <f t="shared" si="41"/>
        <v>0.89926110950800753</v>
      </c>
      <c r="Q367">
        <f t="shared" si="39"/>
        <v>3.3333333333333335E-3</v>
      </c>
      <c r="R367" s="7">
        <f t="shared" si="42"/>
        <v>0.27877094394748231</v>
      </c>
      <c r="S367" s="75">
        <f t="shared" si="43"/>
        <v>4.2238021810224596E-3</v>
      </c>
    </row>
    <row r="368" spans="1:20" hidden="1" x14ac:dyDescent="0.25">
      <c r="A368">
        <v>45031</v>
      </c>
      <c r="B368">
        <v>2075</v>
      </c>
      <c r="C368" t="s">
        <v>1382</v>
      </c>
      <c r="D368" t="s">
        <v>1744</v>
      </c>
      <c r="E368" t="s">
        <v>94</v>
      </c>
      <c r="F368">
        <v>65.8</v>
      </c>
      <c r="G368">
        <v>-468.25</v>
      </c>
      <c r="H368">
        <v>468.25</v>
      </c>
      <c r="I368" s="6">
        <f t="shared" si="40"/>
        <v>858.45833333333326</v>
      </c>
      <c r="J368" t="s">
        <v>2200</v>
      </c>
      <c r="K368">
        <v>71</v>
      </c>
      <c r="L368" s="34">
        <f t="shared" si="44"/>
        <v>1.3446969696969697E-2</v>
      </c>
      <c r="M368">
        <v>12</v>
      </c>
      <c r="N368">
        <f t="shared" si="45"/>
        <v>0.16136363636363638</v>
      </c>
      <c r="O368" s="71">
        <v>0.11</v>
      </c>
      <c r="P368" s="72">
        <f t="shared" si="41"/>
        <v>0.44963055475400376</v>
      </c>
      <c r="Q368">
        <f t="shared" si="39"/>
        <v>1.7750000000000002E-2</v>
      </c>
      <c r="R368" s="7">
        <f t="shared" si="42"/>
        <v>0.13938547197374115</v>
      </c>
      <c r="S368" s="75">
        <f t="shared" si="43"/>
        <v>2.2491746613944597E-2</v>
      </c>
      <c r="T368" s="75">
        <f>SUM(S368:S485)</f>
        <v>14.238561303584616</v>
      </c>
    </row>
    <row r="369" spans="1:19" hidden="1" x14ac:dyDescent="0.25">
      <c r="A369">
        <v>12117</v>
      </c>
      <c r="B369">
        <v>2397</v>
      </c>
      <c r="C369" t="s">
        <v>869</v>
      </c>
      <c r="D369" t="s">
        <v>1167</v>
      </c>
      <c r="E369" t="s">
        <v>94</v>
      </c>
      <c r="F369">
        <v>65.8</v>
      </c>
      <c r="G369">
        <v>-298.06</v>
      </c>
      <c r="H369">
        <v>298.06</v>
      </c>
      <c r="I369" s="6">
        <f t="shared" si="40"/>
        <v>546.44333333333327</v>
      </c>
      <c r="J369" t="s">
        <v>2200</v>
      </c>
      <c r="K369">
        <v>7</v>
      </c>
      <c r="L369" s="34">
        <f t="shared" si="44"/>
        <v>1.3257575757575758E-3</v>
      </c>
      <c r="M369">
        <v>12</v>
      </c>
      <c r="N369">
        <f t="shared" si="45"/>
        <v>1.5909090909090911E-2</v>
      </c>
      <c r="O369" s="71">
        <v>0.6</v>
      </c>
      <c r="P369" s="72">
        <f t="shared" si="41"/>
        <v>2.452530298658202</v>
      </c>
      <c r="Q369">
        <f t="shared" si="39"/>
        <v>9.5454545454545462E-3</v>
      </c>
      <c r="R369" s="7">
        <f t="shared" si="42"/>
        <v>0.76028439258404268</v>
      </c>
      <c r="S369" s="75">
        <f t="shared" si="43"/>
        <v>1.2095433518382499E-2</v>
      </c>
    </row>
    <row r="370" spans="1:19" hidden="1" x14ac:dyDescent="0.25">
      <c r="A370">
        <v>59012</v>
      </c>
      <c r="B370">
        <v>2711</v>
      </c>
      <c r="C370" t="s">
        <v>1782</v>
      </c>
      <c r="D370" t="s">
        <v>1477</v>
      </c>
      <c r="E370" t="s">
        <v>94</v>
      </c>
      <c r="F370">
        <v>65.8</v>
      </c>
      <c r="G370">
        <v>-124.53</v>
      </c>
      <c r="H370">
        <v>124.53</v>
      </c>
      <c r="I370" s="6">
        <f t="shared" si="40"/>
        <v>228.30500000000001</v>
      </c>
      <c r="J370" t="s">
        <v>2201</v>
      </c>
      <c r="K370">
        <v>202</v>
      </c>
      <c r="L370" s="34">
        <f t="shared" si="44"/>
        <v>3.8257575757575754E-2</v>
      </c>
      <c r="M370">
        <v>12</v>
      </c>
      <c r="N370">
        <f t="shared" si="45"/>
        <v>0.45909090909090905</v>
      </c>
      <c r="O370" s="71">
        <v>0.46</v>
      </c>
      <c r="P370" s="72">
        <f t="shared" si="41"/>
        <v>1.8802732289712885</v>
      </c>
      <c r="Q370">
        <f t="shared" si="39"/>
        <v>0.21118181818181817</v>
      </c>
      <c r="R370" s="7">
        <f t="shared" si="42"/>
        <v>0.58288470098109946</v>
      </c>
      <c r="S370" s="75">
        <f t="shared" si="43"/>
        <v>0.26759706726859561</v>
      </c>
    </row>
    <row r="371" spans="1:19" hidden="1" x14ac:dyDescent="0.25">
      <c r="A371">
        <v>68987</v>
      </c>
      <c r="B371">
        <v>3206</v>
      </c>
      <c r="C371" t="s">
        <v>1596</v>
      </c>
      <c r="D371" t="s">
        <v>2033</v>
      </c>
      <c r="E371" t="s">
        <v>94</v>
      </c>
      <c r="F371">
        <v>65.8</v>
      </c>
      <c r="G371">
        <v>339.73</v>
      </c>
      <c r="H371">
        <v>339.73</v>
      </c>
      <c r="I371" s="6">
        <f t="shared" si="40"/>
        <v>622.83833333333337</v>
      </c>
      <c r="J371" t="s">
        <v>2196</v>
      </c>
      <c r="K371">
        <v>463</v>
      </c>
      <c r="L371" s="34">
        <f t="shared" si="44"/>
        <v>8.7689393939393942E-2</v>
      </c>
      <c r="M371">
        <v>12</v>
      </c>
      <c r="N371">
        <f t="shared" si="45"/>
        <v>1.0522727272727272</v>
      </c>
      <c r="O371" s="71">
        <v>0.26</v>
      </c>
      <c r="P371" s="72">
        <f t="shared" si="41"/>
        <v>1.0627631294185544</v>
      </c>
      <c r="Q371">
        <f t="shared" si="39"/>
        <v>0.27359090909090911</v>
      </c>
      <c r="R371" s="7">
        <f t="shared" si="42"/>
        <v>0.32945657011975188</v>
      </c>
      <c r="S371" s="75">
        <f t="shared" si="43"/>
        <v>0.34667816355782982</v>
      </c>
    </row>
    <row r="372" spans="1:19" hidden="1" x14ac:dyDescent="0.25">
      <c r="A372">
        <v>25996</v>
      </c>
      <c r="B372">
        <v>3394</v>
      </c>
      <c r="C372" t="s">
        <v>1401</v>
      </c>
      <c r="D372" t="s">
        <v>1533</v>
      </c>
      <c r="E372" t="s">
        <v>94</v>
      </c>
      <c r="F372">
        <v>65.8</v>
      </c>
      <c r="G372">
        <v>-446.69</v>
      </c>
      <c r="H372">
        <v>446.69</v>
      </c>
      <c r="I372" s="6">
        <f t="shared" si="40"/>
        <v>818.93166666666662</v>
      </c>
      <c r="J372" t="s">
        <v>2200</v>
      </c>
      <c r="K372">
        <v>19</v>
      </c>
      <c r="L372" s="34">
        <f t="shared" si="44"/>
        <v>3.5984848484848487E-3</v>
      </c>
      <c r="M372">
        <v>12</v>
      </c>
      <c r="N372">
        <f t="shared" si="45"/>
        <v>4.3181818181818182E-2</v>
      </c>
      <c r="O372" s="71">
        <v>0.11</v>
      </c>
      <c r="P372" s="72">
        <f t="shared" si="41"/>
        <v>0.44963055475400376</v>
      </c>
      <c r="Q372">
        <f t="shared" si="39"/>
        <v>4.7499999999999999E-3</v>
      </c>
      <c r="R372" s="7">
        <f t="shared" si="42"/>
        <v>0.13938547197374115</v>
      </c>
      <c r="S372" s="75">
        <f t="shared" si="43"/>
        <v>6.0189181079570043E-3</v>
      </c>
    </row>
    <row r="373" spans="1:19" hidden="1" x14ac:dyDescent="0.25">
      <c r="A373">
        <v>45086</v>
      </c>
      <c r="B373">
        <v>3423</v>
      </c>
      <c r="C373" t="s">
        <v>1863</v>
      </c>
      <c r="D373" t="s">
        <v>1650</v>
      </c>
      <c r="E373" t="s">
        <v>94</v>
      </c>
      <c r="F373">
        <v>65.8</v>
      </c>
      <c r="G373">
        <v>-318.2</v>
      </c>
      <c r="H373">
        <v>318.2</v>
      </c>
      <c r="I373" s="6">
        <f t="shared" si="40"/>
        <v>583.36666666666667</v>
      </c>
      <c r="J373" t="s">
        <v>2196</v>
      </c>
      <c r="K373">
        <v>72</v>
      </c>
      <c r="L373" s="34">
        <f t="shared" si="44"/>
        <v>1.3636363636363636E-2</v>
      </c>
      <c r="M373">
        <v>12</v>
      </c>
      <c r="N373">
        <f t="shared" si="45"/>
        <v>0.16363636363636364</v>
      </c>
      <c r="O373" s="71">
        <v>0.31</v>
      </c>
      <c r="P373" s="72">
        <f t="shared" si="41"/>
        <v>1.2671406543067378</v>
      </c>
      <c r="Q373">
        <f t="shared" si="39"/>
        <v>5.0727272727272725E-2</v>
      </c>
      <c r="R373" s="7">
        <f t="shared" si="42"/>
        <v>0.3928136028350887</v>
      </c>
      <c r="S373" s="75">
        <f t="shared" si="43"/>
        <v>6.4278589554832691E-2</v>
      </c>
    </row>
    <row r="374" spans="1:19" hidden="1" x14ac:dyDescent="0.25">
      <c r="A374">
        <v>63272</v>
      </c>
      <c r="B374">
        <v>3562</v>
      </c>
      <c r="C374" t="s">
        <v>1714</v>
      </c>
      <c r="D374" t="s">
        <v>1486</v>
      </c>
      <c r="E374" t="s">
        <v>94</v>
      </c>
      <c r="F374">
        <v>65.8</v>
      </c>
      <c r="G374">
        <v>-430.38</v>
      </c>
      <c r="H374">
        <v>430.38</v>
      </c>
      <c r="I374" s="6">
        <f t="shared" si="40"/>
        <v>789.03</v>
      </c>
      <c r="J374" t="s">
        <v>2201</v>
      </c>
      <c r="K374">
        <v>253</v>
      </c>
      <c r="L374" s="34">
        <f t="shared" si="44"/>
        <v>4.791666666666667E-2</v>
      </c>
      <c r="M374">
        <v>12</v>
      </c>
      <c r="N374">
        <f t="shared" si="45"/>
        <v>0.57500000000000007</v>
      </c>
      <c r="O374" s="71">
        <v>0.49</v>
      </c>
      <c r="P374" s="72">
        <f t="shared" si="41"/>
        <v>2.0028997439041984</v>
      </c>
      <c r="Q374">
        <f t="shared" si="39"/>
        <v>0.28175</v>
      </c>
      <c r="R374" s="7">
        <f t="shared" si="42"/>
        <v>0.6208989206103015</v>
      </c>
      <c r="S374" s="75">
        <f t="shared" si="43"/>
        <v>0.35701687935092341</v>
      </c>
    </row>
    <row r="375" spans="1:19" hidden="1" x14ac:dyDescent="0.25">
      <c r="A375">
        <v>64567</v>
      </c>
      <c r="B375">
        <v>4082</v>
      </c>
      <c r="C375" t="s">
        <v>1785</v>
      </c>
      <c r="D375" t="s">
        <v>2021</v>
      </c>
      <c r="E375" t="s">
        <v>94</v>
      </c>
      <c r="F375">
        <v>65.8</v>
      </c>
      <c r="G375">
        <v>-308.55</v>
      </c>
      <c r="H375">
        <v>308.55</v>
      </c>
      <c r="I375" s="6">
        <f t="shared" si="40"/>
        <v>565.67499999999995</v>
      </c>
      <c r="J375" t="s">
        <v>2200</v>
      </c>
      <c r="K375">
        <v>280</v>
      </c>
      <c r="L375" s="34">
        <f t="shared" si="44"/>
        <v>5.3030303030303032E-2</v>
      </c>
      <c r="M375">
        <v>12</v>
      </c>
      <c r="N375">
        <f t="shared" si="45"/>
        <v>0.63636363636363635</v>
      </c>
      <c r="O375" s="71">
        <v>0.46</v>
      </c>
      <c r="P375" s="72">
        <f t="shared" si="41"/>
        <v>1.8802732289712885</v>
      </c>
      <c r="Q375">
        <f t="shared" si="39"/>
        <v>0.29272727272727272</v>
      </c>
      <c r="R375" s="7">
        <f t="shared" si="42"/>
        <v>0.58288470098109946</v>
      </c>
      <c r="S375" s="75">
        <f t="shared" si="43"/>
        <v>0.37092662789706327</v>
      </c>
    </row>
    <row r="376" spans="1:19" hidden="1" x14ac:dyDescent="0.25">
      <c r="A376">
        <v>64480</v>
      </c>
      <c r="B376">
        <v>4920</v>
      </c>
      <c r="C376" t="s">
        <v>1411</v>
      </c>
      <c r="D376" t="s">
        <v>1589</v>
      </c>
      <c r="E376" t="s">
        <v>94</v>
      </c>
      <c r="F376">
        <v>65.8</v>
      </c>
      <c r="G376">
        <v>-453.83</v>
      </c>
      <c r="H376">
        <v>453.83</v>
      </c>
      <c r="I376" s="6">
        <f t="shared" si="40"/>
        <v>832.02166666666665</v>
      </c>
      <c r="J376" t="s">
        <v>2200</v>
      </c>
      <c r="K376">
        <v>279</v>
      </c>
      <c r="L376" s="34">
        <f t="shared" si="44"/>
        <v>5.2840909090909091E-2</v>
      </c>
      <c r="M376">
        <v>12</v>
      </c>
      <c r="N376">
        <f t="shared" si="45"/>
        <v>0.63409090909090904</v>
      </c>
      <c r="O376" s="71">
        <v>0.14000000000000001</v>
      </c>
      <c r="P376" s="72">
        <f t="shared" si="41"/>
        <v>0.57225706968691392</v>
      </c>
      <c r="Q376">
        <f t="shared" si="39"/>
        <v>8.8772727272727267E-2</v>
      </c>
      <c r="R376" s="7">
        <f t="shared" si="42"/>
        <v>0.1773996916029433</v>
      </c>
      <c r="S376" s="75">
        <f t="shared" si="43"/>
        <v>0.11248753172095723</v>
      </c>
    </row>
    <row r="377" spans="1:19" hidden="1" x14ac:dyDescent="0.25">
      <c r="A377">
        <v>69578</v>
      </c>
      <c r="B377">
        <v>5021</v>
      </c>
      <c r="C377" t="s">
        <v>1234</v>
      </c>
      <c r="D377" t="s">
        <v>1722</v>
      </c>
      <c r="E377" t="s">
        <v>94</v>
      </c>
      <c r="F377">
        <v>65.8</v>
      </c>
      <c r="G377">
        <v>-119.74</v>
      </c>
      <c r="H377">
        <v>119.74</v>
      </c>
      <c r="I377" s="6">
        <f t="shared" si="40"/>
        <v>219.52333333333331</v>
      </c>
      <c r="J377" t="s">
        <v>2200</v>
      </c>
      <c r="K377">
        <v>516</v>
      </c>
      <c r="L377" s="34">
        <f t="shared" si="44"/>
        <v>9.7727272727272732E-2</v>
      </c>
      <c r="M377">
        <v>12</v>
      </c>
      <c r="N377">
        <f t="shared" si="45"/>
        <v>1.1727272727272728</v>
      </c>
      <c r="O377" s="71">
        <v>0.48</v>
      </c>
      <c r="P377" s="72">
        <f t="shared" si="41"/>
        <v>1.9620242389265619</v>
      </c>
      <c r="Q377">
        <f t="shared" si="39"/>
        <v>0.56290909090909091</v>
      </c>
      <c r="R377" s="7">
        <f t="shared" si="42"/>
        <v>0.60822751406723419</v>
      </c>
      <c r="S377" s="75">
        <f t="shared" si="43"/>
        <v>0.71328499376975651</v>
      </c>
    </row>
    <row r="378" spans="1:19" hidden="1" x14ac:dyDescent="0.25">
      <c r="A378">
        <v>61330</v>
      </c>
      <c r="B378">
        <v>5170</v>
      </c>
      <c r="C378" t="s">
        <v>1377</v>
      </c>
      <c r="D378" t="s">
        <v>1468</v>
      </c>
      <c r="E378" t="s">
        <v>94</v>
      </c>
      <c r="F378">
        <v>65.8</v>
      </c>
      <c r="G378">
        <v>-296.14999999999998</v>
      </c>
      <c r="H378">
        <v>296.14999999999998</v>
      </c>
      <c r="I378" s="6">
        <f t="shared" si="40"/>
        <v>542.94166666666661</v>
      </c>
      <c r="J378" t="s">
        <v>2200</v>
      </c>
      <c r="K378">
        <v>230</v>
      </c>
      <c r="L378" s="34">
        <f t="shared" si="44"/>
        <v>4.3560606060606064E-2</v>
      </c>
      <c r="M378">
        <v>12</v>
      </c>
      <c r="N378">
        <f t="shared" si="45"/>
        <v>0.52272727272727271</v>
      </c>
      <c r="O378" s="71">
        <v>0.48</v>
      </c>
      <c r="P378" s="72">
        <f t="shared" si="41"/>
        <v>1.9620242389265619</v>
      </c>
      <c r="Q378">
        <f t="shared" si="39"/>
        <v>0.25090909090909091</v>
      </c>
      <c r="R378" s="7">
        <f t="shared" si="42"/>
        <v>0.60822751406723419</v>
      </c>
      <c r="S378" s="75">
        <f t="shared" si="43"/>
        <v>0.3179371096260542</v>
      </c>
    </row>
    <row r="379" spans="1:19" hidden="1" x14ac:dyDescent="0.25">
      <c r="A379">
        <v>57508</v>
      </c>
      <c r="B379">
        <v>5928</v>
      </c>
      <c r="C379" t="s">
        <v>1950</v>
      </c>
      <c r="D379" t="s">
        <v>1782</v>
      </c>
      <c r="E379" t="s">
        <v>94</v>
      </c>
      <c r="F379">
        <v>65.8</v>
      </c>
      <c r="G379">
        <v>-110.42</v>
      </c>
      <c r="H379">
        <v>110.42</v>
      </c>
      <c r="I379" s="6">
        <f t="shared" si="40"/>
        <v>202.43666666666667</v>
      </c>
      <c r="J379" t="s">
        <v>2201</v>
      </c>
      <c r="K379">
        <v>188</v>
      </c>
      <c r="L379" s="34">
        <f t="shared" si="44"/>
        <v>3.5606060606060606E-2</v>
      </c>
      <c r="M379">
        <v>12</v>
      </c>
      <c r="N379">
        <f t="shared" si="45"/>
        <v>0.42727272727272725</v>
      </c>
      <c r="O379" s="71">
        <v>0.52</v>
      </c>
      <c r="P379" s="72">
        <f t="shared" si="41"/>
        <v>2.1255262588371089</v>
      </c>
      <c r="Q379">
        <f t="shared" si="39"/>
        <v>0.22218181818181817</v>
      </c>
      <c r="R379" s="7">
        <f t="shared" si="42"/>
        <v>0.65891314023950376</v>
      </c>
      <c r="S379" s="75">
        <f t="shared" si="43"/>
        <v>0.28153561446596975</v>
      </c>
    </row>
    <row r="380" spans="1:19" hidden="1" x14ac:dyDescent="0.25">
      <c r="A380">
        <v>5289</v>
      </c>
      <c r="B380">
        <v>6120</v>
      </c>
      <c r="C380" t="s">
        <v>292</v>
      </c>
      <c r="D380" t="s">
        <v>956</v>
      </c>
      <c r="F380">
        <v>65.8</v>
      </c>
      <c r="G380">
        <v>-200.85</v>
      </c>
      <c r="H380">
        <v>200.85</v>
      </c>
      <c r="I380" s="6">
        <f t="shared" si="40"/>
        <v>368.22499999999997</v>
      </c>
      <c r="J380" t="s">
        <v>2196</v>
      </c>
      <c r="K380">
        <v>3</v>
      </c>
      <c r="L380" s="34">
        <f t="shared" si="44"/>
        <v>5.6818181818181815E-4</v>
      </c>
      <c r="M380">
        <v>12</v>
      </c>
      <c r="N380">
        <f t="shared" si="45"/>
        <v>6.8181818181818179E-3</v>
      </c>
      <c r="O380" s="76">
        <v>0.57214782088600613</v>
      </c>
      <c r="P380" s="72">
        <f t="shared" si="41"/>
        <v>2.3386831100569938</v>
      </c>
      <c r="Q380">
        <f t="shared" si="39"/>
        <v>3.9010078696773143E-3</v>
      </c>
      <c r="R380" s="7">
        <f t="shared" si="42"/>
        <v>0.72499176411766808</v>
      </c>
      <c r="S380" s="75">
        <f t="shared" si="43"/>
        <v>4.9431256644386461E-3</v>
      </c>
    </row>
    <row r="381" spans="1:19" hidden="1" x14ac:dyDescent="0.25">
      <c r="A381">
        <v>68978</v>
      </c>
      <c r="B381">
        <v>6121</v>
      </c>
      <c r="C381" t="s">
        <v>2037</v>
      </c>
      <c r="D381" t="s">
        <v>824</v>
      </c>
      <c r="E381" t="s">
        <v>94</v>
      </c>
      <c r="F381">
        <v>65.8</v>
      </c>
      <c r="G381">
        <v>128.68</v>
      </c>
      <c r="H381">
        <v>128.68</v>
      </c>
      <c r="I381" s="6">
        <f t="shared" si="40"/>
        <v>235.91333333333333</v>
      </c>
      <c r="J381" t="s">
        <v>2196</v>
      </c>
      <c r="K381">
        <v>462</v>
      </c>
      <c r="L381" s="34">
        <f t="shared" si="44"/>
        <v>8.7499999999999994E-2</v>
      </c>
      <c r="M381">
        <v>12</v>
      </c>
      <c r="N381">
        <f t="shared" si="45"/>
        <v>1.0499999999999998</v>
      </c>
      <c r="O381" s="71">
        <v>0.55000000000000004</v>
      </c>
      <c r="P381" s="72">
        <f t="shared" si="41"/>
        <v>2.2481527737700189</v>
      </c>
      <c r="Q381">
        <f t="shared" si="39"/>
        <v>0.5774999999999999</v>
      </c>
      <c r="R381" s="7">
        <f t="shared" si="42"/>
        <v>0.6969273598687058</v>
      </c>
      <c r="S381" s="75">
        <f t="shared" si="43"/>
        <v>0.73177372786214101</v>
      </c>
    </row>
    <row r="382" spans="1:19" hidden="1" x14ac:dyDescent="0.25">
      <c r="A382">
        <v>59222</v>
      </c>
      <c r="B382">
        <v>6386</v>
      </c>
      <c r="C382" t="s">
        <v>1079</v>
      </c>
      <c r="D382" t="s">
        <v>1471</v>
      </c>
      <c r="E382" t="s">
        <v>94</v>
      </c>
      <c r="F382">
        <v>65.8</v>
      </c>
      <c r="G382">
        <v>-153.25</v>
      </c>
      <c r="H382">
        <v>153.25</v>
      </c>
      <c r="I382" s="6">
        <f t="shared" si="40"/>
        <v>280.95833333333331</v>
      </c>
      <c r="J382" t="s">
        <v>2200</v>
      </c>
      <c r="K382">
        <v>205</v>
      </c>
      <c r="L382" s="34">
        <f t="shared" si="44"/>
        <v>3.8825757575757576E-2</v>
      </c>
      <c r="M382">
        <v>12</v>
      </c>
      <c r="N382">
        <f t="shared" si="45"/>
        <v>0.46590909090909094</v>
      </c>
      <c r="O382" s="71">
        <v>0.45</v>
      </c>
      <c r="P382" s="72">
        <f t="shared" si="41"/>
        <v>1.8393977239936519</v>
      </c>
      <c r="Q382">
        <f t="shared" si="39"/>
        <v>0.20965909090909093</v>
      </c>
      <c r="R382" s="7">
        <f t="shared" si="42"/>
        <v>0.57021329443803204</v>
      </c>
      <c r="S382" s="75">
        <f t="shared" si="43"/>
        <v>0.26566755763590133</v>
      </c>
    </row>
    <row r="383" spans="1:19" hidden="1" x14ac:dyDescent="0.25">
      <c r="A383">
        <v>65451</v>
      </c>
      <c r="B383">
        <v>6437</v>
      </c>
      <c r="C383" t="s">
        <v>1523</v>
      </c>
      <c r="D383" t="s">
        <v>1522</v>
      </c>
      <c r="E383" t="s">
        <v>94</v>
      </c>
      <c r="F383">
        <v>65.8</v>
      </c>
      <c r="G383">
        <v>-380.41</v>
      </c>
      <c r="H383">
        <v>380.41</v>
      </c>
      <c r="I383" s="6">
        <f t="shared" si="40"/>
        <v>697.41833333333341</v>
      </c>
      <c r="J383" t="s">
        <v>2200</v>
      </c>
      <c r="K383">
        <v>305</v>
      </c>
      <c r="L383" s="34">
        <f t="shared" si="44"/>
        <v>5.7765151515151512E-2</v>
      </c>
      <c r="M383">
        <v>12</v>
      </c>
      <c r="N383">
        <f t="shared" si="45"/>
        <v>0.69318181818181812</v>
      </c>
      <c r="O383" s="71">
        <v>0.17</v>
      </c>
      <c r="P383" s="72">
        <f t="shared" si="41"/>
        <v>0.69488358461982402</v>
      </c>
      <c r="Q383">
        <f t="shared" si="39"/>
        <v>0.11784090909090909</v>
      </c>
      <c r="R383" s="7">
        <f t="shared" si="42"/>
        <v>0.21541391123214546</v>
      </c>
      <c r="S383" s="75">
        <f t="shared" si="43"/>
        <v>0.14932100664955536</v>
      </c>
    </row>
    <row r="384" spans="1:19" hidden="1" x14ac:dyDescent="0.25">
      <c r="A384">
        <v>69229</v>
      </c>
      <c r="B384">
        <v>7783</v>
      </c>
      <c r="C384" t="s">
        <v>1476</v>
      </c>
      <c r="D384" t="s">
        <v>1035</v>
      </c>
      <c r="E384" t="s">
        <v>94</v>
      </c>
      <c r="F384">
        <v>65.8</v>
      </c>
      <c r="G384">
        <v>322.42</v>
      </c>
      <c r="H384">
        <v>322.42</v>
      </c>
      <c r="I384" s="6">
        <f t="shared" si="40"/>
        <v>591.10333333333335</v>
      </c>
      <c r="J384" t="s">
        <v>2196</v>
      </c>
      <c r="K384">
        <v>490</v>
      </c>
      <c r="L384" s="34">
        <f t="shared" si="44"/>
        <v>9.2803030303030304E-2</v>
      </c>
      <c r="M384">
        <v>12</v>
      </c>
      <c r="N384">
        <f t="shared" si="45"/>
        <v>1.1136363636363638</v>
      </c>
      <c r="O384" s="71">
        <v>0.38</v>
      </c>
      <c r="P384" s="72">
        <f t="shared" si="41"/>
        <v>1.5532691891501949</v>
      </c>
      <c r="Q384">
        <f t="shared" si="39"/>
        <v>0.42318181818181821</v>
      </c>
      <c r="R384" s="7">
        <f t="shared" si="42"/>
        <v>0.48151344863656043</v>
      </c>
      <c r="S384" s="75">
        <f t="shared" si="43"/>
        <v>0.53623088598162416</v>
      </c>
    </row>
    <row r="385" spans="1:19" hidden="1" x14ac:dyDescent="0.25">
      <c r="A385">
        <v>45088</v>
      </c>
      <c r="B385">
        <v>8284</v>
      </c>
      <c r="C385" t="s">
        <v>1252</v>
      </c>
      <c r="D385" t="s">
        <v>1510</v>
      </c>
      <c r="E385" t="s">
        <v>94</v>
      </c>
      <c r="F385">
        <v>65.8</v>
      </c>
      <c r="G385">
        <v>-430.01</v>
      </c>
      <c r="H385">
        <v>430.01</v>
      </c>
      <c r="I385" s="6">
        <f t="shared" si="40"/>
        <v>788.35166666666657</v>
      </c>
      <c r="J385" t="s">
        <v>2200</v>
      </c>
      <c r="K385">
        <v>72</v>
      </c>
      <c r="L385" s="34">
        <f t="shared" si="44"/>
        <v>1.3636363636363636E-2</v>
      </c>
      <c r="M385">
        <v>12</v>
      </c>
      <c r="N385">
        <f t="shared" si="45"/>
        <v>0.16363636363636364</v>
      </c>
      <c r="O385" s="71">
        <v>0.41</v>
      </c>
      <c r="P385" s="72">
        <f t="shared" si="41"/>
        <v>1.6758957040831048</v>
      </c>
      <c r="Q385">
        <f t="shared" si="39"/>
        <v>6.709090909090909E-2</v>
      </c>
      <c r="R385" s="7">
        <f t="shared" si="42"/>
        <v>0.51952766826576247</v>
      </c>
      <c r="S385" s="75">
        <f t="shared" si="43"/>
        <v>8.5013618443488398E-2</v>
      </c>
    </row>
    <row r="386" spans="1:19" hidden="1" x14ac:dyDescent="0.25">
      <c r="A386">
        <v>34237</v>
      </c>
      <c r="B386">
        <v>8651</v>
      </c>
      <c r="C386" t="s">
        <v>1695</v>
      </c>
      <c r="D386" t="s">
        <v>794</v>
      </c>
      <c r="E386" t="s">
        <v>94</v>
      </c>
      <c r="F386">
        <v>65.8</v>
      </c>
      <c r="G386">
        <v>-121.72</v>
      </c>
      <c r="H386">
        <v>121.72</v>
      </c>
      <c r="I386" s="6">
        <f t="shared" si="40"/>
        <v>223.15333333333334</v>
      </c>
      <c r="J386" t="s">
        <v>2200</v>
      </c>
      <c r="K386">
        <v>31</v>
      </c>
      <c r="L386" s="34">
        <f t="shared" si="44"/>
        <v>5.8712121212121209E-3</v>
      </c>
      <c r="M386">
        <v>12</v>
      </c>
      <c r="N386">
        <f t="shared" si="45"/>
        <v>7.045454545454545E-2</v>
      </c>
      <c r="O386" s="71">
        <v>0.47</v>
      </c>
      <c r="P386" s="72">
        <f t="shared" si="41"/>
        <v>1.921148733948925</v>
      </c>
      <c r="Q386">
        <f t="shared" ref="Q386:Q449" si="46">N386*O386</f>
        <v>3.3113636363636359E-2</v>
      </c>
      <c r="R386" s="7">
        <f t="shared" si="42"/>
        <v>0.59555610752416677</v>
      </c>
      <c r="S386" s="75">
        <f t="shared" si="43"/>
        <v>4.1959634848293563E-2</v>
      </c>
    </row>
    <row r="387" spans="1:19" hidden="1" x14ac:dyDescent="0.25">
      <c r="A387">
        <v>67214</v>
      </c>
      <c r="B387">
        <v>8733</v>
      </c>
      <c r="C387" t="s">
        <v>1777</v>
      </c>
      <c r="D387" t="s">
        <v>1725</v>
      </c>
      <c r="E387" t="s">
        <v>94</v>
      </c>
      <c r="F387">
        <v>65.8</v>
      </c>
      <c r="G387">
        <v>389.01</v>
      </c>
      <c r="H387">
        <v>389.01</v>
      </c>
      <c r="I387" s="6">
        <f t="shared" ref="I387:I450" si="47">H387*(110/60)</f>
        <v>713.18499999999995</v>
      </c>
      <c r="J387" t="s">
        <v>2200</v>
      </c>
      <c r="K387">
        <v>369</v>
      </c>
      <c r="L387" s="34">
        <f t="shared" si="44"/>
        <v>6.9886363636363635E-2</v>
      </c>
      <c r="M387">
        <v>12</v>
      </c>
      <c r="N387">
        <f t="shared" si="45"/>
        <v>0.83863636363636362</v>
      </c>
      <c r="O387" s="71">
        <v>0.46</v>
      </c>
      <c r="P387" s="72">
        <f t="shared" ref="P387:P450" si="48">O387*(4532.93/1108.96)</f>
        <v>1.8802732289712885</v>
      </c>
      <c r="Q387">
        <f t="shared" si="46"/>
        <v>0.38577272727272727</v>
      </c>
      <c r="R387" s="7">
        <f t="shared" ref="R387:R450" si="49">P387*0.31</f>
        <v>0.58288470098109946</v>
      </c>
      <c r="S387" s="75">
        <f t="shared" ref="S387:S450" si="50">N387*R387</f>
        <v>0.48882830605005839</v>
      </c>
    </row>
    <row r="388" spans="1:19" hidden="1" x14ac:dyDescent="0.25">
      <c r="A388">
        <v>55612</v>
      </c>
      <c r="B388">
        <v>9625</v>
      </c>
      <c r="C388" t="s">
        <v>1590</v>
      </c>
      <c r="D388" t="s">
        <v>886</v>
      </c>
      <c r="E388" t="s">
        <v>94</v>
      </c>
      <c r="F388">
        <v>65.8</v>
      </c>
      <c r="G388">
        <v>-484.64</v>
      </c>
      <c r="H388">
        <v>484.64</v>
      </c>
      <c r="I388" s="6">
        <f t="shared" si="47"/>
        <v>888.50666666666666</v>
      </c>
      <c r="J388" t="s">
        <v>2200</v>
      </c>
      <c r="K388">
        <v>166</v>
      </c>
      <c r="L388" s="34">
        <f t="shared" si="44"/>
        <v>3.1439393939393941E-2</v>
      </c>
      <c r="M388">
        <v>12</v>
      </c>
      <c r="N388">
        <f t="shared" si="45"/>
        <v>0.37727272727272732</v>
      </c>
      <c r="O388" s="71">
        <v>0.13</v>
      </c>
      <c r="P388" s="72">
        <f t="shared" si="48"/>
        <v>0.53138156470927722</v>
      </c>
      <c r="Q388">
        <f t="shared" si="46"/>
        <v>4.9045454545454552E-2</v>
      </c>
      <c r="R388" s="7">
        <f t="shared" si="49"/>
        <v>0.16472828505987594</v>
      </c>
      <c r="S388" s="75">
        <f t="shared" si="50"/>
        <v>6.2147489363498655E-2</v>
      </c>
    </row>
    <row r="389" spans="1:19" hidden="1" x14ac:dyDescent="0.25">
      <c r="A389">
        <v>35390</v>
      </c>
      <c r="B389">
        <v>9764</v>
      </c>
      <c r="C389" t="s">
        <v>1510</v>
      </c>
      <c r="D389" t="s">
        <v>1709</v>
      </c>
      <c r="E389" t="s">
        <v>94</v>
      </c>
      <c r="F389">
        <v>65.8</v>
      </c>
      <c r="G389">
        <v>-405.75</v>
      </c>
      <c r="H389">
        <v>405.75</v>
      </c>
      <c r="I389" s="6">
        <f t="shared" si="47"/>
        <v>743.875</v>
      </c>
      <c r="J389" t="s">
        <v>2200</v>
      </c>
      <c r="K389">
        <v>33</v>
      </c>
      <c r="L389" s="34">
        <f t="shared" si="44"/>
        <v>6.2500000000000003E-3</v>
      </c>
      <c r="M389">
        <v>12</v>
      </c>
      <c r="N389">
        <f t="shared" si="45"/>
        <v>7.5000000000000011E-2</v>
      </c>
      <c r="O389" s="71">
        <v>0.44</v>
      </c>
      <c r="P389" s="72">
        <f t="shared" si="48"/>
        <v>1.7985222190160151</v>
      </c>
      <c r="Q389">
        <f t="shared" si="46"/>
        <v>3.3000000000000008E-2</v>
      </c>
      <c r="R389" s="7">
        <f t="shared" si="49"/>
        <v>0.55754188789496462</v>
      </c>
      <c r="S389" s="75">
        <f t="shared" si="50"/>
        <v>4.1815641592122352E-2</v>
      </c>
    </row>
    <row r="390" spans="1:19" hidden="1" x14ac:dyDescent="0.25">
      <c r="A390">
        <v>35233</v>
      </c>
      <c r="B390">
        <v>10277</v>
      </c>
      <c r="C390" t="s">
        <v>1477</v>
      </c>
      <c r="D390" t="s">
        <v>1233</v>
      </c>
      <c r="E390" t="s">
        <v>94</v>
      </c>
      <c r="F390">
        <v>65.8</v>
      </c>
      <c r="G390">
        <v>-117.56</v>
      </c>
      <c r="H390">
        <v>117.56</v>
      </c>
      <c r="I390" s="6">
        <f t="shared" si="47"/>
        <v>215.52666666666667</v>
      </c>
      <c r="J390" t="s">
        <v>2200</v>
      </c>
      <c r="K390">
        <v>32</v>
      </c>
      <c r="L390" s="34">
        <f t="shared" si="44"/>
        <v>6.0606060606060606E-3</v>
      </c>
      <c r="M390">
        <v>12</v>
      </c>
      <c r="N390">
        <f t="shared" si="45"/>
        <v>7.2727272727272724E-2</v>
      </c>
      <c r="O390" s="71">
        <v>0.49</v>
      </c>
      <c r="P390" s="72">
        <f t="shared" si="48"/>
        <v>2.0028997439041984</v>
      </c>
      <c r="Q390">
        <f t="shared" si="46"/>
        <v>3.5636363636363633E-2</v>
      </c>
      <c r="R390" s="7">
        <f t="shared" si="49"/>
        <v>0.6208989206103015</v>
      </c>
      <c r="S390" s="75">
        <f t="shared" si="50"/>
        <v>4.5156285135294655E-2</v>
      </c>
    </row>
    <row r="391" spans="1:19" hidden="1" x14ac:dyDescent="0.25">
      <c r="A391">
        <v>25917</v>
      </c>
      <c r="B391">
        <v>11159</v>
      </c>
      <c r="C391" t="s">
        <v>1529</v>
      </c>
      <c r="D391" t="s">
        <v>1146</v>
      </c>
      <c r="E391" t="s">
        <v>94</v>
      </c>
      <c r="F391">
        <v>65.8</v>
      </c>
      <c r="G391">
        <v>-734.76</v>
      </c>
      <c r="H391">
        <v>734.76</v>
      </c>
      <c r="I391" s="6">
        <f t="shared" si="47"/>
        <v>1347.06</v>
      </c>
      <c r="J391" t="s">
        <v>2196</v>
      </c>
      <c r="K391">
        <v>19</v>
      </c>
      <c r="L391" s="34">
        <f t="shared" si="44"/>
        <v>3.5984848484848487E-3</v>
      </c>
      <c r="M391">
        <v>12</v>
      </c>
      <c r="N391">
        <f t="shared" si="45"/>
        <v>4.3181818181818182E-2</v>
      </c>
      <c r="O391" s="71">
        <v>0.46</v>
      </c>
      <c r="P391" s="72">
        <f t="shared" si="48"/>
        <v>1.8802732289712885</v>
      </c>
      <c r="Q391">
        <f t="shared" si="46"/>
        <v>1.9863636363636365E-2</v>
      </c>
      <c r="R391" s="7">
        <f t="shared" si="49"/>
        <v>0.58288470098109946</v>
      </c>
      <c r="S391" s="75">
        <f t="shared" si="50"/>
        <v>2.5170021178729296E-2</v>
      </c>
    </row>
    <row r="392" spans="1:19" hidden="1" x14ac:dyDescent="0.25">
      <c r="A392">
        <v>68983</v>
      </c>
      <c r="B392">
        <v>11558</v>
      </c>
      <c r="C392" t="s">
        <v>1865</v>
      </c>
      <c r="D392" t="s">
        <v>1359</v>
      </c>
      <c r="E392" t="s">
        <v>94</v>
      </c>
      <c r="F392">
        <v>65.8</v>
      </c>
      <c r="G392">
        <v>-334.49</v>
      </c>
      <c r="H392">
        <v>334.49</v>
      </c>
      <c r="I392" s="6">
        <f t="shared" si="47"/>
        <v>613.23166666666668</v>
      </c>
      <c r="J392" t="s">
        <v>2200</v>
      </c>
      <c r="K392">
        <v>463</v>
      </c>
      <c r="L392" s="34">
        <f t="shared" si="44"/>
        <v>8.7689393939393942E-2</v>
      </c>
      <c r="M392">
        <v>12</v>
      </c>
      <c r="N392">
        <f t="shared" si="45"/>
        <v>1.0522727272727272</v>
      </c>
      <c r="O392" s="71">
        <v>0.17</v>
      </c>
      <c r="P392" s="72">
        <f t="shared" si="48"/>
        <v>0.69488358461982402</v>
      </c>
      <c r="Q392">
        <f t="shared" si="46"/>
        <v>0.17888636363636365</v>
      </c>
      <c r="R392" s="7">
        <f t="shared" si="49"/>
        <v>0.21541391123214546</v>
      </c>
      <c r="S392" s="75">
        <f t="shared" si="50"/>
        <v>0.22667418386473487</v>
      </c>
    </row>
    <row r="393" spans="1:19" hidden="1" x14ac:dyDescent="0.25">
      <c r="A393">
        <v>36452</v>
      </c>
      <c r="B393">
        <v>11871</v>
      </c>
      <c r="C393" t="s">
        <v>1078</v>
      </c>
      <c r="D393" t="s">
        <v>1720</v>
      </c>
      <c r="E393" t="s">
        <v>94</v>
      </c>
      <c r="F393">
        <v>65.8</v>
      </c>
      <c r="G393">
        <v>-363.16</v>
      </c>
      <c r="H393">
        <v>363.16</v>
      </c>
      <c r="I393" s="6">
        <f t="shared" si="47"/>
        <v>665.79333333333341</v>
      </c>
      <c r="J393" t="s">
        <v>2200</v>
      </c>
      <c r="K393">
        <v>34</v>
      </c>
      <c r="L393" s="34">
        <f t="shared" si="44"/>
        <v>6.4393939393939392E-3</v>
      </c>
      <c r="M393">
        <v>12</v>
      </c>
      <c r="N393">
        <f t="shared" si="45"/>
        <v>7.7272727272727271E-2</v>
      </c>
      <c r="O393" s="71">
        <v>0.2</v>
      </c>
      <c r="P393" s="72">
        <f t="shared" si="48"/>
        <v>0.81751009955273413</v>
      </c>
      <c r="Q393">
        <f t="shared" si="46"/>
        <v>1.5454545454545455E-2</v>
      </c>
      <c r="R393" s="7">
        <f t="shared" si="49"/>
        <v>0.25342813086134758</v>
      </c>
      <c r="S393" s="75">
        <f t="shared" si="50"/>
        <v>1.9583082839285948E-2</v>
      </c>
    </row>
    <row r="394" spans="1:19" hidden="1" x14ac:dyDescent="0.25">
      <c r="A394">
        <v>18410</v>
      </c>
      <c r="B394">
        <v>12273</v>
      </c>
      <c r="C394" t="s">
        <v>1376</v>
      </c>
      <c r="D394" t="s">
        <v>1377</v>
      </c>
      <c r="E394" t="s">
        <v>94</v>
      </c>
      <c r="F394">
        <v>65.8</v>
      </c>
      <c r="G394">
        <v>-292.27</v>
      </c>
      <c r="H394">
        <v>292.27</v>
      </c>
      <c r="I394" s="6">
        <f t="shared" si="47"/>
        <v>535.82833333333326</v>
      </c>
      <c r="J394" t="s">
        <v>2200</v>
      </c>
      <c r="K394">
        <v>13</v>
      </c>
      <c r="L394" s="34">
        <f t="shared" si="44"/>
        <v>2.4621212121212119E-3</v>
      </c>
      <c r="M394">
        <v>12</v>
      </c>
      <c r="N394">
        <f t="shared" si="45"/>
        <v>2.9545454545454541E-2</v>
      </c>
      <c r="O394" s="71">
        <v>0.48</v>
      </c>
      <c r="P394" s="72">
        <f t="shared" si="48"/>
        <v>1.9620242389265619</v>
      </c>
      <c r="Q394">
        <f t="shared" si="46"/>
        <v>1.4181818181818179E-2</v>
      </c>
      <c r="R394" s="7">
        <f t="shared" si="49"/>
        <v>0.60822751406723419</v>
      </c>
      <c r="S394" s="75">
        <f t="shared" si="50"/>
        <v>1.797035837016828E-2</v>
      </c>
    </row>
    <row r="395" spans="1:19" hidden="1" x14ac:dyDescent="0.25">
      <c r="A395">
        <v>13500</v>
      </c>
      <c r="B395">
        <v>12439</v>
      </c>
      <c r="C395" t="s">
        <v>1229</v>
      </c>
      <c r="D395" t="s">
        <v>1230</v>
      </c>
      <c r="E395" t="s">
        <v>94</v>
      </c>
      <c r="F395">
        <v>65.8</v>
      </c>
      <c r="G395">
        <v>-457.73</v>
      </c>
      <c r="H395">
        <v>457.73</v>
      </c>
      <c r="I395" s="6">
        <f t="shared" si="47"/>
        <v>839.17166666666662</v>
      </c>
      <c r="J395" t="s">
        <v>2196</v>
      </c>
      <c r="K395">
        <v>8</v>
      </c>
      <c r="L395" s="34">
        <f t="shared" si="44"/>
        <v>1.5151515151515152E-3</v>
      </c>
      <c r="M395">
        <v>12</v>
      </c>
      <c r="N395">
        <f t="shared" si="45"/>
        <v>1.8181818181818181E-2</v>
      </c>
      <c r="O395" s="71">
        <v>0.46</v>
      </c>
      <c r="P395" s="72">
        <f t="shared" si="48"/>
        <v>1.8802732289712885</v>
      </c>
      <c r="Q395">
        <f t="shared" si="46"/>
        <v>8.363636363636363E-3</v>
      </c>
      <c r="R395" s="7">
        <f t="shared" si="49"/>
        <v>0.58288470098109946</v>
      </c>
      <c r="S395" s="75">
        <f t="shared" si="50"/>
        <v>1.0597903654201808E-2</v>
      </c>
    </row>
    <row r="396" spans="1:19" hidden="1" x14ac:dyDescent="0.25">
      <c r="A396">
        <v>37588</v>
      </c>
      <c r="B396">
        <v>13496</v>
      </c>
      <c r="C396" t="s">
        <v>1361</v>
      </c>
      <c r="D396" t="s">
        <v>1343</v>
      </c>
      <c r="F396">
        <v>65.8</v>
      </c>
      <c r="G396">
        <v>-278.31</v>
      </c>
      <c r="H396">
        <v>278.31</v>
      </c>
      <c r="I396" s="6">
        <f t="shared" si="47"/>
        <v>510.23499999999996</v>
      </c>
      <c r="J396" t="s">
        <v>2200</v>
      </c>
      <c r="K396">
        <v>37</v>
      </c>
      <c r="L396" s="34">
        <f t="shared" si="44"/>
        <v>7.0075757575757576E-3</v>
      </c>
      <c r="M396">
        <v>12</v>
      </c>
      <c r="N396">
        <f t="shared" si="45"/>
        <v>8.4090909090909091E-2</v>
      </c>
      <c r="O396" s="71">
        <v>0.64</v>
      </c>
      <c r="P396" s="72">
        <f t="shared" si="48"/>
        <v>2.6160323185687493</v>
      </c>
      <c r="Q396">
        <f t="shared" si="46"/>
        <v>5.3818181818181821E-2</v>
      </c>
      <c r="R396" s="7">
        <f t="shared" si="49"/>
        <v>0.81097001875631225</v>
      </c>
      <c r="S396" s="75">
        <f t="shared" si="50"/>
        <v>6.8195206122689894E-2</v>
      </c>
    </row>
    <row r="397" spans="1:19" hidden="1" x14ac:dyDescent="0.25">
      <c r="A397">
        <v>2900</v>
      </c>
      <c r="B397">
        <v>13843</v>
      </c>
      <c r="C397" t="s">
        <v>876</v>
      </c>
      <c r="D397" t="s">
        <v>877</v>
      </c>
      <c r="E397" t="s">
        <v>94</v>
      </c>
      <c r="F397">
        <v>65.8</v>
      </c>
      <c r="G397">
        <v>-406.36</v>
      </c>
      <c r="H397">
        <v>406.36</v>
      </c>
      <c r="I397" s="6">
        <f t="shared" si="47"/>
        <v>744.99333333333334</v>
      </c>
      <c r="J397" t="s">
        <v>2200</v>
      </c>
      <c r="K397">
        <v>2</v>
      </c>
      <c r="L397" s="34">
        <f t="shared" si="44"/>
        <v>3.7878787878787879E-4</v>
      </c>
      <c r="M397">
        <v>12</v>
      </c>
      <c r="N397">
        <f t="shared" si="45"/>
        <v>4.5454545454545452E-3</v>
      </c>
      <c r="O397" s="71">
        <v>0.12</v>
      </c>
      <c r="P397" s="72">
        <f t="shared" si="48"/>
        <v>0.49050605973164046</v>
      </c>
      <c r="Q397">
        <f t="shared" si="46"/>
        <v>5.4545454545454537E-4</v>
      </c>
      <c r="R397" s="7">
        <f t="shared" si="49"/>
        <v>0.15205687851680855</v>
      </c>
      <c r="S397" s="75">
        <f t="shared" si="50"/>
        <v>6.9116762962185695E-4</v>
      </c>
    </row>
    <row r="398" spans="1:19" hidden="1" x14ac:dyDescent="0.25">
      <c r="A398">
        <v>56463</v>
      </c>
      <c r="B398">
        <v>14164</v>
      </c>
      <c r="C398" t="s">
        <v>1633</v>
      </c>
      <c r="D398" t="s">
        <v>1401</v>
      </c>
      <c r="E398" t="s">
        <v>70</v>
      </c>
      <c r="F398">
        <v>65.8</v>
      </c>
      <c r="G398">
        <v>-435.84</v>
      </c>
      <c r="H398">
        <v>435.84</v>
      </c>
      <c r="I398" s="6">
        <f t="shared" si="47"/>
        <v>799.04</v>
      </c>
      <c r="J398" t="s">
        <v>2200</v>
      </c>
      <c r="K398">
        <v>176</v>
      </c>
      <c r="L398" s="34">
        <f t="shared" si="44"/>
        <v>3.3333333333333333E-2</v>
      </c>
      <c r="M398">
        <v>12</v>
      </c>
      <c r="N398">
        <f t="shared" si="45"/>
        <v>0.4</v>
      </c>
      <c r="O398" s="71">
        <v>0.11</v>
      </c>
      <c r="P398" s="72">
        <f t="shared" si="48"/>
        <v>0.44963055475400376</v>
      </c>
      <c r="Q398">
        <f t="shared" si="46"/>
        <v>4.4000000000000004E-2</v>
      </c>
      <c r="R398" s="7">
        <f t="shared" si="49"/>
        <v>0.13938547197374115</v>
      </c>
      <c r="S398" s="75">
        <f t="shared" si="50"/>
        <v>5.5754188789496464E-2</v>
      </c>
    </row>
    <row r="399" spans="1:19" hidden="1" x14ac:dyDescent="0.25">
      <c r="A399">
        <v>62666</v>
      </c>
      <c r="B399">
        <v>15168</v>
      </c>
      <c r="C399" t="s">
        <v>2021</v>
      </c>
      <c r="D399" t="s">
        <v>1430</v>
      </c>
      <c r="E399" t="s">
        <v>94</v>
      </c>
      <c r="F399">
        <v>65.8</v>
      </c>
      <c r="G399">
        <v>-309.54000000000002</v>
      </c>
      <c r="H399">
        <v>309.54000000000002</v>
      </c>
      <c r="I399" s="6">
        <f t="shared" si="47"/>
        <v>567.49</v>
      </c>
      <c r="J399" t="s">
        <v>2200</v>
      </c>
      <c r="K399">
        <v>246</v>
      </c>
      <c r="L399" s="34">
        <f t="shared" si="44"/>
        <v>4.6590909090909093E-2</v>
      </c>
      <c r="M399">
        <v>12</v>
      </c>
      <c r="N399">
        <f t="shared" si="45"/>
        <v>0.55909090909090908</v>
      </c>
      <c r="O399" s="71">
        <v>0.46</v>
      </c>
      <c r="P399" s="72">
        <f t="shared" si="48"/>
        <v>1.8802732289712885</v>
      </c>
      <c r="Q399">
        <f t="shared" si="46"/>
        <v>0.25718181818181818</v>
      </c>
      <c r="R399" s="7">
        <f t="shared" si="49"/>
        <v>0.58288470098109946</v>
      </c>
      <c r="S399" s="75">
        <f t="shared" si="50"/>
        <v>0.32588553736670561</v>
      </c>
    </row>
    <row r="400" spans="1:19" hidden="1" x14ac:dyDescent="0.25">
      <c r="A400">
        <v>14253</v>
      </c>
      <c r="B400">
        <v>15398</v>
      </c>
      <c r="C400" t="s">
        <v>1251</v>
      </c>
      <c r="D400" t="s">
        <v>1252</v>
      </c>
      <c r="E400" t="s">
        <v>94</v>
      </c>
      <c r="F400">
        <v>65.8</v>
      </c>
      <c r="G400">
        <v>-429.78</v>
      </c>
      <c r="H400">
        <v>429.78</v>
      </c>
      <c r="I400" s="6">
        <f t="shared" si="47"/>
        <v>787.93</v>
      </c>
      <c r="J400" t="s">
        <v>2200</v>
      </c>
      <c r="K400">
        <v>9</v>
      </c>
      <c r="L400" s="34">
        <f t="shared" si="44"/>
        <v>1.7045454545454545E-3</v>
      </c>
      <c r="M400">
        <v>12</v>
      </c>
      <c r="N400">
        <f t="shared" si="45"/>
        <v>2.0454545454545454E-2</v>
      </c>
      <c r="O400" s="71">
        <v>0.42</v>
      </c>
      <c r="P400" s="72">
        <f t="shared" si="48"/>
        <v>1.7167712090607417</v>
      </c>
      <c r="Q400">
        <f t="shared" si="46"/>
        <v>8.59090909090909E-3</v>
      </c>
      <c r="R400" s="7">
        <f t="shared" si="49"/>
        <v>0.53219907480882989</v>
      </c>
      <c r="S400" s="75">
        <f t="shared" si="50"/>
        <v>1.0885890166544248E-2</v>
      </c>
    </row>
    <row r="401" spans="1:19" hidden="1" x14ac:dyDescent="0.25">
      <c r="A401">
        <v>66759</v>
      </c>
      <c r="B401">
        <v>15557</v>
      </c>
      <c r="C401" t="s">
        <v>2032</v>
      </c>
      <c r="D401" t="s">
        <v>820</v>
      </c>
      <c r="E401" t="s">
        <v>94</v>
      </c>
      <c r="F401">
        <v>65.8</v>
      </c>
      <c r="G401">
        <v>-407.67</v>
      </c>
      <c r="H401">
        <v>407.67</v>
      </c>
      <c r="I401" s="6">
        <f t="shared" si="47"/>
        <v>747.39499999999998</v>
      </c>
      <c r="J401" t="s">
        <v>2200</v>
      </c>
      <c r="K401">
        <v>349</v>
      </c>
      <c r="L401" s="34">
        <f t="shared" si="44"/>
        <v>6.6098484848484851E-2</v>
      </c>
      <c r="M401">
        <v>12</v>
      </c>
      <c r="N401">
        <f t="shared" si="45"/>
        <v>0.79318181818181821</v>
      </c>
      <c r="O401" s="71">
        <v>0.44</v>
      </c>
      <c r="P401" s="72">
        <f t="shared" si="48"/>
        <v>1.7985222190160151</v>
      </c>
      <c r="Q401">
        <f t="shared" si="46"/>
        <v>0.34900000000000003</v>
      </c>
      <c r="R401" s="7">
        <f t="shared" si="49"/>
        <v>0.55754188789496462</v>
      </c>
      <c r="S401" s="75">
        <f t="shared" si="50"/>
        <v>0.4422320883530515</v>
      </c>
    </row>
    <row r="402" spans="1:19" hidden="1" x14ac:dyDescent="0.25">
      <c r="A402">
        <v>36613</v>
      </c>
      <c r="B402">
        <v>15596</v>
      </c>
      <c r="C402" t="s">
        <v>1725</v>
      </c>
      <c r="D402" t="s">
        <v>1493</v>
      </c>
      <c r="E402" t="s">
        <v>94</v>
      </c>
      <c r="F402">
        <v>65.8</v>
      </c>
      <c r="G402">
        <v>388.71</v>
      </c>
      <c r="H402">
        <v>388.71</v>
      </c>
      <c r="I402" s="6">
        <f t="shared" si="47"/>
        <v>712.63499999999988</v>
      </c>
      <c r="J402" t="s">
        <v>2200</v>
      </c>
      <c r="K402">
        <v>35</v>
      </c>
      <c r="L402" s="34">
        <f t="shared" si="44"/>
        <v>6.628787878787879E-3</v>
      </c>
      <c r="M402">
        <v>12</v>
      </c>
      <c r="N402">
        <f t="shared" si="45"/>
        <v>7.9545454545454544E-2</v>
      </c>
      <c r="O402" s="71">
        <v>0.46</v>
      </c>
      <c r="P402" s="72">
        <f t="shared" si="48"/>
        <v>1.8802732289712885</v>
      </c>
      <c r="Q402">
        <f t="shared" si="46"/>
        <v>3.6590909090909091E-2</v>
      </c>
      <c r="R402" s="7">
        <f t="shared" si="49"/>
        <v>0.58288470098109946</v>
      </c>
      <c r="S402" s="75">
        <f t="shared" si="50"/>
        <v>4.6365828487132908E-2</v>
      </c>
    </row>
    <row r="403" spans="1:19" hidden="1" x14ac:dyDescent="0.25">
      <c r="A403">
        <v>13708</v>
      </c>
      <c r="B403">
        <v>15933</v>
      </c>
      <c r="C403" t="s">
        <v>1233</v>
      </c>
      <c r="D403" t="s">
        <v>1234</v>
      </c>
      <c r="E403" t="s">
        <v>94</v>
      </c>
      <c r="F403">
        <v>65.8</v>
      </c>
      <c r="G403">
        <v>-117.64</v>
      </c>
      <c r="H403">
        <v>117.64</v>
      </c>
      <c r="I403" s="6">
        <f t="shared" si="47"/>
        <v>215.67333333333332</v>
      </c>
      <c r="J403" t="s">
        <v>2200</v>
      </c>
      <c r="K403">
        <v>9</v>
      </c>
      <c r="L403" s="34">
        <f t="shared" si="44"/>
        <v>1.7045454545454545E-3</v>
      </c>
      <c r="M403">
        <v>12</v>
      </c>
      <c r="N403">
        <f t="shared" si="45"/>
        <v>2.0454545454545454E-2</v>
      </c>
      <c r="O403" s="71">
        <v>0.49</v>
      </c>
      <c r="P403" s="72">
        <f t="shared" si="48"/>
        <v>2.0028997439041984</v>
      </c>
      <c r="Q403">
        <f t="shared" si="46"/>
        <v>1.0022727272727272E-2</v>
      </c>
      <c r="R403" s="7">
        <f t="shared" si="49"/>
        <v>0.6208989206103015</v>
      </c>
      <c r="S403" s="75">
        <f t="shared" si="50"/>
        <v>1.2700205194301621E-2</v>
      </c>
    </row>
    <row r="404" spans="1:19" hidden="1" x14ac:dyDescent="0.25">
      <c r="A404">
        <v>44890</v>
      </c>
      <c r="B404">
        <v>15964</v>
      </c>
      <c r="C404" t="s">
        <v>1857</v>
      </c>
      <c r="D404" t="s">
        <v>1713</v>
      </c>
      <c r="E404" t="s">
        <v>94</v>
      </c>
      <c r="F404">
        <v>65.8</v>
      </c>
      <c r="G404">
        <v>-458.43</v>
      </c>
      <c r="H404">
        <v>458.43</v>
      </c>
      <c r="I404" s="6">
        <f t="shared" si="47"/>
        <v>840.45499999999993</v>
      </c>
      <c r="J404" t="s">
        <v>2196</v>
      </c>
      <c r="K404">
        <v>70</v>
      </c>
      <c r="L404" s="34">
        <f t="shared" si="44"/>
        <v>1.3257575757575758E-2</v>
      </c>
      <c r="M404">
        <v>12</v>
      </c>
      <c r="N404">
        <f t="shared" si="45"/>
        <v>0.15909090909090909</v>
      </c>
      <c r="O404" s="71">
        <v>0.46</v>
      </c>
      <c r="P404" s="72">
        <f t="shared" si="48"/>
        <v>1.8802732289712885</v>
      </c>
      <c r="Q404">
        <f t="shared" si="46"/>
        <v>7.3181818181818181E-2</v>
      </c>
      <c r="R404" s="7">
        <f t="shared" si="49"/>
        <v>0.58288470098109946</v>
      </c>
      <c r="S404" s="75">
        <f t="shared" si="50"/>
        <v>9.2731656974265816E-2</v>
      </c>
    </row>
    <row r="405" spans="1:19" hidden="1" x14ac:dyDescent="0.25">
      <c r="A405">
        <v>59847</v>
      </c>
      <c r="B405">
        <v>16187</v>
      </c>
      <c r="C405" t="s">
        <v>1412</v>
      </c>
      <c r="D405" t="s">
        <v>1263</v>
      </c>
      <c r="E405" t="s">
        <v>94</v>
      </c>
      <c r="F405">
        <v>65.8</v>
      </c>
      <c r="G405">
        <v>334.32</v>
      </c>
      <c r="H405">
        <v>334.32</v>
      </c>
      <c r="I405" s="6">
        <f t="shared" si="47"/>
        <v>612.91999999999996</v>
      </c>
      <c r="J405" t="s">
        <v>2196</v>
      </c>
      <c r="K405">
        <v>212</v>
      </c>
      <c r="L405" s="34">
        <f t="shared" si="44"/>
        <v>4.0151515151515153E-2</v>
      </c>
      <c r="M405">
        <v>12</v>
      </c>
      <c r="N405">
        <f t="shared" si="45"/>
        <v>0.48181818181818181</v>
      </c>
      <c r="O405" s="71">
        <v>0.27</v>
      </c>
      <c r="P405" s="72">
        <f t="shared" si="48"/>
        <v>1.103638634396191</v>
      </c>
      <c r="Q405">
        <f t="shared" si="46"/>
        <v>0.13009090909090909</v>
      </c>
      <c r="R405" s="7">
        <f t="shared" si="49"/>
        <v>0.34212797666281924</v>
      </c>
      <c r="S405" s="75">
        <f t="shared" si="50"/>
        <v>0.16484347966481291</v>
      </c>
    </row>
    <row r="406" spans="1:19" hidden="1" x14ac:dyDescent="0.25">
      <c r="A406">
        <v>34561</v>
      </c>
      <c r="B406">
        <v>16195</v>
      </c>
      <c r="C406" t="s">
        <v>1485</v>
      </c>
      <c r="D406" t="s">
        <v>1699</v>
      </c>
      <c r="E406" t="s">
        <v>94</v>
      </c>
      <c r="F406">
        <v>65.8</v>
      </c>
      <c r="G406">
        <v>-267.68</v>
      </c>
      <c r="H406">
        <v>267.68</v>
      </c>
      <c r="I406" s="6">
        <f t="shared" si="47"/>
        <v>490.74666666666667</v>
      </c>
      <c r="J406" t="s">
        <v>2200</v>
      </c>
      <c r="K406">
        <v>31</v>
      </c>
      <c r="L406" s="34">
        <f t="shared" si="44"/>
        <v>5.8712121212121209E-3</v>
      </c>
      <c r="M406">
        <v>12</v>
      </c>
      <c r="N406">
        <f t="shared" si="45"/>
        <v>7.045454545454545E-2</v>
      </c>
      <c r="O406" s="71">
        <v>0.53</v>
      </c>
      <c r="P406" s="72">
        <f t="shared" si="48"/>
        <v>2.1664017638147457</v>
      </c>
      <c r="Q406">
        <f t="shared" si="46"/>
        <v>3.7340909090909091E-2</v>
      </c>
      <c r="R406" s="7">
        <f t="shared" si="49"/>
        <v>0.67158454678257118</v>
      </c>
      <c r="S406" s="75">
        <f t="shared" si="50"/>
        <v>4.7316183977862969E-2</v>
      </c>
    </row>
    <row r="407" spans="1:19" hidden="1" x14ac:dyDescent="0.25">
      <c r="A407">
        <v>42879</v>
      </c>
      <c r="B407">
        <v>17767</v>
      </c>
      <c r="C407" t="s">
        <v>1468</v>
      </c>
      <c r="D407" t="s">
        <v>1826</v>
      </c>
      <c r="E407" t="s">
        <v>94</v>
      </c>
      <c r="F407">
        <v>65.8</v>
      </c>
      <c r="G407">
        <v>-287.38</v>
      </c>
      <c r="H407">
        <v>287.38</v>
      </c>
      <c r="I407" s="6">
        <f t="shared" si="47"/>
        <v>526.86333333333334</v>
      </c>
      <c r="J407" t="s">
        <v>2200</v>
      </c>
      <c r="K407">
        <v>57</v>
      </c>
      <c r="L407" s="34">
        <f t="shared" si="44"/>
        <v>1.0795454545454546E-2</v>
      </c>
      <c r="M407">
        <v>12</v>
      </c>
      <c r="N407">
        <f t="shared" si="45"/>
        <v>0.12954545454545455</v>
      </c>
      <c r="O407" s="71">
        <v>0.49</v>
      </c>
      <c r="P407" s="72">
        <f t="shared" si="48"/>
        <v>2.0028997439041984</v>
      </c>
      <c r="Q407">
        <f t="shared" si="46"/>
        <v>6.3477272727272729E-2</v>
      </c>
      <c r="R407" s="7">
        <f t="shared" si="49"/>
        <v>0.6208989206103015</v>
      </c>
      <c r="S407" s="75">
        <f t="shared" si="50"/>
        <v>8.0434632897243605E-2</v>
      </c>
    </row>
    <row r="408" spans="1:19" hidden="1" x14ac:dyDescent="0.25">
      <c r="A408">
        <v>56532</v>
      </c>
      <c r="B408">
        <v>17987</v>
      </c>
      <c r="C408" t="s">
        <v>1643</v>
      </c>
      <c r="D408" t="s">
        <v>1485</v>
      </c>
      <c r="E408" t="s">
        <v>94</v>
      </c>
      <c r="F408">
        <v>65.8</v>
      </c>
      <c r="G408">
        <v>-286.76</v>
      </c>
      <c r="H408">
        <v>286.76</v>
      </c>
      <c r="I408" s="6">
        <f t="shared" si="47"/>
        <v>525.72666666666657</v>
      </c>
      <c r="J408" t="s">
        <v>2200</v>
      </c>
      <c r="K408">
        <v>176</v>
      </c>
      <c r="L408" s="34">
        <f t="shared" si="44"/>
        <v>3.3333333333333333E-2</v>
      </c>
      <c r="M408">
        <v>12</v>
      </c>
      <c r="N408">
        <f t="shared" si="45"/>
        <v>0.4</v>
      </c>
      <c r="O408" s="71">
        <v>0.49</v>
      </c>
      <c r="P408" s="72">
        <f t="shared" si="48"/>
        <v>2.0028997439041984</v>
      </c>
      <c r="Q408">
        <f t="shared" si="46"/>
        <v>0.19600000000000001</v>
      </c>
      <c r="R408" s="7">
        <f t="shared" si="49"/>
        <v>0.6208989206103015</v>
      </c>
      <c r="S408" s="75">
        <f t="shared" si="50"/>
        <v>0.24835956824412062</v>
      </c>
    </row>
    <row r="409" spans="1:19" hidden="1" x14ac:dyDescent="0.25">
      <c r="A409">
        <v>61952</v>
      </c>
      <c r="B409">
        <v>18006</v>
      </c>
      <c r="C409" t="s">
        <v>1493</v>
      </c>
      <c r="D409" t="s">
        <v>1343</v>
      </c>
      <c r="E409" t="s">
        <v>94</v>
      </c>
      <c r="F409">
        <v>65.8</v>
      </c>
      <c r="G409">
        <v>353.63</v>
      </c>
      <c r="H409">
        <v>353.63</v>
      </c>
      <c r="I409" s="6">
        <f t="shared" si="47"/>
        <v>648.3216666666666</v>
      </c>
      <c r="J409" t="s">
        <v>2200</v>
      </c>
      <c r="K409">
        <v>237</v>
      </c>
      <c r="L409" s="34">
        <f t="shared" si="44"/>
        <v>4.4886363636363634E-2</v>
      </c>
      <c r="M409">
        <v>12</v>
      </c>
      <c r="N409">
        <f t="shared" si="45"/>
        <v>0.53863636363636358</v>
      </c>
      <c r="O409" s="71">
        <v>0.5</v>
      </c>
      <c r="P409" s="72">
        <f t="shared" si="48"/>
        <v>2.0437752488818353</v>
      </c>
      <c r="Q409">
        <f t="shared" si="46"/>
        <v>0.26931818181818179</v>
      </c>
      <c r="R409" s="7">
        <f t="shared" si="49"/>
        <v>0.63357032715336892</v>
      </c>
      <c r="S409" s="75">
        <f t="shared" si="50"/>
        <v>0.34126401712579185</v>
      </c>
    </row>
    <row r="410" spans="1:19" hidden="1" x14ac:dyDescent="0.25">
      <c r="A410">
        <v>30647</v>
      </c>
      <c r="B410">
        <v>18156</v>
      </c>
      <c r="C410" t="s">
        <v>1169</v>
      </c>
      <c r="D410" t="s">
        <v>952</v>
      </c>
      <c r="E410" t="s">
        <v>94</v>
      </c>
      <c r="F410">
        <v>65.8</v>
      </c>
      <c r="G410">
        <v>-472.34</v>
      </c>
      <c r="H410">
        <v>472.34</v>
      </c>
      <c r="I410" s="6">
        <f t="shared" si="47"/>
        <v>865.95666666666659</v>
      </c>
      <c r="J410" t="s">
        <v>2200</v>
      </c>
      <c r="K410">
        <v>25</v>
      </c>
      <c r="L410" s="34">
        <f t="shared" si="44"/>
        <v>4.734848484848485E-3</v>
      </c>
      <c r="M410">
        <v>12</v>
      </c>
      <c r="N410">
        <f t="shared" si="45"/>
        <v>5.6818181818181823E-2</v>
      </c>
      <c r="O410" s="71">
        <v>0.11</v>
      </c>
      <c r="P410" s="72">
        <f t="shared" si="48"/>
        <v>0.44963055475400376</v>
      </c>
      <c r="Q410">
        <f t="shared" si="46"/>
        <v>6.2500000000000003E-3</v>
      </c>
      <c r="R410" s="7">
        <f t="shared" si="49"/>
        <v>0.13938547197374115</v>
      </c>
      <c r="S410" s="75">
        <f t="shared" si="50"/>
        <v>7.9196290894171118E-3</v>
      </c>
    </row>
    <row r="411" spans="1:19" hidden="1" x14ac:dyDescent="0.25">
      <c r="A411">
        <v>5278</v>
      </c>
      <c r="B411">
        <v>18158</v>
      </c>
      <c r="C411" t="s">
        <v>952</v>
      </c>
      <c r="D411" t="s">
        <v>953</v>
      </c>
      <c r="E411" t="s">
        <v>94</v>
      </c>
      <c r="F411">
        <v>65.8</v>
      </c>
      <c r="G411">
        <v>-473.56</v>
      </c>
      <c r="H411">
        <v>473.56</v>
      </c>
      <c r="I411" s="6">
        <f t="shared" si="47"/>
        <v>868.19333333333327</v>
      </c>
      <c r="J411" t="s">
        <v>2200</v>
      </c>
      <c r="K411">
        <v>3</v>
      </c>
      <c r="L411" s="34">
        <f t="shared" si="44"/>
        <v>5.6818181818181815E-4</v>
      </c>
      <c r="M411">
        <v>12</v>
      </c>
      <c r="N411">
        <f t="shared" si="45"/>
        <v>6.8181818181818179E-3</v>
      </c>
      <c r="O411" s="71">
        <v>0.1</v>
      </c>
      <c r="P411" s="72">
        <f t="shared" si="48"/>
        <v>0.40875504977636706</v>
      </c>
      <c r="Q411">
        <f t="shared" si="46"/>
        <v>6.8181818181818187E-4</v>
      </c>
      <c r="R411" s="7">
        <f t="shared" si="49"/>
        <v>0.12671406543067379</v>
      </c>
      <c r="S411" s="75">
        <f t="shared" si="50"/>
        <v>8.6395953702732124E-4</v>
      </c>
    </row>
    <row r="412" spans="1:19" hidden="1" x14ac:dyDescent="0.25">
      <c r="A412">
        <v>67898</v>
      </c>
      <c r="B412">
        <v>18279</v>
      </c>
      <c r="C412" t="s">
        <v>1524</v>
      </c>
      <c r="D412" t="s">
        <v>2053</v>
      </c>
      <c r="E412" t="s">
        <v>94</v>
      </c>
      <c r="F412">
        <v>65.8</v>
      </c>
      <c r="G412">
        <v>-284.49</v>
      </c>
      <c r="H412">
        <v>284.49</v>
      </c>
      <c r="I412" s="6">
        <f t="shared" si="47"/>
        <v>521.56499999999994</v>
      </c>
      <c r="J412" t="s">
        <v>2196</v>
      </c>
      <c r="K412">
        <v>399</v>
      </c>
      <c r="L412" s="34">
        <f t="shared" si="44"/>
        <v>7.5568181818181812E-2</v>
      </c>
      <c r="M412">
        <v>12</v>
      </c>
      <c r="N412">
        <f t="shared" si="45"/>
        <v>0.90681818181818175</v>
      </c>
      <c r="O412" s="71">
        <v>0.31</v>
      </c>
      <c r="P412" s="72">
        <f t="shared" si="48"/>
        <v>1.2671406543067378</v>
      </c>
      <c r="Q412">
        <f t="shared" si="46"/>
        <v>0.28111363636363634</v>
      </c>
      <c r="R412" s="7">
        <f t="shared" si="49"/>
        <v>0.3928136028350887</v>
      </c>
      <c r="S412" s="75">
        <f t="shared" si="50"/>
        <v>0.35621051711636448</v>
      </c>
    </row>
    <row r="413" spans="1:19" hidden="1" x14ac:dyDescent="0.25">
      <c r="A413">
        <v>19172</v>
      </c>
      <c r="B413">
        <v>18468</v>
      </c>
      <c r="C413" t="s">
        <v>1384</v>
      </c>
      <c r="D413" t="s">
        <v>946</v>
      </c>
      <c r="E413" t="s">
        <v>94</v>
      </c>
      <c r="F413">
        <v>65.8</v>
      </c>
      <c r="G413">
        <v>-312.86</v>
      </c>
      <c r="H413">
        <v>312.86</v>
      </c>
      <c r="I413" s="6">
        <f t="shared" si="47"/>
        <v>573.57666666666671</v>
      </c>
      <c r="J413" t="s">
        <v>2200</v>
      </c>
      <c r="K413">
        <v>14</v>
      </c>
      <c r="L413" s="34">
        <f t="shared" si="44"/>
        <v>2.6515151515151517E-3</v>
      </c>
      <c r="M413">
        <v>12</v>
      </c>
      <c r="N413">
        <f t="shared" si="45"/>
        <v>3.1818181818181822E-2</v>
      </c>
      <c r="O413" s="71">
        <v>0.16</v>
      </c>
      <c r="P413" s="72">
        <f t="shared" si="48"/>
        <v>0.65400807964218732</v>
      </c>
      <c r="Q413">
        <f t="shared" si="46"/>
        <v>5.0909090909090913E-3</v>
      </c>
      <c r="R413" s="7">
        <f t="shared" si="49"/>
        <v>0.20274250468907806</v>
      </c>
      <c r="S413" s="75">
        <f t="shared" si="50"/>
        <v>6.4508978764706666E-3</v>
      </c>
    </row>
    <row r="414" spans="1:19" hidden="1" x14ac:dyDescent="0.25">
      <c r="A414">
        <v>62732</v>
      </c>
      <c r="B414">
        <v>18786</v>
      </c>
      <c r="C414" t="s">
        <v>1661</v>
      </c>
      <c r="D414" t="s">
        <v>1247</v>
      </c>
      <c r="E414" t="s">
        <v>94</v>
      </c>
      <c r="F414">
        <v>65.8</v>
      </c>
      <c r="G414">
        <v>-364.36</v>
      </c>
      <c r="H414">
        <v>364.36</v>
      </c>
      <c r="I414" s="6">
        <f t="shared" si="47"/>
        <v>667.99333333333334</v>
      </c>
      <c r="J414" t="s">
        <v>2200</v>
      </c>
      <c r="K414">
        <v>246</v>
      </c>
      <c r="L414" s="34">
        <f t="shared" si="44"/>
        <v>4.6590909090909093E-2</v>
      </c>
      <c r="M414">
        <v>12</v>
      </c>
      <c r="N414">
        <f t="shared" si="45"/>
        <v>0.55909090909090908</v>
      </c>
      <c r="O414" s="71">
        <v>0.2</v>
      </c>
      <c r="P414" s="72">
        <f t="shared" si="48"/>
        <v>0.81751009955273413</v>
      </c>
      <c r="Q414">
        <f t="shared" si="46"/>
        <v>0.11181818181818182</v>
      </c>
      <c r="R414" s="7">
        <f t="shared" si="49"/>
        <v>0.25342813086134758</v>
      </c>
      <c r="S414" s="75">
        <f t="shared" si="50"/>
        <v>0.1416893640724807</v>
      </c>
    </row>
    <row r="415" spans="1:19" hidden="1" x14ac:dyDescent="0.25">
      <c r="A415">
        <v>11206</v>
      </c>
      <c r="B415">
        <v>19329</v>
      </c>
      <c r="C415" t="s">
        <v>1146</v>
      </c>
      <c r="D415" t="s">
        <v>1147</v>
      </c>
      <c r="E415" t="s">
        <v>94</v>
      </c>
      <c r="F415">
        <v>65.8</v>
      </c>
      <c r="G415">
        <v>-734.84</v>
      </c>
      <c r="H415">
        <v>734.84</v>
      </c>
      <c r="I415" s="6">
        <f t="shared" si="47"/>
        <v>1347.2066666666667</v>
      </c>
      <c r="J415" t="s">
        <v>2196</v>
      </c>
      <c r="K415">
        <v>6</v>
      </c>
      <c r="L415" s="34">
        <f t="shared" si="44"/>
        <v>1.1363636363636363E-3</v>
      </c>
      <c r="M415">
        <v>12</v>
      </c>
      <c r="N415">
        <f t="shared" si="45"/>
        <v>1.3636363636363636E-2</v>
      </c>
      <c r="O415" s="71">
        <v>0.46</v>
      </c>
      <c r="P415" s="72">
        <f t="shared" si="48"/>
        <v>1.8802732289712885</v>
      </c>
      <c r="Q415">
        <f t="shared" si="46"/>
        <v>6.2727272727272727E-3</v>
      </c>
      <c r="R415" s="7">
        <f t="shared" si="49"/>
        <v>0.58288470098109946</v>
      </c>
      <c r="S415" s="75">
        <f t="shared" si="50"/>
        <v>7.9484277406513554E-3</v>
      </c>
    </row>
    <row r="416" spans="1:19" hidden="1" x14ac:dyDescent="0.25">
      <c r="A416">
        <v>63470</v>
      </c>
      <c r="B416">
        <v>19411</v>
      </c>
      <c r="C416" t="s">
        <v>1536</v>
      </c>
      <c r="D416" t="s">
        <v>2026</v>
      </c>
      <c r="E416" t="s">
        <v>94</v>
      </c>
      <c r="F416">
        <v>65.8</v>
      </c>
      <c r="G416">
        <v>837.09</v>
      </c>
      <c r="H416">
        <v>837.09</v>
      </c>
      <c r="I416" s="6">
        <f t="shared" si="47"/>
        <v>1534.665</v>
      </c>
      <c r="J416" t="s">
        <v>2196</v>
      </c>
      <c r="K416">
        <v>258</v>
      </c>
      <c r="L416" s="34">
        <f t="shared" si="44"/>
        <v>4.8863636363636366E-2</v>
      </c>
      <c r="M416">
        <v>12</v>
      </c>
      <c r="N416">
        <f t="shared" si="45"/>
        <v>0.58636363636363642</v>
      </c>
      <c r="O416" s="71">
        <v>0.17</v>
      </c>
      <c r="P416" s="72">
        <f t="shared" si="48"/>
        <v>0.69488358461982402</v>
      </c>
      <c r="Q416">
        <f t="shared" si="46"/>
        <v>9.9681818181818205E-2</v>
      </c>
      <c r="R416" s="7">
        <f t="shared" si="49"/>
        <v>0.21541391123214546</v>
      </c>
      <c r="S416" s="75">
        <f t="shared" si="50"/>
        <v>0.12631088431339441</v>
      </c>
    </row>
    <row r="417" spans="1:19" hidden="1" x14ac:dyDescent="0.25">
      <c r="A417">
        <v>11749</v>
      </c>
      <c r="B417">
        <v>19510</v>
      </c>
      <c r="C417" t="s">
        <v>1168</v>
      </c>
      <c r="D417" t="s">
        <v>1169</v>
      </c>
      <c r="E417" t="s">
        <v>94</v>
      </c>
      <c r="F417">
        <v>65.8</v>
      </c>
      <c r="G417">
        <v>-472.26</v>
      </c>
      <c r="H417">
        <v>472.26</v>
      </c>
      <c r="I417" s="6">
        <f t="shared" si="47"/>
        <v>865.81</v>
      </c>
      <c r="J417" t="s">
        <v>2200</v>
      </c>
      <c r="K417">
        <v>7</v>
      </c>
      <c r="L417" s="34">
        <f t="shared" si="44"/>
        <v>1.3257575757575758E-3</v>
      </c>
      <c r="M417">
        <v>12</v>
      </c>
      <c r="N417">
        <f t="shared" si="45"/>
        <v>1.5909090909090911E-2</v>
      </c>
      <c r="O417" s="71">
        <v>0.11</v>
      </c>
      <c r="P417" s="72">
        <f t="shared" si="48"/>
        <v>0.44963055475400376</v>
      </c>
      <c r="Q417">
        <f t="shared" si="46"/>
        <v>1.7500000000000003E-3</v>
      </c>
      <c r="R417" s="7">
        <f t="shared" si="49"/>
        <v>0.13938547197374115</v>
      </c>
      <c r="S417" s="75">
        <f t="shared" si="50"/>
        <v>2.2174961450367914E-3</v>
      </c>
    </row>
    <row r="418" spans="1:19" hidden="1" x14ac:dyDescent="0.25">
      <c r="A418">
        <v>60978</v>
      </c>
      <c r="B418">
        <v>19514</v>
      </c>
      <c r="C418" t="s">
        <v>1472</v>
      </c>
      <c r="D418" t="s">
        <v>1229</v>
      </c>
      <c r="E418" t="s">
        <v>94</v>
      </c>
      <c r="F418">
        <v>65.8</v>
      </c>
      <c r="G418">
        <v>-457.65</v>
      </c>
      <c r="H418">
        <v>457.65</v>
      </c>
      <c r="I418" s="6">
        <f t="shared" si="47"/>
        <v>839.02499999999998</v>
      </c>
      <c r="J418" t="s">
        <v>2196</v>
      </c>
      <c r="K418">
        <v>225</v>
      </c>
      <c r="L418" s="34">
        <f t="shared" si="44"/>
        <v>4.261363636363636E-2</v>
      </c>
      <c r="M418">
        <v>12</v>
      </c>
      <c r="N418">
        <f t="shared" si="45"/>
        <v>0.51136363636363635</v>
      </c>
      <c r="O418" s="71">
        <v>0.46</v>
      </c>
      <c r="P418" s="72">
        <f t="shared" si="48"/>
        <v>1.8802732289712885</v>
      </c>
      <c r="Q418">
        <f t="shared" si="46"/>
        <v>0.23522727272727273</v>
      </c>
      <c r="R418" s="7">
        <f t="shared" si="49"/>
        <v>0.58288470098109946</v>
      </c>
      <c r="S418" s="75">
        <f t="shared" si="50"/>
        <v>0.29806604027442585</v>
      </c>
    </row>
    <row r="419" spans="1:19" hidden="1" x14ac:dyDescent="0.25">
      <c r="A419">
        <v>55458</v>
      </c>
      <c r="B419">
        <v>20332</v>
      </c>
      <c r="C419" t="s">
        <v>1615</v>
      </c>
      <c r="D419" t="s">
        <v>1405</v>
      </c>
      <c r="E419" t="s">
        <v>94</v>
      </c>
      <c r="F419">
        <v>65.8</v>
      </c>
      <c r="G419">
        <v>-364.9</v>
      </c>
      <c r="H419">
        <v>364.9</v>
      </c>
      <c r="I419" s="6">
        <f t="shared" si="47"/>
        <v>668.98333333333323</v>
      </c>
      <c r="J419" t="s">
        <v>2200</v>
      </c>
      <c r="K419">
        <v>164</v>
      </c>
      <c r="L419" s="34">
        <f t="shared" si="44"/>
        <v>3.1060606060606059E-2</v>
      </c>
      <c r="M419">
        <v>12</v>
      </c>
      <c r="N419">
        <f t="shared" si="45"/>
        <v>0.37272727272727268</v>
      </c>
      <c r="O419" s="71">
        <v>0.17</v>
      </c>
      <c r="P419" s="72">
        <f t="shared" si="48"/>
        <v>0.69488358461982402</v>
      </c>
      <c r="Q419">
        <f t="shared" si="46"/>
        <v>6.3363636363636358E-2</v>
      </c>
      <c r="R419" s="7">
        <f t="shared" si="49"/>
        <v>0.21541391123214546</v>
      </c>
      <c r="S419" s="75">
        <f t="shared" si="50"/>
        <v>8.0290639641072387E-2</v>
      </c>
    </row>
    <row r="420" spans="1:19" hidden="1" x14ac:dyDescent="0.25">
      <c r="A420">
        <v>56066</v>
      </c>
      <c r="B420">
        <v>20599</v>
      </c>
      <c r="C420" t="s">
        <v>1329</v>
      </c>
      <c r="D420" t="s">
        <v>1434</v>
      </c>
      <c r="E420" t="s">
        <v>94</v>
      </c>
      <c r="F420">
        <v>65.8</v>
      </c>
      <c r="G420">
        <v>-425.02</v>
      </c>
      <c r="H420">
        <v>425.02</v>
      </c>
      <c r="I420" s="6">
        <f t="shared" si="47"/>
        <v>779.20333333333326</v>
      </c>
      <c r="J420" t="s">
        <v>2200</v>
      </c>
      <c r="K420">
        <v>171</v>
      </c>
      <c r="L420" s="34">
        <f t="shared" si="44"/>
        <v>3.2386363636363637E-2</v>
      </c>
      <c r="M420">
        <v>12</v>
      </c>
      <c r="N420">
        <f t="shared" si="45"/>
        <v>0.38863636363636367</v>
      </c>
      <c r="O420" s="71">
        <v>0.12</v>
      </c>
      <c r="P420" s="72">
        <f t="shared" si="48"/>
        <v>0.49050605973164046</v>
      </c>
      <c r="Q420">
        <f t="shared" si="46"/>
        <v>4.6636363636363636E-2</v>
      </c>
      <c r="R420" s="7">
        <f t="shared" si="49"/>
        <v>0.15205687851680855</v>
      </c>
      <c r="S420" s="75">
        <f t="shared" si="50"/>
        <v>5.9094832332668781E-2</v>
      </c>
    </row>
    <row r="421" spans="1:19" hidden="1" x14ac:dyDescent="0.25">
      <c r="A421">
        <v>41286</v>
      </c>
      <c r="B421">
        <v>20634</v>
      </c>
      <c r="C421" t="s">
        <v>1476</v>
      </c>
      <c r="D421" t="s">
        <v>1798</v>
      </c>
      <c r="E421" t="s">
        <v>94</v>
      </c>
      <c r="F421">
        <v>65.8</v>
      </c>
      <c r="G421">
        <v>-337.15</v>
      </c>
      <c r="H421">
        <v>337.15</v>
      </c>
      <c r="I421" s="6">
        <f t="shared" si="47"/>
        <v>618.10833333333323</v>
      </c>
      <c r="J421" t="s">
        <v>2196</v>
      </c>
      <c r="K421">
        <v>49</v>
      </c>
      <c r="L421" s="34">
        <f t="shared" si="44"/>
        <v>9.2803030303030311E-3</v>
      </c>
      <c r="M421">
        <v>12</v>
      </c>
      <c r="N421">
        <f t="shared" si="45"/>
        <v>0.11136363636363637</v>
      </c>
      <c r="O421" s="71">
        <v>0.33</v>
      </c>
      <c r="P421" s="72">
        <f t="shared" si="48"/>
        <v>1.3488916642620112</v>
      </c>
      <c r="Q421">
        <f t="shared" si="46"/>
        <v>3.6750000000000005E-2</v>
      </c>
      <c r="R421" s="7">
        <f t="shared" si="49"/>
        <v>0.41815641592122349</v>
      </c>
      <c r="S421" s="75">
        <f t="shared" si="50"/>
        <v>4.6567419045772621E-2</v>
      </c>
    </row>
    <row r="422" spans="1:19" hidden="1" x14ac:dyDescent="0.25">
      <c r="A422">
        <v>40823</v>
      </c>
      <c r="B422">
        <v>20963</v>
      </c>
      <c r="C422" t="s">
        <v>1777</v>
      </c>
      <c r="D422" t="s">
        <v>1251</v>
      </c>
      <c r="E422" t="s">
        <v>94</v>
      </c>
      <c r="F422">
        <v>65.8</v>
      </c>
      <c r="G422">
        <v>-429.54</v>
      </c>
      <c r="H422">
        <v>429.54</v>
      </c>
      <c r="I422" s="6">
        <f t="shared" si="47"/>
        <v>787.49</v>
      </c>
      <c r="J422" t="s">
        <v>2200</v>
      </c>
      <c r="K422">
        <v>47</v>
      </c>
      <c r="L422" s="34">
        <f t="shared" si="44"/>
        <v>8.9015151515151516E-3</v>
      </c>
      <c r="M422">
        <v>12</v>
      </c>
      <c r="N422">
        <f t="shared" si="45"/>
        <v>0.10681818181818181</v>
      </c>
      <c r="O422" s="71">
        <v>0.42</v>
      </c>
      <c r="P422" s="72">
        <f t="shared" si="48"/>
        <v>1.7167712090607417</v>
      </c>
      <c r="Q422">
        <f t="shared" si="46"/>
        <v>4.4863636363636362E-2</v>
      </c>
      <c r="R422" s="7">
        <f t="shared" si="49"/>
        <v>0.53219907480882989</v>
      </c>
      <c r="S422" s="75">
        <f t="shared" si="50"/>
        <v>5.6848537536397736E-2</v>
      </c>
    </row>
    <row r="423" spans="1:19" hidden="1" x14ac:dyDescent="0.25">
      <c r="A423">
        <v>30201</v>
      </c>
      <c r="B423">
        <v>21791</v>
      </c>
      <c r="C423" t="s">
        <v>1400</v>
      </c>
      <c r="D423" t="s">
        <v>1615</v>
      </c>
      <c r="E423" t="s">
        <v>94</v>
      </c>
      <c r="F423">
        <v>65.8</v>
      </c>
      <c r="G423">
        <v>-364.24</v>
      </c>
      <c r="H423">
        <v>364.24</v>
      </c>
      <c r="I423" s="6">
        <f t="shared" si="47"/>
        <v>667.77333333333331</v>
      </c>
      <c r="J423" t="s">
        <v>2200</v>
      </c>
      <c r="K423">
        <v>25</v>
      </c>
      <c r="L423" s="34">
        <f t="shared" si="44"/>
        <v>4.734848484848485E-3</v>
      </c>
      <c r="M423">
        <v>12</v>
      </c>
      <c r="N423">
        <f t="shared" si="45"/>
        <v>5.6818181818181823E-2</v>
      </c>
      <c r="O423" s="71">
        <v>0.17</v>
      </c>
      <c r="P423" s="72">
        <f t="shared" si="48"/>
        <v>0.69488358461982402</v>
      </c>
      <c r="Q423">
        <f t="shared" si="46"/>
        <v>9.6590909090909106E-3</v>
      </c>
      <c r="R423" s="7">
        <f t="shared" si="49"/>
        <v>0.21541391123214546</v>
      </c>
      <c r="S423" s="75">
        <f t="shared" si="50"/>
        <v>1.2239426774553721E-2</v>
      </c>
    </row>
    <row r="424" spans="1:19" hidden="1" x14ac:dyDescent="0.25">
      <c r="A424">
        <v>47904</v>
      </c>
      <c r="B424">
        <v>22481</v>
      </c>
      <c r="C424" t="s">
        <v>1212</v>
      </c>
      <c r="D424" t="s">
        <v>1490</v>
      </c>
      <c r="E424" t="s">
        <v>94</v>
      </c>
      <c r="F424">
        <v>65.8</v>
      </c>
      <c r="G424">
        <v>326.69</v>
      </c>
      <c r="H424">
        <v>326.69</v>
      </c>
      <c r="I424" s="6">
        <f t="shared" si="47"/>
        <v>598.93166666666662</v>
      </c>
      <c r="J424" t="s">
        <v>2196</v>
      </c>
      <c r="K424">
        <v>91</v>
      </c>
      <c r="L424" s="34">
        <f t="shared" si="44"/>
        <v>1.7234848484848485E-2</v>
      </c>
      <c r="M424">
        <v>12</v>
      </c>
      <c r="N424">
        <f t="shared" si="45"/>
        <v>0.20681818181818182</v>
      </c>
      <c r="O424" s="71">
        <v>0.27</v>
      </c>
      <c r="P424" s="72">
        <f t="shared" si="48"/>
        <v>1.103638634396191</v>
      </c>
      <c r="Q424">
        <f t="shared" si="46"/>
        <v>5.5840909090909094E-2</v>
      </c>
      <c r="R424" s="7">
        <f t="shared" si="49"/>
        <v>0.34212797666281924</v>
      </c>
      <c r="S424" s="75">
        <f t="shared" si="50"/>
        <v>7.0758286082537619E-2</v>
      </c>
    </row>
    <row r="425" spans="1:19" hidden="1" x14ac:dyDescent="0.25">
      <c r="A425">
        <v>17843</v>
      </c>
      <c r="B425">
        <v>22759</v>
      </c>
      <c r="C425" t="s">
        <v>1359</v>
      </c>
      <c r="D425" t="s">
        <v>1360</v>
      </c>
      <c r="E425" t="s">
        <v>94</v>
      </c>
      <c r="F425">
        <v>65.8</v>
      </c>
      <c r="G425">
        <v>-336.14</v>
      </c>
      <c r="H425">
        <v>336.14</v>
      </c>
      <c r="I425" s="6">
        <f t="shared" si="47"/>
        <v>616.25666666666666</v>
      </c>
      <c r="J425" t="s">
        <v>2200</v>
      </c>
      <c r="K425">
        <v>13</v>
      </c>
      <c r="L425" s="34">
        <f t="shared" si="44"/>
        <v>2.4621212121212119E-3</v>
      </c>
      <c r="M425">
        <v>12</v>
      </c>
      <c r="N425">
        <f t="shared" si="45"/>
        <v>2.9545454545454541E-2</v>
      </c>
      <c r="O425" s="71">
        <v>0.17</v>
      </c>
      <c r="P425" s="72">
        <f t="shared" si="48"/>
        <v>0.69488358461982402</v>
      </c>
      <c r="Q425">
        <f t="shared" si="46"/>
        <v>5.0227272727272725E-3</v>
      </c>
      <c r="R425" s="7">
        <f t="shared" si="49"/>
        <v>0.21541391123214546</v>
      </c>
      <c r="S425" s="75">
        <f t="shared" si="50"/>
        <v>6.3645019227679331E-3</v>
      </c>
    </row>
    <row r="426" spans="1:19" hidden="1" x14ac:dyDescent="0.25">
      <c r="A426">
        <v>65237</v>
      </c>
      <c r="B426">
        <v>23163</v>
      </c>
      <c r="C426" t="s">
        <v>1247</v>
      </c>
      <c r="D426" t="s">
        <v>1523</v>
      </c>
      <c r="E426" t="s">
        <v>94</v>
      </c>
      <c r="F426">
        <v>65.8</v>
      </c>
      <c r="G426">
        <v>-400.28</v>
      </c>
      <c r="H426">
        <v>400.28</v>
      </c>
      <c r="I426" s="6">
        <f t="shared" si="47"/>
        <v>733.84666666666658</v>
      </c>
      <c r="J426" t="s">
        <v>2200</v>
      </c>
      <c r="K426">
        <v>298</v>
      </c>
      <c r="L426" s="34">
        <f t="shared" si="44"/>
        <v>5.6439393939393942E-2</v>
      </c>
      <c r="M426">
        <v>12</v>
      </c>
      <c r="N426">
        <f t="shared" si="45"/>
        <v>0.67727272727272725</v>
      </c>
      <c r="O426" s="71">
        <v>0.18</v>
      </c>
      <c r="P426" s="72">
        <f t="shared" si="48"/>
        <v>0.73575908959746061</v>
      </c>
      <c r="Q426">
        <f t="shared" si="46"/>
        <v>0.1219090909090909</v>
      </c>
      <c r="R426" s="7">
        <f t="shared" si="49"/>
        <v>0.22808531777521279</v>
      </c>
      <c r="S426" s="75">
        <f t="shared" si="50"/>
        <v>0.15447596522048501</v>
      </c>
    </row>
    <row r="427" spans="1:19" hidden="1" x14ac:dyDescent="0.25">
      <c r="A427">
        <v>60573</v>
      </c>
      <c r="B427">
        <v>23616</v>
      </c>
      <c r="C427" t="s">
        <v>1826</v>
      </c>
      <c r="D427" t="s">
        <v>1785</v>
      </c>
      <c r="E427" t="s">
        <v>94</v>
      </c>
      <c r="F427">
        <v>65.8</v>
      </c>
      <c r="G427">
        <v>-287.95</v>
      </c>
      <c r="H427">
        <v>287.95</v>
      </c>
      <c r="I427" s="6">
        <f t="shared" si="47"/>
        <v>527.9083333333333</v>
      </c>
      <c r="J427" t="s">
        <v>2200</v>
      </c>
      <c r="K427">
        <v>221</v>
      </c>
      <c r="L427" s="34">
        <f t="shared" ref="L427:L490" si="51">K427/5280</f>
        <v>4.1856060606060605E-2</v>
      </c>
      <c r="M427">
        <v>12</v>
      </c>
      <c r="N427">
        <f t="shared" ref="N427:N490" si="52">L427*M427</f>
        <v>0.5022727272727272</v>
      </c>
      <c r="O427" s="71">
        <v>0.49</v>
      </c>
      <c r="P427" s="72">
        <f t="shared" si="48"/>
        <v>2.0028997439041984</v>
      </c>
      <c r="Q427">
        <f t="shared" si="46"/>
        <v>0.24611363636363631</v>
      </c>
      <c r="R427" s="7">
        <f t="shared" si="49"/>
        <v>0.6208989206103015</v>
      </c>
      <c r="S427" s="75">
        <f t="shared" si="50"/>
        <v>0.31186059421562867</v>
      </c>
    </row>
    <row r="428" spans="1:19" hidden="1" x14ac:dyDescent="0.25">
      <c r="A428">
        <v>2691</v>
      </c>
      <c r="B428">
        <v>24505</v>
      </c>
      <c r="C428" t="s">
        <v>308</v>
      </c>
      <c r="D428" t="s">
        <v>869</v>
      </c>
      <c r="E428" t="s">
        <v>94</v>
      </c>
      <c r="F428">
        <v>65.8</v>
      </c>
      <c r="G428">
        <v>-297.98</v>
      </c>
      <c r="H428">
        <v>297.98</v>
      </c>
      <c r="I428" s="6">
        <f t="shared" si="47"/>
        <v>546.29666666666662</v>
      </c>
      <c r="J428" t="s">
        <v>2200</v>
      </c>
      <c r="K428">
        <v>2</v>
      </c>
      <c r="L428" s="34">
        <f t="shared" si="51"/>
        <v>3.7878787878787879E-4</v>
      </c>
      <c r="M428">
        <v>12</v>
      </c>
      <c r="N428">
        <f t="shared" si="52"/>
        <v>4.5454545454545452E-3</v>
      </c>
      <c r="O428" s="71">
        <v>0.6</v>
      </c>
      <c r="P428" s="72">
        <f t="shared" si="48"/>
        <v>2.452530298658202</v>
      </c>
      <c r="Q428">
        <f t="shared" si="46"/>
        <v>2.7272727272727271E-3</v>
      </c>
      <c r="R428" s="7">
        <f t="shared" si="49"/>
        <v>0.76028439258404268</v>
      </c>
      <c r="S428" s="75">
        <f t="shared" si="50"/>
        <v>3.4558381481092845E-3</v>
      </c>
    </row>
    <row r="429" spans="1:19" hidden="1" x14ac:dyDescent="0.25">
      <c r="A429">
        <v>31611</v>
      </c>
      <c r="B429">
        <v>24649</v>
      </c>
      <c r="C429" t="s">
        <v>1486</v>
      </c>
      <c r="D429" t="s">
        <v>1643</v>
      </c>
      <c r="E429" t="s">
        <v>94</v>
      </c>
      <c r="F429">
        <v>65.8</v>
      </c>
      <c r="G429">
        <v>-286.37</v>
      </c>
      <c r="H429">
        <v>286.37</v>
      </c>
      <c r="I429" s="6">
        <f t="shared" si="47"/>
        <v>525.01166666666666</v>
      </c>
      <c r="J429" t="s">
        <v>2200</v>
      </c>
      <c r="K429">
        <v>26</v>
      </c>
      <c r="L429" s="34">
        <f t="shared" si="51"/>
        <v>4.9242424242424239E-3</v>
      </c>
      <c r="M429">
        <v>12</v>
      </c>
      <c r="N429">
        <f t="shared" si="52"/>
        <v>5.9090909090909083E-2</v>
      </c>
      <c r="O429" s="71">
        <v>0.49</v>
      </c>
      <c r="P429" s="72">
        <f t="shared" si="48"/>
        <v>2.0028997439041984</v>
      </c>
      <c r="Q429">
        <f t="shared" si="46"/>
        <v>2.8954545454545452E-2</v>
      </c>
      <c r="R429" s="7">
        <f t="shared" si="49"/>
        <v>0.6208989206103015</v>
      </c>
      <c r="S429" s="75">
        <f t="shared" si="50"/>
        <v>3.6689481672426902E-2</v>
      </c>
    </row>
    <row r="430" spans="1:19" hidden="1" x14ac:dyDescent="0.25">
      <c r="A430">
        <v>30319</v>
      </c>
      <c r="B430">
        <v>25280</v>
      </c>
      <c r="C430" t="s">
        <v>1533</v>
      </c>
      <c r="D430" t="s">
        <v>1619</v>
      </c>
      <c r="E430" t="s">
        <v>94</v>
      </c>
      <c r="F430">
        <v>65.8</v>
      </c>
      <c r="G430">
        <v>-446.77</v>
      </c>
      <c r="H430">
        <v>446.77</v>
      </c>
      <c r="I430" s="6">
        <f t="shared" si="47"/>
        <v>819.07833333333326</v>
      </c>
      <c r="J430" t="s">
        <v>2200</v>
      </c>
      <c r="K430">
        <v>25</v>
      </c>
      <c r="L430" s="34">
        <f t="shared" si="51"/>
        <v>4.734848484848485E-3</v>
      </c>
      <c r="M430">
        <v>12</v>
      </c>
      <c r="N430">
        <f t="shared" si="52"/>
        <v>5.6818181818181823E-2</v>
      </c>
      <c r="O430" s="71">
        <v>0.11</v>
      </c>
      <c r="P430" s="72">
        <f t="shared" si="48"/>
        <v>0.44963055475400376</v>
      </c>
      <c r="Q430">
        <f t="shared" si="46"/>
        <v>6.2500000000000003E-3</v>
      </c>
      <c r="R430" s="7">
        <f t="shared" si="49"/>
        <v>0.13938547197374115</v>
      </c>
      <c r="S430" s="75">
        <f t="shared" si="50"/>
        <v>7.9196290894171118E-3</v>
      </c>
    </row>
    <row r="431" spans="1:19" hidden="1" x14ac:dyDescent="0.25">
      <c r="A431">
        <v>63154</v>
      </c>
      <c r="B431">
        <v>25282</v>
      </c>
      <c r="C431" t="s">
        <v>1798</v>
      </c>
      <c r="D431" t="s">
        <v>1488</v>
      </c>
      <c r="E431" t="s">
        <v>94</v>
      </c>
      <c r="F431">
        <v>65.8</v>
      </c>
      <c r="G431">
        <v>-338.01</v>
      </c>
      <c r="H431">
        <v>338.01</v>
      </c>
      <c r="I431" s="6">
        <f t="shared" si="47"/>
        <v>619.68499999999995</v>
      </c>
      <c r="J431" t="s">
        <v>2196</v>
      </c>
      <c r="K431">
        <v>252</v>
      </c>
      <c r="L431" s="34">
        <f t="shared" si="51"/>
        <v>4.7727272727272729E-2</v>
      </c>
      <c r="M431">
        <v>12</v>
      </c>
      <c r="N431">
        <f t="shared" si="52"/>
        <v>0.57272727272727275</v>
      </c>
      <c r="O431" s="71">
        <v>0.33</v>
      </c>
      <c r="P431" s="72">
        <f t="shared" si="48"/>
        <v>1.3488916642620112</v>
      </c>
      <c r="Q431">
        <f t="shared" si="46"/>
        <v>0.18900000000000003</v>
      </c>
      <c r="R431" s="7">
        <f t="shared" si="49"/>
        <v>0.41815641592122349</v>
      </c>
      <c r="S431" s="75">
        <f t="shared" si="50"/>
        <v>0.23948958366397347</v>
      </c>
    </row>
    <row r="432" spans="1:19" hidden="1" x14ac:dyDescent="0.25">
      <c r="A432">
        <v>52462</v>
      </c>
      <c r="B432">
        <v>25637</v>
      </c>
      <c r="C432" t="s">
        <v>1475</v>
      </c>
      <c r="D432" t="s">
        <v>1950</v>
      </c>
      <c r="E432" t="s">
        <v>94</v>
      </c>
      <c r="F432">
        <v>65.8</v>
      </c>
      <c r="G432">
        <v>-110.2</v>
      </c>
      <c r="H432">
        <v>110.2</v>
      </c>
      <c r="I432" s="6">
        <f t="shared" si="47"/>
        <v>202.03333333333333</v>
      </c>
      <c r="J432" t="s">
        <v>2201</v>
      </c>
      <c r="K432">
        <v>132</v>
      </c>
      <c r="L432" s="34">
        <f t="shared" si="51"/>
        <v>2.5000000000000001E-2</v>
      </c>
      <c r="M432">
        <v>12</v>
      </c>
      <c r="N432">
        <f t="shared" si="52"/>
        <v>0.30000000000000004</v>
      </c>
      <c r="O432" s="71">
        <v>0.52</v>
      </c>
      <c r="P432" s="72">
        <f t="shared" si="48"/>
        <v>2.1255262588371089</v>
      </c>
      <c r="Q432">
        <f t="shared" si="46"/>
        <v>0.15600000000000003</v>
      </c>
      <c r="R432" s="7">
        <f t="shared" si="49"/>
        <v>0.65891314023950376</v>
      </c>
      <c r="S432" s="75">
        <f t="shared" si="50"/>
        <v>0.19767394207185116</v>
      </c>
    </row>
    <row r="433" spans="1:19" hidden="1" x14ac:dyDescent="0.25">
      <c r="A433">
        <v>18295</v>
      </c>
      <c r="B433">
        <v>26303</v>
      </c>
      <c r="C433" t="s">
        <v>1360</v>
      </c>
      <c r="D433" t="s">
        <v>1369</v>
      </c>
      <c r="E433" t="s">
        <v>94</v>
      </c>
      <c r="F433">
        <v>65.8</v>
      </c>
      <c r="G433">
        <v>-336.44</v>
      </c>
      <c r="H433">
        <v>336.44</v>
      </c>
      <c r="I433" s="6">
        <f t="shared" si="47"/>
        <v>616.80666666666662</v>
      </c>
      <c r="J433" t="s">
        <v>2200</v>
      </c>
      <c r="K433">
        <v>13</v>
      </c>
      <c r="L433" s="34">
        <f t="shared" si="51"/>
        <v>2.4621212121212119E-3</v>
      </c>
      <c r="M433">
        <v>12</v>
      </c>
      <c r="N433">
        <f t="shared" si="52"/>
        <v>2.9545454545454541E-2</v>
      </c>
      <c r="O433" s="71">
        <v>0.17</v>
      </c>
      <c r="P433" s="72">
        <f t="shared" si="48"/>
        <v>0.69488358461982402</v>
      </c>
      <c r="Q433">
        <f t="shared" si="46"/>
        <v>5.0227272727272725E-3</v>
      </c>
      <c r="R433" s="7">
        <f t="shared" si="49"/>
        <v>0.21541391123214546</v>
      </c>
      <c r="S433" s="75">
        <f t="shared" si="50"/>
        <v>6.3645019227679331E-3</v>
      </c>
    </row>
    <row r="434" spans="1:19" hidden="1" x14ac:dyDescent="0.25">
      <c r="A434">
        <v>36474</v>
      </c>
      <c r="B434">
        <v>27845</v>
      </c>
      <c r="C434" t="s">
        <v>1722</v>
      </c>
      <c r="D434" t="s">
        <v>1695</v>
      </c>
      <c r="E434" t="s">
        <v>94</v>
      </c>
      <c r="F434">
        <v>65.8</v>
      </c>
      <c r="G434">
        <v>-121.64</v>
      </c>
      <c r="H434">
        <v>121.64</v>
      </c>
      <c r="I434" s="6">
        <f t="shared" si="47"/>
        <v>223.00666666666666</v>
      </c>
      <c r="J434" t="s">
        <v>2200</v>
      </c>
      <c r="K434">
        <v>34</v>
      </c>
      <c r="L434" s="34">
        <f t="shared" si="51"/>
        <v>6.4393939393939392E-3</v>
      </c>
      <c r="M434">
        <v>12</v>
      </c>
      <c r="N434">
        <f t="shared" si="52"/>
        <v>7.7272727272727271E-2</v>
      </c>
      <c r="O434" s="71">
        <v>0.47</v>
      </c>
      <c r="P434" s="72">
        <f t="shared" si="48"/>
        <v>1.921148733948925</v>
      </c>
      <c r="Q434">
        <f t="shared" si="46"/>
        <v>3.6318181818181812E-2</v>
      </c>
      <c r="R434" s="7">
        <f t="shared" si="49"/>
        <v>0.59555610752416677</v>
      </c>
      <c r="S434" s="75">
        <f t="shared" si="50"/>
        <v>4.6020244672321978E-2</v>
      </c>
    </row>
    <row r="435" spans="1:19" hidden="1" x14ac:dyDescent="0.25">
      <c r="A435">
        <v>14682</v>
      </c>
      <c r="B435">
        <v>28298</v>
      </c>
      <c r="C435" t="s">
        <v>1263</v>
      </c>
      <c r="D435" t="s">
        <v>1212</v>
      </c>
      <c r="E435" t="s">
        <v>94</v>
      </c>
      <c r="F435">
        <v>65.8</v>
      </c>
      <c r="G435">
        <v>326.93</v>
      </c>
      <c r="H435">
        <v>326.93</v>
      </c>
      <c r="I435" s="6">
        <f t="shared" si="47"/>
        <v>599.37166666666667</v>
      </c>
      <c r="J435" t="s">
        <v>2196</v>
      </c>
      <c r="K435">
        <v>10</v>
      </c>
      <c r="L435" s="34">
        <f t="shared" si="51"/>
        <v>1.893939393939394E-3</v>
      </c>
      <c r="M435">
        <v>12</v>
      </c>
      <c r="N435">
        <f t="shared" si="52"/>
        <v>2.2727272727272728E-2</v>
      </c>
      <c r="O435" s="71">
        <v>0.27</v>
      </c>
      <c r="P435" s="72">
        <f t="shared" si="48"/>
        <v>1.103638634396191</v>
      </c>
      <c r="Q435">
        <f t="shared" si="46"/>
        <v>6.1363636363636368E-3</v>
      </c>
      <c r="R435" s="7">
        <f t="shared" si="49"/>
        <v>0.34212797666281924</v>
      </c>
      <c r="S435" s="75">
        <f t="shared" si="50"/>
        <v>7.7756358332458919E-3</v>
      </c>
    </row>
    <row r="436" spans="1:19" hidden="1" x14ac:dyDescent="0.25">
      <c r="A436">
        <v>35794</v>
      </c>
      <c r="B436">
        <v>28866</v>
      </c>
      <c r="C436" t="s">
        <v>1713</v>
      </c>
      <c r="D436" t="s">
        <v>1714</v>
      </c>
      <c r="E436" t="s">
        <v>94</v>
      </c>
      <c r="F436">
        <v>65.8</v>
      </c>
      <c r="G436">
        <v>-458.73</v>
      </c>
      <c r="H436">
        <v>458.73</v>
      </c>
      <c r="I436" s="6">
        <f t="shared" si="47"/>
        <v>841.005</v>
      </c>
      <c r="J436" t="s">
        <v>2196</v>
      </c>
      <c r="K436">
        <v>33</v>
      </c>
      <c r="L436" s="34">
        <f t="shared" si="51"/>
        <v>6.2500000000000003E-3</v>
      </c>
      <c r="M436">
        <v>12</v>
      </c>
      <c r="N436">
        <f t="shared" si="52"/>
        <v>7.5000000000000011E-2</v>
      </c>
      <c r="O436" s="71">
        <v>0.46</v>
      </c>
      <c r="P436" s="72">
        <f t="shared" si="48"/>
        <v>1.8802732289712885</v>
      </c>
      <c r="Q436">
        <f t="shared" si="46"/>
        <v>3.450000000000001E-2</v>
      </c>
      <c r="R436" s="7">
        <f t="shared" si="49"/>
        <v>0.58288470098109946</v>
      </c>
      <c r="S436" s="75">
        <f t="shared" si="50"/>
        <v>4.3716352573582466E-2</v>
      </c>
    </row>
    <row r="437" spans="1:19" hidden="1" x14ac:dyDescent="0.25">
      <c r="A437">
        <v>32031</v>
      </c>
      <c r="B437">
        <v>29376</v>
      </c>
      <c r="C437" t="s">
        <v>1650</v>
      </c>
      <c r="D437" t="s">
        <v>1524</v>
      </c>
      <c r="E437" t="s">
        <v>94</v>
      </c>
      <c r="F437">
        <v>65.8</v>
      </c>
      <c r="G437">
        <v>-318.39999999999998</v>
      </c>
      <c r="H437">
        <v>318.39999999999998</v>
      </c>
      <c r="I437" s="6">
        <f t="shared" si="47"/>
        <v>583.73333333333323</v>
      </c>
      <c r="J437" t="s">
        <v>2196</v>
      </c>
      <c r="K437">
        <v>27</v>
      </c>
      <c r="L437" s="34">
        <f t="shared" si="51"/>
        <v>5.1136363636363636E-3</v>
      </c>
      <c r="M437">
        <v>12</v>
      </c>
      <c r="N437">
        <f t="shared" si="52"/>
        <v>6.1363636363636363E-2</v>
      </c>
      <c r="O437" s="71">
        <v>0.31</v>
      </c>
      <c r="P437" s="72">
        <f t="shared" si="48"/>
        <v>1.2671406543067378</v>
      </c>
      <c r="Q437">
        <f t="shared" si="46"/>
        <v>1.9022727272727271E-2</v>
      </c>
      <c r="R437" s="7">
        <f t="shared" si="49"/>
        <v>0.3928136028350887</v>
      </c>
      <c r="S437" s="75">
        <f t="shared" si="50"/>
        <v>2.4104471083062261E-2</v>
      </c>
    </row>
    <row r="438" spans="1:19" hidden="1" x14ac:dyDescent="0.25">
      <c r="A438">
        <v>66927</v>
      </c>
      <c r="B438">
        <v>29377</v>
      </c>
      <c r="C438" t="s">
        <v>2053</v>
      </c>
      <c r="D438" t="s">
        <v>1490</v>
      </c>
      <c r="E438" t="s">
        <v>94</v>
      </c>
      <c r="F438">
        <v>65.8</v>
      </c>
      <c r="G438">
        <v>-286.33999999999997</v>
      </c>
      <c r="H438">
        <v>286.33999999999997</v>
      </c>
      <c r="I438" s="6">
        <f t="shared" si="47"/>
        <v>524.95666666666659</v>
      </c>
      <c r="J438" t="s">
        <v>2196</v>
      </c>
      <c r="K438">
        <v>356</v>
      </c>
      <c r="L438" s="34">
        <f t="shared" si="51"/>
        <v>6.7424242424242428E-2</v>
      </c>
      <c r="M438">
        <v>12</v>
      </c>
      <c r="N438">
        <f t="shared" si="52"/>
        <v>0.80909090909090908</v>
      </c>
      <c r="O438" s="71">
        <v>0.31</v>
      </c>
      <c r="P438" s="72">
        <f t="shared" si="48"/>
        <v>1.2671406543067378</v>
      </c>
      <c r="Q438">
        <f t="shared" si="46"/>
        <v>0.25081818181818183</v>
      </c>
      <c r="R438" s="7">
        <f t="shared" si="49"/>
        <v>0.3928136028350887</v>
      </c>
      <c r="S438" s="75">
        <f t="shared" si="50"/>
        <v>0.31782191502111723</v>
      </c>
    </row>
    <row r="439" spans="1:19" hidden="1" x14ac:dyDescent="0.25">
      <c r="A439">
        <v>61399</v>
      </c>
      <c r="B439">
        <v>29821</v>
      </c>
      <c r="C439" t="s">
        <v>1720</v>
      </c>
      <c r="D439" t="s">
        <v>1059</v>
      </c>
      <c r="E439" t="s">
        <v>94</v>
      </c>
      <c r="F439">
        <v>65.8</v>
      </c>
      <c r="G439">
        <v>-363.24</v>
      </c>
      <c r="H439">
        <v>363.24</v>
      </c>
      <c r="I439" s="6">
        <f t="shared" si="47"/>
        <v>665.93999999999994</v>
      </c>
      <c r="J439" t="s">
        <v>2200</v>
      </c>
      <c r="K439">
        <v>230</v>
      </c>
      <c r="L439" s="34">
        <f t="shared" si="51"/>
        <v>4.3560606060606064E-2</v>
      </c>
      <c r="M439">
        <v>12</v>
      </c>
      <c r="N439">
        <f t="shared" si="52"/>
        <v>0.52272727272727271</v>
      </c>
      <c r="O439" s="71">
        <v>0.2</v>
      </c>
      <c r="P439" s="72">
        <f t="shared" si="48"/>
        <v>0.81751009955273413</v>
      </c>
      <c r="Q439">
        <f t="shared" si="46"/>
        <v>0.10454545454545455</v>
      </c>
      <c r="R439" s="7">
        <f t="shared" si="49"/>
        <v>0.25342813086134758</v>
      </c>
      <c r="S439" s="75">
        <f t="shared" si="50"/>
        <v>0.1324737956775226</v>
      </c>
    </row>
    <row r="440" spans="1:19" hidden="1" x14ac:dyDescent="0.25">
      <c r="A440">
        <v>59604</v>
      </c>
      <c r="B440">
        <v>30115</v>
      </c>
      <c r="C440" t="s">
        <v>877</v>
      </c>
      <c r="D440" t="s">
        <v>1424</v>
      </c>
      <c r="E440" t="s">
        <v>94</v>
      </c>
      <c r="F440">
        <v>65.8</v>
      </c>
      <c r="G440">
        <v>-416.52</v>
      </c>
      <c r="H440">
        <v>416.52</v>
      </c>
      <c r="I440" s="6">
        <f t="shared" si="47"/>
        <v>763.61999999999989</v>
      </c>
      <c r="J440" t="s">
        <v>2200</v>
      </c>
      <c r="K440">
        <v>210</v>
      </c>
      <c r="L440" s="34">
        <f t="shared" si="51"/>
        <v>3.9772727272727272E-2</v>
      </c>
      <c r="M440">
        <v>12</v>
      </c>
      <c r="N440">
        <f t="shared" si="52"/>
        <v>0.47727272727272729</v>
      </c>
      <c r="O440" s="71">
        <v>0.12</v>
      </c>
      <c r="P440" s="72">
        <f t="shared" si="48"/>
        <v>0.49050605973164046</v>
      </c>
      <c r="Q440">
        <f t="shared" si="46"/>
        <v>5.7272727272727274E-2</v>
      </c>
      <c r="R440" s="7">
        <f t="shared" si="49"/>
        <v>0.15205687851680855</v>
      </c>
      <c r="S440" s="75">
        <f t="shared" si="50"/>
        <v>7.2572601110294996E-2</v>
      </c>
    </row>
    <row r="441" spans="1:19" hidden="1" x14ac:dyDescent="0.25">
      <c r="A441">
        <v>21004</v>
      </c>
      <c r="B441">
        <v>30258</v>
      </c>
      <c r="C441" t="s">
        <v>1435</v>
      </c>
      <c r="D441" t="s">
        <v>1436</v>
      </c>
      <c r="E441" t="s">
        <v>94</v>
      </c>
      <c r="F441">
        <v>65.8</v>
      </c>
      <c r="G441">
        <v>-331.27</v>
      </c>
      <c r="H441">
        <v>331.27</v>
      </c>
      <c r="I441" s="6">
        <f t="shared" si="47"/>
        <v>607.32833333333326</v>
      </c>
      <c r="J441" t="s">
        <v>2200</v>
      </c>
      <c r="K441">
        <v>15</v>
      </c>
      <c r="L441" s="34">
        <f t="shared" si="51"/>
        <v>2.840909090909091E-3</v>
      </c>
      <c r="M441">
        <v>12</v>
      </c>
      <c r="N441">
        <f t="shared" si="52"/>
        <v>3.4090909090909088E-2</v>
      </c>
      <c r="O441" s="71">
        <v>0.17</v>
      </c>
      <c r="P441" s="72">
        <f t="shared" si="48"/>
        <v>0.69488358461982402</v>
      </c>
      <c r="Q441">
        <f t="shared" si="46"/>
        <v>5.7954545454545455E-3</v>
      </c>
      <c r="R441" s="7">
        <f t="shared" si="49"/>
        <v>0.21541391123214546</v>
      </c>
      <c r="S441" s="75">
        <f t="shared" si="50"/>
        <v>7.3436560647322305E-3</v>
      </c>
    </row>
    <row r="442" spans="1:19" hidden="1" x14ac:dyDescent="0.25">
      <c r="A442">
        <v>67984</v>
      </c>
      <c r="B442">
        <v>30679</v>
      </c>
      <c r="C442" t="s">
        <v>2020</v>
      </c>
      <c r="D442" t="s">
        <v>1384</v>
      </c>
      <c r="E442" t="s">
        <v>94</v>
      </c>
      <c r="F442">
        <v>65.8</v>
      </c>
      <c r="G442">
        <v>-312.13</v>
      </c>
      <c r="H442">
        <v>312.13</v>
      </c>
      <c r="I442" s="6">
        <f t="shared" si="47"/>
        <v>572.23833333333334</v>
      </c>
      <c r="J442" t="s">
        <v>2200</v>
      </c>
      <c r="K442">
        <v>404</v>
      </c>
      <c r="L442" s="34">
        <f t="shared" si="51"/>
        <v>7.6515151515151508E-2</v>
      </c>
      <c r="M442">
        <v>12</v>
      </c>
      <c r="N442">
        <f t="shared" si="52"/>
        <v>0.9181818181818181</v>
      </c>
      <c r="O442" s="71">
        <v>0.16</v>
      </c>
      <c r="P442" s="72">
        <f t="shared" si="48"/>
        <v>0.65400807964218732</v>
      </c>
      <c r="Q442">
        <f t="shared" si="46"/>
        <v>0.14690909090909091</v>
      </c>
      <c r="R442" s="7">
        <f t="shared" si="49"/>
        <v>0.20274250468907806</v>
      </c>
      <c r="S442" s="75">
        <f t="shared" si="50"/>
        <v>0.18615448157815348</v>
      </c>
    </row>
    <row r="443" spans="1:19" hidden="1" x14ac:dyDescent="0.25">
      <c r="A443">
        <v>7871</v>
      </c>
      <c r="B443">
        <v>31603</v>
      </c>
      <c r="C443" t="s">
        <v>946</v>
      </c>
      <c r="D443" t="s">
        <v>1034</v>
      </c>
      <c r="E443" t="s">
        <v>94</v>
      </c>
      <c r="F443">
        <v>65.8</v>
      </c>
      <c r="G443">
        <v>-388.49</v>
      </c>
      <c r="H443">
        <v>388.49</v>
      </c>
      <c r="I443" s="6">
        <f t="shared" si="47"/>
        <v>712.23166666666668</v>
      </c>
      <c r="J443" t="s">
        <v>2200</v>
      </c>
      <c r="K443">
        <v>5</v>
      </c>
      <c r="L443" s="34">
        <f t="shared" si="51"/>
        <v>9.46969696969697E-4</v>
      </c>
      <c r="M443">
        <v>12</v>
      </c>
      <c r="N443">
        <f t="shared" si="52"/>
        <v>1.1363636363636364E-2</v>
      </c>
      <c r="O443" s="71">
        <v>0.13</v>
      </c>
      <c r="P443" s="72">
        <f t="shared" si="48"/>
        <v>0.53138156470927722</v>
      </c>
      <c r="Q443">
        <f t="shared" si="46"/>
        <v>1.4772727272727275E-3</v>
      </c>
      <c r="R443" s="7">
        <f t="shared" si="49"/>
        <v>0.16472828505987594</v>
      </c>
      <c r="S443" s="75">
        <f t="shared" si="50"/>
        <v>1.871912330225863E-3</v>
      </c>
    </row>
    <row r="444" spans="1:19" hidden="1" x14ac:dyDescent="0.25">
      <c r="A444">
        <v>59047</v>
      </c>
      <c r="B444">
        <v>31644</v>
      </c>
      <c r="C444" t="s">
        <v>1385</v>
      </c>
      <c r="D444" t="s">
        <v>1375</v>
      </c>
      <c r="E444" t="s">
        <v>94</v>
      </c>
      <c r="F444">
        <v>65.8</v>
      </c>
      <c r="G444">
        <v>-364.36</v>
      </c>
      <c r="H444">
        <v>364.36</v>
      </c>
      <c r="I444" s="6">
        <f t="shared" si="47"/>
        <v>667.99333333333334</v>
      </c>
      <c r="J444" t="s">
        <v>2200</v>
      </c>
      <c r="K444">
        <v>203</v>
      </c>
      <c r="L444" s="34">
        <f t="shared" si="51"/>
        <v>3.8446969696969695E-2</v>
      </c>
      <c r="M444">
        <v>12</v>
      </c>
      <c r="N444">
        <f t="shared" si="52"/>
        <v>0.46136363636363631</v>
      </c>
      <c r="O444" s="71">
        <v>0.17</v>
      </c>
      <c r="P444" s="72">
        <f t="shared" si="48"/>
        <v>0.69488358461982402</v>
      </c>
      <c r="Q444">
        <f t="shared" si="46"/>
        <v>7.8431818181818172E-2</v>
      </c>
      <c r="R444" s="7">
        <f t="shared" si="49"/>
        <v>0.21541391123214546</v>
      </c>
      <c r="S444" s="75">
        <f t="shared" si="50"/>
        <v>9.9384145409376193E-2</v>
      </c>
    </row>
    <row r="445" spans="1:19" hidden="1" x14ac:dyDescent="0.25">
      <c r="A445">
        <v>20770</v>
      </c>
      <c r="B445">
        <v>31647</v>
      </c>
      <c r="C445" t="s">
        <v>1430</v>
      </c>
      <c r="D445" t="s">
        <v>1079</v>
      </c>
      <c r="E445" t="s">
        <v>94</v>
      </c>
      <c r="F445">
        <v>65.8</v>
      </c>
      <c r="G445">
        <v>-310.41000000000003</v>
      </c>
      <c r="H445">
        <v>310.41000000000003</v>
      </c>
      <c r="I445" s="6">
        <f t="shared" si="47"/>
        <v>569.08500000000004</v>
      </c>
      <c r="J445" t="s">
        <v>2200</v>
      </c>
      <c r="K445">
        <v>14</v>
      </c>
      <c r="L445" s="34">
        <f t="shared" si="51"/>
        <v>2.6515151515151517E-3</v>
      </c>
      <c r="M445">
        <v>12</v>
      </c>
      <c r="N445">
        <f t="shared" si="52"/>
        <v>3.1818181818181822E-2</v>
      </c>
      <c r="O445" s="71">
        <v>0.46</v>
      </c>
      <c r="P445" s="72">
        <f t="shared" si="48"/>
        <v>1.8802732289712885</v>
      </c>
      <c r="Q445">
        <f t="shared" si="46"/>
        <v>1.4636363636363638E-2</v>
      </c>
      <c r="R445" s="7">
        <f t="shared" si="49"/>
        <v>0.58288470098109946</v>
      </c>
      <c r="S445" s="75">
        <f t="shared" si="50"/>
        <v>1.8546331394853167E-2</v>
      </c>
    </row>
    <row r="446" spans="1:19" hidden="1" x14ac:dyDescent="0.25">
      <c r="A446">
        <v>27520</v>
      </c>
      <c r="B446">
        <v>31687</v>
      </c>
      <c r="C446" t="s">
        <v>1147</v>
      </c>
      <c r="D446" t="s">
        <v>1472</v>
      </c>
      <c r="E446" t="s">
        <v>94</v>
      </c>
      <c r="F446">
        <v>65.8</v>
      </c>
      <c r="G446">
        <v>-734.92</v>
      </c>
      <c r="H446">
        <v>734.92</v>
      </c>
      <c r="I446" s="6">
        <f t="shared" si="47"/>
        <v>1347.3533333333332</v>
      </c>
      <c r="J446" t="s">
        <v>2196</v>
      </c>
      <c r="K446">
        <v>20</v>
      </c>
      <c r="L446" s="34">
        <f t="shared" si="51"/>
        <v>3.787878787878788E-3</v>
      </c>
      <c r="M446">
        <v>12</v>
      </c>
      <c r="N446">
        <f t="shared" si="52"/>
        <v>4.5454545454545456E-2</v>
      </c>
      <c r="O446" s="71">
        <v>0.46</v>
      </c>
      <c r="P446" s="72">
        <f t="shared" si="48"/>
        <v>1.8802732289712885</v>
      </c>
      <c r="Q446">
        <f t="shared" si="46"/>
        <v>2.0909090909090912E-2</v>
      </c>
      <c r="R446" s="7">
        <f t="shared" si="49"/>
        <v>0.58288470098109946</v>
      </c>
      <c r="S446" s="75">
        <f t="shared" si="50"/>
        <v>2.649475913550452E-2</v>
      </c>
    </row>
    <row r="447" spans="1:19" hidden="1" x14ac:dyDescent="0.25">
      <c r="A447">
        <v>38988</v>
      </c>
      <c r="B447">
        <v>32490</v>
      </c>
      <c r="C447" t="s">
        <v>820</v>
      </c>
      <c r="D447" t="s">
        <v>1761</v>
      </c>
      <c r="E447" t="s">
        <v>94</v>
      </c>
      <c r="F447">
        <v>65.8</v>
      </c>
      <c r="G447">
        <v>-395.97</v>
      </c>
      <c r="H447">
        <v>395.97</v>
      </c>
      <c r="I447" s="6">
        <f t="shared" si="47"/>
        <v>725.94500000000005</v>
      </c>
      <c r="J447" t="s">
        <v>2200</v>
      </c>
      <c r="K447">
        <v>40</v>
      </c>
      <c r="L447" s="34">
        <f t="shared" si="51"/>
        <v>7.575757575757576E-3</v>
      </c>
      <c r="M447">
        <v>12</v>
      </c>
      <c r="N447">
        <f t="shared" si="52"/>
        <v>9.0909090909090912E-2</v>
      </c>
      <c r="O447" s="71">
        <v>0.45</v>
      </c>
      <c r="P447" s="72">
        <f t="shared" si="48"/>
        <v>1.8393977239936519</v>
      </c>
      <c r="Q447">
        <f t="shared" si="46"/>
        <v>4.0909090909090909E-2</v>
      </c>
      <c r="R447" s="7">
        <f t="shared" si="49"/>
        <v>0.57021329443803204</v>
      </c>
      <c r="S447" s="75">
        <f t="shared" si="50"/>
        <v>5.1837572221639275E-2</v>
      </c>
    </row>
    <row r="448" spans="1:19" hidden="1" x14ac:dyDescent="0.25">
      <c r="A448">
        <v>1356</v>
      </c>
      <c r="B448">
        <v>33771</v>
      </c>
      <c r="C448" t="s">
        <v>823</v>
      </c>
      <c r="D448" t="s">
        <v>824</v>
      </c>
      <c r="F448">
        <v>65.8</v>
      </c>
      <c r="G448">
        <v>-206.27</v>
      </c>
      <c r="H448">
        <v>206.27</v>
      </c>
      <c r="I448" s="6">
        <f t="shared" si="47"/>
        <v>378.16166666666669</v>
      </c>
      <c r="J448" t="s">
        <v>2196</v>
      </c>
      <c r="K448">
        <v>1</v>
      </c>
      <c r="L448" s="34">
        <f t="shared" si="51"/>
        <v>1.8939393939393939E-4</v>
      </c>
      <c r="M448">
        <v>12</v>
      </c>
      <c r="N448">
        <f t="shared" si="52"/>
        <v>2.2727272727272726E-3</v>
      </c>
      <c r="O448" s="71">
        <v>0.56000000000000005</v>
      </c>
      <c r="P448" s="72">
        <f t="shared" si="48"/>
        <v>2.2890282787476557</v>
      </c>
      <c r="Q448">
        <f t="shared" si="46"/>
        <v>1.2727272727272728E-3</v>
      </c>
      <c r="R448" s="7">
        <f t="shared" si="49"/>
        <v>0.70959876641177322</v>
      </c>
      <c r="S448" s="75">
        <f t="shared" si="50"/>
        <v>1.6127244691176664E-3</v>
      </c>
    </row>
    <row r="449" spans="1:19" hidden="1" x14ac:dyDescent="0.25">
      <c r="A449">
        <v>58505</v>
      </c>
      <c r="B449">
        <v>33931</v>
      </c>
      <c r="C449" t="s">
        <v>1459</v>
      </c>
      <c r="D449" t="s">
        <v>1522</v>
      </c>
      <c r="E449" t="s">
        <v>94</v>
      </c>
      <c r="F449">
        <v>65.8</v>
      </c>
      <c r="G449">
        <v>366.74</v>
      </c>
      <c r="H449">
        <v>366.74</v>
      </c>
      <c r="I449" s="6">
        <f t="shared" si="47"/>
        <v>672.35666666666668</v>
      </c>
      <c r="J449" t="s">
        <v>2200</v>
      </c>
      <c r="K449">
        <v>198</v>
      </c>
      <c r="L449" s="34">
        <f t="shared" si="51"/>
        <v>3.7499999999999999E-2</v>
      </c>
      <c r="M449">
        <v>12</v>
      </c>
      <c r="N449">
        <f t="shared" si="52"/>
        <v>0.44999999999999996</v>
      </c>
      <c r="O449" s="71">
        <v>0.17</v>
      </c>
      <c r="P449" s="72">
        <f t="shared" si="48"/>
        <v>0.69488358461982402</v>
      </c>
      <c r="Q449">
        <f t="shared" si="46"/>
        <v>7.6499999999999999E-2</v>
      </c>
      <c r="R449" s="7">
        <f t="shared" si="49"/>
        <v>0.21541391123214546</v>
      </c>
      <c r="S449" s="75">
        <f t="shared" si="50"/>
        <v>9.6936260054465442E-2</v>
      </c>
    </row>
    <row r="450" spans="1:19" hidden="1" x14ac:dyDescent="0.25">
      <c r="A450">
        <v>63048</v>
      </c>
      <c r="B450">
        <v>34496</v>
      </c>
      <c r="C450" t="s">
        <v>1488</v>
      </c>
      <c r="D450" t="s">
        <v>1863</v>
      </c>
      <c r="E450" t="s">
        <v>94</v>
      </c>
      <c r="F450">
        <v>65.8</v>
      </c>
      <c r="G450">
        <v>-317.39999999999998</v>
      </c>
      <c r="H450">
        <v>317.39999999999998</v>
      </c>
      <c r="I450" s="6">
        <f t="shared" si="47"/>
        <v>581.9</v>
      </c>
      <c r="J450" t="s">
        <v>2196</v>
      </c>
      <c r="K450">
        <v>250</v>
      </c>
      <c r="L450" s="34">
        <f t="shared" si="51"/>
        <v>4.7348484848484848E-2</v>
      </c>
      <c r="M450">
        <v>12</v>
      </c>
      <c r="N450">
        <f t="shared" si="52"/>
        <v>0.56818181818181812</v>
      </c>
      <c r="O450" s="71">
        <v>0.32</v>
      </c>
      <c r="P450" s="72">
        <f t="shared" si="48"/>
        <v>1.3080161592843746</v>
      </c>
      <c r="Q450">
        <f t="shared" ref="Q450:Q500" si="53">N450*O450</f>
        <v>0.1818181818181818</v>
      </c>
      <c r="R450" s="7">
        <f t="shared" si="49"/>
        <v>0.40548500937815612</v>
      </c>
      <c r="S450" s="75">
        <f t="shared" si="50"/>
        <v>0.23038920987395231</v>
      </c>
    </row>
    <row r="451" spans="1:19" hidden="1" x14ac:dyDescent="0.25">
      <c r="A451">
        <v>53251</v>
      </c>
      <c r="B451">
        <v>34587</v>
      </c>
      <c r="C451" t="s">
        <v>1230</v>
      </c>
      <c r="D451" t="s">
        <v>1857</v>
      </c>
      <c r="E451" t="s">
        <v>94</v>
      </c>
      <c r="F451">
        <v>65.8</v>
      </c>
      <c r="G451">
        <v>-458.12</v>
      </c>
      <c r="H451">
        <v>458.12</v>
      </c>
      <c r="I451" s="6">
        <f t="shared" ref="I451:I500" si="54">H451*(110/60)</f>
        <v>839.88666666666666</v>
      </c>
      <c r="J451" t="s">
        <v>2196</v>
      </c>
      <c r="K451">
        <v>140</v>
      </c>
      <c r="L451" s="34">
        <f t="shared" si="51"/>
        <v>2.6515151515151516E-2</v>
      </c>
      <c r="M451">
        <v>12</v>
      </c>
      <c r="N451">
        <f t="shared" si="52"/>
        <v>0.31818181818181818</v>
      </c>
      <c r="O451" s="71">
        <v>0.46</v>
      </c>
      <c r="P451" s="72">
        <f t="shared" ref="P451:P500" si="55">O451*(4532.93/1108.96)</f>
        <v>1.8802732289712885</v>
      </c>
      <c r="Q451">
        <f t="shared" si="53"/>
        <v>0.14636363636363636</v>
      </c>
      <c r="R451" s="7">
        <f t="shared" ref="R451:R500" si="56">P451*0.31</f>
        <v>0.58288470098109946</v>
      </c>
      <c r="S451" s="75">
        <f t="shared" ref="S451:S500" si="57">N451*R451</f>
        <v>0.18546331394853163</v>
      </c>
    </row>
    <row r="452" spans="1:19" hidden="1" x14ac:dyDescent="0.25">
      <c r="A452">
        <v>62652</v>
      </c>
      <c r="B452">
        <v>35623</v>
      </c>
      <c r="C452" t="s">
        <v>1768</v>
      </c>
      <c r="D452" t="s">
        <v>2020</v>
      </c>
      <c r="E452" t="s">
        <v>94</v>
      </c>
      <c r="F452">
        <v>65.8</v>
      </c>
      <c r="G452">
        <v>-309.97000000000003</v>
      </c>
      <c r="H452">
        <v>309.97000000000003</v>
      </c>
      <c r="I452" s="6">
        <f t="shared" si="54"/>
        <v>568.27833333333331</v>
      </c>
      <c r="J452" t="s">
        <v>2200</v>
      </c>
      <c r="K452">
        <v>246</v>
      </c>
      <c r="L452" s="34">
        <f t="shared" si="51"/>
        <v>4.6590909090909093E-2</v>
      </c>
      <c r="M452">
        <v>12</v>
      </c>
      <c r="N452">
        <f t="shared" si="52"/>
        <v>0.55909090909090908</v>
      </c>
      <c r="O452" s="71">
        <v>0.16</v>
      </c>
      <c r="P452" s="72">
        <f t="shared" si="55"/>
        <v>0.65400807964218732</v>
      </c>
      <c r="Q452">
        <f t="shared" si="53"/>
        <v>8.9454545454545453E-2</v>
      </c>
      <c r="R452" s="7">
        <f t="shared" si="56"/>
        <v>0.20274250468907806</v>
      </c>
      <c r="S452" s="75">
        <f t="shared" si="57"/>
        <v>0.11335149125798455</v>
      </c>
    </row>
    <row r="453" spans="1:19" hidden="1" x14ac:dyDescent="0.25">
      <c r="A453">
        <v>64337</v>
      </c>
      <c r="B453">
        <v>35636</v>
      </c>
      <c r="C453" t="s">
        <v>1709</v>
      </c>
      <c r="D453" t="s">
        <v>2032</v>
      </c>
      <c r="E453" t="s">
        <v>94</v>
      </c>
      <c r="F453">
        <v>65.8</v>
      </c>
      <c r="G453">
        <v>-406.01</v>
      </c>
      <c r="H453">
        <v>406.01</v>
      </c>
      <c r="I453" s="6">
        <f t="shared" si="54"/>
        <v>744.35166666666657</v>
      </c>
      <c r="J453" t="s">
        <v>2200</v>
      </c>
      <c r="K453">
        <v>275</v>
      </c>
      <c r="L453" s="34">
        <f t="shared" si="51"/>
        <v>5.2083333333333336E-2</v>
      </c>
      <c r="M453">
        <v>12</v>
      </c>
      <c r="N453">
        <f t="shared" si="52"/>
        <v>0.625</v>
      </c>
      <c r="O453" s="71">
        <v>0.44</v>
      </c>
      <c r="P453" s="72">
        <f t="shared" si="55"/>
        <v>1.7985222190160151</v>
      </c>
      <c r="Q453">
        <f t="shared" si="53"/>
        <v>0.27500000000000002</v>
      </c>
      <c r="R453" s="7">
        <f t="shared" si="56"/>
        <v>0.55754188789496462</v>
      </c>
      <c r="S453" s="75">
        <f t="shared" si="57"/>
        <v>0.3484636799343529</v>
      </c>
    </row>
    <row r="454" spans="1:19" hidden="1" x14ac:dyDescent="0.25">
      <c r="A454">
        <v>60574</v>
      </c>
      <c r="B454">
        <v>35797</v>
      </c>
      <c r="C454" t="s">
        <v>1449</v>
      </c>
      <c r="D454" t="s">
        <v>1761</v>
      </c>
      <c r="E454" t="s">
        <v>94</v>
      </c>
      <c r="F454">
        <v>65.8</v>
      </c>
      <c r="G454">
        <v>396.28</v>
      </c>
      <c r="H454">
        <v>396.28</v>
      </c>
      <c r="I454" s="6">
        <f t="shared" si="54"/>
        <v>726.51333333333321</v>
      </c>
      <c r="J454" t="s">
        <v>2200</v>
      </c>
      <c r="K454">
        <v>221</v>
      </c>
      <c r="L454" s="34">
        <f t="shared" si="51"/>
        <v>4.1856060606060605E-2</v>
      </c>
      <c r="M454">
        <v>12</v>
      </c>
      <c r="N454">
        <f t="shared" si="52"/>
        <v>0.5022727272727272</v>
      </c>
      <c r="O454" s="71">
        <v>0.45</v>
      </c>
      <c r="P454" s="72">
        <f t="shared" si="55"/>
        <v>1.8393977239936519</v>
      </c>
      <c r="Q454">
        <f t="shared" si="53"/>
        <v>0.22602272727272724</v>
      </c>
      <c r="R454" s="7">
        <f t="shared" si="56"/>
        <v>0.57021329443803204</v>
      </c>
      <c r="S454" s="75">
        <f t="shared" si="57"/>
        <v>0.28640258652455697</v>
      </c>
    </row>
    <row r="455" spans="1:19" hidden="1" x14ac:dyDescent="0.25">
      <c r="A455">
        <v>7899</v>
      </c>
      <c r="B455">
        <v>37184</v>
      </c>
      <c r="C455" t="s">
        <v>1035</v>
      </c>
      <c r="D455" t="s">
        <v>287</v>
      </c>
      <c r="E455" t="s">
        <v>94</v>
      </c>
      <c r="F455">
        <v>65.8</v>
      </c>
      <c r="G455">
        <v>322.33999999999997</v>
      </c>
      <c r="H455">
        <v>322.33999999999997</v>
      </c>
      <c r="I455" s="6">
        <f t="shared" si="54"/>
        <v>590.95666666666659</v>
      </c>
      <c r="J455" t="s">
        <v>2196</v>
      </c>
      <c r="K455">
        <v>5</v>
      </c>
      <c r="L455" s="34">
        <f t="shared" si="51"/>
        <v>9.46969696969697E-4</v>
      </c>
      <c r="M455">
        <v>12</v>
      </c>
      <c r="N455">
        <f t="shared" si="52"/>
        <v>1.1363636363636364E-2</v>
      </c>
      <c r="O455" s="71">
        <v>0.38</v>
      </c>
      <c r="P455" s="72">
        <f t="shared" si="55"/>
        <v>1.5532691891501949</v>
      </c>
      <c r="Q455">
        <f t="shared" si="53"/>
        <v>4.3181818181818182E-3</v>
      </c>
      <c r="R455" s="7">
        <f t="shared" si="56"/>
        <v>0.48151344863656043</v>
      </c>
      <c r="S455" s="75">
        <f t="shared" si="57"/>
        <v>5.4717437345063683E-3</v>
      </c>
    </row>
    <row r="456" spans="1:19" hidden="1" x14ac:dyDescent="0.25">
      <c r="A456">
        <v>29906</v>
      </c>
      <c r="B456">
        <v>37187</v>
      </c>
      <c r="C456" t="s">
        <v>1375</v>
      </c>
      <c r="D456" t="s">
        <v>1611</v>
      </c>
      <c r="E456" t="s">
        <v>94</v>
      </c>
      <c r="F456">
        <v>65.8</v>
      </c>
      <c r="G456">
        <v>-387.49</v>
      </c>
      <c r="H456">
        <v>387.49</v>
      </c>
      <c r="I456" s="6">
        <f t="shared" si="54"/>
        <v>710.39833333333331</v>
      </c>
      <c r="J456" t="s">
        <v>2200</v>
      </c>
      <c r="K456">
        <v>24</v>
      </c>
      <c r="L456" s="34">
        <f t="shared" si="51"/>
        <v>4.5454545454545452E-3</v>
      </c>
      <c r="M456">
        <v>12</v>
      </c>
      <c r="N456">
        <f t="shared" si="52"/>
        <v>5.4545454545454543E-2</v>
      </c>
      <c r="O456" s="71">
        <v>0.16</v>
      </c>
      <c r="P456" s="72">
        <f t="shared" si="55"/>
        <v>0.65400807964218732</v>
      </c>
      <c r="Q456">
        <f t="shared" si="53"/>
        <v>8.7272727272727276E-3</v>
      </c>
      <c r="R456" s="7">
        <f t="shared" si="56"/>
        <v>0.20274250468907806</v>
      </c>
      <c r="S456" s="75">
        <f t="shared" si="57"/>
        <v>1.1058682073949711E-2</v>
      </c>
    </row>
    <row r="457" spans="1:19" hidden="1" x14ac:dyDescent="0.25">
      <c r="A457">
        <v>45136</v>
      </c>
      <c r="B457">
        <v>37253</v>
      </c>
      <c r="C457" t="s">
        <v>1864</v>
      </c>
      <c r="D457" t="s">
        <v>1865</v>
      </c>
      <c r="E457" t="s">
        <v>94</v>
      </c>
      <c r="F457">
        <v>65.8</v>
      </c>
      <c r="G457">
        <v>-332.51</v>
      </c>
      <c r="H457">
        <v>332.51</v>
      </c>
      <c r="I457" s="6">
        <f t="shared" si="54"/>
        <v>609.60166666666657</v>
      </c>
      <c r="J457" t="s">
        <v>2200</v>
      </c>
      <c r="K457">
        <v>72</v>
      </c>
      <c r="L457" s="34">
        <f t="shared" si="51"/>
        <v>1.3636363636363636E-2</v>
      </c>
      <c r="M457">
        <v>12</v>
      </c>
      <c r="N457">
        <f t="shared" si="52"/>
        <v>0.16363636363636364</v>
      </c>
      <c r="O457" s="71">
        <v>0.17</v>
      </c>
      <c r="P457" s="72">
        <f t="shared" si="55"/>
        <v>0.69488358461982402</v>
      </c>
      <c r="Q457">
        <f t="shared" si="53"/>
        <v>2.7818181818181818E-2</v>
      </c>
      <c r="R457" s="7">
        <f t="shared" si="56"/>
        <v>0.21541391123214546</v>
      </c>
      <c r="S457" s="75">
        <f t="shared" si="57"/>
        <v>3.5249549110714713E-2</v>
      </c>
    </row>
    <row r="458" spans="1:19" hidden="1" x14ac:dyDescent="0.25">
      <c r="A458">
        <v>56468</v>
      </c>
      <c r="B458">
        <v>37438</v>
      </c>
      <c r="C458" t="s">
        <v>1744</v>
      </c>
      <c r="D458" t="s">
        <v>1168</v>
      </c>
      <c r="E458" t="s">
        <v>94</v>
      </c>
      <c r="F458">
        <v>65.8</v>
      </c>
      <c r="G458">
        <v>-471.58</v>
      </c>
      <c r="H458">
        <v>471.58</v>
      </c>
      <c r="I458" s="6">
        <f t="shared" si="54"/>
        <v>864.56333333333328</v>
      </c>
      <c r="J458" t="s">
        <v>2200</v>
      </c>
      <c r="K458">
        <v>176</v>
      </c>
      <c r="L458" s="34">
        <f t="shared" si="51"/>
        <v>3.3333333333333333E-2</v>
      </c>
      <c r="M458">
        <v>12</v>
      </c>
      <c r="N458">
        <f t="shared" si="52"/>
        <v>0.4</v>
      </c>
      <c r="O458" s="71">
        <v>0.11</v>
      </c>
      <c r="P458" s="72">
        <f t="shared" si="55"/>
        <v>0.44963055475400376</v>
      </c>
      <c r="Q458">
        <f t="shared" si="53"/>
        <v>4.4000000000000004E-2</v>
      </c>
      <c r="R458" s="7">
        <f t="shared" si="56"/>
        <v>0.13938547197374115</v>
      </c>
      <c r="S458" s="75">
        <f t="shared" si="57"/>
        <v>5.5754188789496464E-2</v>
      </c>
    </row>
    <row r="459" spans="1:19" hidden="1" x14ac:dyDescent="0.25">
      <c r="A459">
        <v>16457</v>
      </c>
      <c r="B459">
        <v>38020</v>
      </c>
      <c r="C459" t="s">
        <v>1034</v>
      </c>
      <c r="D459" t="s">
        <v>1318</v>
      </c>
      <c r="E459" t="s">
        <v>94</v>
      </c>
      <c r="F459">
        <v>65.8</v>
      </c>
      <c r="G459">
        <v>-388.65</v>
      </c>
      <c r="H459">
        <v>388.65</v>
      </c>
      <c r="I459" s="6">
        <f t="shared" si="54"/>
        <v>712.52499999999998</v>
      </c>
      <c r="J459" t="s">
        <v>2200</v>
      </c>
      <c r="K459">
        <v>11</v>
      </c>
      <c r="L459" s="34">
        <f t="shared" si="51"/>
        <v>2.0833333333333333E-3</v>
      </c>
      <c r="M459">
        <v>12</v>
      </c>
      <c r="N459">
        <f t="shared" si="52"/>
        <v>2.5000000000000001E-2</v>
      </c>
      <c r="O459" s="71">
        <v>0.13</v>
      </c>
      <c r="P459" s="72">
        <f t="shared" si="55"/>
        <v>0.53138156470927722</v>
      </c>
      <c r="Q459">
        <f t="shared" si="53"/>
        <v>3.2500000000000003E-3</v>
      </c>
      <c r="R459" s="7">
        <f t="shared" si="56"/>
        <v>0.16472828505987594</v>
      </c>
      <c r="S459" s="75">
        <f t="shared" si="57"/>
        <v>4.1182071264968985E-3</v>
      </c>
    </row>
    <row r="460" spans="1:19" hidden="1" x14ac:dyDescent="0.25">
      <c r="A460">
        <v>55459</v>
      </c>
      <c r="B460">
        <v>38102</v>
      </c>
      <c r="C460" t="s">
        <v>794</v>
      </c>
      <c r="D460" t="s">
        <v>1435</v>
      </c>
      <c r="E460" t="s">
        <v>94</v>
      </c>
      <c r="F460">
        <v>65.8</v>
      </c>
      <c r="G460">
        <v>-330.71</v>
      </c>
      <c r="H460">
        <v>330.71</v>
      </c>
      <c r="I460" s="6">
        <f t="shared" si="54"/>
        <v>606.30166666666662</v>
      </c>
      <c r="J460" t="s">
        <v>2200</v>
      </c>
      <c r="K460">
        <v>164</v>
      </c>
      <c r="L460" s="34">
        <f t="shared" si="51"/>
        <v>3.1060606060606059E-2</v>
      </c>
      <c r="M460">
        <v>12</v>
      </c>
      <c r="N460">
        <f t="shared" si="52"/>
        <v>0.37272727272727268</v>
      </c>
      <c r="O460" s="71">
        <v>0.17</v>
      </c>
      <c r="P460" s="72">
        <f t="shared" si="55"/>
        <v>0.69488358461982402</v>
      </c>
      <c r="Q460">
        <f t="shared" si="53"/>
        <v>6.3363636363636358E-2</v>
      </c>
      <c r="R460" s="7">
        <f t="shared" si="56"/>
        <v>0.21541391123214546</v>
      </c>
      <c r="S460" s="75">
        <f t="shared" si="57"/>
        <v>8.0290639641072387E-2</v>
      </c>
    </row>
    <row r="461" spans="1:19" hidden="1" x14ac:dyDescent="0.25">
      <c r="A461">
        <v>29239</v>
      </c>
      <c r="B461">
        <v>38371</v>
      </c>
      <c r="C461" t="s">
        <v>953</v>
      </c>
      <c r="D461" t="s">
        <v>1596</v>
      </c>
      <c r="E461" t="s">
        <v>94</v>
      </c>
      <c r="F461">
        <v>65.8</v>
      </c>
      <c r="G461">
        <v>341.25</v>
      </c>
      <c r="H461">
        <v>341.25</v>
      </c>
      <c r="I461" s="6">
        <f t="shared" si="54"/>
        <v>625.625</v>
      </c>
      <c r="J461" t="s">
        <v>2196</v>
      </c>
      <c r="K461">
        <v>23</v>
      </c>
      <c r="L461" s="34">
        <f t="shared" si="51"/>
        <v>4.3560606060606064E-3</v>
      </c>
      <c r="M461">
        <v>12</v>
      </c>
      <c r="N461">
        <f t="shared" si="52"/>
        <v>5.2272727272727276E-2</v>
      </c>
      <c r="O461" s="71">
        <v>0.26</v>
      </c>
      <c r="P461" s="72">
        <f t="shared" si="55"/>
        <v>1.0627631294185544</v>
      </c>
      <c r="Q461">
        <f t="shared" si="53"/>
        <v>1.3590909090909093E-2</v>
      </c>
      <c r="R461" s="7">
        <f t="shared" si="56"/>
        <v>0.32945657011975188</v>
      </c>
      <c r="S461" s="75">
        <f t="shared" si="57"/>
        <v>1.7221593438077939E-2</v>
      </c>
    </row>
    <row r="462" spans="1:19" hidden="1" x14ac:dyDescent="0.25">
      <c r="A462">
        <v>54766</v>
      </c>
      <c r="B462">
        <v>38615</v>
      </c>
      <c r="C462" t="s">
        <v>1619</v>
      </c>
      <c r="D462" t="s">
        <v>1382</v>
      </c>
      <c r="E462" t="s">
        <v>94</v>
      </c>
      <c r="F462">
        <v>65.8</v>
      </c>
      <c r="G462">
        <v>-448.19</v>
      </c>
      <c r="H462">
        <v>448.19</v>
      </c>
      <c r="I462" s="6">
        <f t="shared" si="54"/>
        <v>821.68166666666662</v>
      </c>
      <c r="J462" t="s">
        <v>2200</v>
      </c>
      <c r="K462">
        <v>157</v>
      </c>
      <c r="L462" s="34">
        <f t="shared" si="51"/>
        <v>2.9734848484848486E-2</v>
      </c>
      <c r="M462">
        <v>12</v>
      </c>
      <c r="N462">
        <f t="shared" si="52"/>
        <v>0.35681818181818181</v>
      </c>
      <c r="O462" s="71">
        <v>0.11</v>
      </c>
      <c r="P462" s="72">
        <f t="shared" si="55"/>
        <v>0.44963055475400376</v>
      </c>
      <c r="Q462">
        <f t="shared" si="53"/>
        <v>3.925E-2</v>
      </c>
      <c r="R462" s="7">
        <f t="shared" si="56"/>
        <v>0.13938547197374115</v>
      </c>
      <c r="S462" s="75">
        <f t="shared" si="57"/>
        <v>4.9735270681539455E-2</v>
      </c>
    </row>
    <row r="463" spans="1:19" hidden="1" x14ac:dyDescent="0.25">
      <c r="A463">
        <v>56725</v>
      </c>
      <c r="B463">
        <v>38629</v>
      </c>
      <c r="C463" t="s">
        <v>1395</v>
      </c>
      <c r="D463" t="s">
        <v>1411</v>
      </c>
      <c r="E463" t="s">
        <v>94</v>
      </c>
      <c r="F463">
        <v>65.8</v>
      </c>
      <c r="G463">
        <v>-409.31</v>
      </c>
      <c r="H463">
        <v>409.31</v>
      </c>
      <c r="I463" s="6">
        <f t="shared" si="54"/>
        <v>750.40166666666664</v>
      </c>
      <c r="J463" t="s">
        <v>2200</v>
      </c>
      <c r="K463">
        <v>179</v>
      </c>
      <c r="L463" s="34">
        <f t="shared" si="51"/>
        <v>3.3901515151515155E-2</v>
      </c>
      <c r="M463">
        <v>12</v>
      </c>
      <c r="N463">
        <f t="shared" si="52"/>
        <v>0.40681818181818186</v>
      </c>
      <c r="O463" s="71">
        <v>0.15</v>
      </c>
      <c r="P463" s="72">
        <f t="shared" si="55"/>
        <v>0.61313257466455051</v>
      </c>
      <c r="Q463">
        <f t="shared" si="53"/>
        <v>6.1022727272727277E-2</v>
      </c>
      <c r="R463" s="7">
        <f t="shared" si="56"/>
        <v>0.19007109814601067</v>
      </c>
      <c r="S463" s="75">
        <f t="shared" si="57"/>
        <v>7.7324378563945251E-2</v>
      </c>
    </row>
    <row r="464" spans="1:19" hidden="1" x14ac:dyDescent="0.25">
      <c r="A464">
        <v>17072</v>
      </c>
      <c r="B464">
        <v>39128</v>
      </c>
      <c r="C464" t="s">
        <v>1328</v>
      </c>
      <c r="D464" t="s">
        <v>1329</v>
      </c>
      <c r="E464" t="s">
        <v>94</v>
      </c>
      <c r="F464">
        <v>65.8</v>
      </c>
      <c r="G464">
        <v>-424.9</v>
      </c>
      <c r="H464">
        <v>424.9</v>
      </c>
      <c r="I464" s="6">
        <f t="shared" si="54"/>
        <v>778.98333333333323</v>
      </c>
      <c r="J464" t="s">
        <v>2200</v>
      </c>
      <c r="K464">
        <v>12</v>
      </c>
      <c r="L464" s="34">
        <f t="shared" si="51"/>
        <v>2.2727272727272726E-3</v>
      </c>
      <c r="M464">
        <v>12</v>
      </c>
      <c r="N464">
        <f t="shared" si="52"/>
        <v>2.7272727272727271E-2</v>
      </c>
      <c r="O464" s="71">
        <v>0.12</v>
      </c>
      <c r="P464" s="72">
        <f t="shared" si="55"/>
        <v>0.49050605973164046</v>
      </c>
      <c r="Q464">
        <f t="shared" si="53"/>
        <v>3.2727272727272726E-3</v>
      </c>
      <c r="R464" s="7">
        <f t="shared" si="56"/>
        <v>0.15205687851680855</v>
      </c>
      <c r="S464" s="75">
        <f t="shared" si="57"/>
        <v>4.1470057777311421E-3</v>
      </c>
    </row>
    <row r="465" spans="1:19" hidden="1" x14ac:dyDescent="0.25">
      <c r="A465">
        <v>35228</v>
      </c>
      <c r="B465">
        <v>39284</v>
      </c>
      <c r="C465" t="s">
        <v>1369</v>
      </c>
      <c r="D465" t="s">
        <v>1706</v>
      </c>
      <c r="E465" t="s">
        <v>94</v>
      </c>
      <c r="F465">
        <v>65.8</v>
      </c>
      <c r="G465">
        <v>-289.51</v>
      </c>
      <c r="H465">
        <v>289.51</v>
      </c>
      <c r="I465" s="6">
        <f t="shared" si="54"/>
        <v>530.76833333333332</v>
      </c>
      <c r="J465" t="s">
        <v>2200</v>
      </c>
      <c r="K465">
        <v>32</v>
      </c>
      <c r="L465" s="34">
        <f t="shared" si="51"/>
        <v>6.0606060606060606E-3</v>
      </c>
      <c r="M465">
        <v>12</v>
      </c>
      <c r="N465">
        <f t="shared" si="52"/>
        <v>7.2727272727272724E-2</v>
      </c>
      <c r="O465" s="71">
        <v>0.17</v>
      </c>
      <c r="P465" s="72">
        <f t="shared" si="55"/>
        <v>0.69488358461982402</v>
      </c>
      <c r="Q465">
        <f t="shared" si="53"/>
        <v>1.2363636363636363E-2</v>
      </c>
      <c r="R465" s="7">
        <f t="shared" si="56"/>
        <v>0.21541391123214546</v>
      </c>
      <c r="S465" s="75">
        <f t="shared" si="57"/>
        <v>1.5666466271428758E-2</v>
      </c>
    </row>
    <row r="466" spans="1:19" hidden="1" x14ac:dyDescent="0.25">
      <c r="A466">
        <v>33666</v>
      </c>
      <c r="B466">
        <v>39327</v>
      </c>
      <c r="C466" t="s">
        <v>956</v>
      </c>
      <c r="D466" t="s">
        <v>823</v>
      </c>
      <c r="F466">
        <v>65.8</v>
      </c>
      <c r="G466">
        <v>-201.83</v>
      </c>
      <c r="H466">
        <v>201.83</v>
      </c>
      <c r="I466" s="6">
        <f t="shared" si="54"/>
        <v>370.02166666666665</v>
      </c>
      <c r="J466" t="s">
        <v>2196</v>
      </c>
      <c r="K466">
        <v>34</v>
      </c>
      <c r="L466" s="34">
        <f t="shared" si="51"/>
        <v>6.4393939393939392E-3</v>
      </c>
      <c r="M466">
        <v>12</v>
      </c>
      <c r="N466">
        <f t="shared" si="52"/>
        <v>7.7272727272727271E-2</v>
      </c>
      <c r="O466" s="71">
        <v>0.56999999999999995</v>
      </c>
      <c r="P466" s="72">
        <f t="shared" si="55"/>
        <v>2.3299037837252921</v>
      </c>
      <c r="Q466">
        <f t="shared" si="53"/>
        <v>4.404545454545454E-2</v>
      </c>
      <c r="R466" s="7">
        <f t="shared" si="56"/>
        <v>0.72227017295484053</v>
      </c>
      <c r="S466" s="75">
        <f t="shared" si="57"/>
        <v>5.5811786091964952E-2</v>
      </c>
    </row>
    <row r="467" spans="1:19" hidden="1" x14ac:dyDescent="0.25">
      <c r="A467">
        <v>9258</v>
      </c>
      <c r="B467">
        <v>39563</v>
      </c>
      <c r="C467" t="s">
        <v>1078</v>
      </c>
      <c r="D467" t="s">
        <v>1079</v>
      </c>
      <c r="E467" t="s">
        <v>94</v>
      </c>
      <c r="F467">
        <v>65.8</v>
      </c>
      <c r="G467">
        <v>157.55000000000001</v>
      </c>
      <c r="H467">
        <v>157.55000000000001</v>
      </c>
      <c r="I467" s="6">
        <f t="shared" si="54"/>
        <v>288.8416666666667</v>
      </c>
      <c r="J467" t="s">
        <v>2200</v>
      </c>
      <c r="K467">
        <v>5</v>
      </c>
      <c r="L467" s="34">
        <f t="shared" si="51"/>
        <v>9.46969696969697E-4</v>
      </c>
      <c r="M467">
        <v>12</v>
      </c>
      <c r="N467">
        <f t="shared" si="52"/>
        <v>1.1363636363636364E-2</v>
      </c>
      <c r="O467" s="71">
        <v>0.46</v>
      </c>
      <c r="P467" s="72">
        <f t="shared" si="55"/>
        <v>1.8802732289712885</v>
      </c>
      <c r="Q467">
        <f t="shared" si="53"/>
        <v>5.227272727272728E-3</v>
      </c>
      <c r="R467" s="7">
        <f t="shared" si="56"/>
        <v>0.58288470098109946</v>
      </c>
      <c r="S467" s="75">
        <f t="shared" si="57"/>
        <v>6.6236897838761301E-3</v>
      </c>
    </row>
    <row r="468" spans="1:19" hidden="1" x14ac:dyDescent="0.25">
      <c r="A468">
        <v>47088</v>
      </c>
      <c r="B468">
        <v>39903</v>
      </c>
      <c r="C468" t="s">
        <v>1890</v>
      </c>
      <c r="D468" t="s">
        <v>1376</v>
      </c>
      <c r="E468" t="s">
        <v>94</v>
      </c>
      <c r="F468">
        <v>65.8</v>
      </c>
      <c r="G468">
        <v>-268.39</v>
      </c>
      <c r="H468">
        <v>268.39</v>
      </c>
      <c r="I468" s="6">
        <f t="shared" si="54"/>
        <v>492.04833333333329</v>
      </c>
      <c r="J468" t="s">
        <v>2200</v>
      </c>
      <c r="K468">
        <v>85</v>
      </c>
      <c r="L468" s="34">
        <f t="shared" si="51"/>
        <v>1.6098484848484848E-2</v>
      </c>
      <c r="M468">
        <v>12</v>
      </c>
      <c r="N468">
        <f t="shared" si="52"/>
        <v>0.19318181818181818</v>
      </c>
      <c r="O468" s="71">
        <v>0.53</v>
      </c>
      <c r="P468" s="72">
        <f t="shared" si="55"/>
        <v>2.1664017638147457</v>
      </c>
      <c r="Q468">
        <f t="shared" si="53"/>
        <v>0.10238636363636364</v>
      </c>
      <c r="R468" s="7">
        <f t="shared" si="56"/>
        <v>0.67158454678257118</v>
      </c>
      <c r="S468" s="75">
        <f t="shared" si="57"/>
        <v>0.12973792381026944</v>
      </c>
    </row>
    <row r="469" spans="1:19" hidden="1" x14ac:dyDescent="0.25">
      <c r="A469">
        <v>60776</v>
      </c>
      <c r="B469">
        <v>39941</v>
      </c>
      <c r="C469" t="s">
        <v>1422</v>
      </c>
      <c r="D469" t="s">
        <v>876</v>
      </c>
      <c r="E469" t="s">
        <v>94</v>
      </c>
      <c r="F469">
        <v>65.8</v>
      </c>
      <c r="G469">
        <v>-406.06</v>
      </c>
      <c r="H469">
        <v>406.06</v>
      </c>
      <c r="I469" s="6">
        <f t="shared" si="54"/>
        <v>744.44333333333327</v>
      </c>
      <c r="J469" t="s">
        <v>2200</v>
      </c>
      <c r="K469">
        <v>223</v>
      </c>
      <c r="L469" s="34">
        <f t="shared" si="51"/>
        <v>4.2234848484848486E-2</v>
      </c>
      <c r="M469">
        <v>12</v>
      </c>
      <c r="N469">
        <f t="shared" si="52"/>
        <v>0.50681818181818183</v>
      </c>
      <c r="O469" s="71">
        <v>0.12</v>
      </c>
      <c r="P469" s="72">
        <f t="shared" si="55"/>
        <v>0.49050605973164046</v>
      </c>
      <c r="Q469">
        <f t="shared" si="53"/>
        <v>6.081818181818182E-2</v>
      </c>
      <c r="R469" s="7">
        <f t="shared" si="56"/>
        <v>0.15205687851680855</v>
      </c>
      <c r="S469" s="75">
        <f t="shared" si="57"/>
        <v>7.7065190702837058E-2</v>
      </c>
    </row>
    <row r="470" spans="1:19" hidden="1" x14ac:dyDescent="0.25">
      <c r="A470">
        <v>18053</v>
      </c>
      <c r="B470">
        <v>41205</v>
      </c>
      <c r="C470" t="s">
        <v>1167</v>
      </c>
      <c r="D470" t="s">
        <v>1361</v>
      </c>
      <c r="F470">
        <v>65.8</v>
      </c>
      <c r="G470">
        <v>-278.23</v>
      </c>
      <c r="H470">
        <v>278.23</v>
      </c>
      <c r="I470" s="6">
        <f t="shared" si="54"/>
        <v>510.08833333333337</v>
      </c>
      <c r="J470" t="s">
        <v>2200</v>
      </c>
      <c r="K470">
        <v>13</v>
      </c>
      <c r="L470" s="34">
        <f t="shared" si="51"/>
        <v>2.4621212121212119E-3</v>
      </c>
      <c r="M470">
        <v>12</v>
      </c>
      <c r="N470">
        <f t="shared" si="52"/>
        <v>2.9545454545454541E-2</v>
      </c>
      <c r="O470" s="71">
        <v>0.64</v>
      </c>
      <c r="P470" s="72">
        <f t="shared" si="55"/>
        <v>2.6160323185687493</v>
      </c>
      <c r="Q470">
        <f t="shared" si="53"/>
        <v>1.8909090909090907E-2</v>
      </c>
      <c r="R470" s="7">
        <f t="shared" si="56"/>
        <v>0.81097001875631225</v>
      </c>
      <c r="S470" s="75">
        <f t="shared" si="57"/>
        <v>2.3960477826891039E-2</v>
      </c>
    </row>
    <row r="471" spans="1:19" hidden="1" x14ac:dyDescent="0.25">
      <c r="A471">
        <v>53471</v>
      </c>
      <c r="B471">
        <v>41346</v>
      </c>
      <c r="C471" t="s">
        <v>1436</v>
      </c>
      <c r="D471" t="s">
        <v>1864</v>
      </c>
      <c r="E471" t="s">
        <v>94</v>
      </c>
      <c r="F471">
        <v>65.8</v>
      </c>
      <c r="G471">
        <v>-331.5</v>
      </c>
      <c r="H471">
        <v>331.5</v>
      </c>
      <c r="I471" s="6">
        <f t="shared" si="54"/>
        <v>607.75</v>
      </c>
      <c r="J471" t="s">
        <v>2200</v>
      </c>
      <c r="K471">
        <v>143</v>
      </c>
      <c r="L471" s="34">
        <f t="shared" si="51"/>
        <v>2.7083333333333334E-2</v>
      </c>
      <c r="M471">
        <v>12</v>
      </c>
      <c r="N471">
        <f t="shared" si="52"/>
        <v>0.32500000000000001</v>
      </c>
      <c r="O471" s="71">
        <v>0.17</v>
      </c>
      <c r="P471" s="72">
        <f t="shared" si="55"/>
        <v>0.69488358461982402</v>
      </c>
      <c r="Q471">
        <f t="shared" si="53"/>
        <v>5.5250000000000007E-2</v>
      </c>
      <c r="R471" s="7">
        <f t="shared" si="56"/>
        <v>0.21541391123214546</v>
      </c>
      <c r="S471" s="75">
        <f t="shared" si="57"/>
        <v>7.0009521150447271E-2</v>
      </c>
    </row>
    <row r="472" spans="1:19" hidden="1" x14ac:dyDescent="0.25">
      <c r="A472">
        <v>56978</v>
      </c>
      <c r="B472">
        <v>41375</v>
      </c>
      <c r="C472" t="s">
        <v>1405</v>
      </c>
      <c r="D472" t="s">
        <v>1385</v>
      </c>
      <c r="E472" t="s">
        <v>94</v>
      </c>
      <c r="F472">
        <v>65.8</v>
      </c>
      <c r="G472">
        <v>-357.68</v>
      </c>
      <c r="H472">
        <v>357.68</v>
      </c>
      <c r="I472" s="6">
        <f t="shared" si="54"/>
        <v>655.74666666666667</v>
      </c>
      <c r="J472" t="s">
        <v>2200</v>
      </c>
      <c r="K472">
        <v>181</v>
      </c>
      <c r="L472" s="34">
        <f t="shared" si="51"/>
        <v>3.4280303030303029E-2</v>
      </c>
      <c r="M472">
        <v>12</v>
      </c>
      <c r="N472">
        <f t="shared" si="52"/>
        <v>0.41136363636363638</v>
      </c>
      <c r="O472" s="71">
        <v>0.17</v>
      </c>
      <c r="P472" s="72">
        <f t="shared" si="55"/>
        <v>0.69488358461982402</v>
      </c>
      <c r="Q472">
        <f t="shared" si="53"/>
        <v>6.9931818181818192E-2</v>
      </c>
      <c r="R472" s="7">
        <f t="shared" si="56"/>
        <v>0.21541391123214546</v>
      </c>
      <c r="S472" s="75">
        <f t="shared" si="57"/>
        <v>8.8613449847768935E-2</v>
      </c>
    </row>
    <row r="473" spans="1:19" hidden="1" x14ac:dyDescent="0.25">
      <c r="A473">
        <v>28674</v>
      </c>
      <c r="B473">
        <v>41430</v>
      </c>
      <c r="C473" t="s">
        <v>1589</v>
      </c>
      <c r="D473" t="s">
        <v>1590</v>
      </c>
      <c r="E473" t="s">
        <v>94</v>
      </c>
      <c r="F473">
        <v>65.8</v>
      </c>
      <c r="G473">
        <v>-483.61</v>
      </c>
      <c r="H473">
        <v>483.61</v>
      </c>
      <c r="I473" s="6">
        <f t="shared" si="54"/>
        <v>886.61833333333334</v>
      </c>
      <c r="J473" t="s">
        <v>2200</v>
      </c>
      <c r="K473">
        <v>22</v>
      </c>
      <c r="L473" s="34">
        <f t="shared" si="51"/>
        <v>4.1666666666666666E-3</v>
      </c>
      <c r="M473">
        <v>12</v>
      </c>
      <c r="N473">
        <f t="shared" si="52"/>
        <v>0.05</v>
      </c>
      <c r="O473" s="71">
        <v>0.13</v>
      </c>
      <c r="P473" s="72">
        <f t="shared" si="55"/>
        <v>0.53138156470927722</v>
      </c>
      <c r="Q473">
        <f t="shared" si="53"/>
        <v>6.5000000000000006E-3</v>
      </c>
      <c r="R473" s="7">
        <f t="shared" si="56"/>
        <v>0.16472828505987594</v>
      </c>
      <c r="S473" s="75">
        <f t="shared" si="57"/>
        <v>8.236414252993797E-3</v>
      </c>
    </row>
    <row r="474" spans="1:19" hidden="1" x14ac:dyDescent="0.25">
      <c r="A474">
        <v>57501</v>
      </c>
      <c r="B474">
        <v>41606</v>
      </c>
      <c r="C474" t="s">
        <v>1706</v>
      </c>
      <c r="D474" t="s">
        <v>1768</v>
      </c>
      <c r="E474" t="s">
        <v>94</v>
      </c>
      <c r="F474">
        <v>65.8</v>
      </c>
      <c r="G474">
        <v>-290.13</v>
      </c>
      <c r="H474">
        <v>290.13</v>
      </c>
      <c r="I474" s="6">
        <f t="shared" si="54"/>
        <v>531.90499999999997</v>
      </c>
      <c r="J474" t="s">
        <v>2200</v>
      </c>
      <c r="K474">
        <v>188</v>
      </c>
      <c r="L474" s="34">
        <f t="shared" si="51"/>
        <v>3.5606060606060606E-2</v>
      </c>
      <c r="M474">
        <v>12</v>
      </c>
      <c r="N474">
        <f t="shared" si="52"/>
        <v>0.42727272727272725</v>
      </c>
      <c r="O474" s="71">
        <v>0.17</v>
      </c>
      <c r="P474" s="72">
        <f t="shared" si="55"/>
        <v>0.69488358461982402</v>
      </c>
      <c r="Q474">
        <f t="shared" si="53"/>
        <v>7.2636363636363638E-2</v>
      </c>
      <c r="R474" s="7">
        <f t="shared" si="56"/>
        <v>0.21541391123214546</v>
      </c>
      <c r="S474" s="75">
        <f t="shared" si="57"/>
        <v>9.2040489344643955E-2</v>
      </c>
    </row>
    <row r="475" spans="1:19" hidden="1" x14ac:dyDescent="0.25">
      <c r="A475">
        <v>26091</v>
      </c>
      <c r="B475">
        <v>42044</v>
      </c>
      <c r="C475" t="s">
        <v>1424</v>
      </c>
      <c r="D475" t="s">
        <v>1328</v>
      </c>
      <c r="E475" t="s">
        <v>94</v>
      </c>
      <c r="F475">
        <v>65.8</v>
      </c>
      <c r="G475">
        <v>-424.82</v>
      </c>
      <c r="H475">
        <v>424.82</v>
      </c>
      <c r="I475" s="6">
        <f t="shared" si="54"/>
        <v>778.83666666666659</v>
      </c>
      <c r="J475" t="s">
        <v>2200</v>
      </c>
      <c r="K475">
        <v>19</v>
      </c>
      <c r="L475" s="34">
        <f t="shared" si="51"/>
        <v>3.5984848484848487E-3</v>
      </c>
      <c r="M475">
        <v>12</v>
      </c>
      <c r="N475">
        <f t="shared" si="52"/>
        <v>4.3181818181818182E-2</v>
      </c>
      <c r="O475" s="71">
        <v>0.12</v>
      </c>
      <c r="P475" s="72">
        <f t="shared" si="55"/>
        <v>0.49050605973164046</v>
      </c>
      <c r="Q475">
        <f t="shared" si="53"/>
        <v>5.1818181818181815E-3</v>
      </c>
      <c r="R475" s="7">
        <f t="shared" si="56"/>
        <v>0.15205687851680855</v>
      </c>
      <c r="S475" s="75">
        <f t="shared" si="57"/>
        <v>6.566092481407642E-3</v>
      </c>
    </row>
    <row r="476" spans="1:19" hidden="1" x14ac:dyDescent="0.25">
      <c r="A476">
        <v>55651</v>
      </c>
      <c r="B476">
        <v>42173</v>
      </c>
      <c r="C476" t="s">
        <v>1611</v>
      </c>
      <c r="D476" t="s">
        <v>1395</v>
      </c>
      <c r="E476" t="s">
        <v>94</v>
      </c>
      <c r="F476">
        <v>65.8</v>
      </c>
      <c r="G476">
        <v>-387.84</v>
      </c>
      <c r="H476">
        <v>387.84</v>
      </c>
      <c r="I476" s="6">
        <f t="shared" si="54"/>
        <v>711.04</v>
      </c>
      <c r="J476" t="s">
        <v>2200</v>
      </c>
      <c r="K476">
        <v>167</v>
      </c>
      <c r="L476" s="34">
        <f t="shared" si="51"/>
        <v>3.1628787878787881E-2</v>
      </c>
      <c r="M476">
        <v>12</v>
      </c>
      <c r="N476">
        <f t="shared" si="52"/>
        <v>0.37954545454545457</v>
      </c>
      <c r="O476" s="71">
        <v>0.16</v>
      </c>
      <c r="P476" s="72">
        <f t="shared" si="55"/>
        <v>0.65400807964218732</v>
      </c>
      <c r="Q476">
        <f t="shared" si="53"/>
        <v>6.0727272727272734E-2</v>
      </c>
      <c r="R476" s="7">
        <f t="shared" si="56"/>
        <v>0.20274250468907806</v>
      </c>
      <c r="S476" s="75">
        <f t="shared" si="57"/>
        <v>7.6949996097900084E-2</v>
      </c>
    </row>
    <row r="477" spans="1:19" hidden="1" x14ac:dyDescent="0.25">
      <c r="A477">
        <v>51616</v>
      </c>
      <c r="B477">
        <v>42211</v>
      </c>
      <c r="C477" t="s">
        <v>1699</v>
      </c>
      <c r="D477" t="s">
        <v>1890</v>
      </c>
      <c r="E477" t="s">
        <v>94</v>
      </c>
      <c r="F477">
        <v>65.8</v>
      </c>
      <c r="G477">
        <v>-268.01</v>
      </c>
      <c r="H477">
        <v>268.01</v>
      </c>
      <c r="I477" s="6">
        <f t="shared" si="54"/>
        <v>491.35166666666663</v>
      </c>
      <c r="J477" t="s">
        <v>2200</v>
      </c>
      <c r="K477">
        <v>123</v>
      </c>
      <c r="L477" s="34">
        <f t="shared" si="51"/>
        <v>2.3295454545454546E-2</v>
      </c>
      <c r="M477">
        <v>12</v>
      </c>
      <c r="N477">
        <f t="shared" si="52"/>
        <v>0.27954545454545454</v>
      </c>
      <c r="O477" s="71">
        <v>0.53</v>
      </c>
      <c r="P477" s="72">
        <f t="shared" si="55"/>
        <v>2.1664017638147457</v>
      </c>
      <c r="Q477">
        <f t="shared" si="53"/>
        <v>0.14815909090909091</v>
      </c>
      <c r="R477" s="7">
        <f t="shared" si="56"/>
        <v>0.67158454678257118</v>
      </c>
      <c r="S477" s="75">
        <f t="shared" si="57"/>
        <v>0.18773840739603695</v>
      </c>
    </row>
    <row r="478" spans="1:19" hidden="1" x14ac:dyDescent="0.25">
      <c r="A478">
        <v>64406</v>
      </c>
      <c r="B478">
        <v>42812</v>
      </c>
      <c r="C478" t="s">
        <v>2033</v>
      </c>
      <c r="D478" t="s">
        <v>1412</v>
      </c>
      <c r="E478" t="s">
        <v>94</v>
      </c>
      <c r="F478">
        <v>65.8</v>
      </c>
      <c r="G478">
        <v>336.61</v>
      </c>
      <c r="H478">
        <v>336.61</v>
      </c>
      <c r="I478" s="6">
        <f t="shared" si="54"/>
        <v>617.11833333333334</v>
      </c>
      <c r="J478" t="s">
        <v>2196</v>
      </c>
      <c r="K478">
        <v>276</v>
      </c>
      <c r="L478" s="34">
        <f t="shared" si="51"/>
        <v>5.2272727272727269E-2</v>
      </c>
      <c r="M478">
        <v>12</v>
      </c>
      <c r="N478">
        <f t="shared" si="52"/>
        <v>0.6272727272727272</v>
      </c>
      <c r="O478" s="71">
        <v>0.26</v>
      </c>
      <c r="P478" s="72">
        <f t="shared" si="55"/>
        <v>1.0627631294185544</v>
      </c>
      <c r="Q478">
        <f t="shared" si="53"/>
        <v>0.16309090909090909</v>
      </c>
      <c r="R478" s="7">
        <f t="shared" si="56"/>
        <v>0.32945657011975188</v>
      </c>
      <c r="S478" s="75">
        <f t="shared" si="57"/>
        <v>0.20665912125693525</v>
      </c>
    </row>
    <row r="479" spans="1:19" hidden="1" x14ac:dyDescent="0.25">
      <c r="A479">
        <v>32777</v>
      </c>
      <c r="B479">
        <v>43036</v>
      </c>
      <c r="C479" t="s">
        <v>1059</v>
      </c>
      <c r="D479" t="s">
        <v>1661</v>
      </c>
      <c r="E479" t="s">
        <v>94</v>
      </c>
      <c r="F479">
        <v>65.8</v>
      </c>
      <c r="G479">
        <v>-363.78</v>
      </c>
      <c r="H479">
        <v>363.78</v>
      </c>
      <c r="I479" s="6">
        <f t="shared" si="54"/>
        <v>666.93</v>
      </c>
      <c r="J479" t="s">
        <v>2200</v>
      </c>
      <c r="K479">
        <v>28</v>
      </c>
      <c r="L479" s="34">
        <f t="shared" si="51"/>
        <v>5.3030303030303034E-3</v>
      </c>
      <c r="M479">
        <v>12</v>
      </c>
      <c r="N479">
        <f t="shared" si="52"/>
        <v>6.3636363636363644E-2</v>
      </c>
      <c r="O479" s="71">
        <v>0.2</v>
      </c>
      <c r="P479" s="72">
        <f t="shared" si="55"/>
        <v>0.81751009955273413</v>
      </c>
      <c r="Q479">
        <f t="shared" si="53"/>
        <v>1.2727272727272729E-2</v>
      </c>
      <c r="R479" s="7">
        <f t="shared" si="56"/>
        <v>0.25342813086134758</v>
      </c>
      <c r="S479" s="75">
        <f t="shared" si="57"/>
        <v>1.6127244691176667E-2</v>
      </c>
    </row>
    <row r="480" spans="1:19" hidden="1" x14ac:dyDescent="0.25">
      <c r="A480">
        <v>66180</v>
      </c>
      <c r="B480">
        <v>43536</v>
      </c>
      <c r="C480" t="s">
        <v>2026</v>
      </c>
      <c r="D480" t="s">
        <v>1859</v>
      </c>
      <c r="E480" t="s">
        <v>94</v>
      </c>
      <c r="F480">
        <v>65.8</v>
      </c>
      <c r="G480">
        <v>836.89</v>
      </c>
      <c r="H480">
        <v>836.89</v>
      </c>
      <c r="I480" s="6">
        <f t="shared" si="54"/>
        <v>1534.2983333333332</v>
      </c>
      <c r="J480" t="s">
        <v>2196</v>
      </c>
      <c r="K480">
        <v>329</v>
      </c>
      <c r="L480" s="34">
        <f t="shared" si="51"/>
        <v>6.2310606060606059E-2</v>
      </c>
      <c r="M480">
        <v>12</v>
      </c>
      <c r="N480">
        <f t="shared" si="52"/>
        <v>0.74772727272727268</v>
      </c>
      <c r="O480" s="71">
        <v>0.17</v>
      </c>
      <c r="P480" s="72">
        <f t="shared" si="55"/>
        <v>0.69488358461982402</v>
      </c>
      <c r="Q480">
        <f t="shared" si="53"/>
        <v>0.12711363636363637</v>
      </c>
      <c r="R480" s="7">
        <f t="shared" si="56"/>
        <v>0.21541391123214546</v>
      </c>
      <c r="S480" s="75">
        <f t="shared" si="57"/>
        <v>0.16107085635312693</v>
      </c>
    </row>
    <row r="481" spans="1:20" hidden="1" x14ac:dyDescent="0.25">
      <c r="A481">
        <v>65600</v>
      </c>
      <c r="B481">
        <v>43540</v>
      </c>
      <c r="C481" t="s">
        <v>1318</v>
      </c>
      <c r="D481" t="s">
        <v>1422</v>
      </c>
      <c r="E481" t="s">
        <v>94</v>
      </c>
      <c r="F481">
        <v>65.8</v>
      </c>
      <c r="G481">
        <v>-389.22</v>
      </c>
      <c r="H481">
        <v>389.22</v>
      </c>
      <c r="I481" s="6">
        <f t="shared" si="54"/>
        <v>713.57</v>
      </c>
      <c r="J481" t="s">
        <v>2200</v>
      </c>
      <c r="K481">
        <v>310</v>
      </c>
      <c r="L481" s="34">
        <f t="shared" si="51"/>
        <v>5.8712121212121215E-2</v>
      </c>
      <c r="M481">
        <v>12</v>
      </c>
      <c r="N481">
        <f t="shared" si="52"/>
        <v>0.70454545454545459</v>
      </c>
      <c r="O481" s="71">
        <v>0.13</v>
      </c>
      <c r="P481" s="72">
        <f t="shared" si="55"/>
        <v>0.53138156470927722</v>
      </c>
      <c r="Q481">
        <f t="shared" si="53"/>
        <v>9.1590909090909098E-2</v>
      </c>
      <c r="R481" s="7">
        <f t="shared" si="56"/>
        <v>0.16472828505987594</v>
      </c>
      <c r="S481" s="75">
        <f t="shared" si="57"/>
        <v>0.11605856447400351</v>
      </c>
    </row>
    <row r="482" spans="1:20" hidden="1" x14ac:dyDescent="0.25">
      <c r="A482">
        <v>26008</v>
      </c>
      <c r="B482">
        <v>43614</v>
      </c>
      <c r="C482" t="s">
        <v>1535</v>
      </c>
      <c r="D482" t="s">
        <v>1536</v>
      </c>
      <c r="E482" t="s">
        <v>94</v>
      </c>
      <c r="F482">
        <v>100.5</v>
      </c>
      <c r="G482">
        <v>837.17</v>
      </c>
      <c r="H482">
        <v>837.17</v>
      </c>
      <c r="I482" s="6">
        <f t="shared" si="54"/>
        <v>1534.8116666666665</v>
      </c>
      <c r="J482" t="s">
        <v>2196</v>
      </c>
      <c r="K482">
        <v>19</v>
      </c>
      <c r="L482" s="34">
        <f t="shared" si="51"/>
        <v>3.5984848484848487E-3</v>
      </c>
      <c r="M482">
        <v>12</v>
      </c>
      <c r="N482">
        <f t="shared" si="52"/>
        <v>4.3181818181818182E-2</v>
      </c>
      <c r="O482" s="71">
        <v>0.17</v>
      </c>
      <c r="P482" s="72">
        <f t="shared" si="55"/>
        <v>0.69488358461982402</v>
      </c>
      <c r="Q482">
        <f t="shared" si="53"/>
        <v>7.3409090909090915E-3</v>
      </c>
      <c r="R482" s="7">
        <f t="shared" si="56"/>
        <v>0.21541391123214546</v>
      </c>
      <c r="S482" s="75">
        <f t="shared" si="57"/>
        <v>9.301964348660827E-3</v>
      </c>
    </row>
    <row r="483" spans="1:20" hidden="1" x14ac:dyDescent="0.25">
      <c r="A483">
        <v>64774</v>
      </c>
      <c r="B483">
        <v>43619</v>
      </c>
      <c r="C483" t="s">
        <v>1475</v>
      </c>
      <c r="D483" t="s">
        <v>2037</v>
      </c>
      <c r="E483" t="s">
        <v>94</v>
      </c>
      <c r="F483">
        <v>65.8</v>
      </c>
      <c r="G483">
        <v>135.6</v>
      </c>
      <c r="H483">
        <v>135.6</v>
      </c>
      <c r="I483" s="6">
        <f t="shared" si="54"/>
        <v>248.59999999999997</v>
      </c>
      <c r="J483" t="s">
        <v>2196</v>
      </c>
      <c r="K483">
        <v>285</v>
      </c>
      <c r="L483" s="34">
        <f t="shared" si="51"/>
        <v>5.3977272727272728E-2</v>
      </c>
      <c r="M483">
        <v>12</v>
      </c>
      <c r="N483">
        <f t="shared" si="52"/>
        <v>0.64772727272727271</v>
      </c>
      <c r="O483" s="71">
        <v>0.53</v>
      </c>
      <c r="P483" s="72">
        <f t="shared" si="55"/>
        <v>2.1664017638147457</v>
      </c>
      <c r="Q483">
        <f t="shared" si="53"/>
        <v>0.34329545454545457</v>
      </c>
      <c r="R483" s="7">
        <f t="shared" si="56"/>
        <v>0.67158454678257118</v>
      </c>
      <c r="S483" s="75">
        <f t="shared" si="57"/>
        <v>0.43500362689325633</v>
      </c>
    </row>
    <row r="484" spans="1:20" hidden="1" x14ac:dyDescent="0.25">
      <c r="A484">
        <v>22066</v>
      </c>
      <c r="B484">
        <v>44744</v>
      </c>
      <c r="C484" t="s">
        <v>1400</v>
      </c>
      <c r="D484" t="s">
        <v>1459</v>
      </c>
      <c r="E484" t="s">
        <v>94</v>
      </c>
      <c r="F484">
        <v>65.8</v>
      </c>
      <c r="G484">
        <v>367.56</v>
      </c>
      <c r="H484">
        <v>367.56</v>
      </c>
      <c r="I484" s="6">
        <f t="shared" si="54"/>
        <v>673.86</v>
      </c>
      <c r="J484" t="s">
        <v>2200</v>
      </c>
      <c r="K484">
        <v>15</v>
      </c>
      <c r="L484" s="34">
        <f t="shared" si="51"/>
        <v>2.840909090909091E-3</v>
      </c>
      <c r="M484">
        <v>12</v>
      </c>
      <c r="N484">
        <f t="shared" si="52"/>
        <v>3.4090909090909088E-2</v>
      </c>
      <c r="O484" s="71">
        <v>0.17</v>
      </c>
      <c r="P484" s="72">
        <f t="shared" si="55"/>
        <v>0.69488358461982402</v>
      </c>
      <c r="Q484">
        <f t="shared" si="53"/>
        <v>5.7954545454545455E-3</v>
      </c>
      <c r="R484" s="7">
        <f t="shared" si="56"/>
        <v>0.21541391123214546</v>
      </c>
      <c r="S484" s="75">
        <f t="shared" si="57"/>
        <v>7.3436560647322305E-3</v>
      </c>
    </row>
    <row r="485" spans="1:20" hidden="1" x14ac:dyDescent="0.25">
      <c r="A485">
        <v>31137</v>
      </c>
      <c r="B485">
        <v>345883</v>
      </c>
      <c r="C485" t="s">
        <v>1434</v>
      </c>
      <c r="D485" t="s">
        <v>1633</v>
      </c>
      <c r="E485" t="s">
        <v>70</v>
      </c>
      <c r="F485">
        <v>65.8</v>
      </c>
      <c r="G485">
        <v>-435.76</v>
      </c>
      <c r="H485">
        <v>435.76</v>
      </c>
      <c r="I485" s="6">
        <f t="shared" si="54"/>
        <v>798.89333333333332</v>
      </c>
      <c r="J485" t="s">
        <v>2200</v>
      </c>
      <c r="K485">
        <v>26</v>
      </c>
      <c r="L485" s="34">
        <f t="shared" si="51"/>
        <v>4.9242424242424239E-3</v>
      </c>
      <c r="M485">
        <v>12</v>
      </c>
      <c r="N485">
        <f t="shared" si="52"/>
        <v>5.9090909090909083E-2</v>
      </c>
      <c r="O485" s="71">
        <v>0.11</v>
      </c>
      <c r="P485" s="72">
        <f t="shared" si="55"/>
        <v>0.44963055475400376</v>
      </c>
      <c r="Q485">
        <f t="shared" si="53"/>
        <v>6.4999999999999988E-3</v>
      </c>
      <c r="R485" s="7">
        <f t="shared" si="56"/>
        <v>0.13938547197374115</v>
      </c>
      <c r="S485" s="75">
        <f t="shared" si="57"/>
        <v>8.2364142529937935E-3</v>
      </c>
    </row>
    <row r="486" spans="1:20" hidden="1" x14ac:dyDescent="0.25">
      <c r="A486">
        <v>60785</v>
      </c>
      <c r="B486">
        <v>6037</v>
      </c>
      <c r="C486" t="s">
        <v>1107</v>
      </c>
      <c r="D486" t="s">
        <v>1283</v>
      </c>
      <c r="E486" t="s">
        <v>239</v>
      </c>
      <c r="F486">
        <v>140</v>
      </c>
      <c r="G486">
        <v>-97.01</v>
      </c>
      <c r="H486">
        <v>97.01</v>
      </c>
      <c r="I486" s="6">
        <f t="shared" si="54"/>
        <v>177.85166666666666</v>
      </c>
      <c r="J486" t="s">
        <v>2200</v>
      </c>
      <c r="K486">
        <v>223</v>
      </c>
      <c r="L486" s="34">
        <f t="shared" si="51"/>
        <v>4.2234848484848486E-2</v>
      </c>
      <c r="M486">
        <v>8</v>
      </c>
      <c r="N486">
        <f t="shared" si="52"/>
        <v>0.33787878787878789</v>
      </c>
      <c r="O486" s="71">
        <v>0.5</v>
      </c>
      <c r="P486" s="72">
        <f t="shared" si="55"/>
        <v>2.0437752488818353</v>
      </c>
      <c r="Q486">
        <f t="shared" si="53"/>
        <v>0.16893939393939394</v>
      </c>
      <c r="R486" s="7">
        <f t="shared" si="56"/>
        <v>0.63357032715336892</v>
      </c>
      <c r="S486" s="75">
        <f t="shared" si="57"/>
        <v>0.21406997417454737</v>
      </c>
      <c r="T486" s="75">
        <f>SUM(S486:S500)</f>
        <v>1.5248165862251364</v>
      </c>
    </row>
    <row r="487" spans="1:20" hidden="1" x14ac:dyDescent="0.25">
      <c r="A487">
        <v>62794</v>
      </c>
      <c r="B487">
        <v>13755</v>
      </c>
      <c r="C487" t="s">
        <v>1283</v>
      </c>
      <c r="D487" t="s">
        <v>1956</v>
      </c>
      <c r="E487" t="s">
        <v>239</v>
      </c>
      <c r="F487">
        <v>140</v>
      </c>
      <c r="G487">
        <v>-68.94</v>
      </c>
      <c r="H487">
        <v>68.94</v>
      </c>
      <c r="I487" s="6">
        <f t="shared" si="54"/>
        <v>126.38999999999999</v>
      </c>
      <c r="J487" t="s">
        <v>2200</v>
      </c>
      <c r="K487">
        <v>247</v>
      </c>
      <c r="L487" s="34">
        <f t="shared" si="51"/>
        <v>4.6780303030303033E-2</v>
      </c>
      <c r="M487">
        <v>8</v>
      </c>
      <c r="N487">
        <f t="shared" si="52"/>
        <v>0.37424242424242427</v>
      </c>
      <c r="O487" s="71">
        <v>0.49</v>
      </c>
      <c r="P487" s="72">
        <f t="shared" si="55"/>
        <v>2.0028997439041984</v>
      </c>
      <c r="Q487">
        <f t="shared" si="53"/>
        <v>0.18337878787878789</v>
      </c>
      <c r="R487" s="7">
        <f t="shared" si="56"/>
        <v>0.6208989206103015</v>
      </c>
      <c r="S487" s="75">
        <f t="shared" si="57"/>
        <v>0.23236671725870375</v>
      </c>
    </row>
    <row r="488" spans="1:20" hidden="1" x14ac:dyDescent="0.25">
      <c r="A488">
        <v>39221</v>
      </c>
      <c r="B488">
        <v>27843</v>
      </c>
      <c r="C488" t="s">
        <v>1766</v>
      </c>
      <c r="D488" t="s">
        <v>1106</v>
      </c>
      <c r="E488" t="s">
        <v>239</v>
      </c>
      <c r="F488">
        <v>140</v>
      </c>
      <c r="G488">
        <v>-115.75</v>
      </c>
      <c r="H488">
        <v>115.75</v>
      </c>
      <c r="I488" s="6">
        <f t="shared" si="54"/>
        <v>212.20833333333331</v>
      </c>
      <c r="J488" t="s">
        <v>2200</v>
      </c>
      <c r="K488">
        <v>41</v>
      </c>
      <c r="L488" s="34">
        <f t="shared" si="51"/>
        <v>7.7651515151515148E-3</v>
      </c>
      <c r="M488">
        <v>8</v>
      </c>
      <c r="N488">
        <f t="shared" si="52"/>
        <v>6.2121212121212119E-2</v>
      </c>
      <c r="O488" s="71">
        <v>0.5</v>
      </c>
      <c r="P488" s="72">
        <f t="shared" si="55"/>
        <v>2.0437752488818353</v>
      </c>
      <c r="Q488">
        <f t="shared" si="53"/>
        <v>3.1060606060606059E-2</v>
      </c>
      <c r="R488" s="7">
        <f t="shared" si="56"/>
        <v>0.63357032715336892</v>
      </c>
      <c r="S488" s="75">
        <f t="shared" si="57"/>
        <v>3.9358156686800191E-2</v>
      </c>
    </row>
    <row r="489" spans="1:20" hidden="1" x14ac:dyDescent="0.25">
      <c r="A489">
        <v>56628</v>
      </c>
      <c r="B489">
        <v>30556</v>
      </c>
      <c r="C489" t="s">
        <v>1221</v>
      </c>
      <c r="D489" t="s">
        <v>1766</v>
      </c>
      <c r="E489" t="s">
        <v>94</v>
      </c>
      <c r="F489">
        <v>100.5</v>
      </c>
      <c r="G489">
        <v>-115.14</v>
      </c>
      <c r="H489">
        <v>115.14</v>
      </c>
      <c r="I489" s="6">
        <f t="shared" si="54"/>
        <v>211.09</v>
      </c>
      <c r="J489" t="s">
        <v>2200</v>
      </c>
      <c r="K489">
        <v>177</v>
      </c>
      <c r="L489" s="34">
        <f t="shared" si="51"/>
        <v>3.3522727272727273E-2</v>
      </c>
      <c r="M489">
        <v>8</v>
      </c>
      <c r="N489">
        <f t="shared" si="52"/>
        <v>0.26818181818181819</v>
      </c>
      <c r="O489" s="71">
        <v>0.5</v>
      </c>
      <c r="P489" s="72">
        <f t="shared" si="55"/>
        <v>2.0437752488818353</v>
      </c>
      <c r="Q489">
        <f t="shared" si="53"/>
        <v>0.13409090909090909</v>
      </c>
      <c r="R489" s="7">
        <f t="shared" si="56"/>
        <v>0.63357032715336892</v>
      </c>
      <c r="S489" s="75">
        <f t="shared" si="57"/>
        <v>0.16991204228203985</v>
      </c>
    </row>
    <row r="490" spans="1:20" hidden="1" x14ac:dyDescent="0.25">
      <c r="A490">
        <v>60165</v>
      </c>
      <c r="B490">
        <v>35868</v>
      </c>
      <c r="C490" t="s">
        <v>1557</v>
      </c>
      <c r="D490" t="s">
        <v>1221</v>
      </c>
      <c r="E490" t="s">
        <v>94</v>
      </c>
      <c r="F490">
        <v>100.5</v>
      </c>
      <c r="G490">
        <v>-151.22999999999999</v>
      </c>
      <c r="H490">
        <v>151.22999999999999</v>
      </c>
      <c r="I490" s="6">
        <f t="shared" si="54"/>
        <v>277.255</v>
      </c>
      <c r="J490" t="s">
        <v>2200</v>
      </c>
      <c r="K490">
        <v>216</v>
      </c>
      <c r="L490" s="34">
        <f t="shared" si="51"/>
        <v>4.0909090909090909E-2</v>
      </c>
      <c r="M490">
        <v>8</v>
      </c>
      <c r="N490">
        <f t="shared" si="52"/>
        <v>0.32727272727272727</v>
      </c>
      <c r="O490" s="71">
        <v>0.51</v>
      </c>
      <c r="P490" s="72">
        <f t="shared" si="55"/>
        <v>2.0846507538594721</v>
      </c>
      <c r="Q490">
        <f t="shared" si="53"/>
        <v>0.16690909090909092</v>
      </c>
      <c r="R490" s="7">
        <f t="shared" si="56"/>
        <v>0.64624173369643634</v>
      </c>
      <c r="S490" s="75">
        <f t="shared" si="57"/>
        <v>0.21149729466428827</v>
      </c>
    </row>
    <row r="491" spans="1:20" hidden="1" x14ac:dyDescent="0.25">
      <c r="A491">
        <v>9834</v>
      </c>
      <c r="B491">
        <v>38793</v>
      </c>
      <c r="C491" t="s">
        <v>1106</v>
      </c>
      <c r="D491" t="s">
        <v>1107</v>
      </c>
      <c r="E491" t="s">
        <v>239</v>
      </c>
      <c r="F491">
        <v>140</v>
      </c>
      <c r="G491">
        <v>-96.71</v>
      </c>
      <c r="H491">
        <v>96.71</v>
      </c>
      <c r="I491" s="6">
        <f t="shared" si="54"/>
        <v>177.30166666666665</v>
      </c>
      <c r="J491" t="s">
        <v>2200</v>
      </c>
      <c r="K491">
        <v>6</v>
      </c>
      <c r="L491" s="34">
        <f t="shared" ref="L491:L500" si="58">K491/5280</f>
        <v>1.1363636363636363E-3</v>
      </c>
      <c r="M491">
        <v>8</v>
      </c>
      <c r="N491">
        <f t="shared" ref="N491:N500" si="59">L491*M491</f>
        <v>9.0909090909090905E-3</v>
      </c>
      <c r="O491" s="71">
        <v>0.5</v>
      </c>
      <c r="P491" s="72">
        <f t="shared" si="55"/>
        <v>2.0437752488818353</v>
      </c>
      <c r="Q491">
        <f t="shared" si="53"/>
        <v>4.5454545454545452E-3</v>
      </c>
      <c r="R491" s="7">
        <f t="shared" si="56"/>
        <v>0.63357032715336892</v>
      </c>
      <c r="S491" s="75">
        <f t="shared" si="57"/>
        <v>5.7597302468488081E-3</v>
      </c>
    </row>
    <row r="492" spans="1:20" hidden="1" x14ac:dyDescent="0.25">
      <c r="A492">
        <v>22553</v>
      </c>
      <c r="B492">
        <v>41024</v>
      </c>
      <c r="C492" t="s">
        <v>1472</v>
      </c>
      <c r="D492" t="s">
        <v>1473</v>
      </c>
      <c r="E492" t="s">
        <v>94</v>
      </c>
      <c r="F492">
        <v>100.5</v>
      </c>
      <c r="G492">
        <v>-277.35000000000002</v>
      </c>
      <c r="H492">
        <v>277.35000000000002</v>
      </c>
      <c r="I492" s="6">
        <f t="shared" si="54"/>
        <v>508.47500000000002</v>
      </c>
      <c r="J492" t="s">
        <v>2200</v>
      </c>
      <c r="K492">
        <v>16</v>
      </c>
      <c r="L492" s="34">
        <f t="shared" si="58"/>
        <v>3.0303030303030303E-3</v>
      </c>
      <c r="M492">
        <v>8</v>
      </c>
      <c r="N492">
        <f t="shared" si="59"/>
        <v>2.4242424242424242E-2</v>
      </c>
      <c r="O492" s="71">
        <v>0.47</v>
      </c>
      <c r="P492" s="72">
        <f t="shared" si="55"/>
        <v>1.921148733948925</v>
      </c>
      <c r="Q492">
        <f t="shared" si="53"/>
        <v>1.1393939393939394E-2</v>
      </c>
      <c r="R492" s="7">
        <f t="shared" si="56"/>
        <v>0.59555610752416677</v>
      </c>
      <c r="S492" s="75">
        <f t="shared" si="57"/>
        <v>1.443772381876768E-2</v>
      </c>
    </row>
    <row r="493" spans="1:20" hidden="1" x14ac:dyDescent="0.25">
      <c r="A493">
        <v>26821</v>
      </c>
      <c r="B493">
        <v>41181</v>
      </c>
      <c r="C493" t="s">
        <v>1101</v>
      </c>
      <c r="D493" t="s">
        <v>1557</v>
      </c>
      <c r="E493" t="s">
        <v>94</v>
      </c>
      <c r="F493">
        <v>100.5</v>
      </c>
      <c r="G493">
        <v>-150.58000000000001</v>
      </c>
      <c r="H493">
        <v>150.58000000000001</v>
      </c>
      <c r="I493" s="6">
        <f t="shared" si="54"/>
        <v>276.06333333333333</v>
      </c>
      <c r="J493" t="s">
        <v>2200</v>
      </c>
      <c r="K493">
        <v>20</v>
      </c>
      <c r="L493" s="34">
        <f t="shared" si="58"/>
        <v>3.787878787878788E-3</v>
      </c>
      <c r="M493">
        <v>8</v>
      </c>
      <c r="N493">
        <f t="shared" si="59"/>
        <v>3.0303030303030304E-2</v>
      </c>
      <c r="O493" s="71">
        <v>0.51</v>
      </c>
      <c r="P493" s="72">
        <f t="shared" si="55"/>
        <v>2.0846507538594721</v>
      </c>
      <c r="Q493">
        <f t="shared" si="53"/>
        <v>1.5454545454545455E-2</v>
      </c>
      <c r="R493" s="7">
        <f t="shared" si="56"/>
        <v>0.64624173369643634</v>
      </c>
      <c r="S493" s="75">
        <f t="shared" si="57"/>
        <v>1.9583082839285951E-2</v>
      </c>
    </row>
    <row r="494" spans="1:20" hidden="1" x14ac:dyDescent="0.25">
      <c r="A494">
        <v>62477</v>
      </c>
      <c r="B494">
        <v>41206</v>
      </c>
      <c r="C494" t="s">
        <v>1473</v>
      </c>
      <c r="D494" t="s">
        <v>1697</v>
      </c>
      <c r="E494" t="s">
        <v>94</v>
      </c>
      <c r="F494">
        <v>100.5</v>
      </c>
      <c r="G494">
        <v>-277.69</v>
      </c>
      <c r="H494">
        <v>277.69</v>
      </c>
      <c r="I494" s="6">
        <f t="shared" si="54"/>
        <v>509.0983333333333</v>
      </c>
      <c r="J494" t="s">
        <v>2200</v>
      </c>
      <c r="K494">
        <v>243</v>
      </c>
      <c r="L494" s="34">
        <f t="shared" si="58"/>
        <v>4.6022727272727271E-2</v>
      </c>
      <c r="M494">
        <v>8</v>
      </c>
      <c r="N494">
        <f t="shared" si="59"/>
        <v>0.36818181818181817</v>
      </c>
      <c r="O494" s="71">
        <v>0.47</v>
      </c>
      <c r="P494" s="72">
        <f t="shared" si="55"/>
        <v>1.921148733948925</v>
      </c>
      <c r="Q494">
        <f t="shared" si="53"/>
        <v>0.17304545454545453</v>
      </c>
      <c r="R494" s="7">
        <f t="shared" si="56"/>
        <v>0.59555610752416677</v>
      </c>
      <c r="S494" s="75">
        <f t="shared" si="57"/>
        <v>0.21927293049753413</v>
      </c>
    </row>
    <row r="495" spans="1:20" hidden="1" x14ac:dyDescent="0.25">
      <c r="A495">
        <v>62878</v>
      </c>
      <c r="B495">
        <v>41630</v>
      </c>
      <c r="C495" t="s">
        <v>1697</v>
      </c>
      <c r="D495" t="s">
        <v>1100</v>
      </c>
      <c r="E495" t="s">
        <v>94</v>
      </c>
      <c r="F495">
        <v>100.5</v>
      </c>
      <c r="G495">
        <v>-253.09</v>
      </c>
      <c r="H495">
        <v>253.09</v>
      </c>
      <c r="I495" s="6">
        <f t="shared" si="54"/>
        <v>463.99833333333333</v>
      </c>
      <c r="J495" t="s">
        <v>2200</v>
      </c>
      <c r="K495">
        <v>248</v>
      </c>
      <c r="L495" s="34">
        <f t="shared" si="58"/>
        <v>4.6969696969696967E-2</v>
      </c>
      <c r="M495">
        <v>8</v>
      </c>
      <c r="N495">
        <f t="shared" si="59"/>
        <v>0.37575757575757573</v>
      </c>
      <c r="O495" s="71">
        <v>0.51</v>
      </c>
      <c r="P495" s="72">
        <f t="shared" si="55"/>
        <v>2.0846507538594721</v>
      </c>
      <c r="Q495">
        <f t="shared" si="53"/>
        <v>0.19163636363636363</v>
      </c>
      <c r="R495" s="7">
        <f t="shared" si="56"/>
        <v>0.64624173369643634</v>
      </c>
      <c r="S495" s="75">
        <f t="shared" si="57"/>
        <v>0.24283022720714575</v>
      </c>
    </row>
    <row r="496" spans="1:20" hidden="1" x14ac:dyDescent="0.25">
      <c r="A496">
        <v>53015</v>
      </c>
      <c r="B496">
        <v>41684</v>
      </c>
      <c r="C496" t="s">
        <v>1956</v>
      </c>
      <c r="D496" t="s">
        <v>1155</v>
      </c>
      <c r="E496" t="s">
        <v>70</v>
      </c>
      <c r="F496">
        <v>130</v>
      </c>
      <c r="G496">
        <v>-69.13</v>
      </c>
      <c r="H496">
        <v>69.13</v>
      </c>
      <c r="I496" s="6">
        <f t="shared" si="54"/>
        <v>126.73833333333332</v>
      </c>
      <c r="J496" t="s">
        <v>2200</v>
      </c>
      <c r="K496">
        <v>138</v>
      </c>
      <c r="L496" s="34">
        <f t="shared" si="58"/>
        <v>2.6136363636363635E-2</v>
      </c>
      <c r="M496">
        <v>8</v>
      </c>
      <c r="N496">
        <f t="shared" si="59"/>
        <v>0.20909090909090908</v>
      </c>
      <c r="O496" s="71">
        <v>0.49</v>
      </c>
      <c r="P496" s="72">
        <f t="shared" si="55"/>
        <v>2.0028997439041984</v>
      </c>
      <c r="Q496">
        <f t="shared" si="53"/>
        <v>0.10245454545454545</v>
      </c>
      <c r="R496" s="7">
        <f t="shared" si="56"/>
        <v>0.6208989206103015</v>
      </c>
      <c r="S496" s="75">
        <f t="shared" si="57"/>
        <v>0.12982431976397213</v>
      </c>
    </row>
    <row r="497" spans="1:19" hidden="1" x14ac:dyDescent="0.25">
      <c r="A497">
        <v>9722</v>
      </c>
      <c r="B497">
        <v>42773</v>
      </c>
      <c r="C497" t="s">
        <v>1100</v>
      </c>
      <c r="D497" t="s">
        <v>1101</v>
      </c>
      <c r="E497" t="s">
        <v>94</v>
      </c>
      <c r="F497">
        <v>100.5</v>
      </c>
      <c r="G497">
        <v>-150.41</v>
      </c>
      <c r="H497">
        <v>150.41</v>
      </c>
      <c r="I497" s="6">
        <f t="shared" si="54"/>
        <v>275.75166666666667</v>
      </c>
      <c r="J497" t="s">
        <v>2200</v>
      </c>
      <c r="K497">
        <v>5</v>
      </c>
      <c r="L497" s="34">
        <f t="shared" si="58"/>
        <v>9.46969696969697E-4</v>
      </c>
      <c r="M497">
        <v>8</v>
      </c>
      <c r="N497">
        <f t="shared" si="59"/>
        <v>7.575757575757576E-3</v>
      </c>
      <c r="O497" s="71">
        <v>0.51</v>
      </c>
      <c r="P497" s="72">
        <f t="shared" si="55"/>
        <v>2.0846507538594721</v>
      </c>
      <c r="Q497">
        <f t="shared" si="53"/>
        <v>3.8636363636363638E-3</v>
      </c>
      <c r="R497" s="7">
        <f t="shared" si="56"/>
        <v>0.64624173369643634</v>
      </c>
      <c r="S497" s="75">
        <f t="shared" si="57"/>
        <v>4.8957707098214879E-3</v>
      </c>
    </row>
    <row r="498" spans="1:19" hidden="1" x14ac:dyDescent="0.25">
      <c r="A498">
        <v>14411</v>
      </c>
      <c r="B498">
        <v>18378</v>
      </c>
      <c r="C498" t="s">
        <v>1156</v>
      </c>
      <c r="D498" t="s">
        <v>1257</v>
      </c>
      <c r="E498" t="s">
        <v>70</v>
      </c>
      <c r="F498">
        <v>130</v>
      </c>
      <c r="G498">
        <v>-69.290000000000006</v>
      </c>
      <c r="H498">
        <v>69.290000000000006</v>
      </c>
      <c r="I498" s="6">
        <f t="shared" si="54"/>
        <v>127.03166666666667</v>
      </c>
      <c r="J498" t="s">
        <v>2200</v>
      </c>
      <c r="K498">
        <v>9</v>
      </c>
      <c r="L498" s="34">
        <f t="shared" si="58"/>
        <v>1.7045454545454545E-3</v>
      </c>
      <c r="M498">
        <v>6</v>
      </c>
      <c r="N498">
        <f t="shared" si="59"/>
        <v>1.0227272727272727E-2</v>
      </c>
      <c r="O498" s="71">
        <v>0.49</v>
      </c>
      <c r="P498" s="72">
        <f t="shared" si="55"/>
        <v>2.0028997439041984</v>
      </c>
      <c r="Q498">
        <f t="shared" si="53"/>
        <v>5.0113636363636358E-3</v>
      </c>
      <c r="R498" s="7">
        <f t="shared" si="56"/>
        <v>0.6208989206103015</v>
      </c>
      <c r="S498" s="75">
        <f t="shared" si="57"/>
        <v>6.3501025971508104E-3</v>
      </c>
    </row>
    <row r="499" spans="1:19" hidden="1" x14ac:dyDescent="0.25">
      <c r="A499">
        <v>11331</v>
      </c>
      <c r="B499">
        <v>29466</v>
      </c>
      <c r="C499" t="s">
        <v>1155</v>
      </c>
      <c r="D499" t="s">
        <v>1156</v>
      </c>
      <c r="E499" t="s">
        <v>70</v>
      </c>
      <c r="F499">
        <v>130</v>
      </c>
      <c r="G499">
        <v>-69.209999999999994</v>
      </c>
      <c r="H499">
        <v>69.209999999999994</v>
      </c>
      <c r="I499" s="6">
        <f t="shared" si="54"/>
        <v>126.88499999999998</v>
      </c>
      <c r="J499" t="s">
        <v>2200</v>
      </c>
      <c r="K499">
        <v>7</v>
      </c>
      <c r="L499" s="34">
        <f t="shared" si="58"/>
        <v>1.3257575757575758E-3</v>
      </c>
      <c r="M499">
        <v>6</v>
      </c>
      <c r="N499">
        <f t="shared" si="59"/>
        <v>7.9545454545454555E-3</v>
      </c>
      <c r="O499" s="71">
        <v>0.49</v>
      </c>
      <c r="P499" s="72">
        <f t="shared" si="55"/>
        <v>2.0028997439041984</v>
      </c>
      <c r="Q499">
        <f t="shared" si="53"/>
        <v>3.8977272727272732E-3</v>
      </c>
      <c r="R499" s="7">
        <f t="shared" si="56"/>
        <v>0.6208989206103015</v>
      </c>
      <c r="S499" s="75">
        <f t="shared" si="57"/>
        <v>4.9389686866728533E-3</v>
      </c>
    </row>
    <row r="500" spans="1:19" hidden="1" x14ac:dyDescent="0.25">
      <c r="A500">
        <v>21412</v>
      </c>
      <c r="B500">
        <v>29959</v>
      </c>
      <c r="C500" t="s">
        <v>1448</v>
      </c>
      <c r="D500" t="s">
        <v>1449</v>
      </c>
      <c r="E500" t="s">
        <v>94</v>
      </c>
      <c r="F500">
        <v>65.8</v>
      </c>
      <c r="G500">
        <v>396.36</v>
      </c>
      <c r="H500">
        <v>396.36</v>
      </c>
      <c r="I500" s="6">
        <f t="shared" si="54"/>
        <v>726.66</v>
      </c>
      <c r="J500" t="s">
        <v>2200</v>
      </c>
      <c r="K500">
        <v>15</v>
      </c>
      <c r="L500" s="34">
        <f t="shared" si="58"/>
        <v>2.840909090909091E-3</v>
      </c>
      <c r="M500">
        <v>6</v>
      </c>
      <c r="N500">
        <f t="shared" si="59"/>
        <v>1.7045454545454544E-2</v>
      </c>
      <c r="O500" s="71">
        <v>0.45</v>
      </c>
      <c r="P500" s="72">
        <f t="shared" si="55"/>
        <v>1.8393977239936519</v>
      </c>
      <c r="Q500">
        <f t="shared" si="53"/>
        <v>7.6704545454545454E-3</v>
      </c>
      <c r="R500" s="7">
        <f t="shared" si="56"/>
        <v>0.57021329443803204</v>
      </c>
      <c r="S500" s="75">
        <f t="shared" si="57"/>
        <v>9.7195447915573632E-3</v>
      </c>
    </row>
  </sheetData>
  <autoFilter ref="A1:W500" xr:uid="{9B12C798-13AB-4484-8C55-AEFE3CA6FE54}">
    <filterColumn colId="17">
      <filters>
        <filter val="127%"/>
        <filter val="128%"/>
      </filters>
    </filterColumn>
  </autoFilter>
  <conditionalFormatting sqref="B1:B211">
    <cfRule type="duplicateValues" dxfId="1" priority="2"/>
  </conditionalFormatting>
  <conditionalFormatting sqref="B212:B500">
    <cfRule type="duplicateValues" dxfId="0" priority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8F96E-FDC5-4942-9EC4-B3C727A7065C}">
  <sheetPr filterMode="1"/>
  <dimension ref="A1:W86"/>
  <sheetViews>
    <sheetView workbookViewId="0">
      <selection activeCell="W8" sqref="W8"/>
    </sheetView>
  </sheetViews>
  <sheetFormatPr defaultRowHeight="15" x14ac:dyDescent="0.25"/>
  <cols>
    <col min="17" max="17" width="16" bestFit="1" customWidth="1"/>
    <col min="18" max="18" width="9.85546875" customWidth="1"/>
    <col min="19" max="19" width="10.140625" customWidth="1"/>
    <col min="21" max="21" width="13.28515625" bestFit="1" customWidth="1"/>
  </cols>
  <sheetData>
    <row r="1" spans="1:23" ht="45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" t="s">
        <v>658</v>
      </c>
      <c r="P1" s="1" t="s">
        <v>661</v>
      </c>
      <c r="Q1" s="48">
        <f>SUM(O2:O86)</f>
        <v>1033.3306818181816</v>
      </c>
      <c r="R1" s="31" t="s">
        <v>2155</v>
      </c>
      <c r="S1" s="31" t="s">
        <v>2156</v>
      </c>
      <c r="T1" s="1" t="s">
        <v>2079</v>
      </c>
      <c r="U1" s="32">
        <f>SUM(S2:S86)</f>
        <v>184.89576533048239</v>
      </c>
    </row>
    <row r="2" spans="1:23" hidden="1" x14ac:dyDescent="0.25">
      <c r="A2">
        <v>44723</v>
      </c>
      <c r="B2">
        <v>790</v>
      </c>
      <c r="C2" t="s">
        <v>104</v>
      </c>
      <c r="D2" t="s">
        <v>40</v>
      </c>
      <c r="E2" t="s">
        <v>39</v>
      </c>
      <c r="F2">
        <v>100</v>
      </c>
      <c r="G2" s="6">
        <v>-12871.37</v>
      </c>
      <c r="H2" s="6">
        <v>12871.37</v>
      </c>
      <c r="I2" t="s">
        <v>338</v>
      </c>
      <c r="J2" t="s">
        <v>28</v>
      </c>
      <c r="K2" t="s">
        <v>121</v>
      </c>
      <c r="L2">
        <v>69</v>
      </c>
      <c r="M2">
        <f t="shared" ref="M2:M13" si="0">L2/5280</f>
        <v>1.3068181818181817E-2</v>
      </c>
      <c r="N2">
        <v>66</v>
      </c>
      <c r="O2">
        <f>M2*N2</f>
        <v>0.86249999999999993</v>
      </c>
      <c r="R2" s="7">
        <v>0.14890955663616226</v>
      </c>
      <c r="S2">
        <f>O2*R2</f>
        <v>0.12843449259868994</v>
      </c>
    </row>
    <row r="3" spans="1:23" hidden="1" x14ac:dyDescent="0.25">
      <c r="A3">
        <v>71212</v>
      </c>
      <c r="B3">
        <v>1283</v>
      </c>
      <c r="C3" t="s">
        <v>29</v>
      </c>
      <c r="D3" t="s">
        <v>30</v>
      </c>
      <c r="F3">
        <v>130</v>
      </c>
      <c r="G3" s="6">
        <v>21623.53</v>
      </c>
      <c r="H3" s="6">
        <v>21623.53</v>
      </c>
      <c r="I3" t="s">
        <v>339</v>
      </c>
      <c r="J3" t="s">
        <v>28</v>
      </c>
      <c r="K3" t="s">
        <v>121</v>
      </c>
      <c r="L3" s="8">
        <v>2284</v>
      </c>
      <c r="M3">
        <f t="shared" si="0"/>
        <v>0.43257575757575756</v>
      </c>
      <c r="N3">
        <v>78</v>
      </c>
      <c r="O3">
        <f t="shared" ref="O3:O66" si="1">M3*N3</f>
        <v>33.740909090909092</v>
      </c>
      <c r="R3" s="7">
        <v>0.19119264985874188</v>
      </c>
      <c r="S3">
        <f t="shared" ref="S3:S66" si="2">O3*R3</f>
        <v>6.4510138177338225</v>
      </c>
    </row>
    <row r="4" spans="1:23" hidden="1" x14ac:dyDescent="0.25">
      <c r="A4">
        <v>71174</v>
      </c>
      <c r="B4">
        <v>1284</v>
      </c>
      <c r="C4" t="s">
        <v>31</v>
      </c>
      <c r="D4" t="s">
        <v>32</v>
      </c>
      <c r="F4">
        <v>130</v>
      </c>
      <c r="G4" s="6">
        <v>21623.69</v>
      </c>
      <c r="H4" s="6">
        <v>21623.69</v>
      </c>
      <c r="I4" t="s">
        <v>339</v>
      </c>
      <c r="J4" t="s">
        <v>28</v>
      </c>
      <c r="K4" t="s">
        <v>121</v>
      </c>
      <c r="L4" s="8">
        <v>1650</v>
      </c>
      <c r="M4">
        <f t="shared" si="0"/>
        <v>0.3125</v>
      </c>
      <c r="N4">
        <v>78</v>
      </c>
      <c r="O4">
        <f t="shared" si="1"/>
        <v>24.375</v>
      </c>
      <c r="R4" s="7">
        <v>0.19119123516846573</v>
      </c>
      <c r="S4">
        <f t="shared" si="2"/>
        <v>4.6602863572313522</v>
      </c>
    </row>
    <row r="5" spans="1:23" x14ac:dyDescent="0.25">
      <c r="A5">
        <v>27490</v>
      </c>
      <c r="B5">
        <v>2684</v>
      </c>
      <c r="C5" t="s">
        <v>340</v>
      </c>
      <c r="D5" t="s">
        <v>341</v>
      </c>
      <c r="E5" t="s">
        <v>94</v>
      </c>
      <c r="F5">
        <v>100.5</v>
      </c>
      <c r="G5" s="6">
        <v>1061.23</v>
      </c>
      <c r="H5" s="6">
        <v>1061.23</v>
      </c>
      <c r="I5" t="s">
        <v>338</v>
      </c>
      <c r="J5" t="s">
        <v>28</v>
      </c>
      <c r="K5" t="s">
        <v>121</v>
      </c>
      <c r="L5">
        <v>20</v>
      </c>
      <c r="M5">
        <f t="shared" si="0"/>
        <v>3.787878787878788E-3</v>
      </c>
      <c r="N5">
        <v>30</v>
      </c>
      <c r="O5">
        <f t="shared" si="1"/>
        <v>0.11363636363636365</v>
      </c>
      <c r="R5" s="7">
        <v>0.99876417930137684</v>
      </c>
      <c r="S5">
        <f t="shared" si="2"/>
        <v>0.11349592946606556</v>
      </c>
      <c r="W5">
        <f>SUM(S5,S8,S17,S24,S43,S44,S51,S57,S58,S63,S71,S78)</f>
        <v>9.760212282955866</v>
      </c>
    </row>
    <row r="6" spans="1:23" hidden="1" x14ac:dyDescent="0.25">
      <c r="A6">
        <v>71186</v>
      </c>
      <c r="B6">
        <v>2848</v>
      </c>
      <c r="C6" t="s">
        <v>37</v>
      </c>
      <c r="D6" t="s">
        <v>38</v>
      </c>
      <c r="E6" t="s">
        <v>39</v>
      </c>
      <c r="F6">
        <v>100</v>
      </c>
      <c r="G6" s="6">
        <v>-14282.88</v>
      </c>
      <c r="H6" s="6">
        <v>14282.88</v>
      </c>
      <c r="I6" t="s">
        <v>342</v>
      </c>
      <c r="J6" t="s">
        <v>28</v>
      </c>
      <c r="K6" t="s">
        <v>121</v>
      </c>
      <c r="L6" s="8">
        <v>1686</v>
      </c>
      <c r="M6">
        <f t="shared" si="0"/>
        <v>0.31931818181818183</v>
      </c>
      <c r="N6">
        <v>66</v>
      </c>
      <c r="O6">
        <f t="shared" si="1"/>
        <v>21.075000000000003</v>
      </c>
      <c r="R6" s="7">
        <v>0.12925251266447635</v>
      </c>
      <c r="S6">
        <f t="shared" si="2"/>
        <v>2.7239967044038393</v>
      </c>
    </row>
    <row r="7" spans="1:23" hidden="1" x14ac:dyDescent="0.25">
      <c r="A7">
        <v>37209</v>
      </c>
      <c r="B7">
        <v>3643</v>
      </c>
      <c r="C7" t="s">
        <v>343</v>
      </c>
      <c r="D7" t="s">
        <v>344</v>
      </c>
      <c r="E7" t="s">
        <v>94</v>
      </c>
      <c r="F7">
        <v>78</v>
      </c>
      <c r="G7" s="6">
        <v>3175.92</v>
      </c>
      <c r="H7" s="6">
        <v>3175.92</v>
      </c>
      <c r="I7" t="s">
        <v>338</v>
      </c>
      <c r="J7" t="s">
        <v>28</v>
      </c>
      <c r="K7" t="s">
        <v>121</v>
      </c>
      <c r="L7">
        <v>36</v>
      </c>
      <c r="M7">
        <f t="shared" si="0"/>
        <v>6.8181818181818179E-3</v>
      </c>
      <c r="N7">
        <v>30</v>
      </c>
      <c r="O7">
        <f t="shared" si="1"/>
        <v>0.20454545454545453</v>
      </c>
      <c r="R7" s="7">
        <v>0.60350071790221416</v>
      </c>
      <c r="S7">
        <f t="shared" si="2"/>
        <v>0.12344332866181652</v>
      </c>
    </row>
    <row r="8" spans="1:23" x14ac:dyDescent="0.25">
      <c r="A8">
        <v>3543</v>
      </c>
      <c r="B8">
        <v>4484</v>
      </c>
      <c r="C8" t="s">
        <v>341</v>
      </c>
      <c r="D8" t="s">
        <v>114</v>
      </c>
      <c r="E8" t="s">
        <v>94</v>
      </c>
      <c r="F8">
        <v>100.5</v>
      </c>
      <c r="G8" s="6">
        <v>1916.75</v>
      </c>
      <c r="H8" s="6">
        <v>1916.75</v>
      </c>
      <c r="I8" t="s">
        <v>338</v>
      </c>
      <c r="J8" t="s">
        <v>28</v>
      </c>
      <c r="K8" t="s">
        <v>121</v>
      </c>
      <c r="L8">
        <v>3</v>
      </c>
      <c r="M8">
        <f t="shared" si="0"/>
        <v>5.6818181818181815E-4</v>
      </c>
      <c r="N8">
        <v>30</v>
      </c>
      <c r="O8">
        <f t="shared" si="1"/>
        <v>1.7045454545454544E-2</v>
      </c>
      <c r="R8" s="7">
        <v>0.99995826268423116</v>
      </c>
      <c r="S8">
        <f t="shared" si="2"/>
        <v>1.7044743113935758E-2</v>
      </c>
    </row>
    <row r="9" spans="1:23" hidden="1" x14ac:dyDescent="0.25">
      <c r="A9">
        <v>15419</v>
      </c>
      <c r="B9">
        <v>5733</v>
      </c>
      <c r="C9" t="s">
        <v>107</v>
      </c>
      <c r="D9" t="s">
        <v>106</v>
      </c>
      <c r="E9" t="s">
        <v>39</v>
      </c>
      <c r="F9">
        <v>100</v>
      </c>
      <c r="G9" s="6">
        <v>-5714.48</v>
      </c>
      <c r="H9" s="6">
        <v>5714.48</v>
      </c>
      <c r="I9" t="s">
        <v>338</v>
      </c>
      <c r="J9" t="s">
        <v>28</v>
      </c>
      <c r="K9" t="s">
        <v>121</v>
      </c>
      <c r="L9">
        <v>10</v>
      </c>
      <c r="M9">
        <f t="shared" si="0"/>
        <v>1.893939393939394E-3</v>
      </c>
      <c r="N9">
        <v>60</v>
      </c>
      <c r="O9">
        <f t="shared" si="1"/>
        <v>0.11363636363636365</v>
      </c>
      <c r="R9" s="7">
        <v>8.3851461550307302E-2</v>
      </c>
      <c r="S9">
        <f t="shared" si="2"/>
        <v>9.5285751761712851E-3</v>
      </c>
    </row>
    <row r="10" spans="1:23" hidden="1" x14ac:dyDescent="0.25">
      <c r="A10">
        <v>71027</v>
      </c>
      <c r="B10">
        <v>6737</v>
      </c>
      <c r="C10" t="s">
        <v>42</v>
      </c>
      <c r="D10" t="s">
        <v>43</v>
      </c>
      <c r="F10">
        <v>130</v>
      </c>
      <c r="G10" s="6">
        <v>16899.22</v>
      </c>
      <c r="H10" s="6">
        <v>16899.22</v>
      </c>
      <c r="I10" t="s">
        <v>342</v>
      </c>
      <c r="J10" t="s">
        <v>28</v>
      </c>
      <c r="K10" t="s">
        <v>121</v>
      </c>
      <c r="L10" s="8">
        <v>1123</v>
      </c>
      <c r="M10">
        <f t="shared" si="0"/>
        <v>0.21268939393939393</v>
      </c>
      <c r="N10">
        <v>78</v>
      </c>
      <c r="O10">
        <f t="shared" si="1"/>
        <v>16.589772727272727</v>
      </c>
      <c r="R10" s="7">
        <v>0.24464206040278783</v>
      </c>
      <c r="S10">
        <f t="shared" si="2"/>
        <v>4.0585561816139766</v>
      </c>
    </row>
    <row r="11" spans="1:23" hidden="1" x14ac:dyDescent="0.25">
      <c r="A11">
        <v>70804</v>
      </c>
      <c r="B11">
        <v>6738</v>
      </c>
      <c r="C11" t="s">
        <v>44</v>
      </c>
      <c r="D11" t="s">
        <v>45</v>
      </c>
      <c r="F11">
        <v>130</v>
      </c>
      <c r="G11" s="6">
        <v>16899.62</v>
      </c>
      <c r="H11" s="6">
        <v>16899.62</v>
      </c>
      <c r="I11" t="s">
        <v>342</v>
      </c>
      <c r="J11" t="s">
        <v>28</v>
      </c>
      <c r="K11" t="s">
        <v>121</v>
      </c>
      <c r="L11">
        <v>912</v>
      </c>
      <c r="M11">
        <f t="shared" si="0"/>
        <v>0.17272727272727273</v>
      </c>
      <c r="N11">
        <v>78</v>
      </c>
      <c r="O11">
        <f t="shared" si="1"/>
        <v>13.472727272727273</v>
      </c>
      <c r="R11" s="7">
        <v>0.24463626992796292</v>
      </c>
      <c r="S11">
        <f t="shared" si="2"/>
        <v>3.2959177457567366</v>
      </c>
    </row>
    <row r="12" spans="1:23" hidden="1" x14ac:dyDescent="0.25">
      <c r="A12">
        <v>15255</v>
      </c>
      <c r="B12">
        <v>6778</v>
      </c>
      <c r="C12" t="s">
        <v>46</v>
      </c>
      <c r="D12" t="s">
        <v>47</v>
      </c>
      <c r="E12" t="s">
        <v>27</v>
      </c>
      <c r="F12">
        <v>100</v>
      </c>
      <c r="G12" s="6">
        <v>-6515.95</v>
      </c>
      <c r="H12" s="6">
        <v>6515.95</v>
      </c>
      <c r="I12" t="s">
        <v>342</v>
      </c>
      <c r="J12" t="s">
        <v>28</v>
      </c>
      <c r="K12" t="s">
        <v>121</v>
      </c>
      <c r="L12">
        <v>10</v>
      </c>
      <c r="M12">
        <f t="shared" si="0"/>
        <v>1.893939393939394E-3</v>
      </c>
      <c r="N12">
        <v>48</v>
      </c>
      <c r="O12">
        <f t="shared" si="1"/>
        <v>9.0909090909090912E-2</v>
      </c>
      <c r="R12" s="7">
        <v>0.13236772842026107</v>
      </c>
      <c r="S12">
        <f t="shared" si="2"/>
        <v>1.2033429856387371E-2</v>
      </c>
    </row>
    <row r="13" spans="1:23" hidden="1" x14ac:dyDescent="0.25">
      <c r="A13">
        <v>70883</v>
      </c>
      <c r="B13">
        <v>7296</v>
      </c>
      <c r="C13" t="s">
        <v>345</v>
      </c>
      <c r="D13" t="s">
        <v>346</v>
      </c>
      <c r="E13" t="s">
        <v>94</v>
      </c>
      <c r="F13">
        <v>120</v>
      </c>
      <c r="G13" s="6">
        <v>3478.95</v>
      </c>
      <c r="H13" s="6">
        <v>3478.95</v>
      </c>
      <c r="I13" t="s">
        <v>338</v>
      </c>
      <c r="J13" t="s">
        <v>28</v>
      </c>
      <c r="K13" t="s">
        <v>121</v>
      </c>
      <c r="L13">
        <v>893</v>
      </c>
      <c r="M13">
        <f t="shared" si="0"/>
        <v>0.16912878787878788</v>
      </c>
      <c r="N13">
        <v>30</v>
      </c>
      <c r="O13">
        <f t="shared" si="1"/>
        <v>5.0738636363636367</v>
      </c>
      <c r="R13" s="7">
        <v>0.55093347130599757</v>
      </c>
      <c r="S13">
        <f t="shared" si="2"/>
        <v>2.7953613061150899</v>
      </c>
    </row>
    <row r="14" spans="1:23" hidden="1" x14ac:dyDescent="0.25">
      <c r="A14">
        <v>71096</v>
      </c>
      <c r="B14">
        <v>8634</v>
      </c>
      <c r="C14" t="s">
        <v>89</v>
      </c>
      <c r="D14" t="s">
        <v>1050</v>
      </c>
      <c r="E14" t="s">
        <v>70</v>
      </c>
      <c r="F14">
        <v>130</v>
      </c>
      <c r="G14">
        <v>-578.19000000000005</v>
      </c>
      <c r="H14">
        <v>578.19000000000005</v>
      </c>
      <c r="I14" t="s">
        <v>2147</v>
      </c>
      <c r="J14" t="s">
        <v>28</v>
      </c>
      <c r="K14" t="s">
        <v>121</v>
      </c>
      <c r="L14">
        <v>41</v>
      </c>
      <c r="M14">
        <v>7.7651515151515148E-3</v>
      </c>
      <c r="N14">
        <v>30</v>
      </c>
      <c r="O14">
        <f t="shared" si="1"/>
        <v>0.23295454545454544</v>
      </c>
      <c r="R14" s="7">
        <v>0.25026219754751899</v>
      </c>
      <c r="S14">
        <f t="shared" si="2"/>
        <v>5.8299716474137946E-2</v>
      </c>
    </row>
    <row r="15" spans="1:23" hidden="1" x14ac:dyDescent="0.25">
      <c r="A15">
        <v>32554</v>
      </c>
      <c r="B15">
        <v>8635</v>
      </c>
      <c r="C15" t="s">
        <v>965</v>
      </c>
      <c r="D15" t="s">
        <v>1506</v>
      </c>
      <c r="E15" t="s">
        <v>70</v>
      </c>
      <c r="F15">
        <v>130</v>
      </c>
      <c r="G15">
        <v>578.66999999999996</v>
      </c>
      <c r="H15">
        <v>578.66999999999996</v>
      </c>
      <c r="I15" t="s">
        <v>2147</v>
      </c>
      <c r="J15" t="s">
        <v>28</v>
      </c>
      <c r="K15" t="s">
        <v>121</v>
      </c>
      <c r="L15">
        <v>76</v>
      </c>
      <c r="M15">
        <v>1.4393939393939395E-2</v>
      </c>
      <c r="N15">
        <v>24</v>
      </c>
      <c r="O15">
        <f t="shared" si="1"/>
        <v>0.34545454545454546</v>
      </c>
      <c r="R15" s="7">
        <v>0.25005460798036883</v>
      </c>
      <c r="S15">
        <f t="shared" si="2"/>
        <v>8.6382500938672863E-2</v>
      </c>
    </row>
    <row r="16" spans="1:23" hidden="1" x14ac:dyDescent="0.25">
      <c r="A16">
        <v>71066</v>
      </c>
      <c r="B16">
        <v>9205</v>
      </c>
      <c r="C16" t="s">
        <v>48</v>
      </c>
      <c r="D16" t="s">
        <v>31</v>
      </c>
      <c r="F16">
        <v>130</v>
      </c>
      <c r="G16" s="6">
        <v>21623.77</v>
      </c>
      <c r="H16" s="6">
        <v>21623.77</v>
      </c>
      <c r="I16" t="s">
        <v>339</v>
      </c>
      <c r="J16" t="s">
        <v>28</v>
      </c>
      <c r="K16" t="s">
        <v>121</v>
      </c>
      <c r="L16" s="8">
        <v>1477</v>
      </c>
      <c r="M16">
        <f t="shared" ref="M16:M59" si="3">L16/5280</f>
        <v>0.27973484848484848</v>
      </c>
      <c r="N16">
        <v>78</v>
      </c>
      <c r="O16">
        <f t="shared" si="1"/>
        <v>21.819318181818183</v>
      </c>
      <c r="R16" s="7">
        <v>0.19119052783117838</v>
      </c>
      <c r="S16">
        <f t="shared" si="2"/>
        <v>4.1716469600982453</v>
      </c>
    </row>
    <row r="17" spans="1:19" x14ac:dyDescent="0.25">
      <c r="A17">
        <v>50647</v>
      </c>
      <c r="B17">
        <v>10104</v>
      </c>
      <c r="C17" t="s">
        <v>69</v>
      </c>
      <c r="D17" t="s">
        <v>347</v>
      </c>
      <c r="E17" t="s">
        <v>70</v>
      </c>
      <c r="F17">
        <v>130</v>
      </c>
      <c r="G17" s="6">
        <v>3410.72</v>
      </c>
      <c r="H17" s="6">
        <v>3410.72</v>
      </c>
      <c r="I17" t="s">
        <v>338</v>
      </c>
      <c r="J17" t="s">
        <v>28</v>
      </c>
      <c r="K17" t="s">
        <v>121</v>
      </c>
      <c r="L17">
        <v>27</v>
      </c>
      <c r="M17">
        <f t="shared" si="3"/>
        <v>5.1136363636363636E-3</v>
      </c>
      <c r="N17">
        <v>36</v>
      </c>
      <c r="O17">
        <f t="shared" si="1"/>
        <v>0.18409090909090908</v>
      </c>
      <c r="R17" s="7">
        <v>1.0000130470985598</v>
      </c>
      <c r="S17">
        <f t="shared" si="2"/>
        <v>0.18409331094314393</v>
      </c>
    </row>
    <row r="18" spans="1:19" hidden="1" x14ac:dyDescent="0.25">
      <c r="A18">
        <v>71111</v>
      </c>
      <c r="B18">
        <v>10862</v>
      </c>
      <c r="C18" t="s">
        <v>51</v>
      </c>
      <c r="D18" t="s">
        <v>42</v>
      </c>
      <c r="F18">
        <v>130</v>
      </c>
      <c r="G18" s="6">
        <v>16899.3</v>
      </c>
      <c r="H18" s="6">
        <v>16899.3</v>
      </c>
      <c r="I18" t="s">
        <v>342</v>
      </c>
      <c r="J18" t="s">
        <v>28</v>
      </c>
      <c r="K18" t="s">
        <v>121</v>
      </c>
      <c r="L18" s="8">
        <v>1185</v>
      </c>
      <c r="M18">
        <f t="shared" si="3"/>
        <v>0.22443181818181818</v>
      </c>
      <c r="N18">
        <v>78</v>
      </c>
      <c r="O18">
        <f t="shared" si="1"/>
        <v>17.505681818181817</v>
      </c>
      <c r="R18" s="7">
        <v>0.24464090228589352</v>
      </c>
      <c r="S18">
        <f t="shared" si="2"/>
        <v>4.2826057951297605</v>
      </c>
    </row>
    <row r="19" spans="1:19" hidden="1" x14ac:dyDescent="0.25">
      <c r="A19">
        <v>71237</v>
      </c>
      <c r="B19">
        <v>11974</v>
      </c>
      <c r="C19" t="s">
        <v>52</v>
      </c>
      <c r="D19" t="s">
        <v>53</v>
      </c>
      <c r="F19">
        <v>130</v>
      </c>
      <c r="G19" s="6">
        <v>-6385.51</v>
      </c>
      <c r="H19" s="6">
        <v>6385.51</v>
      </c>
      <c r="I19" t="s">
        <v>348</v>
      </c>
      <c r="J19" t="s">
        <v>28</v>
      </c>
      <c r="K19" t="s">
        <v>121</v>
      </c>
      <c r="L19">
        <v>115</v>
      </c>
      <c r="M19">
        <f t="shared" si="3"/>
        <v>2.1780303030303032E-2</v>
      </c>
      <c r="N19">
        <v>36</v>
      </c>
      <c r="O19">
        <f t="shared" si="1"/>
        <v>0.78409090909090917</v>
      </c>
      <c r="R19" s="7">
        <v>3.9170784322630457E-2</v>
      </c>
      <c r="S19">
        <f t="shared" si="2"/>
        <v>3.0713455889335248E-2</v>
      </c>
    </row>
    <row r="20" spans="1:19" hidden="1" x14ac:dyDescent="0.25">
      <c r="A20">
        <v>27930</v>
      </c>
      <c r="B20">
        <v>12232</v>
      </c>
      <c r="C20" t="s">
        <v>54</v>
      </c>
      <c r="D20" t="s">
        <v>55</v>
      </c>
      <c r="F20">
        <v>130</v>
      </c>
      <c r="G20" s="6">
        <v>16899.78</v>
      </c>
      <c r="H20" s="6">
        <v>16899.78</v>
      </c>
      <c r="I20" t="s">
        <v>342</v>
      </c>
      <c r="J20" t="s">
        <v>28</v>
      </c>
      <c r="K20" t="s">
        <v>121</v>
      </c>
      <c r="L20" s="8">
        <v>1353</v>
      </c>
      <c r="M20">
        <f t="shared" si="3"/>
        <v>0.25624999999999998</v>
      </c>
      <c r="N20">
        <v>78</v>
      </c>
      <c r="O20">
        <f t="shared" si="1"/>
        <v>19.987499999999997</v>
      </c>
      <c r="R20" s="7">
        <v>0.24463395381478342</v>
      </c>
      <c r="S20">
        <f t="shared" si="2"/>
        <v>4.8896211518729826</v>
      </c>
    </row>
    <row r="21" spans="1:19" hidden="1" x14ac:dyDescent="0.25">
      <c r="A21">
        <v>62430</v>
      </c>
      <c r="B21">
        <v>12953</v>
      </c>
      <c r="C21" t="s">
        <v>57</v>
      </c>
      <c r="D21" t="s">
        <v>58</v>
      </c>
      <c r="F21">
        <v>130</v>
      </c>
      <c r="G21" s="6">
        <v>17376.080000000002</v>
      </c>
      <c r="H21" s="6">
        <v>17376.080000000002</v>
      </c>
      <c r="I21" t="s">
        <v>348</v>
      </c>
      <c r="J21" t="s">
        <v>28</v>
      </c>
      <c r="K21" t="s">
        <v>121</v>
      </c>
      <c r="L21" s="8">
        <v>18817</v>
      </c>
      <c r="M21">
        <f t="shared" si="3"/>
        <v>3.5638257575757577</v>
      </c>
      <c r="N21">
        <v>90</v>
      </c>
      <c r="O21">
        <f t="shared" si="1"/>
        <v>320.74431818181819</v>
      </c>
      <c r="R21" s="7">
        <v>6.066779733979126E-2</v>
      </c>
      <c r="S21">
        <f t="shared" si="2"/>
        <v>19.458851293344072</v>
      </c>
    </row>
    <row r="22" spans="1:19" hidden="1" x14ac:dyDescent="0.25">
      <c r="A22">
        <v>32130</v>
      </c>
      <c r="B22">
        <v>13617</v>
      </c>
      <c r="C22" t="s">
        <v>105</v>
      </c>
      <c r="D22" t="s">
        <v>104</v>
      </c>
      <c r="E22" t="s">
        <v>70</v>
      </c>
      <c r="F22">
        <v>78</v>
      </c>
      <c r="G22" s="6">
        <v>-10015.700000000001</v>
      </c>
      <c r="H22" s="6">
        <v>10015.700000000001</v>
      </c>
      <c r="I22" t="s">
        <v>338</v>
      </c>
      <c r="J22" t="s">
        <v>28</v>
      </c>
      <c r="K22" t="s">
        <v>121</v>
      </c>
      <c r="L22">
        <v>21</v>
      </c>
      <c r="M22">
        <f t="shared" si="3"/>
        <v>3.9772727272727269E-3</v>
      </c>
      <c r="N22">
        <v>66</v>
      </c>
      <c r="O22">
        <f t="shared" si="1"/>
        <v>0.26249999999999996</v>
      </c>
      <c r="R22" s="7">
        <v>4.7841638627355049E-2</v>
      </c>
      <c r="S22">
        <f t="shared" si="2"/>
        <v>1.2558430139680698E-2</v>
      </c>
    </row>
    <row r="23" spans="1:19" hidden="1" x14ac:dyDescent="0.25">
      <c r="A23">
        <v>71064</v>
      </c>
      <c r="B23">
        <v>15304</v>
      </c>
      <c r="C23" t="s">
        <v>62</v>
      </c>
      <c r="D23" t="s">
        <v>63</v>
      </c>
      <c r="E23" t="s">
        <v>64</v>
      </c>
      <c r="F23">
        <v>110</v>
      </c>
      <c r="G23" s="6">
        <v>6516.27</v>
      </c>
      <c r="H23" s="6">
        <v>6516.27</v>
      </c>
      <c r="I23" t="s">
        <v>342</v>
      </c>
      <c r="J23" t="s">
        <v>28</v>
      </c>
      <c r="K23" t="s">
        <v>121</v>
      </c>
      <c r="L23">
        <v>243</v>
      </c>
      <c r="M23">
        <f t="shared" si="3"/>
        <v>4.6022727272727271E-2</v>
      </c>
      <c r="N23">
        <v>60</v>
      </c>
      <c r="O23">
        <f t="shared" si="1"/>
        <v>2.7613636363636362</v>
      </c>
      <c r="R23" s="7">
        <v>0.13236122812590639</v>
      </c>
      <c r="S23">
        <f t="shared" si="2"/>
        <v>0.36549748221130968</v>
      </c>
    </row>
    <row r="24" spans="1:19" x14ac:dyDescent="0.25">
      <c r="A24">
        <v>7318</v>
      </c>
      <c r="B24">
        <v>15752</v>
      </c>
      <c r="C24" t="s">
        <v>349</v>
      </c>
      <c r="D24" t="s">
        <v>118</v>
      </c>
      <c r="E24" t="s">
        <v>94</v>
      </c>
      <c r="F24">
        <v>130</v>
      </c>
      <c r="G24">
        <v>723.7</v>
      </c>
      <c r="H24">
        <v>723.7</v>
      </c>
      <c r="I24" t="s">
        <v>338</v>
      </c>
      <c r="J24" t="s">
        <v>28</v>
      </c>
      <c r="K24" t="s">
        <v>121</v>
      </c>
      <c r="L24">
        <v>37</v>
      </c>
      <c r="M24">
        <f t="shared" si="3"/>
        <v>7.0075757575757576E-3</v>
      </c>
      <c r="N24">
        <v>30</v>
      </c>
      <c r="O24">
        <f t="shared" si="1"/>
        <v>0.21022727272727273</v>
      </c>
      <c r="R24" s="7">
        <v>0.99971742434710509</v>
      </c>
      <c r="S24">
        <f t="shared" si="2"/>
        <v>0.21016786761842551</v>
      </c>
    </row>
    <row r="25" spans="1:19" hidden="1" x14ac:dyDescent="0.25">
      <c r="A25">
        <v>30736</v>
      </c>
      <c r="B25">
        <v>17784</v>
      </c>
      <c r="C25" t="s">
        <v>43</v>
      </c>
      <c r="D25" t="s">
        <v>67</v>
      </c>
      <c r="F25">
        <v>130</v>
      </c>
      <c r="G25" s="6">
        <v>16899.14</v>
      </c>
      <c r="H25" s="6">
        <v>16899.14</v>
      </c>
      <c r="I25" t="s">
        <v>342</v>
      </c>
      <c r="J25" t="s">
        <v>28</v>
      </c>
      <c r="K25" t="s">
        <v>121</v>
      </c>
      <c r="L25" s="8">
        <v>1224</v>
      </c>
      <c r="M25">
        <f t="shared" si="3"/>
        <v>0.23181818181818181</v>
      </c>
      <c r="N25">
        <v>102</v>
      </c>
      <c r="O25">
        <f t="shared" si="1"/>
        <v>23.645454545454545</v>
      </c>
      <c r="R25" s="7">
        <v>0.24464321853064713</v>
      </c>
      <c r="S25">
        <f t="shared" si="2"/>
        <v>5.7847001036201195</v>
      </c>
    </row>
    <row r="26" spans="1:19" hidden="1" x14ac:dyDescent="0.25">
      <c r="A26">
        <v>57348</v>
      </c>
      <c r="B26">
        <v>19318</v>
      </c>
      <c r="C26" t="s">
        <v>350</v>
      </c>
      <c r="D26" t="s">
        <v>351</v>
      </c>
      <c r="E26" t="s">
        <v>94</v>
      </c>
      <c r="F26">
        <v>78</v>
      </c>
      <c r="G26" s="6">
        <v>2855.51</v>
      </c>
      <c r="H26" s="6">
        <v>2855.51</v>
      </c>
      <c r="I26" t="s">
        <v>338</v>
      </c>
      <c r="J26" t="s">
        <v>28</v>
      </c>
      <c r="K26" t="s">
        <v>121</v>
      </c>
      <c r="L26">
        <v>4</v>
      </c>
      <c r="M26">
        <f t="shared" si="3"/>
        <v>7.5757575757575758E-4</v>
      </c>
      <c r="N26">
        <v>42</v>
      </c>
      <c r="O26">
        <f t="shared" si="1"/>
        <v>3.1818181818181815E-2</v>
      </c>
      <c r="R26" s="7">
        <v>0.50341357585860314</v>
      </c>
      <c r="S26">
        <f t="shared" si="2"/>
        <v>1.60177046864101E-2</v>
      </c>
    </row>
    <row r="27" spans="1:19" hidden="1" x14ac:dyDescent="0.25">
      <c r="A27">
        <v>65784</v>
      </c>
      <c r="B27">
        <v>19792</v>
      </c>
      <c r="C27" t="s">
        <v>106</v>
      </c>
      <c r="D27" t="s">
        <v>105</v>
      </c>
      <c r="E27" t="s">
        <v>39</v>
      </c>
      <c r="F27">
        <v>78</v>
      </c>
      <c r="G27" s="6">
        <v>-5714.56</v>
      </c>
      <c r="H27" s="6">
        <v>5714.56</v>
      </c>
      <c r="I27" t="s">
        <v>338</v>
      </c>
      <c r="J27" t="s">
        <v>28</v>
      </c>
      <c r="K27" t="s">
        <v>121</v>
      </c>
      <c r="L27">
        <v>26</v>
      </c>
      <c r="M27">
        <f t="shared" si="3"/>
        <v>4.9242424242424239E-3</v>
      </c>
      <c r="N27">
        <v>60</v>
      </c>
      <c r="O27">
        <f t="shared" si="1"/>
        <v>0.29545454545454541</v>
      </c>
      <c r="R27" s="7">
        <v>8.3850287686191058E-2</v>
      </c>
      <c r="S27">
        <f t="shared" si="2"/>
        <v>2.4773948634556446E-2</v>
      </c>
    </row>
    <row r="28" spans="1:19" hidden="1" x14ac:dyDescent="0.25">
      <c r="A28">
        <v>50705</v>
      </c>
      <c r="B28">
        <v>19815</v>
      </c>
      <c r="C28" t="s">
        <v>352</v>
      </c>
      <c r="D28" t="s">
        <v>353</v>
      </c>
      <c r="E28" t="s">
        <v>94</v>
      </c>
      <c r="F28">
        <v>78</v>
      </c>
      <c r="G28" s="6">
        <v>3442.97</v>
      </c>
      <c r="H28" s="6">
        <v>3442.97</v>
      </c>
      <c r="I28" t="s">
        <v>338</v>
      </c>
      <c r="J28" t="s">
        <v>28</v>
      </c>
      <c r="K28" t="s">
        <v>121</v>
      </c>
      <c r="L28">
        <v>186</v>
      </c>
      <c r="M28">
        <f t="shared" si="3"/>
        <v>3.5227272727272725E-2</v>
      </c>
      <c r="N28">
        <v>42</v>
      </c>
      <c r="O28">
        <f t="shared" si="1"/>
        <v>1.4795454545454545</v>
      </c>
      <c r="R28" s="7">
        <v>0.55669088025745217</v>
      </c>
      <c r="S28">
        <f t="shared" si="2"/>
        <v>0.82364946147182128</v>
      </c>
    </row>
    <row r="29" spans="1:19" hidden="1" x14ac:dyDescent="0.25">
      <c r="A29">
        <v>71200</v>
      </c>
      <c r="B29">
        <v>19843</v>
      </c>
      <c r="C29" t="s">
        <v>354</v>
      </c>
      <c r="D29" t="s">
        <v>355</v>
      </c>
      <c r="E29" t="s">
        <v>94</v>
      </c>
      <c r="F29">
        <v>100.5</v>
      </c>
      <c r="G29" s="6">
        <v>-2965.45</v>
      </c>
      <c r="H29" s="6">
        <v>2965.45</v>
      </c>
      <c r="I29" t="s">
        <v>338</v>
      </c>
      <c r="J29" t="s">
        <v>28</v>
      </c>
      <c r="K29" t="s">
        <v>121</v>
      </c>
      <c r="L29">
        <v>315</v>
      </c>
      <c r="M29">
        <f t="shared" si="3"/>
        <v>5.9659090909090912E-2</v>
      </c>
      <c r="N29">
        <v>42</v>
      </c>
      <c r="O29">
        <f t="shared" si="1"/>
        <v>2.5056818181818183</v>
      </c>
      <c r="R29" s="7">
        <v>0.64633360872717471</v>
      </c>
      <c r="S29">
        <f t="shared" si="2"/>
        <v>1.6195063718675231</v>
      </c>
    </row>
    <row r="30" spans="1:19" hidden="1" x14ac:dyDescent="0.25">
      <c r="A30">
        <v>46770</v>
      </c>
      <c r="B30">
        <v>20396</v>
      </c>
      <c r="C30" t="s">
        <v>68</v>
      </c>
      <c r="D30" t="s">
        <v>52</v>
      </c>
      <c r="E30" t="s">
        <v>27</v>
      </c>
      <c r="F30">
        <v>130</v>
      </c>
      <c r="G30" s="6">
        <v>-6385.43</v>
      </c>
      <c r="H30" s="6">
        <v>6385.43</v>
      </c>
      <c r="I30" t="s">
        <v>348</v>
      </c>
      <c r="J30" t="s">
        <v>28</v>
      </c>
      <c r="K30" t="s">
        <v>121</v>
      </c>
      <c r="L30">
        <v>115</v>
      </c>
      <c r="M30">
        <f t="shared" si="3"/>
        <v>2.1780303030303032E-2</v>
      </c>
      <c r="N30">
        <v>36</v>
      </c>
      <c r="O30">
        <f t="shared" si="1"/>
        <v>0.78409090909090917</v>
      </c>
      <c r="R30" s="7">
        <v>3.9171275074662164E-2</v>
      </c>
      <c r="S30">
        <f t="shared" si="2"/>
        <v>3.0713840683541927E-2</v>
      </c>
    </row>
    <row r="31" spans="1:19" hidden="1" x14ac:dyDescent="0.25">
      <c r="A31">
        <v>70728</v>
      </c>
      <c r="B31">
        <v>21275</v>
      </c>
      <c r="C31" t="s">
        <v>67</v>
      </c>
      <c r="D31" t="s">
        <v>69</v>
      </c>
      <c r="E31" t="s">
        <v>70</v>
      </c>
      <c r="F31">
        <v>130</v>
      </c>
      <c r="G31" s="6">
        <v>16899.060000000001</v>
      </c>
      <c r="H31" s="6">
        <v>16899.060000000001</v>
      </c>
      <c r="I31" t="s">
        <v>342</v>
      </c>
      <c r="J31" t="s">
        <v>28</v>
      </c>
      <c r="K31" t="s">
        <v>121</v>
      </c>
      <c r="L31" s="8">
        <v>2077</v>
      </c>
      <c r="M31">
        <f t="shared" si="3"/>
        <v>0.39337121212121212</v>
      </c>
      <c r="N31">
        <v>102</v>
      </c>
      <c r="O31">
        <f t="shared" si="1"/>
        <v>40.123863636363637</v>
      </c>
      <c r="R31" s="7">
        <v>0.24464437666947156</v>
      </c>
      <c r="S31">
        <f t="shared" si="2"/>
        <v>9.8160776088890582</v>
      </c>
    </row>
    <row r="32" spans="1:19" hidden="1" x14ac:dyDescent="0.25">
      <c r="A32">
        <v>64961</v>
      </c>
      <c r="B32">
        <v>21363</v>
      </c>
      <c r="C32" t="s">
        <v>356</v>
      </c>
      <c r="D32" t="s">
        <v>343</v>
      </c>
      <c r="E32" t="s">
        <v>94</v>
      </c>
      <c r="F32">
        <v>78</v>
      </c>
      <c r="G32" s="6">
        <v>3176</v>
      </c>
      <c r="H32" s="6">
        <v>3176</v>
      </c>
      <c r="I32" t="s">
        <v>338</v>
      </c>
      <c r="J32" t="s">
        <v>28</v>
      </c>
      <c r="K32" t="s">
        <v>121</v>
      </c>
      <c r="L32">
        <v>92</v>
      </c>
      <c r="M32">
        <f t="shared" si="3"/>
        <v>1.7424242424242425E-2</v>
      </c>
      <c r="N32">
        <v>30</v>
      </c>
      <c r="O32">
        <f t="shared" si="1"/>
        <v>0.52272727272727271</v>
      </c>
      <c r="R32" s="7">
        <v>0.60348551637279602</v>
      </c>
      <c r="S32">
        <f t="shared" si="2"/>
        <v>0.31545833810396157</v>
      </c>
    </row>
    <row r="33" spans="1:19" hidden="1" x14ac:dyDescent="0.25">
      <c r="A33">
        <v>40777</v>
      </c>
      <c r="B33">
        <v>21711</v>
      </c>
      <c r="C33" t="s">
        <v>71</v>
      </c>
      <c r="D33" t="s">
        <v>37</v>
      </c>
      <c r="E33" t="s">
        <v>39</v>
      </c>
      <c r="F33">
        <v>130</v>
      </c>
      <c r="G33" s="6">
        <v>-14282.72</v>
      </c>
      <c r="H33" s="6">
        <v>14282.72</v>
      </c>
      <c r="I33" t="s">
        <v>342</v>
      </c>
      <c r="J33" t="s">
        <v>28</v>
      </c>
      <c r="K33" t="s">
        <v>121</v>
      </c>
      <c r="L33">
        <v>795</v>
      </c>
      <c r="M33">
        <f t="shared" si="3"/>
        <v>0.15056818181818182</v>
      </c>
      <c r="N33">
        <v>66</v>
      </c>
      <c r="O33">
        <f t="shared" si="1"/>
        <v>9.9375</v>
      </c>
      <c r="R33" s="7">
        <v>0.13419502727771743</v>
      </c>
      <c r="S33">
        <f t="shared" si="2"/>
        <v>1.3335630835723169</v>
      </c>
    </row>
    <row r="34" spans="1:19" hidden="1" x14ac:dyDescent="0.25">
      <c r="A34">
        <v>70988</v>
      </c>
      <c r="B34">
        <v>22106</v>
      </c>
      <c r="C34" t="s">
        <v>351</v>
      </c>
      <c r="D34" t="s">
        <v>357</v>
      </c>
      <c r="E34" t="s">
        <v>94</v>
      </c>
      <c r="F34">
        <v>78</v>
      </c>
      <c r="G34" s="6">
        <v>3802.12</v>
      </c>
      <c r="H34" s="6">
        <v>3802.12</v>
      </c>
      <c r="I34" t="s">
        <v>338</v>
      </c>
      <c r="J34" t="s">
        <v>28</v>
      </c>
      <c r="K34" t="s">
        <v>121</v>
      </c>
      <c r="L34">
        <v>290</v>
      </c>
      <c r="M34">
        <f t="shared" si="3"/>
        <v>5.4924242424242424E-2</v>
      </c>
      <c r="N34">
        <v>42</v>
      </c>
      <c r="O34">
        <f t="shared" si="1"/>
        <v>2.3068181818181817</v>
      </c>
      <c r="R34" s="7">
        <v>0.50410560424184403</v>
      </c>
      <c r="S34">
        <f t="shared" si="2"/>
        <v>1.1628799734215265</v>
      </c>
    </row>
    <row r="35" spans="1:19" hidden="1" x14ac:dyDescent="0.25">
      <c r="A35">
        <v>71228</v>
      </c>
      <c r="B35">
        <v>22394</v>
      </c>
      <c r="C35" t="s">
        <v>358</v>
      </c>
      <c r="D35" t="s">
        <v>351</v>
      </c>
      <c r="E35" t="s">
        <v>94</v>
      </c>
      <c r="F35">
        <v>78</v>
      </c>
      <c r="G35">
        <v>946.69</v>
      </c>
      <c r="H35">
        <v>946.69</v>
      </c>
      <c r="I35" t="s">
        <v>338</v>
      </c>
      <c r="J35" t="s">
        <v>28</v>
      </c>
      <c r="K35" t="s">
        <v>121</v>
      </c>
      <c r="L35">
        <v>47</v>
      </c>
      <c r="M35">
        <f t="shared" si="3"/>
        <v>8.9015151515151516E-3</v>
      </c>
      <c r="N35">
        <v>42</v>
      </c>
      <c r="O35">
        <f t="shared" si="1"/>
        <v>0.37386363636363634</v>
      </c>
      <c r="R35" s="7">
        <v>0.50615037657522521</v>
      </c>
      <c r="S35">
        <f t="shared" si="2"/>
        <v>0.18923122033323761</v>
      </c>
    </row>
    <row r="36" spans="1:19" hidden="1" x14ac:dyDescent="0.25">
      <c r="A36">
        <v>52568</v>
      </c>
      <c r="B36">
        <v>25058</v>
      </c>
      <c r="C36" t="s">
        <v>75</v>
      </c>
      <c r="D36" t="s">
        <v>46</v>
      </c>
      <c r="E36" t="s">
        <v>39</v>
      </c>
      <c r="F36">
        <v>100</v>
      </c>
      <c r="G36" s="6">
        <v>-14453.74</v>
      </c>
      <c r="H36" s="6">
        <v>14453.74</v>
      </c>
      <c r="I36" t="s">
        <v>342</v>
      </c>
      <c r="J36" t="s">
        <v>28</v>
      </c>
      <c r="K36" t="s">
        <v>121</v>
      </c>
      <c r="L36" s="8">
        <v>1040</v>
      </c>
      <c r="M36">
        <f t="shared" si="3"/>
        <v>0.19696969696969696</v>
      </c>
      <c r="N36">
        <v>66</v>
      </c>
      <c r="O36">
        <f t="shared" si="1"/>
        <v>13</v>
      </c>
      <c r="R36" s="7">
        <v>0.13260720062765763</v>
      </c>
      <c r="S36">
        <f t="shared" si="2"/>
        <v>1.7238936081595493</v>
      </c>
    </row>
    <row r="37" spans="1:19" hidden="1" x14ac:dyDescent="0.25">
      <c r="A37">
        <v>71229</v>
      </c>
      <c r="B37">
        <v>25105</v>
      </c>
      <c r="C37" t="s">
        <v>359</v>
      </c>
      <c r="D37" t="s">
        <v>354</v>
      </c>
      <c r="E37" t="s">
        <v>70</v>
      </c>
      <c r="F37">
        <v>95</v>
      </c>
      <c r="G37" s="6">
        <v>-2908.33</v>
      </c>
      <c r="H37" s="6">
        <v>2908.33</v>
      </c>
      <c r="I37" t="s">
        <v>338</v>
      </c>
      <c r="J37" t="s">
        <v>28</v>
      </c>
      <c r="K37" t="s">
        <v>121</v>
      </c>
      <c r="L37" s="8">
        <v>2637</v>
      </c>
      <c r="M37">
        <f t="shared" si="3"/>
        <v>0.4994318181818182</v>
      </c>
      <c r="N37">
        <v>42</v>
      </c>
      <c r="O37">
        <f t="shared" si="1"/>
        <v>20.976136363636364</v>
      </c>
      <c r="R37" s="7">
        <v>0.65902768943001655</v>
      </c>
      <c r="S37">
        <f t="shared" si="2"/>
        <v>13.823854680896222</v>
      </c>
    </row>
    <row r="38" spans="1:19" hidden="1" x14ac:dyDescent="0.25">
      <c r="A38">
        <v>70750</v>
      </c>
      <c r="B38">
        <v>25529</v>
      </c>
      <c r="C38" t="s">
        <v>76</v>
      </c>
      <c r="D38" t="s">
        <v>53</v>
      </c>
      <c r="E38" t="s">
        <v>64</v>
      </c>
      <c r="F38">
        <v>130</v>
      </c>
      <c r="G38" s="6">
        <v>-20757.169999999998</v>
      </c>
      <c r="H38" s="6">
        <v>20757.169999999998</v>
      </c>
      <c r="I38" t="s">
        <v>348</v>
      </c>
      <c r="J38" t="s">
        <v>28</v>
      </c>
      <c r="K38" t="s">
        <v>121</v>
      </c>
      <c r="L38">
        <v>138</v>
      </c>
      <c r="M38">
        <f t="shared" si="3"/>
        <v>2.6136363636363635E-2</v>
      </c>
      <c r="N38">
        <v>60</v>
      </c>
      <c r="O38">
        <f t="shared" si="1"/>
        <v>1.5681818181818181</v>
      </c>
      <c r="R38" s="7">
        <v>2.9501905365712188E-2</v>
      </c>
      <c r="S38">
        <f t="shared" si="2"/>
        <v>4.6264351596230477E-2</v>
      </c>
    </row>
    <row r="39" spans="1:19" hidden="1" x14ac:dyDescent="0.25">
      <c r="A39">
        <v>71223</v>
      </c>
      <c r="B39">
        <v>25552</v>
      </c>
      <c r="C39" t="s">
        <v>77</v>
      </c>
      <c r="D39" t="s">
        <v>78</v>
      </c>
      <c r="E39" t="s">
        <v>39</v>
      </c>
      <c r="F39">
        <v>100</v>
      </c>
      <c r="G39" s="6">
        <v>14081.22</v>
      </c>
      <c r="H39" s="6">
        <v>14081.22</v>
      </c>
      <c r="I39" t="s">
        <v>342</v>
      </c>
      <c r="J39" t="s">
        <v>28</v>
      </c>
      <c r="K39" t="s">
        <v>121</v>
      </c>
      <c r="L39" s="8">
        <v>2946</v>
      </c>
      <c r="M39">
        <f t="shared" si="3"/>
        <v>0.55795454545454548</v>
      </c>
      <c r="N39">
        <v>66</v>
      </c>
      <c r="O39">
        <f t="shared" si="1"/>
        <v>36.825000000000003</v>
      </c>
      <c r="R39" s="7">
        <v>0.13611533659725508</v>
      </c>
      <c r="S39">
        <f t="shared" si="2"/>
        <v>5.0124472701939187</v>
      </c>
    </row>
    <row r="40" spans="1:19" hidden="1" x14ac:dyDescent="0.25">
      <c r="A40">
        <v>70817</v>
      </c>
      <c r="B40">
        <v>25811</v>
      </c>
      <c r="C40" t="s">
        <v>360</v>
      </c>
      <c r="D40" t="s">
        <v>357</v>
      </c>
      <c r="E40" t="s">
        <v>94</v>
      </c>
      <c r="F40">
        <v>78</v>
      </c>
      <c r="G40" s="6">
        <v>-3616.19</v>
      </c>
      <c r="H40" s="6">
        <v>3616.19</v>
      </c>
      <c r="I40" t="s">
        <v>338</v>
      </c>
      <c r="J40" t="s">
        <v>28</v>
      </c>
      <c r="K40" t="s">
        <v>121</v>
      </c>
      <c r="L40">
        <v>797</v>
      </c>
      <c r="M40">
        <f t="shared" si="3"/>
        <v>0.15094696969696969</v>
      </c>
      <c r="N40">
        <v>42</v>
      </c>
      <c r="O40">
        <f t="shared" si="1"/>
        <v>6.3397727272727273</v>
      </c>
      <c r="R40" s="7">
        <v>0.53002469449890632</v>
      </c>
      <c r="S40">
        <f t="shared" si="2"/>
        <v>3.3602361029652257</v>
      </c>
    </row>
    <row r="41" spans="1:19" hidden="1" x14ac:dyDescent="0.25">
      <c r="A41">
        <v>27492</v>
      </c>
      <c r="B41">
        <v>27275</v>
      </c>
      <c r="C41" t="s">
        <v>32</v>
      </c>
      <c r="D41" t="s">
        <v>29</v>
      </c>
      <c r="F41">
        <v>130</v>
      </c>
      <c r="G41" s="6">
        <v>21623.61</v>
      </c>
      <c r="H41" s="6">
        <v>21623.61</v>
      </c>
      <c r="I41" t="s">
        <v>339</v>
      </c>
      <c r="J41" t="s">
        <v>28</v>
      </c>
      <c r="K41" t="s">
        <v>121</v>
      </c>
      <c r="L41" s="8">
        <v>2726</v>
      </c>
      <c r="M41">
        <f t="shared" si="3"/>
        <v>0.51628787878787874</v>
      </c>
      <c r="N41">
        <v>78</v>
      </c>
      <c r="O41">
        <f t="shared" si="1"/>
        <v>40.270454545454541</v>
      </c>
      <c r="R41" s="7">
        <v>0.19119194251098684</v>
      </c>
      <c r="S41">
        <f t="shared" si="2"/>
        <v>7.6993864303458537</v>
      </c>
    </row>
    <row r="42" spans="1:19" hidden="1" x14ac:dyDescent="0.25">
      <c r="A42">
        <v>13595</v>
      </c>
      <c r="B42">
        <v>29106</v>
      </c>
      <c r="C42" t="s">
        <v>46</v>
      </c>
      <c r="D42" t="s">
        <v>81</v>
      </c>
      <c r="E42" t="s">
        <v>39</v>
      </c>
      <c r="F42">
        <v>100</v>
      </c>
      <c r="G42" s="6">
        <v>-7937.86</v>
      </c>
      <c r="H42" s="6">
        <v>7937.86</v>
      </c>
      <c r="I42" t="s">
        <v>342</v>
      </c>
      <c r="J42" t="s">
        <v>28</v>
      </c>
      <c r="K42" t="s">
        <v>121</v>
      </c>
      <c r="L42">
        <v>850</v>
      </c>
      <c r="M42">
        <f t="shared" si="3"/>
        <v>0.16098484848484848</v>
      </c>
      <c r="N42">
        <v>66</v>
      </c>
      <c r="O42">
        <f t="shared" si="1"/>
        <v>10.625</v>
      </c>
      <c r="R42" s="7">
        <v>0.13280260674791447</v>
      </c>
      <c r="S42">
        <f t="shared" si="2"/>
        <v>1.4110276966965913</v>
      </c>
    </row>
    <row r="43" spans="1:19" x14ac:dyDescent="0.25">
      <c r="A43">
        <v>39849</v>
      </c>
      <c r="B43">
        <v>30253</v>
      </c>
      <c r="C43" t="s">
        <v>340</v>
      </c>
      <c r="D43" t="s">
        <v>341</v>
      </c>
      <c r="E43" t="s">
        <v>94</v>
      </c>
      <c r="F43">
        <v>100.5</v>
      </c>
      <c r="G43">
        <v>855.6</v>
      </c>
      <c r="H43">
        <v>855.6</v>
      </c>
      <c r="I43" t="s">
        <v>338</v>
      </c>
      <c r="J43" t="s">
        <v>28</v>
      </c>
      <c r="K43" t="s">
        <v>121</v>
      </c>
      <c r="L43">
        <v>30</v>
      </c>
      <c r="M43">
        <f t="shared" si="3"/>
        <v>5.681818181818182E-3</v>
      </c>
      <c r="N43">
        <v>30</v>
      </c>
      <c r="O43">
        <f t="shared" si="1"/>
        <v>0.17045454545454547</v>
      </c>
      <c r="R43" s="7">
        <v>1.0013458274894811</v>
      </c>
      <c r="S43">
        <f t="shared" si="2"/>
        <v>0.17068394786752519</v>
      </c>
    </row>
    <row r="44" spans="1:19" x14ac:dyDescent="0.25">
      <c r="A44">
        <v>47751</v>
      </c>
      <c r="B44">
        <v>30255</v>
      </c>
      <c r="C44" t="s">
        <v>361</v>
      </c>
      <c r="D44" t="s">
        <v>362</v>
      </c>
      <c r="E44" t="s">
        <v>94</v>
      </c>
      <c r="F44">
        <v>78</v>
      </c>
      <c r="G44" s="6">
        <v>1917.07</v>
      </c>
      <c r="H44" s="6">
        <v>1917.07</v>
      </c>
      <c r="I44" t="s">
        <v>338</v>
      </c>
      <c r="J44" t="s">
        <v>28</v>
      </c>
      <c r="K44" t="s">
        <v>121</v>
      </c>
      <c r="L44">
        <v>8</v>
      </c>
      <c r="M44">
        <f t="shared" si="3"/>
        <v>1.5151515151515152E-3</v>
      </c>
      <c r="N44">
        <v>30</v>
      </c>
      <c r="O44">
        <f t="shared" si="1"/>
        <v>4.5454545454545456E-2</v>
      </c>
      <c r="R44" s="7">
        <v>0.99979134825541072</v>
      </c>
      <c r="S44">
        <f t="shared" si="2"/>
        <v>4.5445061284336855E-2</v>
      </c>
    </row>
    <row r="45" spans="1:19" hidden="1" x14ac:dyDescent="0.25">
      <c r="A45">
        <v>70913</v>
      </c>
      <c r="B45">
        <v>30353</v>
      </c>
      <c r="C45" t="s">
        <v>104</v>
      </c>
      <c r="D45" t="s">
        <v>350</v>
      </c>
      <c r="E45" t="s">
        <v>94</v>
      </c>
      <c r="F45">
        <v>78</v>
      </c>
      <c r="G45" s="6">
        <v>2855.59</v>
      </c>
      <c r="H45" s="6">
        <v>2855.59</v>
      </c>
      <c r="I45" t="s">
        <v>338</v>
      </c>
      <c r="J45" t="s">
        <v>28</v>
      </c>
      <c r="K45" t="s">
        <v>121</v>
      </c>
      <c r="L45">
        <v>47</v>
      </c>
      <c r="M45">
        <f t="shared" si="3"/>
        <v>8.9015151515151516E-3</v>
      </c>
      <c r="N45">
        <v>42</v>
      </c>
      <c r="O45">
        <f t="shared" si="1"/>
        <v>0.37386363636363634</v>
      </c>
      <c r="R45" s="7">
        <v>0.50339947261336537</v>
      </c>
      <c r="S45">
        <f t="shared" si="2"/>
        <v>0.18820275737476955</v>
      </c>
    </row>
    <row r="46" spans="1:19" hidden="1" x14ac:dyDescent="0.25">
      <c r="A46">
        <v>71191</v>
      </c>
      <c r="B46">
        <v>31352</v>
      </c>
      <c r="C46" t="s">
        <v>363</v>
      </c>
      <c r="D46" t="s">
        <v>345</v>
      </c>
      <c r="E46" t="s">
        <v>94</v>
      </c>
      <c r="F46">
        <v>78</v>
      </c>
      <c r="G46" s="6">
        <v>3479.03</v>
      </c>
      <c r="H46" s="6">
        <v>3479.03</v>
      </c>
      <c r="I46" t="s">
        <v>338</v>
      </c>
      <c r="J46" t="s">
        <v>28</v>
      </c>
      <c r="K46" t="s">
        <v>121</v>
      </c>
      <c r="L46">
        <v>95</v>
      </c>
      <c r="M46">
        <f t="shared" si="3"/>
        <v>1.7992424242424244E-2</v>
      </c>
      <c r="N46">
        <v>30</v>
      </c>
      <c r="O46">
        <f t="shared" si="1"/>
        <v>0.53977272727272729</v>
      </c>
      <c r="R46" s="7">
        <v>0.55092080263751675</v>
      </c>
      <c r="S46">
        <f t="shared" si="2"/>
        <v>0.29737202415093233</v>
      </c>
    </row>
    <row r="47" spans="1:19" hidden="1" x14ac:dyDescent="0.25">
      <c r="A47">
        <v>70724</v>
      </c>
      <c r="B47">
        <v>31362</v>
      </c>
      <c r="C47" t="s">
        <v>352</v>
      </c>
      <c r="D47" t="s">
        <v>364</v>
      </c>
      <c r="E47" t="s">
        <v>94</v>
      </c>
      <c r="F47">
        <v>78</v>
      </c>
      <c r="G47" s="6">
        <v>-3520.01</v>
      </c>
      <c r="H47" s="6">
        <v>3520.01</v>
      </c>
      <c r="I47" t="s">
        <v>338</v>
      </c>
      <c r="J47" t="s">
        <v>28</v>
      </c>
      <c r="K47" t="s">
        <v>121</v>
      </c>
      <c r="L47">
        <v>930</v>
      </c>
      <c r="M47">
        <f t="shared" si="3"/>
        <v>0.17613636363636365</v>
      </c>
      <c r="N47">
        <v>42</v>
      </c>
      <c r="O47">
        <f t="shared" si="1"/>
        <v>7.3977272727272734</v>
      </c>
      <c r="R47" s="7">
        <v>0.544506975832455</v>
      </c>
      <c r="S47">
        <f t="shared" si="2"/>
        <v>4.0281141053060026</v>
      </c>
    </row>
    <row r="48" spans="1:19" hidden="1" x14ac:dyDescent="0.25">
      <c r="A48">
        <v>70835</v>
      </c>
      <c r="B48">
        <v>32021</v>
      </c>
      <c r="C48" t="s">
        <v>68</v>
      </c>
      <c r="D48" t="s">
        <v>62</v>
      </c>
      <c r="E48" t="s">
        <v>64</v>
      </c>
      <c r="F48">
        <v>110</v>
      </c>
      <c r="G48" s="6">
        <v>21791.93</v>
      </c>
      <c r="H48" s="6">
        <v>21791.93</v>
      </c>
      <c r="I48" t="s">
        <v>348</v>
      </c>
      <c r="J48" t="s">
        <v>28</v>
      </c>
      <c r="K48" t="s">
        <v>121</v>
      </c>
      <c r="L48" s="8">
        <v>1836</v>
      </c>
      <c r="M48">
        <f t="shared" si="3"/>
        <v>0.34772727272727272</v>
      </c>
      <c r="N48">
        <v>60</v>
      </c>
      <c r="O48">
        <f t="shared" si="1"/>
        <v>20.863636363636363</v>
      </c>
      <c r="R48" s="7">
        <v>3.9578940460987165E-2</v>
      </c>
      <c r="S48">
        <f t="shared" si="2"/>
        <v>0.82576062143605033</v>
      </c>
    </row>
    <row r="49" spans="1:19" hidden="1" x14ac:dyDescent="0.25">
      <c r="A49">
        <v>51535</v>
      </c>
      <c r="B49">
        <v>33296</v>
      </c>
      <c r="C49" t="s">
        <v>57</v>
      </c>
      <c r="D49" t="s">
        <v>48</v>
      </c>
      <c r="F49">
        <v>130</v>
      </c>
      <c r="G49" s="6">
        <v>21623.85</v>
      </c>
      <c r="H49" s="6">
        <v>21623.85</v>
      </c>
      <c r="I49" t="s">
        <v>339</v>
      </c>
      <c r="J49" t="s">
        <v>28</v>
      </c>
      <c r="K49" t="s">
        <v>121</v>
      </c>
      <c r="L49">
        <v>806</v>
      </c>
      <c r="M49">
        <f t="shared" si="3"/>
        <v>0.15265151515151515</v>
      </c>
      <c r="N49">
        <v>78</v>
      </c>
      <c r="O49">
        <f t="shared" si="1"/>
        <v>11.906818181818181</v>
      </c>
      <c r="R49" s="7">
        <v>0.19118982049912484</v>
      </c>
      <c r="S49">
        <f t="shared" si="2"/>
        <v>2.2764624308975341</v>
      </c>
    </row>
    <row r="50" spans="1:19" hidden="1" x14ac:dyDescent="0.25">
      <c r="A50">
        <v>52642</v>
      </c>
      <c r="B50">
        <v>33991</v>
      </c>
      <c r="C50" t="s">
        <v>77</v>
      </c>
      <c r="D50" t="s">
        <v>71</v>
      </c>
      <c r="E50" t="s">
        <v>39</v>
      </c>
      <c r="F50">
        <v>99</v>
      </c>
      <c r="G50" s="6">
        <v>-14282.5</v>
      </c>
      <c r="H50" s="6">
        <v>14282.5</v>
      </c>
      <c r="I50" t="s">
        <v>342</v>
      </c>
      <c r="J50" t="s">
        <v>28</v>
      </c>
      <c r="K50" t="s">
        <v>121</v>
      </c>
      <c r="L50">
        <v>851</v>
      </c>
      <c r="M50">
        <f t="shared" si="3"/>
        <v>0.16117424242424241</v>
      </c>
      <c r="N50">
        <v>66</v>
      </c>
      <c r="O50">
        <f t="shared" si="1"/>
        <v>10.637499999999999</v>
      </c>
      <c r="R50" s="7">
        <v>0.1341970943462279</v>
      </c>
      <c r="S50">
        <f t="shared" si="2"/>
        <v>1.4275215911079993</v>
      </c>
    </row>
    <row r="51" spans="1:19" x14ac:dyDescent="0.25">
      <c r="A51">
        <v>41404</v>
      </c>
      <c r="B51">
        <v>35776</v>
      </c>
      <c r="C51" t="s">
        <v>362</v>
      </c>
      <c r="D51" t="s">
        <v>340</v>
      </c>
      <c r="E51" t="s">
        <v>94</v>
      </c>
      <c r="F51">
        <v>78</v>
      </c>
      <c r="G51" s="6">
        <v>1916.91</v>
      </c>
      <c r="H51" s="6">
        <v>1916.91</v>
      </c>
      <c r="I51" t="s">
        <v>338</v>
      </c>
      <c r="J51" t="s">
        <v>28</v>
      </c>
      <c r="K51" t="s">
        <v>121</v>
      </c>
      <c r="L51">
        <v>127</v>
      </c>
      <c r="M51">
        <f t="shared" si="3"/>
        <v>2.4053030303030302E-2</v>
      </c>
      <c r="N51">
        <v>30</v>
      </c>
      <c r="O51">
        <f t="shared" si="1"/>
        <v>0.72159090909090906</v>
      </c>
      <c r="R51" s="7">
        <v>0.99987479850384209</v>
      </c>
      <c r="S51">
        <f t="shared" si="2"/>
        <v>0.72150056482947689</v>
      </c>
    </row>
    <row r="52" spans="1:19" hidden="1" x14ac:dyDescent="0.25">
      <c r="A52">
        <v>15531</v>
      </c>
      <c r="B52">
        <v>35921</v>
      </c>
      <c r="C52" t="s">
        <v>38</v>
      </c>
      <c r="D52" t="s">
        <v>75</v>
      </c>
      <c r="E52" t="s">
        <v>39</v>
      </c>
      <c r="F52">
        <v>100</v>
      </c>
      <c r="G52" s="6">
        <v>-14453.66</v>
      </c>
      <c r="H52" s="6">
        <v>14453.66</v>
      </c>
      <c r="I52" t="s">
        <v>342</v>
      </c>
      <c r="J52" t="s">
        <v>28</v>
      </c>
      <c r="K52" t="s">
        <v>121</v>
      </c>
      <c r="L52">
        <v>134</v>
      </c>
      <c r="M52">
        <f t="shared" si="3"/>
        <v>2.5378787878787879E-2</v>
      </c>
      <c r="N52">
        <v>66</v>
      </c>
      <c r="O52">
        <f t="shared" si="1"/>
        <v>1.675</v>
      </c>
      <c r="R52" s="7">
        <v>0.13260793459926415</v>
      </c>
      <c r="S52">
        <f t="shared" si="2"/>
        <v>0.22211829045376746</v>
      </c>
    </row>
    <row r="53" spans="1:19" hidden="1" x14ac:dyDescent="0.25">
      <c r="A53">
        <v>14282</v>
      </c>
      <c r="B53">
        <v>36528</v>
      </c>
      <c r="C53" t="s">
        <v>85</v>
      </c>
      <c r="D53" t="s">
        <v>68</v>
      </c>
      <c r="E53" t="s">
        <v>64</v>
      </c>
      <c r="F53">
        <v>120</v>
      </c>
      <c r="G53" s="6">
        <v>15406.59</v>
      </c>
      <c r="H53" s="6">
        <v>15406.59</v>
      </c>
      <c r="I53" t="s">
        <v>348</v>
      </c>
      <c r="J53" t="s">
        <v>28</v>
      </c>
      <c r="K53" t="s">
        <v>121</v>
      </c>
      <c r="L53">
        <v>50</v>
      </c>
      <c r="M53">
        <f t="shared" si="3"/>
        <v>9.46969696969697E-3</v>
      </c>
      <c r="N53">
        <v>60</v>
      </c>
      <c r="O53">
        <f t="shared" si="1"/>
        <v>0.56818181818181823</v>
      </c>
      <c r="R53" s="7">
        <v>3.9747670639641873E-2</v>
      </c>
      <c r="S53">
        <f t="shared" si="2"/>
        <v>2.2583903772523794E-2</v>
      </c>
    </row>
    <row r="54" spans="1:19" hidden="1" x14ac:dyDescent="0.25">
      <c r="A54">
        <v>69850</v>
      </c>
      <c r="B54">
        <v>36981</v>
      </c>
      <c r="C54" t="s">
        <v>86</v>
      </c>
      <c r="D54" t="s">
        <v>85</v>
      </c>
      <c r="E54" t="s">
        <v>64</v>
      </c>
      <c r="F54">
        <v>120</v>
      </c>
      <c r="G54" s="6">
        <v>15406.67</v>
      </c>
      <c r="H54" s="6">
        <v>15406.67</v>
      </c>
      <c r="I54" t="s">
        <v>348</v>
      </c>
      <c r="J54" t="s">
        <v>28</v>
      </c>
      <c r="K54" t="s">
        <v>121</v>
      </c>
      <c r="L54">
        <v>10</v>
      </c>
      <c r="M54">
        <f t="shared" si="3"/>
        <v>1.893939393939394E-3</v>
      </c>
      <c r="N54">
        <v>60</v>
      </c>
      <c r="O54">
        <f t="shared" si="1"/>
        <v>0.11363636363636365</v>
      </c>
      <c r="R54" s="7">
        <v>3.9747464247627817E-2</v>
      </c>
      <c r="S54">
        <f t="shared" si="2"/>
        <v>4.5167573008667982E-3</v>
      </c>
    </row>
    <row r="55" spans="1:19" hidden="1" x14ac:dyDescent="0.25">
      <c r="A55">
        <v>1727</v>
      </c>
      <c r="B55">
        <v>38351</v>
      </c>
      <c r="C55" t="s">
        <v>87</v>
      </c>
      <c r="D55" t="s">
        <v>63</v>
      </c>
      <c r="E55" t="s">
        <v>27</v>
      </c>
      <c r="F55">
        <v>120</v>
      </c>
      <c r="G55" s="6">
        <v>-6516.19</v>
      </c>
      <c r="H55" s="6">
        <v>6516.19</v>
      </c>
      <c r="I55" t="s">
        <v>342</v>
      </c>
      <c r="J55" t="s">
        <v>28</v>
      </c>
      <c r="K55" t="s">
        <v>121</v>
      </c>
      <c r="L55">
        <v>9</v>
      </c>
      <c r="M55">
        <f t="shared" si="3"/>
        <v>1.7045454545454545E-3</v>
      </c>
      <c r="N55">
        <v>48</v>
      </c>
      <c r="O55">
        <f t="shared" si="1"/>
        <v>8.1818181818181818E-2</v>
      </c>
      <c r="R55" s="7">
        <v>0.13236285313964144</v>
      </c>
      <c r="S55">
        <f t="shared" si="2"/>
        <v>1.0829687984152481E-2</v>
      </c>
    </row>
    <row r="56" spans="1:19" hidden="1" x14ac:dyDescent="0.25">
      <c r="A56">
        <v>14844</v>
      </c>
      <c r="B56">
        <v>38626</v>
      </c>
      <c r="C56" t="s">
        <v>88</v>
      </c>
      <c r="D56" t="s">
        <v>51</v>
      </c>
      <c r="F56">
        <v>130</v>
      </c>
      <c r="G56" s="6">
        <v>16899.38</v>
      </c>
      <c r="H56" s="6">
        <v>16899.38</v>
      </c>
      <c r="I56" t="s">
        <v>342</v>
      </c>
      <c r="J56" t="s">
        <v>28</v>
      </c>
      <c r="K56" t="s">
        <v>121</v>
      </c>
      <c r="L56">
        <v>635</v>
      </c>
      <c r="M56">
        <f t="shared" si="3"/>
        <v>0.12026515151515152</v>
      </c>
      <c r="N56">
        <v>78</v>
      </c>
      <c r="O56">
        <f t="shared" si="1"/>
        <v>9.3806818181818183</v>
      </c>
      <c r="R56" s="7">
        <v>0.24463974417996401</v>
      </c>
      <c r="S56">
        <f t="shared" si="2"/>
        <v>2.2948876002336398</v>
      </c>
    </row>
    <row r="57" spans="1:19" x14ac:dyDescent="0.25">
      <c r="A57">
        <v>53715</v>
      </c>
      <c r="B57">
        <v>41340</v>
      </c>
      <c r="C57" t="s">
        <v>365</v>
      </c>
      <c r="D57" t="s">
        <v>361</v>
      </c>
      <c r="E57" t="s">
        <v>94</v>
      </c>
      <c r="F57">
        <v>78</v>
      </c>
      <c r="G57" s="6">
        <v>1917.15</v>
      </c>
      <c r="H57" s="6">
        <v>1917.15</v>
      </c>
      <c r="I57" t="s">
        <v>338</v>
      </c>
      <c r="J57" t="s">
        <v>28</v>
      </c>
      <c r="K57" t="s">
        <v>121</v>
      </c>
      <c r="L57">
        <v>2</v>
      </c>
      <c r="M57">
        <f t="shared" si="3"/>
        <v>3.7878787878787879E-4</v>
      </c>
      <c r="N57">
        <v>30</v>
      </c>
      <c r="O57">
        <f t="shared" si="1"/>
        <v>1.1363636363636364E-2</v>
      </c>
      <c r="R57" s="7">
        <v>0.9997496283545888</v>
      </c>
      <c r="S57">
        <f t="shared" si="2"/>
        <v>1.1360791231302146E-2</v>
      </c>
    </row>
    <row r="58" spans="1:19" x14ac:dyDescent="0.25">
      <c r="A58">
        <v>50703</v>
      </c>
      <c r="B58">
        <v>41341</v>
      </c>
      <c r="C58" t="s">
        <v>366</v>
      </c>
      <c r="D58" t="s">
        <v>365</v>
      </c>
      <c r="E58" t="s">
        <v>94</v>
      </c>
      <c r="F58">
        <v>78</v>
      </c>
      <c r="G58" s="6">
        <v>1918.28</v>
      </c>
      <c r="H58" s="6">
        <v>1918.28</v>
      </c>
      <c r="I58" t="s">
        <v>338</v>
      </c>
      <c r="J58" t="s">
        <v>28</v>
      </c>
      <c r="K58" t="s">
        <v>121</v>
      </c>
      <c r="L58">
        <v>10</v>
      </c>
      <c r="M58">
        <f t="shared" si="3"/>
        <v>1.893939393939394E-3</v>
      </c>
      <c r="N58">
        <v>42</v>
      </c>
      <c r="O58">
        <f t="shared" si="1"/>
        <v>7.9545454545454544E-2</v>
      </c>
      <c r="R58" s="7">
        <v>0.99916070646620936</v>
      </c>
      <c r="S58">
        <f t="shared" si="2"/>
        <v>7.9478692559812103E-2</v>
      </c>
    </row>
    <row r="59" spans="1:19" hidden="1" x14ac:dyDescent="0.25">
      <c r="A59">
        <v>46333</v>
      </c>
      <c r="B59">
        <v>41772</v>
      </c>
      <c r="C59" t="s">
        <v>346</v>
      </c>
      <c r="D59" t="s">
        <v>356</v>
      </c>
      <c r="E59" t="s">
        <v>94</v>
      </c>
      <c r="F59">
        <v>78</v>
      </c>
      <c r="G59" s="6">
        <v>3176.08</v>
      </c>
      <c r="H59" s="6">
        <v>3176.08</v>
      </c>
      <c r="I59" t="s">
        <v>338</v>
      </c>
      <c r="J59" t="s">
        <v>28</v>
      </c>
      <c r="K59" t="s">
        <v>121</v>
      </c>
      <c r="L59">
        <v>145</v>
      </c>
      <c r="M59">
        <f t="shared" si="3"/>
        <v>2.7462121212121212E-2</v>
      </c>
      <c r="N59">
        <v>30</v>
      </c>
      <c r="O59">
        <f t="shared" si="1"/>
        <v>0.82386363636363635</v>
      </c>
      <c r="R59" s="7">
        <v>0.603472215662753</v>
      </c>
      <c r="S59">
        <f t="shared" si="2"/>
        <v>0.49717881404033626</v>
      </c>
    </row>
    <row r="60" spans="1:19" hidden="1" x14ac:dyDescent="0.25">
      <c r="A60">
        <v>70824</v>
      </c>
      <c r="B60">
        <v>41889</v>
      </c>
      <c r="C60" t="s">
        <v>97</v>
      </c>
      <c r="D60" t="s">
        <v>965</v>
      </c>
      <c r="E60" t="s">
        <v>70</v>
      </c>
      <c r="F60">
        <v>130</v>
      </c>
      <c r="G60">
        <v>950.75</v>
      </c>
      <c r="H60">
        <v>950.75</v>
      </c>
      <c r="I60" t="s">
        <v>2147</v>
      </c>
      <c r="J60" t="s">
        <v>28</v>
      </c>
      <c r="K60" t="s">
        <v>121</v>
      </c>
      <c r="L60">
        <v>29</v>
      </c>
      <c r="M60">
        <v>5.4924242424242422E-3</v>
      </c>
      <c r="N60">
        <v>24</v>
      </c>
      <c r="O60">
        <f t="shared" si="1"/>
        <v>0.13181818181818181</v>
      </c>
      <c r="R60" s="7">
        <v>0.24988187956551022</v>
      </c>
      <c r="S60">
        <f t="shared" si="2"/>
        <v>3.2938975033635437E-2</v>
      </c>
    </row>
    <row r="61" spans="1:19" hidden="1" x14ac:dyDescent="0.25">
      <c r="A61">
        <v>71166</v>
      </c>
      <c r="B61">
        <v>42065</v>
      </c>
      <c r="C61" t="s">
        <v>86</v>
      </c>
      <c r="D61" t="s">
        <v>76</v>
      </c>
      <c r="E61" t="s">
        <v>64</v>
      </c>
      <c r="F61">
        <v>120</v>
      </c>
      <c r="G61" s="6">
        <v>-20757.09</v>
      </c>
      <c r="H61" s="6">
        <v>20757.09</v>
      </c>
      <c r="I61" t="s">
        <v>348</v>
      </c>
      <c r="J61" t="s">
        <v>28</v>
      </c>
      <c r="K61" t="s">
        <v>121</v>
      </c>
      <c r="L61">
        <v>115</v>
      </c>
      <c r="M61">
        <f t="shared" ref="M61:M74" si="4">L61/5280</f>
        <v>2.1780303030303032E-2</v>
      </c>
      <c r="N61">
        <v>60</v>
      </c>
      <c r="O61">
        <f t="shared" si="1"/>
        <v>1.3068181818181819</v>
      </c>
      <c r="R61" s="7">
        <v>2.9502019069146977E-2</v>
      </c>
      <c r="S61">
        <f t="shared" si="2"/>
        <v>3.8553774919907982E-2</v>
      </c>
    </row>
    <row r="62" spans="1:19" hidden="1" x14ac:dyDescent="0.25">
      <c r="A62">
        <v>71207</v>
      </c>
      <c r="B62">
        <v>42542</v>
      </c>
      <c r="C62" t="s">
        <v>47</v>
      </c>
      <c r="D62" t="s">
        <v>87</v>
      </c>
      <c r="E62" t="s">
        <v>27</v>
      </c>
      <c r="F62">
        <v>110</v>
      </c>
      <c r="G62" s="6">
        <v>-6516.03</v>
      </c>
      <c r="H62" s="6">
        <v>6516.03</v>
      </c>
      <c r="I62" t="s">
        <v>342</v>
      </c>
      <c r="J62" t="s">
        <v>28</v>
      </c>
      <c r="K62" t="s">
        <v>121</v>
      </c>
      <c r="L62">
        <v>80</v>
      </c>
      <c r="M62">
        <f t="shared" si="4"/>
        <v>1.5151515151515152E-2</v>
      </c>
      <c r="N62">
        <v>48</v>
      </c>
      <c r="O62">
        <f t="shared" si="1"/>
        <v>0.72727272727272729</v>
      </c>
      <c r="R62" s="7">
        <v>0.1323661032868173</v>
      </c>
      <c r="S62">
        <f t="shared" si="2"/>
        <v>9.6266256935867128E-2</v>
      </c>
    </row>
    <row r="63" spans="1:19" x14ac:dyDescent="0.25">
      <c r="A63">
        <v>71215</v>
      </c>
      <c r="B63">
        <v>43134</v>
      </c>
      <c r="C63" t="s">
        <v>367</v>
      </c>
      <c r="D63" t="s">
        <v>366</v>
      </c>
      <c r="E63" t="s">
        <v>94</v>
      </c>
      <c r="F63">
        <v>78</v>
      </c>
      <c r="G63" s="6">
        <v>1918.44</v>
      </c>
      <c r="H63" s="6">
        <v>1918.44</v>
      </c>
      <c r="I63" t="s">
        <v>338</v>
      </c>
      <c r="J63" t="s">
        <v>28</v>
      </c>
      <c r="K63" t="s">
        <v>121</v>
      </c>
      <c r="L63">
        <v>841</v>
      </c>
      <c r="M63">
        <f t="shared" si="4"/>
        <v>0.15928030303030302</v>
      </c>
      <c r="N63">
        <v>42</v>
      </c>
      <c r="O63">
        <f t="shared" si="1"/>
        <v>6.689772727272727</v>
      </c>
      <c r="R63" s="7">
        <v>0.99907737536748609</v>
      </c>
      <c r="S63">
        <f t="shared" si="2"/>
        <v>6.6836005781686252</v>
      </c>
    </row>
    <row r="64" spans="1:19" hidden="1" x14ac:dyDescent="0.25">
      <c r="A64">
        <v>70984</v>
      </c>
      <c r="B64">
        <v>43158</v>
      </c>
      <c r="C64" t="s">
        <v>89</v>
      </c>
      <c r="D64" t="s">
        <v>90</v>
      </c>
      <c r="F64">
        <v>130</v>
      </c>
      <c r="G64" s="6">
        <v>16900.099999999999</v>
      </c>
      <c r="H64" s="6">
        <v>16900.099999999999</v>
      </c>
      <c r="I64" t="s">
        <v>342</v>
      </c>
      <c r="J64" t="s">
        <v>28</v>
      </c>
      <c r="K64" t="s">
        <v>121</v>
      </c>
      <c r="L64" s="8">
        <v>1694</v>
      </c>
      <c r="M64">
        <f t="shared" si="4"/>
        <v>0.32083333333333336</v>
      </c>
      <c r="N64">
        <v>78</v>
      </c>
      <c r="O64">
        <f t="shared" si="1"/>
        <v>25.025000000000002</v>
      </c>
      <c r="R64" s="7">
        <v>0.24462932171998986</v>
      </c>
      <c r="S64">
        <f t="shared" si="2"/>
        <v>6.1218487760427465</v>
      </c>
    </row>
    <row r="65" spans="1:19" hidden="1" x14ac:dyDescent="0.25">
      <c r="A65">
        <v>70797</v>
      </c>
      <c r="B65">
        <v>43209</v>
      </c>
      <c r="C65" t="s">
        <v>90</v>
      </c>
      <c r="D65" t="s">
        <v>91</v>
      </c>
      <c r="F65">
        <v>130</v>
      </c>
      <c r="G65" s="6">
        <v>16900.03</v>
      </c>
      <c r="H65" s="6">
        <v>16900.03</v>
      </c>
      <c r="I65" t="s">
        <v>342</v>
      </c>
      <c r="J65" t="s">
        <v>28</v>
      </c>
      <c r="K65" t="s">
        <v>121</v>
      </c>
      <c r="L65" s="8">
        <v>2082</v>
      </c>
      <c r="M65">
        <f t="shared" si="4"/>
        <v>0.39431818181818185</v>
      </c>
      <c r="N65">
        <v>78</v>
      </c>
      <c r="O65">
        <f t="shared" si="1"/>
        <v>30.756818181818183</v>
      </c>
      <c r="R65" s="7">
        <v>0.24463033497573675</v>
      </c>
      <c r="S65">
        <f t="shared" si="2"/>
        <v>7.5240507346060124</v>
      </c>
    </row>
    <row r="66" spans="1:19" hidden="1" x14ac:dyDescent="0.25">
      <c r="A66">
        <v>14897</v>
      </c>
      <c r="B66">
        <v>43827</v>
      </c>
      <c r="C66" t="s">
        <v>91</v>
      </c>
      <c r="D66" t="s">
        <v>92</v>
      </c>
      <c r="F66">
        <v>130</v>
      </c>
      <c r="G66" s="6">
        <v>16899.939999999999</v>
      </c>
      <c r="H66" s="6">
        <v>16899.939999999999</v>
      </c>
      <c r="I66" t="s">
        <v>342</v>
      </c>
      <c r="J66" t="s">
        <v>28</v>
      </c>
      <c r="K66" t="s">
        <v>121</v>
      </c>
      <c r="L66" s="8">
        <v>2139</v>
      </c>
      <c r="M66">
        <f t="shared" si="4"/>
        <v>0.40511363636363634</v>
      </c>
      <c r="N66">
        <v>78</v>
      </c>
      <c r="O66">
        <f t="shared" si="1"/>
        <v>31.598863636363635</v>
      </c>
      <c r="R66" s="7">
        <v>0.24463163774545948</v>
      </c>
      <c r="S66">
        <f t="shared" si="2"/>
        <v>7.7300817622590818</v>
      </c>
    </row>
    <row r="67" spans="1:19" hidden="1" x14ac:dyDescent="0.25">
      <c r="A67">
        <v>70936</v>
      </c>
      <c r="B67">
        <v>43909</v>
      </c>
      <c r="C67" t="s">
        <v>355</v>
      </c>
      <c r="D67" t="s">
        <v>344</v>
      </c>
      <c r="E67" t="s">
        <v>94</v>
      </c>
      <c r="F67">
        <v>78</v>
      </c>
      <c r="G67" s="6">
        <v>-3173.13</v>
      </c>
      <c r="H67" s="6">
        <v>3173.13</v>
      </c>
      <c r="I67" t="s">
        <v>338</v>
      </c>
      <c r="J67" t="s">
        <v>28</v>
      </c>
      <c r="K67" t="s">
        <v>121</v>
      </c>
      <c r="L67" s="8">
        <v>1022</v>
      </c>
      <c r="M67">
        <f t="shared" si="4"/>
        <v>0.19356060606060607</v>
      </c>
      <c r="N67">
        <v>42</v>
      </c>
      <c r="O67">
        <f t="shared" ref="O67:O86" si="5">M67*N67</f>
        <v>8.1295454545454557</v>
      </c>
      <c r="R67" s="7">
        <v>0.60403135074831471</v>
      </c>
      <c r="S67">
        <f t="shared" ref="S67:S86" si="6">O67*R67</f>
        <v>4.9105003218789136</v>
      </c>
    </row>
    <row r="68" spans="1:19" hidden="1" x14ac:dyDescent="0.25">
      <c r="A68">
        <v>58910</v>
      </c>
      <c r="B68">
        <v>44115</v>
      </c>
      <c r="C68" t="s">
        <v>360</v>
      </c>
      <c r="D68" t="s">
        <v>364</v>
      </c>
      <c r="E68" t="s">
        <v>94</v>
      </c>
      <c r="F68">
        <v>78</v>
      </c>
      <c r="G68" s="6">
        <v>3616.06</v>
      </c>
      <c r="H68" s="6">
        <v>3616.06</v>
      </c>
      <c r="I68" t="s">
        <v>338</v>
      </c>
      <c r="J68" t="s">
        <v>28</v>
      </c>
      <c r="K68" t="s">
        <v>121</v>
      </c>
      <c r="L68">
        <v>822</v>
      </c>
      <c r="M68">
        <f t="shared" si="4"/>
        <v>0.15568181818181817</v>
      </c>
      <c r="N68">
        <v>42</v>
      </c>
      <c r="O68">
        <f t="shared" si="5"/>
        <v>6.5386363636363631</v>
      </c>
      <c r="R68" s="7">
        <v>0.53004374927407183</v>
      </c>
      <c r="S68">
        <f t="shared" si="6"/>
        <v>3.4657633333216014</v>
      </c>
    </row>
    <row r="69" spans="1:19" hidden="1" x14ac:dyDescent="0.25">
      <c r="A69">
        <v>34629</v>
      </c>
      <c r="B69">
        <v>44120</v>
      </c>
      <c r="C69" t="s">
        <v>107</v>
      </c>
      <c r="D69" t="s">
        <v>358</v>
      </c>
      <c r="E69" t="s">
        <v>94</v>
      </c>
      <c r="F69">
        <v>100</v>
      </c>
      <c r="G69">
        <v>946.77</v>
      </c>
      <c r="H69">
        <v>946.77</v>
      </c>
      <c r="I69" t="s">
        <v>338</v>
      </c>
      <c r="J69" t="s">
        <v>28</v>
      </c>
      <c r="K69" t="s">
        <v>121</v>
      </c>
      <c r="L69">
        <v>10</v>
      </c>
      <c r="M69">
        <f t="shared" si="4"/>
        <v>1.893939393939394E-3</v>
      </c>
      <c r="N69">
        <v>42</v>
      </c>
      <c r="O69">
        <f t="shared" si="5"/>
        <v>7.9545454545454544E-2</v>
      </c>
      <c r="R69" s="7">
        <v>0.5061076079723692</v>
      </c>
      <c r="S69">
        <f t="shared" si="6"/>
        <v>4.0258559725074819E-2</v>
      </c>
    </row>
    <row r="70" spans="1:19" hidden="1" x14ac:dyDescent="0.25">
      <c r="A70">
        <v>1596</v>
      </c>
      <c r="B70">
        <v>44816</v>
      </c>
      <c r="C70" t="s">
        <v>353</v>
      </c>
      <c r="D70" t="s">
        <v>363</v>
      </c>
      <c r="E70" t="s">
        <v>94</v>
      </c>
      <c r="F70">
        <v>78</v>
      </c>
      <c r="G70" s="6">
        <v>3479.43</v>
      </c>
      <c r="H70" s="6">
        <v>3479.43</v>
      </c>
      <c r="I70" t="s">
        <v>338</v>
      </c>
      <c r="J70" t="s">
        <v>28</v>
      </c>
      <c r="K70" t="s">
        <v>121</v>
      </c>
      <c r="L70">
        <v>960</v>
      </c>
      <c r="M70">
        <f t="shared" si="4"/>
        <v>0.18181818181818182</v>
      </c>
      <c r="N70">
        <v>42</v>
      </c>
      <c r="O70">
        <f t="shared" si="5"/>
        <v>7.6363636363636367</v>
      </c>
      <c r="R70" s="7">
        <v>0.55085746803355728</v>
      </c>
      <c r="S70">
        <f t="shared" si="6"/>
        <v>4.206547937710801</v>
      </c>
    </row>
    <row r="71" spans="1:19" x14ac:dyDescent="0.25">
      <c r="A71">
        <v>68352</v>
      </c>
      <c r="B71">
        <v>44837</v>
      </c>
      <c r="C71" t="s">
        <v>96</v>
      </c>
      <c r="D71" t="s">
        <v>349</v>
      </c>
      <c r="E71" t="s">
        <v>70</v>
      </c>
      <c r="F71">
        <v>130</v>
      </c>
      <c r="G71">
        <v>723.78</v>
      </c>
      <c r="H71">
        <v>723.78</v>
      </c>
      <c r="I71" t="s">
        <v>338</v>
      </c>
      <c r="J71" t="s">
        <v>28</v>
      </c>
      <c r="K71" t="s">
        <v>121</v>
      </c>
      <c r="L71">
        <v>237</v>
      </c>
      <c r="M71">
        <f t="shared" si="4"/>
        <v>4.4886363636363634E-2</v>
      </c>
      <c r="N71">
        <v>30</v>
      </c>
      <c r="O71">
        <f t="shared" si="5"/>
        <v>1.3465909090909089</v>
      </c>
      <c r="R71" s="7">
        <v>0.99960692475614144</v>
      </c>
      <c r="S71">
        <f t="shared" si="6"/>
        <v>1.3460615975409402</v>
      </c>
    </row>
    <row r="72" spans="1:19" hidden="1" x14ac:dyDescent="0.25">
      <c r="A72">
        <v>70739</v>
      </c>
      <c r="B72">
        <v>346259</v>
      </c>
      <c r="C72" t="s">
        <v>367</v>
      </c>
      <c r="D72" t="s">
        <v>359</v>
      </c>
      <c r="E72" t="s">
        <v>70</v>
      </c>
      <c r="F72">
        <v>95</v>
      </c>
      <c r="G72" s="6">
        <v>-2037.48</v>
      </c>
      <c r="H72" s="6">
        <v>2037.48</v>
      </c>
      <c r="I72" t="s">
        <v>338</v>
      </c>
      <c r="J72" t="s">
        <v>28</v>
      </c>
      <c r="K72" t="s">
        <v>121</v>
      </c>
      <c r="L72">
        <v>32</v>
      </c>
      <c r="M72">
        <f t="shared" si="4"/>
        <v>6.0606060606060606E-3</v>
      </c>
      <c r="N72">
        <v>42</v>
      </c>
      <c r="O72">
        <f t="shared" si="5"/>
        <v>0.25454545454545452</v>
      </c>
      <c r="R72" s="7">
        <v>0.94070616644089766</v>
      </c>
      <c r="S72">
        <f t="shared" si="6"/>
        <v>0.23945247873041028</v>
      </c>
    </row>
    <row r="73" spans="1:19" hidden="1" x14ac:dyDescent="0.25">
      <c r="A73">
        <v>31777</v>
      </c>
      <c r="B73">
        <v>346291</v>
      </c>
      <c r="C73" t="s">
        <v>69</v>
      </c>
      <c r="D73" t="s">
        <v>95</v>
      </c>
      <c r="E73" t="s">
        <v>70</v>
      </c>
      <c r="F73">
        <v>130</v>
      </c>
      <c r="G73" s="6">
        <v>13488.26</v>
      </c>
      <c r="H73" s="6">
        <v>13488.26</v>
      </c>
      <c r="I73" t="s">
        <v>338</v>
      </c>
      <c r="J73" t="s">
        <v>28</v>
      </c>
      <c r="K73" t="s">
        <v>121</v>
      </c>
      <c r="L73">
        <v>2</v>
      </c>
      <c r="M73">
        <f t="shared" si="4"/>
        <v>3.7878787878787879E-4</v>
      </c>
      <c r="N73">
        <v>102</v>
      </c>
      <c r="O73">
        <f t="shared" si="5"/>
        <v>3.8636363636363635E-2</v>
      </c>
      <c r="R73" s="7">
        <v>5.3638905240557345E-2</v>
      </c>
      <c r="S73">
        <f t="shared" si="6"/>
        <v>2.0724122479306249E-3</v>
      </c>
    </row>
    <row r="74" spans="1:19" hidden="1" x14ac:dyDescent="0.25">
      <c r="A74">
        <v>71005</v>
      </c>
      <c r="B74">
        <v>346307</v>
      </c>
      <c r="C74" t="s">
        <v>55</v>
      </c>
      <c r="D74" t="s">
        <v>44</v>
      </c>
      <c r="E74" t="s">
        <v>94</v>
      </c>
      <c r="F74">
        <v>130</v>
      </c>
      <c r="G74" s="6">
        <v>16899.71</v>
      </c>
      <c r="H74" s="6">
        <v>16899.71</v>
      </c>
      <c r="I74" t="s">
        <v>342</v>
      </c>
      <c r="J74" t="s">
        <v>28</v>
      </c>
      <c r="K74" t="s">
        <v>121</v>
      </c>
      <c r="L74">
        <v>450</v>
      </c>
      <c r="M74">
        <f t="shared" si="4"/>
        <v>8.5227272727272721E-2</v>
      </c>
      <c r="N74">
        <v>78</v>
      </c>
      <c r="O74">
        <f t="shared" si="5"/>
        <v>6.6477272727272725</v>
      </c>
      <c r="R74" s="7">
        <v>0.24463496710890309</v>
      </c>
      <c r="S74">
        <f t="shared" si="6"/>
        <v>1.6262665427125944</v>
      </c>
    </row>
    <row r="75" spans="1:19" hidden="1" x14ac:dyDescent="0.25">
      <c r="A75">
        <v>71234</v>
      </c>
      <c r="B75">
        <v>346311</v>
      </c>
      <c r="C75" t="s">
        <v>98</v>
      </c>
      <c r="D75" t="s">
        <v>97</v>
      </c>
      <c r="E75" t="s">
        <v>94</v>
      </c>
      <c r="F75">
        <v>130</v>
      </c>
      <c r="G75">
        <v>16901.150000000001</v>
      </c>
      <c r="H75">
        <v>16901.150000000001</v>
      </c>
      <c r="I75" t="s">
        <v>2144</v>
      </c>
      <c r="J75" t="s">
        <v>28</v>
      </c>
      <c r="K75" t="s">
        <v>121</v>
      </c>
      <c r="L75">
        <v>2</v>
      </c>
      <c r="M75">
        <v>3.7878787878787879E-4</v>
      </c>
      <c r="N75">
        <v>78</v>
      </c>
      <c r="O75">
        <f t="shared" si="5"/>
        <v>2.9545454545454545E-2</v>
      </c>
      <c r="R75" s="7">
        <v>0.24461412389097784</v>
      </c>
      <c r="S75">
        <f t="shared" si="6"/>
        <v>7.227235478597072E-3</v>
      </c>
    </row>
    <row r="76" spans="1:19" hidden="1" x14ac:dyDescent="0.25">
      <c r="A76">
        <v>58198</v>
      </c>
      <c r="B76">
        <v>346711</v>
      </c>
      <c r="C76" t="s">
        <v>45</v>
      </c>
      <c r="D76" t="s">
        <v>88</v>
      </c>
      <c r="E76" t="s">
        <v>94</v>
      </c>
      <c r="F76">
        <v>130</v>
      </c>
      <c r="G76" s="6">
        <v>16899.46</v>
      </c>
      <c r="H76" s="6">
        <v>16899.46</v>
      </c>
      <c r="I76" t="s">
        <v>342</v>
      </c>
      <c r="J76" t="s">
        <v>28</v>
      </c>
      <c r="K76" t="s">
        <v>121</v>
      </c>
      <c r="L76">
        <v>805</v>
      </c>
      <c r="M76">
        <f>L76/5280</f>
        <v>0.15246212121212122</v>
      </c>
      <c r="N76">
        <v>78</v>
      </c>
      <c r="O76">
        <f t="shared" si="5"/>
        <v>11.892045454545455</v>
      </c>
      <c r="R76" s="7">
        <v>0.24463858608499919</v>
      </c>
      <c r="S76">
        <f t="shared" si="6"/>
        <v>2.9092531856585415</v>
      </c>
    </row>
    <row r="77" spans="1:19" hidden="1" x14ac:dyDescent="0.25">
      <c r="A77">
        <v>21426</v>
      </c>
      <c r="B77">
        <v>346781</v>
      </c>
      <c r="C77" t="s">
        <v>1506</v>
      </c>
      <c r="D77" t="s">
        <v>1050</v>
      </c>
      <c r="E77" t="s">
        <v>70</v>
      </c>
      <c r="F77">
        <v>130</v>
      </c>
      <c r="G77">
        <v>578.51</v>
      </c>
      <c r="H77">
        <v>578.51</v>
      </c>
      <c r="I77" t="s">
        <v>2147</v>
      </c>
      <c r="J77" t="s">
        <v>28</v>
      </c>
      <c r="K77" t="s">
        <v>121</v>
      </c>
      <c r="L77">
        <v>22</v>
      </c>
      <c r="M77">
        <v>4.1666666666666666E-3</v>
      </c>
      <c r="N77">
        <v>24</v>
      </c>
      <c r="O77">
        <f t="shared" si="5"/>
        <v>0.1</v>
      </c>
      <c r="R77" s="7">
        <v>0.25012376622703153</v>
      </c>
      <c r="S77">
        <f t="shared" si="6"/>
        <v>2.5012376622703156E-2</v>
      </c>
    </row>
    <row r="78" spans="1:19" x14ac:dyDescent="0.25">
      <c r="A78">
        <v>47767</v>
      </c>
      <c r="B78">
        <v>346830</v>
      </c>
      <c r="C78" t="s">
        <v>347</v>
      </c>
      <c r="D78" t="s">
        <v>118</v>
      </c>
      <c r="E78" t="s">
        <v>70</v>
      </c>
      <c r="F78">
        <v>130</v>
      </c>
      <c r="G78" s="6">
        <v>3410.64</v>
      </c>
      <c r="H78" s="6">
        <v>3410.64</v>
      </c>
      <c r="I78" t="s">
        <v>338</v>
      </c>
      <c r="J78" t="s">
        <v>28</v>
      </c>
      <c r="K78" t="s">
        <v>121</v>
      </c>
      <c r="L78">
        <v>26</v>
      </c>
      <c r="M78">
        <f t="shared" ref="M78:M86" si="7">L78/5280</f>
        <v>4.9242424242424239E-3</v>
      </c>
      <c r="N78">
        <v>36</v>
      </c>
      <c r="O78">
        <f t="shared" si="5"/>
        <v>0.17727272727272725</v>
      </c>
      <c r="R78" s="7">
        <v>1.0000365034128491</v>
      </c>
      <c r="S78">
        <f t="shared" si="6"/>
        <v>0.17727919833227776</v>
      </c>
    </row>
    <row r="79" spans="1:19" hidden="1" x14ac:dyDescent="0.25">
      <c r="A79">
        <v>70406</v>
      </c>
      <c r="B79">
        <v>346886</v>
      </c>
      <c r="C79" t="s">
        <v>92</v>
      </c>
      <c r="D79" t="s">
        <v>54</v>
      </c>
      <c r="F79">
        <v>130</v>
      </c>
      <c r="G79" s="6">
        <v>16899.86</v>
      </c>
      <c r="H79" s="6">
        <v>16899.86</v>
      </c>
      <c r="I79" t="s">
        <v>342</v>
      </c>
      <c r="J79" t="s">
        <v>28</v>
      </c>
      <c r="K79" t="s">
        <v>121</v>
      </c>
      <c r="L79" s="8">
        <v>1057</v>
      </c>
      <c r="M79">
        <f t="shared" si="7"/>
        <v>0.20018939393939394</v>
      </c>
      <c r="N79">
        <v>78</v>
      </c>
      <c r="O79">
        <f t="shared" si="5"/>
        <v>15.614772727272728</v>
      </c>
      <c r="R79" s="7">
        <v>0.24463279577463956</v>
      </c>
      <c r="S79">
        <f t="shared" si="6"/>
        <v>3.8198855076583209</v>
      </c>
    </row>
    <row r="80" spans="1:19" hidden="1" x14ac:dyDescent="0.25">
      <c r="A80">
        <v>71525</v>
      </c>
      <c r="B80">
        <v>346920</v>
      </c>
      <c r="C80" t="s">
        <v>58</v>
      </c>
      <c r="D80" t="s">
        <v>81</v>
      </c>
      <c r="F80">
        <v>110</v>
      </c>
      <c r="G80" s="6">
        <v>17375.990000000002</v>
      </c>
      <c r="H80" s="6">
        <v>17375.990000000002</v>
      </c>
      <c r="I80" t="s">
        <v>348</v>
      </c>
      <c r="J80" t="s">
        <v>28</v>
      </c>
      <c r="K80" t="s">
        <v>121</v>
      </c>
      <c r="L80" s="8">
        <v>4882</v>
      </c>
      <c r="M80">
        <f t="shared" si="7"/>
        <v>0.92462121212121207</v>
      </c>
      <c r="N80">
        <v>90</v>
      </c>
      <c r="O80">
        <f t="shared" si="5"/>
        <v>83.215909090909079</v>
      </c>
      <c r="R80" s="7">
        <v>6.0668111572347826E-2</v>
      </c>
      <c r="S80">
        <f t="shared" si="6"/>
        <v>5.0485520573216256</v>
      </c>
    </row>
    <row r="81" spans="1:19" hidden="1" x14ac:dyDescent="0.25">
      <c r="A81">
        <v>71526</v>
      </c>
      <c r="B81">
        <v>347057</v>
      </c>
      <c r="C81" t="s">
        <v>95</v>
      </c>
      <c r="D81" t="s">
        <v>96</v>
      </c>
      <c r="E81" t="s">
        <v>27</v>
      </c>
      <c r="F81">
        <v>130</v>
      </c>
      <c r="G81" s="6">
        <v>13488.18</v>
      </c>
      <c r="H81" s="6">
        <v>13488.18</v>
      </c>
      <c r="I81" t="s">
        <v>342</v>
      </c>
      <c r="J81" t="s">
        <v>28</v>
      </c>
      <c r="K81" t="s">
        <v>121</v>
      </c>
      <c r="L81">
        <v>199</v>
      </c>
      <c r="M81">
        <f t="shared" si="7"/>
        <v>3.7689393939393939E-2</v>
      </c>
      <c r="N81">
        <v>102</v>
      </c>
      <c r="O81">
        <f t="shared" si="5"/>
        <v>3.8443181818181817</v>
      </c>
      <c r="R81" s="7">
        <v>5.3639223379284673E-2</v>
      </c>
      <c r="S81">
        <f t="shared" si="6"/>
        <v>0.20620624169559096</v>
      </c>
    </row>
    <row r="82" spans="1:19" hidden="1" x14ac:dyDescent="0.25">
      <c r="A82">
        <v>1543</v>
      </c>
      <c r="B82">
        <v>347311</v>
      </c>
      <c r="C82" t="s">
        <v>78</v>
      </c>
      <c r="D82" t="s">
        <v>40</v>
      </c>
      <c r="E82" t="s">
        <v>39</v>
      </c>
      <c r="F82">
        <v>100</v>
      </c>
      <c r="G82" s="6">
        <v>13979.64</v>
      </c>
      <c r="H82" s="6">
        <v>13979.64</v>
      </c>
      <c r="I82" t="s">
        <v>342</v>
      </c>
      <c r="J82" t="s">
        <v>28</v>
      </c>
      <c r="K82" t="s">
        <v>121</v>
      </c>
      <c r="L82">
        <v>15</v>
      </c>
      <c r="M82">
        <f t="shared" si="7"/>
        <v>2.840909090909091E-3</v>
      </c>
      <c r="N82">
        <v>66</v>
      </c>
      <c r="O82">
        <f t="shared" si="5"/>
        <v>0.1875</v>
      </c>
      <c r="R82" s="7">
        <v>0.137104388954222</v>
      </c>
      <c r="S82">
        <f t="shared" si="6"/>
        <v>2.5707072928916625E-2</v>
      </c>
    </row>
    <row r="83" spans="1:19" hidden="1" x14ac:dyDescent="0.25">
      <c r="A83">
        <v>39133</v>
      </c>
      <c r="B83">
        <v>348445</v>
      </c>
      <c r="C83" t="s">
        <v>97</v>
      </c>
      <c r="D83" t="s">
        <v>89</v>
      </c>
      <c r="F83">
        <v>130</v>
      </c>
      <c r="G83" s="6">
        <v>16322</v>
      </c>
      <c r="H83" s="6">
        <v>16322</v>
      </c>
      <c r="I83" t="s">
        <v>342</v>
      </c>
      <c r="J83" t="s">
        <v>28</v>
      </c>
      <c r="K83" t="s">
        <v>121</v>
      </c>
      <c r="L83">
        <v>90</v>
      </c>
      <c r="M83">
        <f t="shared" si="7"/>
        <v>1.7045454545454544E-2</v>
      </c>
      <c r="N83">
        <v>78</v>
      </c>
      <c r="O83">
        <f t="shared" si="5"/>
        <v>1.3295454545454544</v>
      </c>
      <c r="R83" s="7">
        <v>0.25329371400563655</v>
      </c>
      <c r="S83">
        <f t="shared" si="6"/>
        <v>0.33676550612113038</v>
      </c>
    </row>
    <row r="84" spans="1:19" hidden="1" x14ac:dyDescent="0.25">
      <c r="A84">
        <v>28473</v>
      </c>
      <c r="B84">
        <v>348446</v>
      </c>
      <c r="C84" t="s">
        <v>30</v>
      </c>
      <c r="D84" t="s">
        <v>98</v>
      </c>
      <c r="F84">
        <v>130</v>
      </c>
      <c r="G84" s="6">
        <v>16901.23</v>
      </c>
      <c r="H84" s="6">
        <v>16901.23</v>
      </c>
      <c r="I84" t="s">
        <v>342</v>
      </c>
      <c r="J84" t="s">
        <v>28</v>
      </c>
      <c r="K84" t="s">
        <v>121</v>
      </c>
      <c r="L84">
        <v>704</v>
      </c>
      <c r="M84">
        <f t="shared" si="7"/>
        <v>0.13333333333333333</v>
      </c>
      <c r="N84">
        <v>78</v>
      </c>
      <c r="O84">
        <f t="shared" si="5"/>
        <v>10.4</v>
      </c>
      <c r="R84" s="7">
        <v>0.24461296603856644</v>
      </c>
      <c r="S84">
        <f t="shared" si="6"/>
        <v>2.543974846801091</v>
      </c>
    </row>
    <row r="85" spans="1:19" hidden="1" x14ac:dyDescent="0.25">
      <c r="A85">
        <v>44854</v>
      </c>
      <c r="B85" t="s">
        <v>99</v>
      </c>
      <c r="C85" t="s">
        <v>100</v>
      </c>
      <c r="D85" t="s">
        <v>101</v>
      </c>
      <c r="F85">
        <v>110</v>
      </c>
      <c r="G85" s="6">
        <v>39000</v>
      </c>
      <c r="H85" s="6">
        <v>39000</v>
      </c>
      <c r="I85" t="s">
        <v>368</v>
      </c>
      <c r="J85" t="s">
        <v>28</v>
      </c>
      <c r="K85" t="s">
        <v>121</v>
      </c>
      <c r="L85">
        <v>54</v>
      </c>
      <c r="M85">
        <f t="shared" si="7"/>
        <v>1.0227272727272727E-2</v>
      </c>
      <c r="N85">
        <v>90</v>
      </c>
      <c r="O85">
        <f t="shared" si="5"/>
        <v>0.92045454545454541</v>
      </c>
      <c r="R85" s="7">
        <v>0.13303662820512821</v>
      </c>
      <c r="S85">
        <f t="shared" si="6"/>
        <v>0.12245416914335665</v>
      </c>
    </row>
    <row r="86" spans="1:19" hidden="1" x14ac:dyDescent="0.25">
      <c r="A86">
        <v>33169</v>
      </c>
      <c r="B86" t="s">
        <v>102</v>
      </c>
      <c r="C86" t="s">
        <v>101</v>
      </c>
      <c r="D86" t="s">
        <v>57</v>
      </c>
      <c r="F86">
        <v>110</v>
      </c>
      <c r="G86" s="6">
        <v>39000</v>
      </c>
      <c r="H86" s="6">
        <v>39000</v>
      </c>
      <c r="I86" t="s">
        <v>368</v>
      </c>
      <c r="J86" t="s">
        <v>28</v>
      </c>
      <c r="K86" t="s">
        <v>121</v>
      </c>
      <c r="L86">
        <v>67</v>
      </c>
      <c r="M86">
        <f t="shared" si="7"/>
        <v>1.268939393939394E-2</v>
      </c>
      <c r="N86">
        <v>90</v>
      </c>
      <c r="O86">
        <f t="shared" si="5"/>
        <v>1.1420454545454546</v>
      </c>
      <c r="R86" s="7">
        <v>0.13303662820512821</v>
      </c>
      <c r="S86">
        <f t="shared" si="6"/>
        <v>0.15193387652972029</v>
      </c>
    </row>
  </sheetData>
  <autoFilter ref="A1:S86" xr:uid="{9F41D8FF-7CC1-426A-857D-E6C6AD31FAD8}">
    <filterColumn colId="17">
      <filters>
        <filter val="100%"/>
      </filters>
    </filterColumn>
    <sortState xmlns:xlrd2="http://schemas.microsoft.com/office/spreadsheetml/2017/richdata2" ref="A2:S81">
      <sortCondition ref="B1"/>
    </sortState>
  </autoFilter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8DD99-3F0F-4B19-B93E-8D875E2873DA}">
  <sheetPr filterMode="1"/>
  <dimension ref="A1:W71"/>
  <sheetViews>
    <sheetView workbookViewId="0">
      <selection activeCell="W8" sqref="W8"/>
    </sheetView>
  </sheetViews>
  <sheetFormatPr defaultRowHeight="15" x14ac:dyDescent="0.25"/>
  <sheetData>
    <row r="1" spans="1:23" ht="45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" t="s">
        <v>658</v>
      </c>
      <c r="P1" s="1" t="s">
        <v>2079</v>
      </c>
      <c r="Q1" s="40">
        <f>SUM(O2:O71)</f>
        <v>1002.870454545454</v>
      </c>
      <c r="R1" s="31" t="s">
        <v>666</v>
      </c>
      <c r="S1" s="31" t="s">
        <v>2154</v>
      </c>
      <c r="T1" s="1" t="s">
        <v>2296</v>
      </c>
      <c r="U1" s="41">
        <f>SUM(S2:S71)</f>
        <v>208.0329611414945</v>
      </c>
    </row>
    <row r="2" spans="1:23" hidden="1" x14ac:dyDescent="0.25">
      <c r="A2">
        <v>44723</v>
      </c>
      <c r="B2">
        <v>790</v>
      </c>
      <c r="C2" t="s">
        <v>104</v>
      </c>
      <c r="D2" t="s">
        <v>40</v>
      </c>
      <c r="E2" t="s">
        <v>39</v>
      </c>
      <c r="F2">
        <v>100</v>
      </c>
      <c r="G2" s="6">
        <v>-16313.91</v>
      </c>
      <c r="H2" s="6">
        <v>16313.91</v>
      </c>
      <c r="I2" t="s">
        <v>2213</v>
      </c>
      <c r="J2" t="s">
        <v>28</v>
      </c>
      <c r="K2" t="s">
        <v>121</v>
      </c>
      <c r="L2">
        <v>69</v>
      </c>
      <c r="M2">
        <f t="shared" ref="M2:M4" si="0">L2/5280</f>
        <v>1.3068181818181817E-2</v>
      </c>
      <c r="N2">
        <v>66</v>
      </c>
      <c r="O2">
        <f>M2*N2</f>
        <v>0.86249999999999993</v>
      </c>
      <c r="R2" s="7">
        <v>0.18256812744461628</v>
      </c>
      <c r="S2">
        <f>O2*R2</f>
        <v>0.15746500992098153</v>
      </c>
    </row>
    <row r="3" spans="1:23" hidden="1" x14ac:dyDescent="0.25">
      <c r="A3">
        <v>71212</v>
      </c>
      <c r="B3">
        <v>1283</v>
      </c>
      <c r="C3" t="s">
        <v>29</v>
      </c>
      <c r="D3" t="s">
        <v>2204</v>
      </c>
      <c r="F3">
        <v>130</v>
      </c>
      <c r="G3" s="6">
        <v>31846.54</v>
      </c>
      <c r="H3" s="6">
        <v>31846.54</v>
      </c>
      <c r="I3" t="s">
        <v>2214</v>
      </c>
      <c r="J3" t="s">
        <v>28</v>
      </c>
      <c r="K3" t="s">
        <v>121</v>
      </c>
      <c r="L3" s="8">
        <v>2284</v>
      </c>
      <c r="M3">
        <f t="shared" si="0"/>
        <v>0.43257575757575756</v>
      </c>
      <c r="N3">
        <v>78</v>
      </c>
      <c r="O3">
        <f t="shared" ref="O3:O66" si="1">M3*N3</f>
        <v>33.740909090909092</v>
      </c>
      <c r="R3" s="7">
        <v>0.21533893477910002</v>
      </c>
      <c r="S3">
        <f t="shared" ref="S3:S66" si="2">O3*R3</f>
        <v>7.2657314221148157</v>
      </c>
    </row>
    <row r="4" spans="1:23" hidden="1" x14ac:dyDescent="0.25">
      <c r="A4">
        <v>71174</v>
      </c>
      <c r="B4">
        <v>1284</v>
      </c>
      <c r="C4" t="s">
        <v>31</v>
      </c>
      <c r="D4" t="s">
        <v>32</v>
      </c>
      <c r="F4">
        <v>130</v>
      </c>
      <c r="G4" s="6">
        <v>31846.81</v>
      </c>
      <c r="H4" s="6">
        <v>31846.81</v>
      </c>
      <c r="I4" t="s">
        <v>2214</v>
      </c>
      <c r="J4" t="s">
        <v>28</v>
      </c>
      <c r="K4" t="s">
        <v>121</v>
      </c>
      <c r="L4" s="8">
        <v>1650</v>
      </c>
      <c r="M4">
        <f t="shared" si="0"/>
        <v>0.3125</v>
      </c>
      <c r="N4">
        <v>78</v>
      </c>
      <c r="O4">
        <f t="shared" si="1"/>
        <v>24.375</v>
      </c>
      <c r="R4" s="7">
        <v>0.21533710911705128</v>
      </c>
      <c r="S4">
        <f t="shared" si="2"/>
        <v>5.248842034728125</v>
      </c>
    </row>
    <row r="5" spans="1:23" x14ac:dyDescent="0.25">
      <c r="A5">
        <v>27490</v>
      </c>
      <c r="B5">
        <v>2684</v>
      </c>
      <c r="C5" t="s">
        <v>340</v>
      </c>
      <c r="D5" t="s">
        <v>341</v>
      </c>
      <c r="E5" t="s">
        <v>94</v>
      </c>
      <c r="F5">
        <v>100.5</v>
      </c>
      <c r="G5" s="6">
        <v>1649.1</v>
      </c>
      <c r="H5" s="6">
        <v>1649.1</v>
      </c>
      <c r="I5" t="s">
        <v>2215</v>
      </c>
      <c r="J5" t="s">
        <v>28</v>
      </c>
      <c r="K5" t="s">
        <v>121</v>
      </c>
      <c r="L5">
        <v>20</v>
      </c>
      <c r="M5">
        <f t="shared" ref="M5:M36" si="3">L5/5280</f>
        <v>3.787878787878788E-3</v>
      </c>
      <c r="N5">
        <v>30</v>
      </c>
      <c r="O5">
        <f t="shared" ref="O5:O36" si="4">M5*N5</f>
        <v>0.11363636363636365</v>
      </c>
      <c r="R5" s="7">
        <v>0.99984369656176098</v>
      </c>
      <c r="S5">
        <f t="shared" ref="S5:S36" si="5">O5*R5</f>
        <v>0.11361860188201831</v>
      </c>
      <c r="W5">
        <f>SUM(S5,S8,S14,S19,S36,S37,S43,S46,S47,S49,S57,S63)</f>
        <v>9.7595080441849742</v>
      </c>
    </row>
    <row r="6" spans="1:23" hidden="1" x14ac:dyDescent="0.25">
      <c r="A6">
        <v>71186</v>
      </c>
      <c r="B6">
        <v>2848</v>
      </c>
      <c r="C6" t="s">
        <v>37</v>
      </c>
      <c r="D6" t="s">
        <v>38</v>
      </c>
      <c r="E6" t="s">
        <v>39</v>
      </c>
      <c r="F6">
        <v>100</v>
      </c>
      <c r="G6" s="6">
        <v>-14255.38</v>
      </c>
      <c r="H6" s="6">
        <v>14255.38</v>
      </c>
      <c r="I6" t="s">
        <v>2216</v>
      </c>
      <c r="J6" t="s">
        <v>28</v>
      </c>
      <c r="K6" t="s">
        <v>121</v>
      </c>
      <c r="L6" s="8">
        <v>1686</v>
      </c>
      <c r="M6">
        <f t="shared" si="3"/>
        <v>0.31931818181818183</v>
      </c>
      <c r="N6">
        <v>66</v>
      </c>
      <c r="O6">
        <f t="shared" si="4"/>
        <v>21.075000000000003</v>
      </c>
      <c r="R6" s="7">
        <v>0.20893164545596121</v>
      </c>
      <c r="S6">
        <f t="shared" si="5"/>
        <v>4.4032344279843834</v>
      </c>
    </row>
    <row r="7" spans="1:23" hidden="1" x14ac:dyDescent="0.25">
      <c r="A7">
        <v>37209</v>
      </c>
      <c r="B7">
        <v>3643</v>
      </c>
      <c r="C7" t="s">
        <v>343</v>
      </c>
      <c r="D7" t="s">
        <v>344</v>
      </c>
      <c r="E7" t="s">
        <v>94</v>
      </c>
      <c r="F7">
        <v>78</v>
      </c>
      <c r="G7" s="6">
        <v>5099.7</v>
      </c>
      <c r="H7" s="6">
        <v>5099.7</v>
      </c>
      <c r="I7" t="s">
        <v>2215</v>
      </c>
      <c r="J7" t="s">
        <v>28</v>
      </c>
      <c r="K7" t="s">
        <v>121</v>
      </c>
      <c r="L7">
        <v>36</v>
      </c>
      <c r="M7">
        <f t="shared" si="3"/>
        <v>6.8181818181818179E-3</v>
      </c>
      <c r="N7">
        <v>30</v>
      </c>
      <c r="O7">
        <f t="shared" si="4"/>
        <v>0.20454545454545453</v>
      </c>
      <c r="R7" s="7">
        <v>0.58403435496205658</v>
      </c>
      <c r="S7">
        <f t="shared" si="5"/>
        <v>0.1194615726058752</v>
      </c>
    </row>
    <row r="8" spans="1:23" x14ac:dyDescent="0.25">
      <c r="A8">
        <v>3543</v>
      </c>
      <c r="B8">
        <v>4484</v>
      </c>
      <c r="C8" t="s">
        <v>341</v>
      </c>
      <c r="D8" t="s">
        <v>114</v>
      </c>
      <c r="E8" t="s">
        <v>94</v>
      </c>
      <c r="F8">
        <v>100.5</v>
      </c>
      <c r="G8" s="6">
        <v>2978.54</v>
      </c>
      <c r="H8" s="6">
        <v>2978.54</v>
      </c>
      <c r="I8" t="s">
        <v>2215</v>
      </c>
      <c r="J8" t="s">
        <v>28</v>
      </c>
      <c r="K8" t="s">
        <v>121</v>
      </c>
      <c r="L8">
        <v>3</v>
      </c>
      <c r="M8">
        <f t="shared" si="3"/>
        <v>5.6818181818181815E-4</v>
      </c>
      <c r="N8">
        <v>30</v>
      </c>
      <c r="O8">
        <f t="shared" si="4"/>
        <v>1.7045454545454544E-2</v>
      </c>
      <c r="R8" s="7">
        <v>0.99995299710596475</v>
      </c>
      <c r="S8">
        <f t="shared" si="5"/>
        <v>1.7044653359760763E-2</v>
      </c>
    </row>
    <row r="9" spans="1:23" hidden="1" x14ac:dyDescent="0.25">
      <c r="A9">
        <v>15419</v>
      </c>
      <c r="B9">
        <v>5733</v>
      </c>
      <c r="C9" t="s">
        <v>107</v>
      </c>
      <c r="D9" t="s">
        <v>106</v>
      </c>
      <c r="E9" t="s">
        <v>39</v>
      </c>
      <c r="F9">
        <v>100</v>
      </c>
      <c r="G9" s="6">
        <v>-7235.49</v>
      </c>
      <c r="H9" s="6">
        <v>7235.49</v>
      </c>
      <c r="I9" t="s">
        <v>2213</v>
      </c>
      <c r="J9" t="s">
        <v>28</v>
      </c>
      <c r="K9" t="s">
        <v>121</v>
      </c>
      <c r="L9">
        <v>10</v>
      </c>
      <c r="M9">
        <f t="shared" si="3"/>
        <v>1.893939393939394E-3</v>
      </c>
      <c r="N9">
        <v>60</v>
      </c>
      <c r="O9">
        <f t="shared" si="4"/>
        <v>0.11363636363636365</v>
      </c>
      <c r="R9" s="7">
        <v>0.14139752801814393</v>
      </c>
      <c r="S9">
        <f t="shared" si="5"/>
        <v>1.6067900911152719E-2</v>
      </c>
    </row>
    <row r="10" spans="1:23" hidden="1" x14ac:dyDescent="0.25">
      <c r="A10">
        <v>71027</v>
      </c>
      <c r="B10">
        <v>6737</v>
      </c>
      <c r="C10" t="s">
        <v>42</v>
      </c>
      <c r="D10" t="s">
        <v>43</v>
      </c>
      <c r="F10">
        <v>130</v>
      </c>
      <c r="G10" s="6">
        <v>25940.22</v>
      </c>
      <c r="H10" s="6">
        <v>25940.22</v>
      </c>
      <c r="I10" t="s">
        <v>2217</v>
      </c>
      <c r="J10" t="s">
        <v>28</v>
      </c>
      <c r="K10" t="s">
        <v>121</v>
      </c>
      <c r="L10" s="8">
        <v>1123</v>
      </c>
      <c r="M10">
        <f t="shared" si="3"/>
        <v>0.21268939393939393</v>
      </c>
      <c r="N10">
        <v>78</v>
      </c>
      <c r="O10">
        <f t="shared" si="4"/>
        <v>16.589772727272727</v>
      </c>
      <c r="R10" s="7">
        <v>0.2643693846852494</v>
      </c>
      <c r="S10">
        <f t="shared" si="5"/>
        <v>4.3858280079772225</v>
      </c>
    </row>
    <row r="11" spans="1:23" hidden="1" x14ac:dyDescent="0.25">
      <c r="A11">
        <v>70804</v>
      </c>
      <c r="B11">
        <v>6738</v>
      </c>
      <c r="C11" t="s">
        <v>44</v>
      </c>
      <c r="D11" t="s">
        <v>45</v>
      </c>
      <c r="F11">
        <v>130</v>
      </c>
      <c r="G11" s="6">
        <v>25940.9</v>
      </c>
      <c r="H11" s="6">
        <v>25940.9</v>
      </c>
      <c r="I11" t="s">
        <v>2217</v>
      </c>
      <c r="J11" t="s">
        <v>28</v>
      </c>
      <c r="K11" t="s">
        <v>121</v>
      </c>
      <c r="L11">
        <v>912</v>
      </c>
      <c r="M11">
        <f t="shared" si="3"/>
        <v>0.17272727272727273</v>
      </c>
      <c r="N11">
        <v>78</v>
      </c>
      <c r="O11">
        <f t="shared" si="4"/>
        <v>13.472727272727273</v>
      </c>
      <c r="R11" s="7">
        <v>0.26436245465654623</v>
      </c>
      <c r="S11">
        <f t="shared" si="5"/>
        <v>3.5616832527363775</v>
      </c>
    </row>
    <row r="12" spans="1:23" hidden="1" x14ac:dyDescent="0.25">
      <c r="A12">
        <v>70883</v>
      </c>
      <c r="B12">
        <v>7296</v>
      </c>
      <c r="C12" t="s">
        <v>345</v>
      </c>
      <c r="D12" t="s">
        <v>346</v>
      </c>
      <c r="E12" t="s">
        <v>94</v>
      </c>
      <c r="F12">
        <v>120</v>
      </c>
      <c r="G12" s="6">
        <v>5614.84</v>
      </c>
      <c r="H12" s="6">
        <v>5614.84</v>
      </c>
      <c r="I12" t="s">
        <v>2215</v>
      </c>
      <c r="J12" t="s">
        <v>28</v>
      </c>
      <c r="K12" t="s">
        <v>121</v>
      </c>
      <c r="L12">
        <v>893</v>
      </c>
      <c r="M12">
        <f t="shared" si="3"/>
        <v>0.16912878787878788</v>
      </c>
      <c r="N12">
        <v>30</v>
      </c>
      <c r="O12">
        <f t="shared" si="4"/>
        <v>5.0738636363636367</v>
      </c>
      <c r="R12" s="7">
        <v>0.53045144652385467</v>
      </c>
      <c r="S12">
        <f t="shared" si="5"/>
        <v>2.6914383053738766</v>
      </c>
    </row>
    <row r="13" spans="1:23" hidden="1" x14ac:dyDescent="0.25">
      <c r="A13">
        <v>71096</v>
      </c>
      <c r="B13">
        <v>9205</v>
      </c>
      <c r="C13" t="s">
        <v>48</v>
      </c>
      <c r="D13" t="s">
        <v>31</v>
      </c>
      <c r="F13">
        <v>130</v>
      </c>
      <c r="G13" s="6">
        <v>31846.94</v>
      </c>
      <c r="H13" s="6">
        <v>31846.94</v>
      </c>
      <c r="I13" t="s">
        <v>2214</v>
      </c>
      <c r="J13" t="s">
        <v>28</v>
      </c>
      <c r="K13" t="s">
        <v>121</v>
      </c>
      <c r="L13" s="8">
        <v>1477</v>
      </c>
      <c r="M13">
        <f t="shared" si="3"/>
        <v>0.27973484848484848</v>
      </c>
      <c r="N13">
        <v>78</v>
      </c>
      <c r="O13">
        <f t="shared" si="4"/>
        <v>21.819318181818183</v>
      </c>
      <c r="R13" s="7">
        <v>0.21533623010562397</v>
      </c>
      <c r="S13">
        <f t="shared" si="5"/>
        <v>4.6984897207478253</v>
      </c>
    </row>
    <row r="14" spans="1:23" x14ac:dyDescent="0.25">
      <c r="A14">
        <v>32130</v>
      </c>
      <c r="B14">
        <v>15752</v>
      </c>
      <c r="C14" t="s">
        <v>349</v>
      </c>
      <c r="D14" t="s">
        <v>118</v>
      </c>
      <c r="E14" t="s">
        <v>94</v>
      </c>
      <c r="F14">
        <v>130</v>
      </c>
      <c r="G14" s="6">
        <v>1234.73</v>
      </c>
      <c r="H14" s="6">
        <v>1234.73</v>
      </c>
      <c r="I14" t="s">
        <v>2215</v>
      </c>
      <c r="J14" t="s">
        <v>28</v>
      </c>
      <c r="K14" t="s">
        <v>121</v>
      </c>
      <c r="L14">
        <v>37</v>
      </c>
      <c r="M14">
        <f t="shared" si="3"/>
        <v>7.0075757575757576E-3</v>
      </c>
      <c r="N14">
        <v>30</v>
      </c>
      <c r="O14">
        <f t="shared" si="4"/>
        <v>0.21022727272727273</v>
      </c>
      <c r="R14" s="7">
        <v>0.99973597466652631</v>
      </c>
      <c r="S14">
        <f t="shared" si="5"/>
        <v>0.21017176740148566</v>
      </c>
    </row>
    <row r="15" spans="1:23" hidden="1" x14ac:dyDescent="0.25">
      <c r="A15">
        <v>71066</v>
      </c>
      <c r="B15">
        <v>10862</v>
      </c>
      <c r="C15" t="s">
        <v>51</v>
      </c>
      <c r="D15" t="s">
        <v>42</v>
      </c>
      <c r="F15">
        <v>130</v>
      </c>
      <c r="G15" s="6">
        <v>25940.36</v>
      </c>
      <c r="H15" s="6">
        <v>25940.36</v>
      </c>
      <c r="I15" t="s">
        <v>2217</v>
      </c>
      <c r="J15" t="s">
        <v>28</v>
      </c>
      <c r="K15" t="s">
        <v>121</v>
      </c>
      <c r="L15" s="8">
        <v>1185</v>
      </c>
      <c r="M15">
        <f t="shared" si="3"/>
        <v>0.22443181818181818</v>
      </c>
      <c r="N15">
        <v>78</v>
      </c>
      <c r="O15">
        <f t="shared" si="4"/>
        <v>17.505681818181817</v>
      </c>
      <c r="R15" s="7">
        <v>0.264367957884933</v>
      </c>
      <c r="S15">
        <f t="shared" si="5"/>
        <v>4.6279413536561282</v>
      </c>
    </row>
    <row r="16" spans="1:23" hidden="1" x14ac:dyDescent="0.25">
      <c r="A16">
        <v>71111</v>
      </c>
      <c r="B16">
        <v>12232</v>
      </c>
      <c r="C16" t="s">
        <v>54</v>
      </c>
      <c r="D16" t="s">
        <v>55</v>
      </c>
      <c r="F16">
        <v>130</v>
      </c>
      <c r="G16" s="6">
        <v>25941.17</v>
      </c>
      <c r="H16" s="6">
        <v>25941.17</v>
      </c>
      <c r="I16" t="s">
        <v>2217</v>
      </c>
      <c r="J16" t="s">
        <v>28</v>
      </c>
      <c r="K16" t="s">
        <v>121</v>
      </c>
      <c r="L16" s="8">
        <v>1353</v>
      </c>
      <c r="M16">
        <f t="shared" si="3"/>
        <v>0.25624999999999998</v>
      </c>
      <c r="N16">
        <v>78</v>
      </c>
      <c r="O16">
        <f t="shared" si="4"/>
        <v>19.987499999999997</v>
      </c>
      <c r="R16" s="7">
        <v>0.26435970312827067</v>
      </c>
      <c r="S16">
        <f t="shared" si="5"/>
        <v>5.2838895662763097</v>
      </c>
    </row>
    <row r="17" spans="1:19" hidden="1" x14ac:dyDescent="0.25">
      <c r="A17">
        <v>71237</v>
      </c>
      <c r="B17">
        <v>12953</v>
      </c>
      <c r="C17" t="s">
        <v>57</v>
      </c>
      <c r="D17" t="s">
        <v>58</v>
      </c>
      <c r="F17">
        <v>130</v>
      </c>
      <c r="G17" s="6">
        <v>34818.79</v>
      </c>
      <c r="H17" s="6">
        <v>34818.79</v>
      </c>
      <c r="I17" t="s">
        <v>2218</v>
      </c>
      <c r="J17" t="s">
        <v>28</v>
      </c>
      <c r="K17" t="s">
        <v>121</v>
      </c>
      <c r="L17" s="8">
        <v>18817</v>
      </c>
      <c r="M17">
        <f t="shared" si="3"/>
        <v>3.5638257575757577</v>
      </c>
      <c r="N17">
        <v>90</v>
      </c>
      <c r="O17">
        <f t="shared" si="4"/>
        <v>320.74431818181819</v>
      </c>
      <c r="R17" s="7">
        <v>8.55400202017359E-2</v>
      </c>
      <c r="S17">
        <f t="shared" si="5"/>
        <v>27.436475456864734</v>
      </c>
    </row>
    <row r="18" spans="1:19" hidden="1" x14ac:dyDescent="0.25">
      <c r="A18">
        <v>27930</v>
      </c>
      <c r="B18">
        <v>13617</v>
      </c>
      <c r="C18" t="s">
        <v>105</v>
      </c>
      <c r="D18" t="s">
        <v>104</v>
      </c>
      <c r="E18" t="s">
        <v>70</v>
      </c>
      <c r="F18">
        <v>78</v>
      </c>
      <c r="G18" s="6">
        <v>-12283.17</v>
      </c>
      <c r="H18" s="6">
        <v>12283.17</v>
      </c>
      <c r="I18" t="s">
        <v>2213</v>
      </c>
      <c r="J18" t="s">
        <v>28</v>
      </c>
      <c r="K18" t="s">
        <v>121</v>
      </c>
      <c r="L18">
        <v>21</v>
      </c>
      <c r="M18">
        <f t="shared" si="3"/>
        <v>3.9772727272727269E-3</v>
      </c>
      <c r="N18">
        <v>66</v>
      </c>
      <c r="O18">
        <f t="shared" si="4"/>
        <v>0.26249999999999996</v>
      </c>
      <c r="R18" s="7">
        <v>8.3291235080195106E-2</v>
      </c>
      <c r="S18">
        <f t="shared" si="5"/>
        <v>2.1863949208551212E-2</v>
      </c>
    </row>
    <row r="19" spans="1:19" x14ac:dyDescent="0.25">
      <c r="A19">
        <v>27492</v>
      </c>
      <c r="B19">
        <v>30253</v>
      </c>
      <c r="C19" t="s">
        <v>340</v>
      </c>
      <c r="D19" t="s">
        <v>341</v>
      </c>
      <c r="E19" t="s">
        <v>94</v>
      </c>
      <c r="F19">
        <v>100.5</v>
      </c>
      <c r="G19" s="6">
        <v>1329.57</v>
      </c>
      <c r="H19" s="6">
        <v>1329.57</v>
      </c>
      <c r="I19" t="s">
        <v>2215</v>
      </c>
      <c r="J19" t="s">
        <v>28</v>
      </c>
      <c r="K19" t="s">
        <v>121</v>
      </c>
      <c r="L19">
        <v>30</v>
      </c>
      <c r="M19">
        <f t="shared" si="3"/>
        <v>5.681818181818182E-3</v>
      </c>
      <c r="N19">
        <v>30</v>
      </c>
      <c r="O19">
        <f t="shared" si="4"/>
        <v>0.17045454545454547</v>
      </c>
      <c r="R19" s="7">
        <v>0.99999079401611057</v>
      </c>
      <c r="S19">
        <f t="shared" si="5"/>
        <v>0.17045297625274614</v>
      </c>
    </row>
    <row r="20" spans="1:19" hidden="1" x14ac:dyDescent="0.25">
      <c r="A20">
        <v>71064</v>
      </c>
      <c r="B20">
        <v>17784</v>
      </c>
      <c r="C20" t="s">
        <v>43</v>
      </c>
      <c r="D20" t="s">
        <v>67</v>
      </c>
      <c r="F20">
        <v>130</v>
      </c>
      <c r="G20" s="6">
        <v>25940.080000000002</v>
      </c>
      <c r="H20" s="6">
        <v>25940.080000000002</v>
      </c>
      <c r="I20" t="s">
        <v>2217</v>
      </c>
      <c r="J20" t="s">
        <v>28</v>
      </c>
      <c r="K20" t="s">
        <v>121</v>
      </c>
      <c r="L20" s="8">
        <v>1224</v>
      </c>
      <c r="M20">
        <f t="shared" si="3"/>
        <v>0.23181818181818181</v>
      </c>
      <c r="N20">
        <v>102</v>
      </c>
      <c r="O20">
        <f t="shared" si="4"/>
        <v>23.645454545454545</v>
      </c>
      <c r="R20" s="7">
        <v>0.26437081150096681</v>
      </c>
      <c r="S20">
        <f t="shared" si="5"/>
        <v>6.2511680064910422</v>
      </c>
    </row>
    <row r="21" spans="1:19" hidden="1" x14ac:dyDescent="0.25">
      <c r="A21">
        <v>7318</v>
      </c>
      <c r="B21">
        <v>19318</v>
      </c>
      <c r="C21" t="s">
        <v>350</v>
      </c>
      <c r="D21" t="s">
        <v>351</v>
      </c>
      <c r="E21" t="s">
        <v>94</v>
      </c>
      <c r="F21">
        <v>78</v>
      </c>
      <c r="G21" s="6">
        <v>4030.46</v>
      </c>
      <c r="H21" s="6">
        <v>4030.46</v>
      </c>
      <c r="I21" t="s">
        <v>2215</v>
      </c>
      <c r="J21" t="s">
        <v>28</v>
      </c>
      <c r="K21" t="s">
        <v>121</v>
      </c>
      <c r="L21">
        <v>4</v>
      </c>
      <c r="M21">
        <f t="shared" si="3"/>
        <v>7.5757575757575758E-4</v>
      </c>
      <c r="N21">
        <v>42</v>
      </c>
      <c r="O21">
        <f t="shared" si="4"/>
        <v>3.1818181818181815E-2</v>
      </c>
      <c r="R21" s="7">
        <v>0.48513559246339127</v>
      </c>
      <c r="S21">
        <f t="shared" si="5"/>
        <v>1.5436132487471539E-2</v>
      </c>
    </row>
    <row r="22" spans="1:19" hidden="1" x14ac:dyDescent="0.25">
      <c r="A22">
        <v>30736</v>
      </c>
      <c r="B22">
        <v>19792</v>
      </c>
      <c r="C22" t="s">
        <v>106</v>
      </c>
      <c r="D22" t="s">
        <v>105</v>
      </c>
      <c r="E22" t="s">
        <v>39</v>
      </c>
      <c r="F22">
        <v>78</v>
      </c>
      <c r="G22" s="6">
        <v>-7235.63</v>
      </c>
      <c r="H22" s="6">
        <v>7235.63</v>
      </c>
      <c r="I22" t="s">
        <v>2213</v>
      </c>
      <c r="J22" t="s">
        <v>28</v>
      </c>
      <c r="K22" t="s">
        <v>121</v>
      </c>
      <c r="L22">
        <v>26</v>
      </c>
      <c r="M22">
        <f t="shared" si="3"/>
        <v>4.9242424242424239E-3</v>
      </c>
      <c r="N22">
        <v>60</v>
      </c>
      <c r="O22">
        <f t="shared" si="4"/>
        <v>0.29545454545454541</v>
      </c>
      <c r="R22" s="7">
        <v>0.14139479216046152</v>
      </c>
      <c r="S22">
        <f t="shared" si="5"/>
        <v>4.1775734047409079E-2</v>
      </c>
    </row>
    <row r="23" spans="1:19" hidden="1" x14ac:dyDescent="0.25">
      <c r="A23">
        <v>57348</v>
      </c>
      <c r="B23">
        <v>19815</v>
      </c>
      <c r="C23" t="s">
        <v>352</v>
      </c>
      <c r="D23" t="s">
        <v>353</v>
      </c>
      <c r="E23" t="s">
        <v>94</v>
      </c>
      <c r="F23">
        <v>78</v>
      </c>
      <c r="G23" s="6">
        <v>5557.01</v>
      </c>
      <c r="H23" s="6">
        <v>5557.01</v>
      </c>
      <c r="I23" t="s">
        <v>2215</v>
      </c>
      <c r="J23" t="s">
        <v>28</v>
      </c>
      <c r="K23" t="s">
        <v>121</v>
      </c>
      <c r="L23">
        <v>186</v>
      </c>
      <c r="M23">
        <f t="shared" si="3"/>
        <v>3.5227272727272725E-2</v>
      </c>
      <c r="N23">
        <v>42</v>
      </c>
      <c r="O23">
        <f t="shared" si="4"/>
        <v>1.4795454545454545</v>
      </c>
      <c r="R23" s="7">
        <v>0.53597168261349182</v>
      </c>
      <c r="S23">
        <f t="shared" si="5"/>
        <v>0.79299446677587082</v>
      </c>
    </row>
    <row r="24" spans="1:19" hidden="1" x14ac:dyDescent="0.25">
      <c r="A24">
        <v>65784</v>
      </c>
      <c r="B24">
        <v>19843</v>
      </c>
      <c r="C24" t="s">
        <v>354</v>
      </c>
      <c r="D24" t="s">
        <v>355</v>
      </c>
      <c r="E24" t="s">
        <v>94</v>
      </c>
      <c r="F24">
        <v>100.5</v>
      </c>
      <c r="G24" s="6">
        <v>-4750.32</v>
      </c>
      <c r="H24" s="6">
        <v>4750.32</v>
      </c>
      <c r="I24" t="s">
        <v>2215</v>
      </c>
      <c r="J24" t="s">
        <v>28</v>
      </c>
      <c r="K24" t="s">
        <v>121</v>
      </c>
      <c r="L24">
        <v>315</v>
      </c>
      <c r="M24">
        <f t="shared" si="3"/>
        <v>5.9659090909090912E-2</v>
      </c>
      <c r="N24">
        <v>42</v>
      </c>
      <c r="O24">
        <f t="shared" si="4"/>
        <v>2.5056818181818183</v>
      </c>
      <c r="R24" s="7">
        <v>0.62698933966553838</v>
      </c>
      <c r="S24">
        <f t="shared" si="5"/>
        <v>1.5710357885937638</v>
      </c>
    </row>
    <row r="25" spans="1:19" hidden="1" x14ac:dyDescent="0.25">
      <c r="A25">
        <v>71200</v>
      </c>
      <c r="B25">
        <v>21275</v>
      </c>
      <c r="C25" t="s">
        <v>67</v>
      </c>
      <c r="D25" t="s">
        <v>69</v>
      </c>
      <c r="E25" t="s">
        <v>70</v>
      </c>
      <c r="F25">
        <v>130</v>
      </c>
      <c r="G25" s="6">
        <v>25939.95</v>
      </c>
      <c r="H25" s="6">
        <v>25939.95</v>
      </c>
      <c r="I25" t="s">
        <v>2217</v>
      </c>
      <c r="J25" t="s">
        <v>28</v>
      </c>
      <c r="K25" t="s">
        <v>121</v>
      </c>
      <c r="L25" s="8">
        <v>2077</v>
      </c>
      <c r="M25">
        <f t="shared" si="3"/>
        <v>0.39337121212121212</v>
      </c>
      <c r="N25">
        <v>102</v>
      </c>
      <c r="O25">
        <f t="shared" si="4"/>
        <v>40.123863636363637</v>
      </c>
      <c r="R25" s="7">
        <v>0.26437213641506635</v>
      </c>
      <c r="S25">
        <f t="shared" si="5"/>
        <v>10.607631550772247</v>
      </c>
    </row>
    <row r="26" spans="1:19" hidden="1" x14ac:dyDescent="0.25">
      <c r="A26">
        <v>46770</v>
      </c>
      <c r="B26">
        <v>21363</v>
      </c>
      <c r="C26" t="s">
        <v>356</v>
      </c>
      <c r="D26" t="s">
        <v>343</v>
      </c>
      <c r="E26" t="s">
        <v>94</v>
      </c>
      <c r="F26">
        <v>78</v>
      </c>
      <c r="G26" s="6">
        <v>5099.84</v>
      </c>
      <c r="H26" s="6">
        <v>5099.84</v>
      </c>
      <c r="I26" t="s">
        <v>2215</v>
      </c>
      <c r="J26" t="s">
        <v>28</v>
      </c>
      <c r="K26" t="s">
        <v>121</v>
      </c>
      <c r="L26">
        <v>92</v>
      </c>
      <c r="M26">
        <f t="shared" si="3"/>
        <v>1.7424242424242425E-2</v>
      </c>
      <c r="N26">
        <v>30</v>
      </c>
      <c r="O26">
        <f t="shared" si="4"/>
        <v>0.52272727272727271</v>
      </c>
      <c r="R26" s="7">
        <v>0.58401832214343985</v>
      </c>
      <c r="S26">
        <f t="shared" si="5"/>
        <v>0.30528230475679807</v>
      </c>
    </row>
    <row r="27" spans="1:19" hidden="1" x14ac:dyDescent="0.25">
      <c r="A27">
        <v>70728</v>
      </c>
      <c r="B27">
        <v>21711</v>
      </c>
      <c r="C27" t="s">
        <v>71</v>
      </c>
      <c r="D27" t="s">
        <v>37</v>
      </c>
      <c r="E27" t="s">
        <v>39</v>
      </c>
      <c r="F27">
        <v>130</v>
      </c>
      <c r="G27" s="6">
        <v>-14255.11</v>
      </c>
      <c r="H27" s="6">
        <v>14255.11</v>
      </c>
      <c r="I27" t="s">
        <v>2216</v>
      </c>
      <c r="J27" t="s">
        <v>28</v>
      </c>
      <c r="K27" t="s">
        <v>121</v>
      </c>
      <c r="L27">
        <v>795</v>
      </c>
      <c r="M27">
        <f t="shared" si="3"/>
        <v>0.15056818181818182</v>
      </c>
      <c r="N27">
        <v>66</v>
      </c>
      <c r="O27">
        <f t="shared" si="4"/>
        <v>9.9375</v>
      </c>
      <c r="R27" s="7">
        <v>0.20893560274175366</v>
      </c>
      <c r="S27">
        <f t="shared" si="5"/>
        <v>2.0762975522461771</v>
      </c>
    </row>
    <row r="28" spans="1:19" hidden="1" x14ac:dyDescent="0.25">
      <c r="A28">
        <v>64961</v>
      </c>
      <c r="B28">
        <v>22106</v>
      </c>
      <c r="C28" t="s">
        <v>351</v>
      </c>
      <c r="D28" t="s">
        <v>357</v>
      </c>
      <c r="E28" t="s">
        <v>94</v>
      </c>
      <c r="F28">
        <v>78</v>
      </c>
      <c r="G28" s="6">
        <v>6139.17</v>
      </c>
      <c r="H28" s="6">
        <v>6139.17</v>
      </c>
      <c r="I28" t="s">
        <v>2215</v>
      </c>
      <c r="J28" t="s">
        <v>28</v>
      </c>
      <c r="K28" t="s">
        <v>121</v>
      </c>
      <c r="L28">
        <v>290</v>
      </c>
      <c r="M28">
        <f t="shared" si="3"/>
        <v>5.4924242424242424E-2</v>
      </c>
      <c r="N28">
        <v>42</v>
      </c>
      <c r="O28">
        <f t="shared" si="4"/>
        <v>2.3068181818181817</v>
      </c>
      <c r="R28" s="7">
        <v>0.48510434531924146</v>
      </c>
      <c r="S28">
        <f t="shared" si="5"/>
        <v>1.1190475238614319</v>
      </c>
    </row>
    <row r="29" spans="1:19" hidden="1" x14ac:dyDescent="0.25">
      <c r="A29">
        <v>40777</v>
      </c>
      <c r="B29">
        <v>22394</v>
      </c>
      <c r="C29" t="s">
        <v>358</v>
      </c>
      <c r="D29" t="s">
        <v>351</v>
      </c>
      <c r="E29" t="s">
        <v>94</v>
      </c>
      <c r="F29">
        <v>78</v>
      </c>
      <c r="G29" s="6">
        <v>2108.84</v>
      </c>
      <c r="H29" s="6">
        <v>2108.84</v>
      </c>
      <c r="I29" t="s">
        <v>2215</v>
      </c>
      <c r="J29" t="s">
        <v>28</v>
      </c>
      <c r="K29" t="s">
        <v>121</v>
      </c>
      <c r="L29">
        <v>47</v>
      </c>
      <c r="M29">
        <f t="shared" si="3"/>
        <v>8.9015151515151516E-3</v>
      </c>
      <c r="N29">
        <v>42</v>
      </c>
      <c r="O29">
        <f t="shared" si="4"/>
        <v>0.37386363636363634</v>
      </c>
      <c r="R29" s="7">
        <v>0.48513893894273635</v>
      </c>
      <c r="S29">
        <f t="shared" si="5"/>
        <v>0.18137580785472757</v>
      </c>
    </row>
    <row r="30" spans="1:19" hidden="1" x14ac:dyDescent="0.25">
      <c r="A30">
        <v>70988</v>
      </c>
      <c r="B30">
        <v>25058</v>
      </c>
      <c r="C30" t="s">
        <v>75</v>
      </c>
      <c r="D30" t="s">
        <v>46</v>
      </c>
      <c r="E30" t="s">
        <v>39</v>
      </c>
      <c r="F30">
        <v>100</v>
      </c>
      <c r="G30" s="6">
        <v>-14513.74</v>
      </c>
      <c r="H30" s="6">
        <v>14513.74</v>
      </c>
      <c r="I30" t="s">
        <v>2216</v>
      </c>
      <c r="J30" t="s">
        <v>28</v>
      </c>
      <c r="K30" t="s">
        <v>121</v>
      </c>
      <c r="L30" s="8">
        <v>1040</v>
      </c>
      <c r="M30">
        <f t="shared" si="3"/>
        <v>0.19696969696969696</v>
      </c>
      <c r="N30">
        <v>66</v>
      </c>
      <c r="O30">
        <f t="shared" si="4"/>
        <v>13</v>
      </c>
      <c r="R30" s="7">
        <v>0.20521244007402642</v>
      </c>
      <c r="S30">
        <f t="shared" si="5"/>
        <v>2.6677617209623437</v>
      </c>
    </row>
    <row r="31" spans="1:19" hidden="1" x14ac:dyDescent="0.25">
      <c r="A31">
        <v>71228</v>
      </c>
      <c r="B31">
        <v>25105</v>
      </c>
      <c r="C31" t="s">
        <v>359</v>
      </c>
      <c r="D31" t="s">
        <v>354</v>
      </c>
      <c r="E31" t="s">
        <v>70</v>
      </c>
      <c r="F31">
        <v>95</v>
      </c>
      <c r="G31" s="6">
        <v>-4666.49</v>
      </c>
      <c r="H31" s="6">
        <v>4666.49</v>
      </c>
      <c r="I31" t="s">
        <v>2215</v>
      </c>
      <c r="J31" t="s">
        <v>28</v>
      </c>
      <c r="K31" t="s">
        <v>121</v>
      </c>
      <c r="L31" s="8">
        <v>2637</v>
      </c>
      <c r="M31">
        <f t="shared" si="3"/>
        <v>0.4994318181818182</v>
      </c>
      <c r="N31">
        <v>42</v>
      </c>
      <c r="O31">
        <f t="shared" si="4"/>
        <v>20.976136363636364</v>
      </c>
      <c r="R31" s="7">
        <v>0.6382527338534959</v>
      </c>
      <c r="S31">
        <f t="shared" si="5"/>
        <v>13.388076379774638</v>
      </c>
    </row>
    <row r="32" spans="1:19" hidden="1" x14ac:dyDescent="0.25">
      <c r="A32">
        <v>71229</v>
      </c>
      <c r="B32">
        <v>25552</v>
      </c>
      <c r="C32" t="s">
        <v>77</v>
      </c>
      <c r="D32" t="s">
        <v>78</v>
      </c>
      <c r="E32" t="s">
        <v>39</v>
      </c>
      <c r="F32">
        <v>100</v>
      </c>
      <c r="G32" s="6">
        <v>13967.99</v>
      </c>
      <c r="H32" s="6">
        <v>13967.99</v>
      </c>
      <c r="I32" t="s">
        <v>2216</v>
      </c>
      <c r="J32" t="s">
        <v>28</v>
      </c>
      <c r="K32" t="s">
        <v>121</v>
      </c>
      <c r="L32" s="8">
        <v>2946</v>
      </c>
      <c r="M32">
        <f t="shared" si="3"/>
        <v>0.55795454545454548</v>
      </c>
      <c r="N32">
        <v>66</v>
      </c>
      <c r="O32">
        <f t="shared" si="4"/>
        <v>36.825000000000003</v>
      </c>
      <c r="R32" s="7">
        <v>0.2132303932061807</v>
      </c>
      <c r="S32">
        <f t="shared" si="5"/>
        <v>7.8522092298176052</v>
      </c>
    </row>
    <row r="33" spans="1:19" hidden="1" x14ac:dyDescent="0.25">
      <c r="A33">
        <v>70750</v>
      </c>
      <c r="B33">
        <v>25811</v>
      </c>
      <c r="C33" t="s">
        <v>360</v>
      </c>
      <c r="D33" t="s">
        <v>357</v>
      </c>
      <c r="E33" t="s">
        <v>94</v>
      </c>
      <c r="F33">
        <v>78</v>
      </c>
      <c r="G33" s="6">
        <v>-5838.25</v>
      </c>
      <c r="H33" s="6">
        <v>5838.25</v>
      </c>
      <c r="I33" t="s">
        <v>2215</v>
      </c>
      <c r="J33" t="s">
        <v>28</v>
      </c>
      <c r="K33" t="s">
        <v>121</v>
      </c>
      <c r="L33">
        <v>797</v>
      </c>
      <c r="M33">
        <f t="shared" si="3"/>
        <v>0.15094696969696969</v>
      </c>
      <c r="N33">
        <v>42</v>
      </c>
      <c r="O33">
        <f t="shared" si="4"/>
        <v>6.3397727272727273</v>
      </c>
      <c r="R33" s="7">
        <v>0.51015287115145802</v>
      </c>
      <c r="S33">
        <f t="shared" si="5"/>
        <v>3.2342532592658912</v>
      </c>
    </row>
    <row r="34" spans="1:19" hidden="1" x14ac:dyDescent="0.25">
      <c r="A34">
        <v>71223</v>
      </c>
      <c r="B34">
        <v>27275</v>
      </c>
      <c r="C34" t="s">
        <v>32</v>
      </c>
      <c r="D34" t="s">
        <v>29</v>
      </c>
      <c r="F34">
        <v>130</v>
      </c>
      <c r="G34" s="6">
        <v>31846.67</v>
      </c>
      <c r="H34" s="6">
        <v>31846.67</v>
      </c>
      <c r="I34" t="s">
        <v>2214</v>
      </c>
      <c r="J34" t="s">
        <v>28</v>
      </c>
      <c r="K34" t="s">
        <v>121</v>
      </c>
      <c r="L34" s="8">
        <v>2726</v>
      </c>
      <c r="M34">
        <f t="shared" si="3"/>
        <v>0.51628787878787874</v>
      </c>
      <c r="N34">
        <v>78</v>
      </c>
      <c r="O34">
        <f t="shared" si="4"/>
        <v>40.270454545454541</v>
      </c>
      <c r="R34" s="7">
        <v>0.21533805575276788</v>
      </c>
      <c r="S34">
        <f t="shared" si="5"/>
        <v>8.6717613860983942</v>
      </c>
    </row>
    <row r="35" spans="1:19" hidden="1" x14ac:dyDescent="0.25">
      <c r="A35">
        <v>70817</v>
      </c>
      <c r="B35">
        <v>29106</v>
      </c>
      <c r="C35" t="s">
        <v>46</v>
      </c>
      <c r="D35" t="s">
        <v>81</v>
      </c>
      <c r="E35" t="s">
        <v>39</v>
      </c>
      <c r="F35">
        <v>100</v>
      </c>
      <c r="G35" s="6">
        <v>-17800.5</v>
      </c>
      <c r="H35" s="6">
        <v>17800.5</v>
      </c>
      <c r="I35" t="s">
        <v>2216</v>
      </c>
      <c r="J35" t="s">
        <v>28</v>
      </c>
      <c r="K35" t="s">
        <v>121</v>
      </c>
      <c r="L35">
        <v>850</v>
      </c>
      <c r="M35">
        <f t="shared" si="3"/>
        <v>0.16098484848484848</v>
      </c>
      <c r="N35">
        <v>66</v>
      </c>
      <c r="O35">
        <f t="shared" si="4"/>
        <v>10.625</v>
      </c>
      <c r="R35" s="7">
        <v>0.16732114266453191</v>
      </c>
      <c r="S35">
        <f t="shared" si="5"/>
        <v>1.7777871408106516</v>
      </c>
    </row>
    <row r="36" spans="1:19" x14ac:dyDescent="0.25">
      <c r="A36">
        <v>13595</v>
      </c>
      <c r="B36">
        <v>30255</v>
      </c>
      <c r="C36" t="s">
        <v>361</v>
      </c>
      <c r="D36" t="s">
        <v>362</v>
      </c>
      <c r="E36" t="s">
        <v>94</v>
      </c>
      <c r="F36">
        <v>78</v>
      </c>
      <c r="G36" s="6">
        <v>2979.08</v>
      </c>
      <c r="H36" s="6">
        <v>2979.08</v>
      </c>
      <c r="I36" t="s">
        <v>2215</v>
      </c>
      <c r="J36" t="s">
        <v>28</v>
      </c>
      <c r="K36" t="s">
        <v>121</v>
      </c>
      <c r="L36">
        <v>8</v>
      </c>
      <c r="M36">
        <f t="shared" si="3"/>
        <v>1.5151515151515152E-3</v>
      </c>
      <c r="N36">
        <v>30</v>
      </c>
      <c r="O36">
        <f t="shared" si="4"/>
        <v>4.5454545454545456E-2</v>
      </c>
      <c r="R36" s="7">
        <v>0.99977174161150428</v>
      </c>
      <c r="S36">
        <f t="shared" si="5"/>
        <v>4.5444170073250197E-2</v>
      </c>
    </row>
    <row r="37" spans="1:19" x14ac:dyDescent="0.25">
      <c r="A37">
        <v>51535</v>
      </c>
      <c r="B37">
        <v>35776</v>
      </c>
      <c r="C37" t="s">
        <v>362</v>
      </c>
      <c r="D37" t="s">
        <v>340</v>
      </c>
      <c r="E37" t="s">
        <v>94</v>
      </c>
      <c r="F37">
        <v>78</v>
      </c>
      <c r="G37" s="6">
        <v>2978.81</v>
      </c>
      <c r="H37" s="6">
        <v>2978.81</v>
      </c>
      <c r="I37" t="s">
        <v>2215</v>
      </c>
      <c r="J37" t="s">
        <v>28</v>
      </c>
      <c r="K37" t="s">
        <v>121</v>
      </c>
      <c r="L37">
        <v>127</v>
      </c>
      <c r="M37">
        <f t="shared" ref="M37:M63" si="6">L37/5280</f>
        <v>2.4053030303030302E-2</v>
      </c>
      <c r="N37">
        <v>30</v>
      </c>
      <c r="O37">
        <f t="shared" ref="O37:O63" si="7">M37*N37</f>
        <v>0.72159090909090906</v>
      </c>
      <c r="R37" s="7">
        <v>0.99986236114421534</v>
      </c>
      <c r="S37">
        <f t="shared" ref="S37:S63" si="8">O37*R37</f>
        <v>0.72149159014383712</v>
      </c>
    </row>
    <row r="38" spans="1:19" hidden="1" x14ac:dyDescent="0.25">
      <c r="A38">
        <v>39849</v>
      </c>
      <c r="B38">
        <v>30353</v>
      </c>
      <c r="C38" t="s">
        <v>104</v>
      </c>
      <c r="D38" t="s">
        <v>350</v>
      </c>
      <c r="E38" t="s">
        <v>94</v>
      </c>
      <c r="F38">
        <v>78</v>
      </c>
      <c r="G38" s="6">
        <v>4030.6</v>
      </c>
      <c r="H38" s="6">
        <v>4030.6</v>
      </c>
      <c r="I38" t="s">
        <v>2215</v>
      </c>
      <c r="J38" t="s">
        <v>28</v>
      </c>
      <c r="K38" t="s">
        <v>121</v>
      </c>
      <c r="L38">
        <v>47</v>
      </c>
      <c r="M38">
        <f t="shared" si="6"/>
        <v>8.9015151515151516E-3</v>
      </c>
      <c r="N38">
        <v>42</v>
      </c>
      <c r="O38">
        <f t="shared" si="7"/>
        <v>0.37386363636363634</v>
      </c>
      <c r="R38" s="7">
        <v>0.48511874162655688</v>
      </c>
      <c r="S38">
        <f t="shared" si="8"/>
        <v>0.18136825681265592</v>
      </c>
    </row>
    <row r="39" spans="1:19" hidden="1" x14ac:dyDescent="0.25">
      <c r="A39">
        <v>47751</v>
      </c>
      <c r="B39">
        <v>31352</v>
      </c>
      <c r="C39" t="s">
        <v>363</v>
      </c>
      <c r="D39" t="s">
        <v>345</v>
      </c>
      <c r="E39" t="s">
        <v>94</v>
      </c>
      <c r="F39">
        <v>78</v>
      </c>
      <c r="G39" s="6">
        <v>5614.98</v>
      </c>
      <c r="H39" s="6">
        <v>5614.98</v>
      </c>
      <c r="I39" t="s">
        <v>2215</v>
      </c>
      <c r="J39" t="s">
        <v>28</v>
      </c>
      <c r="K39" t="s">
        <v>121</v>
      </c>
      <c r="L39">
        <v>95</v>
      </c>
      <c r="M39">
        <f t="shared" si="6"/>
        <v>1.7992424242424244E-2</v>
      </c>
      <c r="N39">
        <v>30</v>
      </c>
      <c r="O39">
        <f t="shared" si="7"/>
        <v>0.53977272727272729</v>
      </c>
      <c r="R39" s="7">
        <v>0.53043822061699242</v>
      </c>
      <c r="S39">
        <f t="shared" si="8"/>
        <v>0.28631608499212657</v>
      </c>
    </row>
    <row r="40" spans="1:19" hidden="1" x14ac:dyDescent="0.25">
      <c r="A40">
        <v>70913</v>
      </c>
      <c r="B40">
        <v>31362</v>
      </c>
      <c r="C40" t="s">
        <v>352</v>
      </c>
      <c r="D40" t="s">
        <v>364</v>
      </c>
      <c r="E40" t="s">
        <v>94</v>
      </c>
      <c r="F40">
        <v>78</v>
      </c>
      <c r="G40" s="6">
        <v>-5680.78</v>
      </c>
      <c r="H40" s="6">
        <v>5680.78</v>
      </c>
      <c r="I40" t="s">
        <v>2215</v>
      </c>
      <c r="J40" t="s">
        <v>28</v>
      </c>
      <c r="K40" t="s">
        <v>121</v>
      </c>
      <c r="L40">
        <v>930</v>
      </c>
      <c r="M40">
        <f t="shared" si="6"/>
        <v>0.17613636363636365</v>
      </c>
      <c r="N40">
        <v>42</v>
      </c>
      <c r="O40">
        <f t="shared" si="7"/>
        <v>7.3977272727272734</v>
      </c>
      <c r="R40" s="7">
        <v>0.5242941990360479</v>
      </c>
      <c r="S40">
        <f t="shared" si="8"/>
        <v>3.8785854951416727</v>
      </c>
    </row>
    <row r="41" spans="1:19" hidden="1" x14ac:dyDescent="0.25">
      <c r="A41">
        <v>70724</v>
      </c>
      <c r="B41">
        <v>33296</v>
      </c>
      <c r="C41" t="s">
        <v>57</v>
      </c>
      <c r="D41" t="s">
        <v>48</v>
      </c>
      <c r="F41">
        <v>130</v>
      </c>
      <c r="G41" s="6">
        <v>31847.08</v>
      </c>
      <c r="H41" s="6">
        <v>31847.08</v>
      </c>
      <c r="I41" t="s">
        <v>2214</v>
      </c>
      <c r="J41" t="s">
        <v>28</v>
      </c>
      <c r="K41" t="s">
        <v>121</v>
      </c>
      <c r="L41">
        <v>806</v>
      </c>
      <c r="M41">
        <f t="shared" si="6"/>
        <v>0.15265151515151515</v>
      </c>
      <c r="N41">
        <v>78</v>
      </c>
      <c r="O41">
        <f t="shared" si="7"/>
        <v>11.906818181818181</v>
      </c>
      <c r="R41" s="7">
        <v>0.21533528348595851</v>
      </c>
      <c r="S41">
        <f t="shared" si="8"/>
        <v>2.5639580685975831</v>
      </c>
    </row>
    <row r="42" spans="1:19" hidden="1" x14ac:dyDescent="0.25">
      <c r="A42">
        <v>70835</v>
      </c>
      <c r="B42">
        <v>33991</v>
      </c>
      <c r="C42" t="s">
        <v>77</v>
      </c>
      <c r="D42" t="s">
        <v>71</v>
      </c>
      <c r="E42" t="s">
        <v>39</v>
      </c>
      <c r="F42">
        <v>99</v>
      </c>
      <c r="G42" s="6">
        <v>-14254.75</v>
      </c>
      <c r="H42" s="6">
        <v>14254.75</v>
      </c>
      <c r="I42" t="s">
        <v>2216</v>
      </c>
      <c r="J42" t="s">
        <v>28</v>
      </c>
      <c r="K42" t="s">
        <v>121</v>
      </c>
      <c r="L42">
        <v>851</v>
      </c>
      <c r="M42">
        <f t="shared" si="6"/>
        <v>0.16117424242424241</v>
      </c>
      <c r="N42">
        <v>66</v>
      </c>
      <c r="O42">
        <f t="shared" si="7"/>
        <v>10.637499999999999</v>
      </c>
      <c r="R42" s="7">
        <v>0.20894087935600414</v>
      </c>
      <c r="S42">
        <f t="shared" si="8"/>
        <v>2.2226086041494937</v>
      </c>
    </row>
    <row r="43" spans="1:19" x14ac:dyDescent="0.25">
      <c r="A43">
        <v>1727</v>
      </c>
      <c r="B43">
        <v>41340</v>
      </c>
      <c r="C43" t="s">
        <v>365</v>
      </c>
      <c r="D43" t="s">
        <v>361</v>
      </c>
      <c r="E43" t="s">
        <v>94</v>
      </c>
      <c r="F43">
        <v>78</v>
      </c>
      <c r="G43" s="6">
        <v>2979.22</v>
      </c>
      <c r="H43" s="6">
        <v>2979.22</v>
      </c>
      <c r="I43" t="s">
        <v>2215</v>
      </c>
      <c r="J43" t="s">
        <v>28</v>
      </c>
      <c r="K43" t="s">
        <v>121</v>
      </c>
      <c r="L43">
        <v>2</v>
      </c>
      <c r="M43">
        <f t="shared" si="6"/>
        <v>3.7878787878787879E-4</v>
      </c>
      <c r="N43">
        <v>30</v>
      </c>
      <c r="O43">
        <f t="shared" si="7"/>
        <v>1.1363636363636364E-2</v>
      </c>
      <c r="R43" s="7">
        <v>0.99972476017212564</v>
      </c>
      <c r="S43">
        <f t="shared" si="8"/>
        <v>1.1360508638319609E-2</v>
      </c>
    </row>
    <row r="44" spans="1:19" hidden="1" x14ac:dyDescent="0.25">
      <c r="A44">
        <v>52642</v>
      </c>
      <c r="B44">
        <v>35921</v>
      </c>
      <c r="C44" t="s">
        <v>38</v>
      </c>
      <c r="D44" t="s">
        <v>75</v>
      </c>
      <c r="E44" t="s">
        <v>39</v>
      </c>
      <c r="F44">
        <v>100</v>
      </c>
      <c r="G44" s="6">
        <v>-14513.6</v>
      </c>
      <c r="H44" s="6">
        <v>14513.6</v>
      </c>
      <c r="I44" t="s">
        <v>2216</v>
      </c>
      <c r="J44" t="s">
        <v>28</v>
      </c>
      <c r="K44" t="s">
        <v>121</v>
      </c>
      <c r="L44">
        <v>134</v>
      </c>
      <c r="M44">
        <f t="shared" si="6"/>
        <v>2.5378787878787879E-2</v>
      </c>
      <c r="N44">
        <v>66</v>
      </c>
      <c r="O44">
        <f t="shared" si="7"/>
        <v>1.675</v>
      </c>
      <c r="R44" s="7">
        <v>0.20521441957887773</v>
      </c>
      <c r="S44">
        <f t="shared" si="8"/>
        <v>0.34373415279462022</v>
      </c>
    </row>
    <row r="45" spans="1:19" hidden="1" x14ac:dyDescent="0.25">
      <c r="A45">
        <v>69850</v>
      </c>
      <c r="B45">
        <v>38626</v>
      </c>
      <c r="C45" t="s">
        <v>88</v>
      </c>
      <c r="D45" t="s">
        <v>51</v>
      </c>
      <c r="F45">
        <v>130</v>
      </c>
      <c r="G45" s="6">
        <v>25940.49</v>
      </c>
      <c r="H45" s="6">
        <v>25940.49</v>
      </c>
      <c r="I45" t="s">
        <v>2217</v>
      </c>
      <c r="J45" t="s">
        <v>28</v>
      </c>
      <c r="K45" t="s">
        <v>121</v>
      </c>
      <c r="L45">
        <v>635</v>
      </c>
      <c r="M45">
        <f t="shared" si="6"/>
        <v>0.12026515151515152</v>
      </c>
      <c r="N45">
        <v>78</v>
      </c>
      <c r="O45">
        <f t="shared" si="7"/>
        <v>9.3806818181818183</v>
      </c>
      <c r="R45" s="7">
        <v>0.26436663301271485</v>
      </c>
      <c r="S45">
        <f t="shared" si="8"/>
        <v>2.4799392676363192</v>
      </c>
    </row>
    <row r="46" spans="1:19" x14ac:dyDescent="0.25">
      <c r="A46">
        <v>58910</v>
      </c>
      <c r="B46">
        <v>44837</v>
      </c>
      <c r="C46" t="s">
        <v>96</v>
      </c>
      <c r="D46" t="s">
        <v>349</v>
      </c>
      <c r="E46" t="s">
        <v>70</v>
      </c>
      <c r="F46">
        <v>130</v>
      </c>
      <c r="G46" s="6">
        <v>1234.8699999999999</v>
      </c>
      <c r="H46" s="6">
        <v>1234.8699999999999</v>
      </c>
      <c r="I46" t="s">
        <v>2215</v>
      </c>
      <c r="J46" t="s">
        <v>28</v>
      </c>
      <c r="K46" t="s">
        <v>121</v>
      </c>
      <c r="L46">
        <v>237</v>
      </c>
      <c r="M46">
        <f t="shared" si="6"/>
        <v>4.4886363636363634E-2</v>
      </c>
      <c r="N46">
        <v>30</v>
      </c>
      <c r="O46">
        <f t="shared" si="7"/>
        <v>1.3465909090909089</v>
      </c>
      <c r="R46" s="7">
        <v>0.99962263234186599</v>
      </c>
      <c r="S46">
        <f t="shared" si="8"/>
        <v>1.3460827492330807</v>
      </c>
    </row>
    <row r="47" spans="1:19" x14ac:dyDescent="0.25">
      <c r="A47">
        <v>32554</v>
      </c>
      <c r="B47">
        <v>10104</v>
      </c>
      <c r="C47" t="s">
        <v>69</v>
      </c>
      <c r="D47" t="s">
        <v>347</v>
      </c>
      <c r="E47" t="s">
        <v>70</v>
      </c>
      <c r="F47">
        <v>130</v>
      </c>
      <c r="G47" s="6">
        <v>5623.34</v>
      </c>
      <c r="H47" s="6">
        <v>5623.34</v>
      </c>
      <c r="I47" t="s">
        <v>2215</v>
      </c>
      <c r="J47" t="s">
        <v>28</v>
      </c>
      <c r="K47" t="s">
        <v>121</v>
      </c>
      <c r="L47">
        <v>27</v>
      </c>
      <c r="M47">
        <f t="shared" si="6"/>
        <v>5.1136363636363636E-3</v>
      </c>
      <c r="N47">
        <v>36</v>
      </c>
      <c r="O47">
        <f t="shared" si="7"/>
        <v>0.18409090909090908</v>
      </c>
      <c r="R47" s="7">
        <v>0.99994898227743645</v>
      </c>
      <c r="S47">
        <f t="shared" si="8"/>
        <v>0.18408151719198262</v>
      </c>
    </row>
    <row r="48" spans="1:19" hidden="1" x14ac:dyDescent="0.25">
      <c r="A48">
        <v>53715</v>
      </c>
      <c r="B48">
        <v>41772</v>
      </c>
      <c r="C48" t="s">
        <v>346</v>
      </c>
      <c r="D48" t="s">
        <v>356</v>
      </c>
      <c r="E48" t="s">
        <v>94</v>
      </c>
      <c r="F48">
        <v>78</v>
      </c>
      <c r="G48" s="6">
        <v>5099.97</v>
      </c>
      <c r="H48" s="6">
        <v>5099.97</v>
      </c>
      <c r="I48" t="s">
        <v>2215</v>
      </c>
      <c r="J48" t="s">
        <v>28</v>
      </c>
      <c r="K48" t="s">
        <v>121</v>
      </c>
      <c r="L48">
        <v>145</v>
      </c>
      <c r="M48">
        <f t="shared" si="6"/>
        <v>2.7462121212121212E-2</v>
      </c>
      <c r="N48">
        <v>30</v>
      </c>
      <c r="O48">
        <f t="shared" si="7"/>
        <v>0.82386363636363635</v>
      </c>
      <c r="R48" s="7">
        <v>0.58400343531432541</v>
      </c>
      <c r="S48">
        <f t="shared" si="8"/>
        <v>0.48113919386691584</v>
      </c>
    </row>
    <row r="49" spans="1:19" x14ac:dyDescent="0.25">
      <c r="A49">
        <v>31777</v>
      </c>
      <c r="B49">
        <v>346830</v>
      </c>
      <c r="C49" t="s">
        <v>347</v>
      </c>
      <c r="D49" t="s">
        <v>118</v>
      </c>
      <c r="E49" t="s">
        <v>70</v>
      </c>
      <c r="F49">
        <v>130</v>
      </c>
      <c r="G49" s="6">
        <v>5623.2</v>
      </c>
      <c r="H49" s="6">
        <v>5623.2</v>
      </c>
      <c r="I49" t="s">
        <v>2215</v>
      </c>
      <c r="J49" t="s">
        <v>28</v>
      </c>
      <c r="K49" t="s">
        <v>121</v>
      </c>
      <c r="L49">
        <v>26</v>
      </c>
      <c r="M49">
        <f t="shared" si="6"/>
        <v>4.9242424242424239E-3</v>
      </c>
      <c r="N49">
        <v>36</v>
      </c>
      <c r="O49">
        <f t="shared" si="7"/>
        <v>0.17727272727272725</v>
      </c>
      <c r="R49" s="7">
        <v>0.99997387786313841</v>
      </c>
      <c r="S49">
        <f t="shared" si="8"/>
        <v>0.17726809653028361</v>
      </c>
    </row>
    <row r="50" spans="1:19" hidden="1" x14ac:dyDescent="0.25">
      <c r="A50">
        <v>71166</v>
      </c>
      <c r="B50">
        <v>43158</v>
      </c>
      <c r="C50" t="s">
        <v>89</v>
      </c>
      <c r="D50" t="s">
        <v>90</v>
      </c>
      <c r="F50">
        <v>130</v>
      </c>
      <c r="G50" s="6">
        <v>25941.72</v>
      </c>
      <c r="H50" s="6">
        <v>25941.72</v>
      </c>
      <c r="I50" t="s">
        <v>2217</v>
      </c>
      <c r="J50" t="s">
        <v>28</v>
      </c>
      <c r="K50" t="s">
        <v>121</v>
      </c>
      <c r="L50" s="8">
        <v>1694</v>
      </c>
      <c r="M50">
        <f t="shared" si="6"/>
        <v>0.32083333333333336</v>
      </c>
      <c r="N50">
        <v>78</v>
      </c>
      <c r="O50">
        <f t="shared" si="7"/>
        <v>25.025000000000002</v>
      </c>
      <c r="R50" s="7">
        <v>0.26435409834043389</v>
      </c>
      <c r="S50">
        <f t="shared" si="8"/>
        <v>6.6154613109693585</v>
      </c>
    </row>
    <row r="51" spans="1:19" hidden="1" x14ac:dyDescent="0.25">
      <c r="A51">
        <v>71207</v>
      </c>
      <c r="B51">
        <v>43209</v>
      </c>
      <c r="C51" t="s">
        <v>90</v>
      </c>
      <c r="D51" t="s">
        <v>91</v>
      </c>
      <c r="F51">
        <v>130</v>
      </c>
      <c r="G51" s="6">
        <v>25941.58</v>
      </c>
      <c r="H51" s="6">
        <v>25941.58</v>
      </c>
      <c r="I51" t="s">
        <v>2217</v>
      </c>
      <c r="J51" t="s">
        <v>28</v>
      </c>
      <c r="K51" t="s">
        <v>121</v>
      </c>
      <c r="L51" s="8">
        <v>2082</v>
      </c>
      <c r="M51">
        <f t="shared" si="6"/>
        <v>0.39431818181818185</v>
      </c>
      <c r="N51">
        <v>78</v>
      </c>
      <c r="O51">
        <f t="shared" si="7"/>
        <v>30.756818181818183</v>
      </c>
      <c r="R51" s="7">
        <v>0.26435552499115317</v>
      </c>
      <c r="S51">
        <f t="shared" si="8"/>
        <v>8.1307348175119909</v>
      </c>
    </row>
    <row r="52" spans="1:19" hidden="1" x14ac:dyDescent="0.25">
      <c r="A52">
        <v>71215</v>
      </c>
      <c r="B52">
        <v>43827</v>
      </c>
      <c r="C52" t="s">
        <v>91</v>
      </c>
      <c r="D52" t="s">
        <v>92</v>
      </c>
      <c r="F52">
        <v>130</v>
      </c>
      <c r="G52" s="6">
        <v>25941.439999999999</v>
      </c>
      <c r="H52" s="6">
        <v>25941.439999999999</v>
      </c>
      <c r="I52" t="s">
        <v>2217</v>
      </c>
      <c r="J52" t="s">
        <v>28</v>
      </c>
      <c r="K52" t="s">
        <v>121</v>
      </c>
      <c r="L52" s="8">
        <v>2139</v>
      </c>
      <c r="M52">
        <f t="shared" si="6"/>
        <v>0.40511363636363634</v>
      </c>
      <c r="N52">
        <v>78</v>
      </c>
      <c r="O52">
        <f t="shared" si="7"/>
        <v>31.598863636363635</v>
      </c>
      <c r="R52" s="7">
        <v>0.26435695165727119</v>
      </c>
      <c r="S52">
        <f t="shared" si="8"/>
        <v>8.3533792667428859</v>
      </c>
    </row>
    <row r="53" spans="1:19" hidden="1" x14ac:dyDescent="0.25">
      <c r="A53">
        <v>70984</v>
      </c>
      <c r="B53">
        <v>43909</v>
      </c>
      <c r="C53" t="s">
        <v>355</v>
      </c>
      <c r="D53" t="s">
        <v>344</v>
      </c>
      <c r="E53" t="s">
        <v>94</v>
      </c>
      <c r="F53">
        <v>78</v>
      </c>
      <c r="G53" s="6">
        <v>-5094.95</v>
      </c>
      <c r="H53" s="6">
        <v>5094.95</v>
      </c>
      <c r="I53" t="s">
        <v>2215</v>
      </c>
      <c r="J53" t="s">
        <v>28</v>
      </c>
      <c r="K53" t="s">
        <v>121</v>
      </c>
      <c r="L53" s="8">
        <v>1022</v>
      </c>
      <c r="M53">
        <f t="shared" si="6"/>
        <v>0.19356060606060607</v>
      </c>
      <c r="N53">
        <v>42</v>
      </c>
      <c r="O53">
        <f t="shared" si="7"/>
        <v>8.1295454545454557</v>
      </c>
      <c r="R53" s="7">
        <v>0.58457884768250923</v>
      </c>
      <c r="S53">
        <f t="shared" si="8"/>
        <v>4.7523603140007635</v>
      </c>
    </row>
    <row r="54" spans="1:19" hidden="1" x14ac:dyDescent="0.25">
      <c r="A54">
        <v>70797</v>
      </c>
      <c r="B54">
        <v>44115</v>
      </c>
      <c r="C54" t="s">
        <v>360</v>
      </c>
      <c r="D54" t="s">
        <v>364</v>
      </c>
      <c r="E54" t="s">
        <v>94</v>
      </c>
      <c r="F54">
        <v>78</v>
      </c>
      <c r="G54" s="6">
        <v>5838.01</v>
      </c>
      <c r="H54" s="6">
        <v>5838.01</v>
      </c>
      <c r="I54" t="s">
        <v>2215</v>
      </c>
      <c r="J54" t="s">
        <v>28</v>
      </c>
      <c r="K54" t="s">
        <v>121</v>
      </c>
      <c r="L54">
        <v>822</v>
      </c>
      <c r="M54">
        <f t="shared" si="6"/>
        <v>0.15568181818181817</v>
      </c>
      <c r="N54">
        <v>42</v>
      </c>
      <c r="O54">
        <f t="shared" si="7"/>
        <v>6.5386363636363631</v>
      </c>
      <c r="R54" s="7">
        <v>0.51017384348433803</v>
      </c>
      <c r="S54">
        <f t="shared" si="8"/>
        <v>3.3358412447828192</v>
      </c>
    </row>
    <row r="55" spans="1:19" hidden="1" x14ac:dyDescent="0.25">
      <c r="A55">
        <v>14897</v>
      </c>
      <c r="B55">
        <v>44120</v>
      </c>
      <c r="C55" t="s">
        <v>107</v>
      </c>
      <c r="D55" t="s">
        <v>358</v>
      </c>
      <c r="E55" t="s">
        <v>94</v>
      </c>
      <c r="F55">
        <v>100</v>
      </c>
      <c r="G55" s="6">
        <v>2108.98</v>
      </c>
      <c r="H55" s="6">
        <v>2108.98</v>
      </c>
      <c r="I55" t="s">
        <v>2215</v>
      </c>
      <c r="J55" t="s">
        <v>28</v>
      </c>
      <c r="K55" t="s">
        <v>121</v>
      </c>
      <c r="L55">
        <v>10</v>
      </c>
      <c r="M55">
        <f t="shared" si="6"/>
        <v>1.893939393939394E-3</v>
      </c>
      <c r="N55">
        <v>42</v>
      </c>
      <c r="O55">
        <f t="shared" si="7"/>
        <v>7.9545454545454544E-2</v>
      </c>
      <c r="R55" s="7">
        <v>0.48510673406101534</v>
      </c>
      <c r="S55">
        <f t="shared" si="8"/>
        <v>3.8588035663944399E-2</v>
      </c>
    </row>
    <row r="56" spans="1:19" hidden="1" x14ac:dyDescent="0.25">
      <c r="A56">
        <v>70936</v>
      </c>
      <c r="B56">
        <v>44816</v>
      </c>
      <c r="C56" t="s">
        <v>353</v>
      </c>
      <c r="D56" t="s">
        <v>363</v>
      </c>
      <c r="E56" t="s">
        <v>94</v>
      </c>
      <c r="F56">
        <v>78</v>
      </c>
      <c r="G56" s="6">
        <v>5615.66</v>
      </c>
      <c r="H56" s="6">
        <v>5615.66</v>
      </c>
      <c r="I56" t="s">
        <v>2215</v>
      </c>
      <c r="J56" t="s">
        <v>28</v>
      </c>
      <c r="K56" t="s">
        <v>121</v>
      </c>
      <c r="L56">
        <v>960</v>
      </c>
      <c r="M56">
        <f t="shared" si="6"/>
        <v>0.18181818181818182</v>
      </c>
      <c r="N56">
        <v>42</v>
      </c>
      <c r="O56">
        <f t="shared" si="7"/>
        <v>7.6363636363636367</v>
      </c>
      <c r="R56" s="7">
        <v>0.53037398987830464</v>
      </c>
      <c r="S56">
        <f t="shared" si="8"/>
        <v>4.0501286499797811</v>
      </c>
    </row>
    <row r="57" spans="1:19" x14ac:dyDescent="0.25">
      <c r="A57">
        <v>14844</v>
      </c>
      <c r="B57">
        <v>41341</v>
      </c>
      <c r="C57" t="s">
        <v>366</v>
      </c>
      <c r="D57" t="s">
        <v>365</v>
      </c>
      <c r="E57" t="s">
        <v>94</v>
      </c>
      <c r="F57">
        <v>78</v>
      </c>
      <c r="G57" s="6">
        <v>2981.13</v>
      </c>
      <c r="H57" s="6">
        <v>2981.13</v>
      </c>
      <c r="I57" t="s">
        <v>2215</v>
      </c>
      <c r="J57" t="s">
        <v>28</v>
      </c>
      <c r="K57" t="s">
        <v>121</v>
      </c>
      <c r="L57">
        <v>10</v>
      </c>
      <c r="M57">
        <f t="shared" si="6"/>
        <v>1.893939393939394E-3</v>
      </c>
      <c r="N57">
        <v>42</v>
      </c>
      <c r="O57">
        <f t="shared" si="7"/>
        <v>7.9545454545454544E-2</v>
      </c>
      <c r="R57" s="7">
        <v>0.99908423986877459</v>
      </c>
      <c r="S57">
        <f t="shared" si="8"/>
        <v>7.9472609989561613E-2</v>
      </c>
    </row>
    <row r="58" spans="1:19" hidden="1" x14ac:dyDescent="0.25">
      <c r="A58">
        <v>34629</v>
      </c>
      <c r="B58">
        <v>346259</v>
      </c>
      <c r="C58" t="s">
        <v>367</v>
      </c>
      <c r="D58" t="s">
        <v>359</v>
      </c>
      <c r="E58" t="s">
        <v>70</v>
      </c>
      <c r="F58">
        <v>95</v>
      </c>
      <c r="G58" s="6">
        <v>-3181.3</v>
      </c>
      <c r="H58" s="6">
        <v>3181.3</v>
      </c>
      <c r="I58" t="s">
        <v>2215</v>
      </c>
      <c r="J58" t="s">
        <v>28</v>
      </c>
      <c r="K58" t="s">
        <v>121</v>
      </c>
      <c r="L58">
        <v>32</v>
      </c>
      <c r="M58">
        <f t="shared" si="6"/>
        <v>6.0606060606060606E-3</v>
      </c>
      <c r="N58">
        <v>42</v>
      </c>
      <c r="O58">
        <f t="shared" si="7"/>
        <v>0.25454545454545452</v>
      </c>
      <c r="R58" s="7">
        <v>0.93622104171250742</v>
      </c>
      <c r="S58">
        <f t="shared" si="8"/>
        <v>0.23831081061772913</v>
      </c>
    </row>
    <row r="59" spans="1:19" hidden="1" x14ac:dyDescent="0.25">
      <c r="A59">
        <v>1596</v>
      </c>
      <c r="B59">
        <v>346291</v>
      </c>
      <c r="C59" t="s">
        <v>69</v>
      </c>
      <c r="D59" t="s">
        <v>95</v>
      </c>
      <c r="E59" t="s">
        <v>70</v>
      </c>
      <c r="F59">
        <v>130</v>
      </c>
      <c r="G59" s="6">
        <v>20316.47</v>
      </c>
      <c r="H59" s="6">
        <v>20316.47</v>
      </c>
      <c r="I59" t="s">
        <v>2217</v>
      </c>
      <c r="J59" t="s">
        <v>28</v>
      </c>
      <c r="K59" t="s">
        <v>121</v>
      </c>
      <c r="L59">
        <v>2</v>
      </c>
      <c r="M59">
        <f t="shared" si="6"/>
        <v>3.7878787878787879E-4</v>
      </c>
      <c r="N59">
        <v>102</v>
      </c>
      <c r="O59">
        <f t="shared" si="7"/>
        <v>3.8636363636363635E-2</v>
      </c>
      <c r="R59" s="7">
        <v>6.075878339101231E-2</v>
      </c>
      <c r="S59">
        <f t="shared" si="8"/>
        <v>2.3474984491982029E-3</v>
      </c>
    </row>
    <row r="60" spans="1:19" hidden="1" x14ac:dyDescent="0.25">
      <c r="A60">
        <v>68352</v>
      </c>
      <c r="B60">
        <v>346307</v>
      </c>
      <c r="C60" t="s">
        <v>55</v>
      </c>
      <c r="D60" t="s">
        <v>44</v>
      </c>
      <c r="E60" t="s">
        <v>94</v>
      </c>
      <c r="F60">
        <v>130</v>
      </c>
      <c r="G60" s="6">
        <v>25941.040000000001</v>
      </c>
      <c r="H60" s="6">
        <v>25941.040000000001</v>
      </c>
      <c r="I60" t="s">
        <v>2217</v>
      </c>
      <c r="J60" t="s">
        <v>28</v>
      </c>
      <c r="K60" t="s">
        <v>121</v>
      </c>
      <c r="L60">
        <v>450</v>
      </c>
      <c r="M60">
        <f t="shared" si="6"/>
        <v>8.5227272727272721E-2</v>
      </c>
      <c r="N60">
        <v>78</v>
      </c>
      <c r="O60">
        <f t="shared" si="7"/>
        <v>6.6477272727272725</v>
      </c>
      <c r="R60" s="7">
        <v>0.26436102793103128</v>
      </c>
      <c r="S60">
        <f t="shared" si="8"/>
        <v>1.7574000152233329</v>
      </c>
    </row>
    <row r="61" spans="1:19" hidden="1" x14ac:dyDescent="0.25">
      <c r="A61">
        <v>1543</v>
      </c>
      <c r="B61">
        <v>346311</v>
      </c>
      <c r="C61" t="s">
        <v>98</v>
      </c>
      <c r="D61" t="s">
        <v>97</v>
      </c>
      <c r="E61" t="s">
        <v>94</v>
      </c>
      <c r="F61">
        <v>130</v>
      </c>
      <c r="G61" s="6">
        <v>25943.48</v>
      </c>
      <c r="H61" s="6">
        <v>25943.48</v>
      </c>
      <c r="I61" t="s">
        <v>2217</v>
      </c>
      <c r="J61" t="s">
        <v>28</v>
      </c>
      <c r="K61" t="s">
        <v>121</v>
      </c>
      <c r="L61">
        <v>2</v>
      </c>
      <c r="M61">
        <f t="shared" si="6"/>
        <v>3.7878787878787879E-4</v>
      </c>
      <c r="N61">
        <v>78</v>
      </c>
      <c r="O61">
        <f t="shared" si="7"/>
        <v>2.9545454545454545E-2</v>
      </c>
      <c r="R61" s="7">
        <v>0.2643361646163121</v>
      </c>
      <c r="S61">
        <f t="shared" si="8"/>
        <v>7.8099321363910394E-3</v>
      </c>
    </row>
    <row r="62" spans="1:19" hidden="1" x14ac:dyDescent="0.25">
      <c r="A62">
        <v>70739</v>
      </c>
      <c r="B62">
        <v>346711</v>
      </c>
      <c r="C62" t="s">
        <v>45</v>
      </c>
      <c r="D62" t="s">
        <v>88</v>
      </c>
      <c r="E62" t="s">
        <v>94</v>
      </c>
      <c r="F62">
        <v>130</v>
      </c>
      <c r="G62" s="6">
        <v>25940.63</v>
      </c>
      <c r="H62" s="6">
        <v>25940.63</v>
      </c>
      <c r="I62" t="s">
        <v>2217</v>
      </c>
      <c r="J62" t="s">
        <v>28</v>
      </c>
      <c r="K62" t="s">
        <v>121</v>
      </c>
      <c r="L62">
        <v>805</v>
      </c>
      <c r="M62">
        <f t="shared" si="6"/>
        <v>0.15246212121212122</v>
      </c>
      <c r="N62">
        <v>78</v>
      </c>
      <c r="O62">
        <f t="shared" si="7"/>
        <v>11.892045454545455</v>
      </c>
      <c r="R62" s="7">
        <v>0.26436520624209975</v>
      </c>
      <c r="S62">
        <f t="shared" si="8"/>
        <v>3.1438430492313341</v>
      </c>
    </row>
    <row r="63" spans="1:19" x14ac:dyDescent="0.25">
      <c r="A63">
        <v>70824</v>
      </c>
      <c r="B63">
        <v>43134</v>
      </c>
      <c r="C63" t="s">
        <v>367</v>
      </c>
      <c r="D63" t="s">
        <v>366</v>
      </c>
      <c r="E63" t="s">
        <v>94</v>
      </c>
      <c r="F63">
        <v>78</v>
      </c>
      <c r="G63" s="6">
        <v>2981.41</v>
      </c>
      <c r="H63" s="6">
        <v>2981.41</v>
      </c>
      <c r="I63" t="s">
        <v>2215</v>
      </c>
      <c r="J63" t="s">
        <v>28</v>
      </c>
      <c r="K63" t="s">
        <v>121</v>
      </c>
      <c r="L63">
        <v>841</v>
      </c>
      <c r="M63">
        <f t="shared" si="6"/>
        <v>0.15928030303030302</v>
      </c>
      <c r="N63">
        <v>42</v>
      </c>
      <c r="O63">
        <f t="shared" si="7"/>
        <v>6.689772727272727</v>
      </c>
      <c r="R63" s="7">
        <v>0.99899041057754556</v>
      </c>
      <c r="S63">
        <f t="shared" si="8"/>
        <v>6.6830188034886486</v>
      </c>
    </row>
    <row r="64" spans="1:19" hidden="1" x14ac:dyDescent="0.25">
      <c r="A64">
        <v>71005</v>
      </c>
      <c r="B64">
        <v>346886</v>
      </c>
      <c r="C64" t="s">
        <v>92</v>
      </c>
      <c r="D64" t="s">
        <v>54</v>
      </c>
      <c r="F64">
        <v>130</v>
      </c>
      <c r="G64" s="6">
        <v>25941.31</v>
      </c>
      <c r="H64" s="6">
        <v>25941.31</v>
      </c>
      <c r="I64" t="s">
        <v>2217</v>
      </c>
      <c r="J64" t="s">
        <v>28</v>
      </c>
      <c r="K64" t="s">
        <v>121</v>
      </c>
      <c r="L64" s="8">
        <v>1057</v>
      </c>
      <c r="M64">
        <f t="shared" ref="M64:M65" si="9">L64/5280</f>
        <v>0.20018939393939394</v>
      </c>
      <c r="N64">
        <v>78</v>
      </c>
      <c r="O64">
        <f t="shared" si="1"/>
        <v>15.614772727272728</v>
      </c>
      <c r="R64" s="7">
        <v>0.26435827643245463</v>
      </c>
      <c r="S64">
        <f t="shared" si="2"/>
        <v>4.1278944050663169</v>
      </c>
    </row>
    <row r="65" spans="1:19" hidden="1" x14ac:dyDescent="0.25">
      <c r="A65">
        <v>71234</v>
      </c>
      <c r="B65">
        <v>346920</v>
      </c>
      <c r="C65" t="s">
        <v>58</v>
      </c>
      <c r="D65" t="s">
        <v>81</v>
      </c>
      <c r="F65">
        <v>110</v>
      </c>
      <c r="G65" s="6">
        <v>34818.65</v>
      </c>
      <c r="H65" s="6">
        <v>34818.65</v>
      </c>
      <c r="I65" t="s">
        <v>2218</v>
      </c>
      <c r="J65" t="s">
        <v>28</v>
      </c>
      <c r="K65" t="s">
        <v>121</v>
      </c>
      <c r="L65" s="8">
        <v>4882</v>
      </c>
      <c r="M65">
        <f t="shared" si="9"/>
        <v>0.92462121212121207</v>
      </c>
      <c r="N65">
        <v>90</v>
      </c>
      <c r="O65">
        <f t="shared" si="1"/>
        <v>83.215909090909079</v>
      </c>
      <c r="R65" s="7">
        <v>8.5540364143928613E-2</v>
      </c>
      <c r="S65">
        <f t="shared" si="2"/>
        <v>7.1183191662044223</v>
      </c>
    </row>
    <row r="66" spans="1:19" hidden="1" x14ac:dyDescent="0.25">
      <c r="A66">
        <v>58198</v>
      </c>
      <c r="B66">
        <v>347057</v>
      </c>
      <c r="C66" t="s">
        <v>95</v>
      </c>
      <c r="D66" t="s">
        <v>96</v>
      </c>
      <c r="E66" t="s">
        <v>27</v>
      </c>
      <c r="F66">
        <v>130</v>
      </c>
      <c r="G66" s="6">
        <v>20316.34</v>
      </c>
      <c r="H66" s="6">
        <v>20316.34</v>
      </c>
      <c r="I66" t="s">
        <v>2217</v>
      </c>
      <c r="J66" t="s">
        <v>28</v>
      </c>
      <c r="K66" t="s">
        <v>121</v>
      </c>
      <c r="L66">
        <v>199</v>
      </c>
      <c r="M66">
        <f t="shared" ref="M66:M71" si="10">L66/5280</f>
        <v>3.7689393939393939E-2</v>
      </c>
      <c r="N66">
        <v>102</v>
      </c>
      <c r="O66">
        <f t="shared" si="1"/>
        <v>3.8443181818181817</v>
      </c>
      <c r="R66" s="7">
        <v>6.0759172173728143E-2</v>
      </c>
      <c r="S66">
        <f t="shared" si="2"/>
        <v>0.23357759029968445</v>
      </c>
    </row>
    <row r="67" spans="1:19" hidden="1" x14ac:dyDescent="0.25">
      <c r="A67">
        <v>21426</v>
      </c>
      <c r="B67">
        <v>347311</v>
      </c>
      <c r="C67" t="s">
        <v>78</v>
      </c>
      <c r="D67" t="s">
        <v>40</v>
      </c>
      <c r="E67" t="s">
        <v>39</v>
      </c>
      <c r="F67">
        <v>100</v>
      </c>
      <c r="G67" s="6">
        <v>13894.59</v>
      </c>
      <c r="H67" s="6">
        <v>13894.59</v>
      </c>
      <c r="I67" t="s">
        <v>2216</v>
      </c>
      <c r="J67" t="s">
        <v>28</v>
      </c>
      <c r="K67" t="s">
        <v>121</v>
      </c>
      <c r="L67">
        <v>15</v>
      </c>
      <c r="M67">
        <f t="shared" si="10"/>
        <v>2.840909090909091E-3</v>
      </c>
      <c r="N67">
        <v>66</v>
      </c>
      <c r="O67">
        <f t="shared" ref="O67:O71" si="11">M67*N67</f>
        <v>0.1875</v>
      </c>
      <c r="R67" s="7">
        <v>0.21435681081629612</v>
      </c>
      <c r="S67">
        <f t="shared" ref="S67:S71" si="12">O67*R67</f>
        <v>4.0191902028055525E-2</v>
      </c>
    </row>
    <row r="68" spans="1:19" hidden="1" x14ac:dyDescent="0.25">
      <c r="A68">
        <v>47767</v>
      </c>
      <c r="B68">
        <v>348445</v>
      </c>
      <c r="C68" t="s">
        <v>97</v>
      </c>
      <c r="D68" t="s">
        <v>89</v>
      </c>
      <c r="F68">
        <v>130</v>
      </c>
      <c r="G68" s="6">
        <v>25054.41</v>
      </c>
      <c r="H68" s="6">
        <v>25054.41</v>
      </c>
      <c r="I68" t="s">
        <v>2217</v>
      </c>
      <c r="J68" t="s">
        <v>28</v>
      </c>
      <c r="K68" t="s">
        <v>121</v>
      </c>
      <c r="L68">
        <v>90</v>
      </c>
      <c r="M68">
        <f t="shared" si="10"/>
        <v>1.7045454545454544E-2</v>
      </c>
      <c r="N68">
        <v>78</v>
      </c>
      <c r="O68">
        <f t="shared" si="11"/>
        <v>1.3295454545454544</v>
      </c>
      <c r="R68" s="7">
        <v>0.2737162838797641</v>
      </c>
      <c r="S68">
        <f t="shared" si="12"/>
        <v>0.36391824106741361</v>
      </c>
    </row>
    <row r="69" spans="1:19" hidden="1" x14ac:dyDescent="0.25">
      <c r="A69">
        <v>70406</v>
      </c>
      <c r="B69">
        <v>348446</v>
      </c>
      <c r="C69" t="s">
        <v>2204</v>
      </c>
      <c r="D69" t="s">
        <v>98</v>
      </c>
      <c r="F69">
        <v>130</v>
      </c>
      <c r="G69" s="6">
        <v>25943.62</v>
      </c>
      <c r="H69" s="6">
        <v>25943.62</v>
      </c>
      <c r="I69" t="s">
        <v>2217</v>
      </c>
      <c r="J69" t="s">
        <v>28</v>
      </c>
      <c r="K69" t="s">
        <v>121</v>
      </c>
      <c r="L69">
        <v>704</v>
      </c>
      <c r="M69">
        <f t="shared" si="10"/>
        <v>0.13333333333333333</v>
      </c>
      <c r="N69">
        <v>78</v>
      </c>
      <c r="O69">
        <f t="shared" si="11"/>
        <v>10.4</v>
      </c>
      <c r="R69" s="7">
        <v>0.26433473817454928</v>
      </c>
      <c r="S69">
        <f t="shared" si="12"/>
        <v>2.7490812770153128</v>
      </c>
    </row>
    <row r="70" spans="1:19" hidden="1" x14ac:dyDescent="0.25">
      <c r="A70">
        <v>71525</v>
      </c>
      <c r="B70" t="s">
        <v>99</v>
      </c>
      <c r="C70" t="s">
        <v>100</v>
      </c>
      <c r="D70" t="s">
        <v>101</v>
      </c>
      <c r="F70">
        <v>110</v>
      </c>
      <c r="G70" s="6">
        <v>66666</v>
      </c>
      <c r="H70" s="6">
        <v>66666</v>
      </c>
      <c r="I70" t="s">
        <v>2219</v>
      </c>
      <c r="J70" t="s">
        <v>28</v>
      </c>
      <c r="K70" t="s">
        <v>121</v>
      </c>
      <c r="L70">
        <v>54</v>
      </c>
      <c r="M70">
        <f t="shared" si="10"/>
        <v>1.0227272727272727E-2</v>
      </c>
      <c r="N70">
        <v>90</v>
      </c>
      <c r="O70">
        <f t="shared" si="11"/>
        <v>0.92045454545454541</v>
      </c>
      <c r="R70" s="7">
        <v>0.14754447544475446</v>
      </c>
      <c r="S70">
        <f t="shared" si="12"/>
        <v>0.1358079830798308</v>
      </c>
    </row>
    <row r="71" spans="1:19" hidden="1" x14ac:dyDescent="0.25">
      <c r="A71">
        <v>71526</v>
      </c>
      <c r="B71" t="s">
        <v>102</v>
      </c>
      <c r="C71" t="s">
        <v>101</v>
      </c>
      <c r="D71" t="s">
        <v>57</v>
      </c>
      <c r="F71">
        <v>110</v>
      </c>
      <c r="G71" s="6">
        <v>66666</v>
      </c>
      <c r="H71" s="6">
        <v>66666</v>
      </c>
      <c r="I71" t="s">
        <v>2220</v>
      </c>
      <c r="J71" t="s">
        <v>28</v>
      </c>
      <c r="K71" t="s">
        <v>121</v>
      </c>
      <c r="L71">
        <v>67</v>
      </c>
      <c r="M71">
        <f t="shared" si="10"/>
        <v>1.268939393939394E-2</v>
      </c>
      <c r="N71">
        <v>90</v>
      </c>
      <c r="O71">
        <f t="shared" si="11"/>
        <v>1.1420454545454546</v>
      </c>
      <c r="R71" s="7">
        <v>0.14754447544475446</v>
      </c>
      <c r="S71">
        <f t="shared" si="12"/>
        <v>0.16850249752497529</v>
      </c>
    </row>
  </sheetData>
  <autoFilter ref="A1:U71" xr:uid="{1A67EDFB-3C9B-47D3-A3DC-0D8172C4C862}">
    <filterColumn colId="17">
      <filters>
        <filter val="100%"/>
      </filters>
    </filterColumn>
    <sortState xmlns:xlrd2="http://schemas.microsoft.com/office/spreadsheetml/2017/richdata2" ref="A5:U63">
      <sortCondition ref="N1:N71"/>
    </sortState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EA5AB-D30C-49F7-9CA5-8105DEA15B60}">
  <sheetPr filterMode="1"/>
  <dimension ref="A1:U154"/>
  <sheetViews>
    <sheetView workbookViewId="0">
      <selection activeCell="U8" sqref="U8"/>
    </sheetView>
  </sheetViews>
  <sheetFormatPr defaultRowHeight="15" x14ac:dyDescent="0.25"/>
  <cols>
    <col min="15" max="15" width="11.5703125" bestFit="1" customWidth="1"/>
    <col min="16" max="16" width="8.85546875" style="7"/>
    <col min="17" max="17" width="11.28515625" customWidth="1"/>
  </cols>
  <sheetData>
    <row r="1" spans="1:21" s="36" customFormat="1" ht="60.75" customHeight="1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  <c r="I1" s="1" t="s">
        <v>113</v>
      </c>
      <c r="J1" s="1" t="s">
        <v>21</v>
      </c>
      <c r="K1" s="1" t="s">
        <v>22</v>
      </c>
      <c r="L1" s="1" t="s">
        <v>23</v>
      </c>
      <c r="M1" s="1" t="s">
        <v>658</v>
      </c>
      <c r="N1" s="1" t="s">
        <v>659</v>
      </c>
      <c r="O1" s="48">
        <f>SUM(M2:M86)</f>
        <v>1033.3306818181816</v>
      </c>
      <c r="P1" s="31" t="s">
        <v>666</v>
      </c>
      <c r="Q1" s="31" t="s">
        <v>2156</v>
      </c>
      <c r="R1" s="1" t="s">
        <v>2079</v>
      </c>
      <c r="S1" s="32">
        <f>SUM(Q2:Q86)</f>
        <v>252.96635840752788</v>
      </c>
    </row>
    <row r="2" spans="1:21" hidden="1" x14ac:dyDescent="0.25">
      <c r="A2">
        <v>44723</v>
      </c>
      <c r="B2">
        <v>790</v>
      </c>
      <c r="C2" t="s">
        <v>104</v>
      </c>
      <c r="D2" t="s">
        <v>40</v>
      </c>
      <c r="E2" t="s">
        <v>39</v>
      </c>
      <c r="F2">
        <v>100</v>
      </c>
      <c r="G2" s="6">
        <v>-20213.64</v>
      </c>
      <c r="H2" s="6">
        <v>20213.64</v>
      </c>
      <c r="I2" t="s">
        <v>2145</v>
      </c>
      <c r="J2">
        <v>69</v>
      </c>
      <c r="K2">
        <f t="shared" ref="K2:K4" si="0">J2/5280</f>
        <v>1.3068181818181817E-2</v>
      </c>
      <c r="L2">
        <v>66</v>
      </c>
      <c r="M2">
        <f t="shared" ref="M2:M4" si="1">K2*L2</f>
        <v>0.86249999999999993</v>
      </c>
      <c r="P2" s="7">
        <v>0.24048662190481279</v>
      </c>
      <c r="Q2">
        <f t="shared" ref="Q2:Q4" si="2">M2*P2</f>
        <v>0.20741971139290102</v>
      </c>
    </row>
    <row r="3" spans="1:21" hidden="1" x14ac:dyDescent="0.25">
      <c r="A3">
        <v>71212</v>
      </c>
      <c r="B3">
        <v>1283</v>
      </c>
      <c r="C3" t="s">
        <v>29</v>
      </c>
      <c r="D3" t="s">
        <v>30</v>
      </c>
      <c r="F3">
        <v>130</v>
      </c>
      <c r="G3" s="6">
        <v>35935.629999999997</v>
      </c>
      <c r="H3" s="6">
        <v>35935.629999999997</v>
      </c>
      <c r="I3" t="s">
        <v>2146</v>
      </c>
      <c r="J3" s="8">
        <v>2284</v>
      </c>
      <c r="K3">
        <f t="shared" si="0"/>
        <v>0.43257575757575756</v>
      </c>
      <c r="L3">
        <v>78</v>
      </c>
      <c r="M3">
        <f t="shared" si="1"/>
        <v>33.740909090909092</v>
      </c>
      <c r="P3" s="7">
        <v>0.25508582985744233</v>
      </c>
      <c r="Q3">
        <f t="shared" si="2"/>
        <v>8.6068277955990649</v>
      </c>
    </row>
    <row r="4" spans="1:21" hidden="1" x14ac:dyDescent="0.25">
      <c r="A4">
        <v>71174</v>
      </c>
      <c r="B4">
        <v>1284</v>
      </c>
      <c r="C4" t="s">
        <v>31</v>
      </c>
      <c r="D4" t="s">
        <v>32</v>
      </c>
      <c r="F4">
        <v>130</v>
      </c>
      <c r="G4" s="6">
        <v>35936.01</v>
      </c>
      <c r="H4" s="6">
        <v>35936.01</v>
      </c>
      <c r="I4" t="s">
        <v>2146</v>
      </c>
      <c r="J4" s="8">
        <v>1650</v>
      </c>
      <c r="K4">
        <f t="shared" si="0"/>
        <v>0.3125</v>
      </c>
      <c r="L4">
        <v>78</v>
      </c>
      <c r="M4">
        <f t="shared" si="1"/>
        <v>24.375</v>
      </c>
      <c r="P4" s="7">
        <v>0.25508313249022357</v>
      </c>
      <c r="Q4">
        <f t="shared" si="2"/>
        <v>6.2176513544491998</v>
      </c>
    </row>
    <row r="5" spans="1:21" x14ac:dyDescent="0.25">
      <c r="A5">
        <v>27490</v>
      </c>
      <c r="B5">
        <v>2684</v>
      </c>
      <c r="C5" t="s">
        <v>340</v>
      </c>
      <c r="D5" t="s">
        <v>341</v>
      </c>
      <c r="E5" t="s">
        <v>94</v>
      </c>
      <c r="F5">
        <v>100.5</v>
      </c>
      <c r="G5" s="6">
        <v>2691.5</v>
      </c>
      <c r="H5" s="6">
        <v>2691.5</v>
      </c>
      <c r="I5" t="s">
        <v>2147</v>
      </c>
      <c r="J5">
        <v>20</v>
      </c>
      <c r="K5">
        <f t="shared" ref="K5:K36" si="3">J5/5280</f>
        <v>3.787878787878788E-3</v>
      </c>
      <c r="L5">
        <v>30</v>
      </c>
      <c r="M5">
        <f t="shared" ref="M5:M36" si="4">K5*L5</f>
        <v>0.11363636363636365</v>
      </c>
      <c r="P5" s="7">
        <v>1.0000358933680102</v>
      </c>
      <c r="Q5">
        <f t="shared" ref="Q5:Q36" si="5">M5*P5</f>
        <v>0.113640442428183</v>
      </c>
      <c r="U5">
        <f>SUM(Q5,Q8,Q17,Q24,Q43,Q44,Q51,Q57,Q58,Q63,Q71,Q78)</f>
        <v>9.765519061610231</v>
      </c>
    </row>
    <row r="6" spans="1:21" hidden="1" x14ac:dyDescent="0.25">
      <c r="A6">
        <v>71186</v>
      </c>
      <c r="B6">
        <v>2848</v>
      </c>
      <c r="C6" t="s">
        <v>37</v>
      </c>
      <c r="D6" t="s">
        <v>38</v>
      </c>
      <c r="E6" t="s">
        <v>39</v>
      </c>
      <c r="F6">
        <v>100</v>
      </c>
      <c r="G6" s="6">
        <v>-21520.5</v>
      </c>
      <c r="H6" s="6">
        <v>21520.5</v>
      </c>
      <c r="I6" t="s">
        <v>2148</v>
      </c>
      <c r="J6" s="8">
        <v>1686</v>
      </c>
      <c r="K6">
        <f t="shared" si="3"/>
        <v>0.31931818181818183</v>
      </c>
      <c r="L6">
        <v>66</v>
      </c>
      <c r="M6">
        <f t="shared" si="4"/>
        <v>21.075000000000003</v>
      </c>
      <c r="P6" s="7">
        <v>0.22588276294695753</v>
      </c>
      <c r="Q6">
        <f t="shared" si="5"/>
        <v>4.7604792291071307</v>
      </c>
    </row>
    <row r="7" spans="1:21" hidden="1" x14ac:dyDescent="0.25">
      <c r="A7">
        <v>37209</v>
      </c>
      <c r="B7">
        <v>3643</v>
      </c>
      <c r="C7" t="s">
        <v>343</v>
      </c>
      <c r="D7" t="s">
        <v>344</v>
      </c>
      <c r="E7" t="s">
        <v>94</v>
      </c>
      <c r="F7">
        <v>78</v>
      </c>
      <c r="G7" s="6">
        <v>7710.98</v>
      </c>
      <c r="H7" s="6">
        <v>7710.98</v>
      </c>
      <c r="I7" t="s">
        <v>2147</v>
      </c>
      <c r="J7">
        <v>36</v>
      </c>
      <c r="K7">
        <f t="shared" si="3"/>
        <v>6.8181818181818179E-3</v>
      </c>
      <c r="L7">
        <v>30</v>
      </c>
      <c r="M7">
        <f t="shared" si="4"/>
        <v>0.20454545454545453</v>
      </c>
      <c r="P7" s="7">
        <v>0.63041403297635323</v>
      </c>
      <c r="Q7">
        <f t="shared" si="5"/>
        <v>0.12894832492698133</v>
      </c>
    </row>
    <row r="8" spans="1:21" x14ac:dyDescent="0.25">
      <c r="A8">
        <v>3543</v>
      </c>
      <c r="B8">
        <v>4484</v>
      </c>
      <c r="C8" t="s">
        <v>341</v>
      </c>
      <c r="D8" t="s">
        <v>114</v>
      </c>
      <c r="E8" t="s">
        <v>94</v>
      </c>
      <c r="F8">
        <v>100.5</v>
      </c>
      <c r="G8" s="6">
        <v>4861.3</v>
      </c>
      <c r="H8" s="6">
        <v>4861.3</v>
      </c>
      <c r="I8" t="s">
        <v>2147</v>
      </c>
      <c r="J8">
        <v>3</v>
      </c>
      <c r="K8">
        <f t="shared" si="3"/>
        <v>5.6818181818181815E-4</v>
      </c>
      <c r="L8">
        <v>30</v>
      </c>
      <c r="M8">
        <f t="shared" si="4"/>
        <v>1.7045454545454544E-2</v>
      </c>
      <c r="P8" s="7">
        <v>0.99996091580441437</v>
      </c>
      <c r="Q8">
        <f t="shared" si="5"/>
        <v>1.7044788337575244E-2</v>
      </c>
    </row>
    <row r="9" spans="1:21" hidden="1" x14ac:dyDescent="0.25">
      <c r="A9">
        <v>15419</v>
      </c>
      <c r="B9">
        <v>5733</v>
      </c>
      <c r="C9" t="s">
        <v>107</v>
      </c>
      <c r="D9" t="s">
        <v>106</v>
      </c>
      <c r="E9" t="s">
        <v>39</v>
      </c>
      <c r="F9">
        <v>100</v>
      </c>
      <c r="G9" s="6">
        <v>-8931.2999999999993</v>
      </c>
      <c r="H9" s="6">
        <v>8931.2999999999993</v>
      </c>
      <c r="I9" t="s">
        <v>2145</v>
      </c>
      <c r="J9">
        <v>10</v>
      </c>
      <c r="K9">
        <f t="shared" si="3"/>
        <v>1.893939393939394E-3</v>
      </c>
      <c r="L9">
        <v>60</v>
      </c>
      <c r="M9">
        <f t="shared" si="4"/>
        <v>0.11363636363636365</v>
      </c>
      <c r="P9" s="7">
        <v>0.21368353834268247</v>
      </c>
      <c r="Q9">
        <f t="shared" si="5"/>
        <v>2.4282220266213919E-2</v>
      </c>
    </row>
    <row r="10" spans="1:21" hidden="1" x14ac:dyDescent="0.25">
      <c r="A10">
        <v>71027</v>
      </c>
      <c r="B10">
        <v>6737</v>
      </c>
      <c r="C10" t="s">
        <v>42</v>
      </c>
      <c r="D10" t="s">
        <v>43</v>
      </c>
      <c r="F10">
        <v>130</v>
      </c>
      <c r="G10" s="6">
        <v>27736.68</v>
      </c>
      <c r="H10" s="6">
        <v>27736.68</v>
      </c>
      <c r="I10" t="s">
        <v>2148</v>
      </c>
      <c r="J10" s="8">
        <v>1123</v>
      </c>
      <c r="K10">
        <f t="shared" si="3"/>
        <v>0.21268939393939393</v>
      </c>
      <c r="L10">
        <v>78</v>
      </c>
      <c r="M10">
        <f t="shared" si="4"/>
        <v>16.589772727272727</v>
      </c>
      <c r="P10" s="7">
        <v>0.3304890852113519</v>
      </c>
      <c r="Q10">
        <f t="shared" si="5"/>
        <v>5.4827388125005978</v>
      </c>
    </row>
    <row r="11" spans="1:21" hidden="1" x14ac:dyDescent="0.25">
      <c r="A11">
        <v>70804</v>
      </c>
      <c r="B11">
        <v>6738</v>
      </c>
      <c r="C11" t="s">
        <v>44</v>
      </c>
      <c r="D11" t="s">
        <v>45</v>
      </c>
      <c r="F11">
        <v>130</v>
      </c>
      <c r="G11" s="6">
        <v>27737.63</v>
      </c>
      <c r="H11" s="6">
        <v>27737.63</v>
      </c>
      <c r="I11" t="s">
        <v>2148</v>
      </c>
      <c r="J11">
        <v>912</v>
      </c>
      <c r="K11">
        <f t="shared" si="3"/>
        <v>0.17272727272727273</v>
      </c>
      <c r="L11">
        <v>78</v>
      </c>
      <c r="M11">
        <f t="shared" si="4"/>
        <v>13.472727272727273</v>
      </c>
      <c r="P11" s="7">
        <v>0.33047776612493568</v>
      </c>
      <c r="Q11">
        <f t="shared" si="5"/>
        <v>4.4524368127014062</v>
      </c>
    </row>
    <row r="12" spans="1:21" hidden="1" x14ac:dyDescent="0.25">
      <c r="A12">
        <v>15255</v>
      </c>
      <c r="B12">
        <v>6778</v>
      </c>
      <c r="C12" t="s">
        <v>46</v>
      </c>
      <c r="D12" t="s">
        <v>47</v>
      </c>
      <c r="E12" t="s">
        <v>27</v>
      </c>
      <c r="F12">
        <v>100</v>
      </c>
      <c r="G12" s="6">
        <v>-5755.59</v>
      </c>
      <c r="H12" s="6">
        <v>5755.59</v>
      </c>
      <c r="I12" t="s">
        <v>2148</v>
      </c>
      <c r="J12">
        <v>10</v>
      </c>
      <c r="K12">
        <f t="shared" si="3"/>
        <v>1.893939393939394E-3</v>
      </c>
      <c r="L12">
        <v>48</v>
      </c>
      <c r="M12">
        <f t="shared" si="4"/>
        <v>9.0909090909090912E-2</v>
      </c>
      <c r="P12" s="7">
        <v>0.22221145720942595</v>
      </c>
      <c r="Q12">
        <f t="shared" si="5"/>
        <v>2.0201041564493268E-2</v>
      </c>
    </row>
    <row r="13" spans="1:21" hidden="1" x14ac:dyDescent="0.25">
      <c r="A13">
        <v>70883</v>
      </c>
      <c r="B13">
        <v>7296</v>
      </c>
      <c r="C13" t="s">
        <v>345</v>
      </c>
      <c r="D13" t="s">
        <v>346</v>
      </c>
      <c r="E13" t="s">
        <v>94</v>
      </c>
      <c r="F13">
        <v>120</v>
      </c>
      <c r="G13" s="6">
        <v>8432.17</v>
      </c>
      <c r="H13" s="6">
        <v>8432.17</v>
      </c>
      <c r="I13" t="s">
        <v>2147</v>
      </c>
      <c r="J13">
        <v>893</v>
      </c>
      <c r="K13">
        <f t="shared" si="3"/>
        <v>0.16912878787878788</v>
      </c>
      <c r="L13">
        <v>30</v>
      </c>
      <c r="M13">
        <f t="shared" si="4"/>
        <v>5.0738636363636367</v>
      </c>
      <c r="P13" s="7">
        <v>0.57649573004339327</v>
      </c>
      <c r="Q13">
        <f t="shared" si="5"/>
        <v>2.9250607211860808</v>
      </c>
    </row>
    <row r="14" spans="1:21" hidden="1" x14ac:dyDescent="0.25">
      <c r="A14">
        <v>39133</v>
      </c>
      <c r="B14">
        <v>8634</v>
      </c>
      <c r="C14" t="s">
        <v>89</v>
      </c>
      <c r="D14" t="s">
        <v>1050</v>
      </c>
      <c r="E14" t="s">
        <v>70</v>
      </c>
      <c r="F14">
        <v>130</v>
      </c>
      <c r="G14" s="6">
        <v>-948.65</v>
      </c>
      <c r="H14" s="6">
        <v>948.65</v>
      </c>
      <c r="I14" t="s">
        <v>2147</v>
      </c>
      <c r="J14">
        <v>41</v>
      </c>
      <c r="K14">
        <f t="shared" si="3"/>
        <v>7.7651515151515148E-3</v>
      </c>
      <c r="L14">
        <v>30</v>
      </c>
      <c r="M14">
        <f t="shared" si="4"/>
        <v>0.23295454545454544</v>
      </c>
      <c r="P14" s="7">
        <v>0.33046973488641757</v>
      </c>
      <c r="Q14">
        <f t="shared" si="5"/>
        <v>7.6984426876949535E-2</v>
      </c>
    </row>
    <row r="15" spans="1:21" hidden="1" x14ac:dyDescent="0.25">
      <c r="A15">
        <v>44854</v>
      </c>
      <c r="B15">
        <v>8635</v>
      </c>
      <c r="C15" t="s">
        <v>965</v>
      </c>
      <c r="D15" t="s">
        <v>1506</v>
      </c>
      <c r="E15" t="s">
        <v>70</v>
      </c>
      <c r="F15">
        <v>130</v>
      </c>
      <c r="G15" s="6">
        <v>949.8</v>
      </c>
      <c r="H15" s="6">
        <v>949.8</v>
      </c>
      <c r="I15" t="s">
        <v>2147</v>
      </c>
      <c r="J15">
        <v>76</v>
      </c>
      <c r="K15">
        <f t="shared" si="3"/>
        <v>1.4393939393939395E-2</v>
      </c>
      <c r="L15">
        <v>24</v>
      </c>
      <c r="M15">
        <f t="shared" si="4"/>
        <v>0.34545454545454546</v>
      </c>
      <c r="P15" s="7">
        <v>0.33006960833859761</v>
      </c>
      <c r="Q15">
        <f t="shared" si="5"/>
        <v>0.11402404651697008</v>
      </c>
    </row>
    <row r="16" spans="1:21" hidden="1" x14ac:dyDescent="0.25">
      <c r="A16">
        <v>71096</v>
      </c>
      <c r="B16">
        <v>9205</v>
      </c>
      <c r="C16" t="s">
        <v>48</v>
      </c>
      <c r="D16" t="s">
        <v>31</v>
      </c>
      <c r="F16">
        <v>130</v>
      </c>
      <c r="G16" s="6">
        <v>35936.199999999997</v>
      </c>
      <c r="H16" s="6">
        <v>35936.199999999997</v>
      </c>
      <c r="I16" t="s">
        <v>2146</v>
      </c>
      <c r="J16" s="8">
        <v>1477</v>
      </c>
      <c r="K16">
        <f t="shared" si="3"/>
        <v>0.27973484848484848</v>
      </c>
      <c r="L16">
        <v>78</v>
      </c>
      <c r="M16">
        <f t="shared" si="4"/>
        <v>21.819318181818183</v>
      </c>
      <c r="P16" s="7">
        <v>0.25508178382800634</v>
      </c>
      <c r="Q16">
        <f t="shared" si="5"/>
        <v>5.565710603729034</v>
      </c>
    </row>
    <row r="17" spans="1:17" x14ac:dyDescent="0.25">
      <c r="A17">
        <v>32130</v>
      </c>
      <c r="B17">
        <v>15752</v>
      </c>
      <c r="C17" t="s">
        <v>349</v>
      </c>
      <c r="D17" t="s">
        <v>118</v>
      </c>
      <c r="E17" t="s">
        <v>94</v>
      </c>
      <c r="F17">
        <v>130</v>
      </c>
      <c r="G17" s="6">
        <v>1745.36</v>
      </c>
      <c r="H17" s="6">
        <v>1745.36</v>
      </c>
      <c r="I17" t="s">
        <v>2147</v>
      </c>
      <c r="J17" s="8">
        <v>37</v>
      </c>
      <c r="K17">
        <f t="shared" si="3"/>
        <v>7.0075757575757576E-3</v>
      </c>
      <c r="L17">
        <v>30</v>
      </c>
      <c r="M17">
        <f t="shared" si="4"/>
        <v>0.21022727272727273</v>
      </c>
      <c r="P17" s="7">
        <v>1.0031362985286705</v>
      </c>
      <c r="Q17">
        <f t="shared" si="5"/>
        <v>0.21088660821341368</v>
      </c>
    </row>
    <row r="18" spans="1:17" hidden="1" x14ac:dyDescent="0.25">
      <c r="A18">
        <v>71066</v>
      </c>
      <c r="B18">
        <v>10862</v>
      </c>
      <c r="C18" t="s">
        <v>51</v>
      </c>
      <c r="D18" t="s">
        <v>42</v>
      </c>
      <c r="F18">
        <v>130</v>
      </c>
      <c r="G18" s="6">
        <v>27736.87</v>
      </c>
      <c r="H18" s="6">
        <v>27736.87</v>
      </c>
      <c r="I18" t="s">
        <v>2148</v>
      </c>
      <c r="J18" s="8">
        <v>1185</v>
      </c>
      <c r="K18">
        <f t="shared" si="3"/>
        <v>0.22443181818181818</v>
      </c>
      <c r="L18">
        <v>78</v>
      </c>
      <c r="M18">
        <f t="shared" si="4"/>
        <v>17.505681818181817</v>
      </c>
      <c r="P18" s="7">
        <v>0.33048682133203927</v>
      </c>
      <c r="Q18">
        <f t="shared" si="5"/>
        <v>5.785397139340982</v>
      </c>
    </row>
    <row r="19" spans="1:17" hidden="1" x14ac:dyDescent="0.25">
      <c r="A19">
        <v>50647</v>
      </c>
      <c r="B19">
        <v>11974</v>
      </c>
      <c r="C19" t="s">
        <v>52</v>
      </c>
      <c r="D19" t="s">
        <v>53</v>
      </c>
      <c r="F19">
        <v>130</v>
      </c>
      <c r="G19" s="6">
        <v>-4466.99</v>
      </c>
      <c r="H19" s="6">
        <v>4466.99</v>
      </c>
      <c r="I19" t="s">
        <v>2149</v>
      </c>
      <c r="J19">
        <v>115</v>
      </c>
      <c r="K19">
        <f t="shared" si="3"/>
        <v>2.1780303030303032E-2</v>
      </c>
      <c r="L19">
        <v>36</v>
      </c>
      <c r="M19">
        <f t="shared" si="4"/>
        <v>0.78409090909090917</v>
      </c>
      <c r="P19" s="7">
        <v>9.2937253073904338E-2</v>
      </c>
      <c r="Q19">
        <f t="shared" si="5"/>
        <v>7.2871255251129544E-2</v>
      </c>
    </row>
    <row r="20" spans="1:17" hidden="1" x14ac:dyDescent="0.25">
      <c r="A20">
        <v>71111</v>
      </c>
      <c r="B20">
        <v>12232</v>
      </c>
      <c r="C20" t="s">
        <v>54</v>
      </c>
      <c r="D20" t="s">
        <v>55</v>
      </c>
      <c r="F20">
        <v>130</v>
      </c>
      <c r="G20" s="6">
        <v>27738.01</v>
      </c>
      <c r="H20" s="6">
        <v>27738.01</v>
      </c>
      <c r="I20" t="s">
        <v>2148</v>
      </c>
      <c r="J20" s="8">
        <v>1353</v>
      </c>
      <c r="K20">
        <f t="shared" si="3"/>
        <v>0.25624999999999998</v>
      </c>
      <c r="L20">
        <v>78</v>
      </c>
      <c r="M20">
        <f t="shared" si="4"/>
        <v>19.987499999999997</v>
      </c>
      <c r="P20" s="7">
        <v>0.3304732387074632</v>
      </c>
      <c r="Q20">
        <f t="shared" si="5"/>
        <v>6.6053338586654196</v>
      </c>
    </row>
    <row r="21" spans="1:17" hidden="1" x14ac:dyDescent="0.25">
      <c r="A21">
        <v>71237</v>
      </c>
      <c r="B21">
        <v>12953</v>
      </c>
      <c r="C21" t="s">
        <v>57</v>
      </c>
      <c r="D21" t="s">
        <v>58</v>
      </c>
      <c r="F21">
        <v>130</v>
      </c>
      <c r="G21" s="6">
        <v>30729.42</v>
      </c>
      <c r="H21" s="6">
        <v>30729.42</v>
      </c>
      <c r="I21" t="s">
        <v>2149</v>
      </c>
      <c r="J21" s="8">
        <v>18817</v>
      </c>
      <c r="K21">
        <f t="shared" si="3"/>
        <v>3.5638257575757577</v>
      </c>
      <c r="L21">
        <v>90</v>
      </c>
      <c r="M21">
        <f t="shared" si="4"/>
        <v>320.74431818181819</v>
      </c>
      <c r="P21" s="7">
        <v>0.11672895450028019</v>
      </c>
      <c r="Q21">
        <f t="shared" si="5"/>
        <v>37.440148923268843</v>
      </c>
    </row>
    <row r="22" spans="1:17" hidden="1" x14ac:dyDescent="0.25">
      <c r="A22">
        <v>27930</v>
      </c>
      <c r="B22">
        <v>13617</v>
      </c>
      <c r="C22" t="s">
        <v>105</v>
      </c>
      <c r="D22" t="s">
        <v>104</v>
      </c>
      <c r="E22" t="s">
        <v>70</v>
      </c>
      <c r="F22">
        <v>78</v>
      </c>
      <c r="G22" s="6">
        <v>-14628.05</v>
      </c>
      <c r="H22" s="6">
        <v>14628.05</v>
      </c>
      <c r="I22" t="s">
        <v>2145</v>
      </c>
      <c r="J22" s="8">
        <v>21</v>
      </c>
      <c r="K22">
        <f t="shared" si="3"/>
        <v>3.9772727272727269E-3</v>
      </c>
      <c r="L22">
        <v>66</v>
      </c>
      <c r="M22">
        <f t="shared" si="4"/>
        <v>0.26249999999999996</v>
      </c>
      <c r="P22" s="7">
        <v>0.13046658891649945</v>
      </c>
      <c r="Q22">
        <f t="shared" si="5"/>
        <v>3.4247479590581102E-2</v>
      </c>
    </row>
    <row r="23" spans="1:17" hidden="1" x14ac:dyDescent="0.25">
      <c r="A23">
        <v>62430</v>
      </c>
      <c r="B23">
        <v>15304</v>
      </c>
      <c r="C23" t="s">
        <v>62</v>
      </c>
      <c r="D23" t="s">
        <v>63</v>
      </c>
      <c r="E23" t="s">
        <v>64</v>
      </c>
      <c r="F23">
        <v>110</v>
      </c>
      <c r="G23" s="6">
        <v>5756.35</v>
      </c>
      <c r="H23" s="6">
        <v>5756.35</v>
      </c>
      <c r="I23" t="s">
        <v>2148</v>
      </c>
      <c r="J23">
        <v>243</v>
      </c>
      <c r="K23">
        <f t="shared" si="3"/>
        <v>4.6022727272727271E-2</v>
      </c>
      <c r="L23">
        <v>60</v>
      </c>
      <c r="M23">
        <f t="shared" si="4"/>
        <v>2.7613636363636362</v>
      </c>
      <c r="P23" s="7">
        <v>0.2221821190511348</v>
      </c>
      <c r="Q23">
        <f t="shared" si="5"/>
        <v>0.61352562419801993</v>
      </c>
    </row>
    <row r="24" spans="1:17" x14ac:dyDescent="0.25">
      <c r="A24">
        <v>27492</v>
      </c>
      <c r="B24">
        <v>30253</v>
      </c>
      <c r="C24" t="s">
        <v>340</v>
      </c>
      <c r="D24" t="s">
        <v>341</v>
      </c>
      <c r="E24" t="s">
        <v>94</v>
      </c>
      <c r="F24">
        <v>100.5</v>
      </c>
      <c r="G24" s="6">
        <v>2169.9899999999998</v>
      </c>
      <c r="H24" s="6">
        <v>2169.9899999999998</v>
      </c>
      <c r="I24" t="s">
        <v>2147</v>
      </c>
      <c r="J24">
        <v>30</v>
      </c>
      <c r="K24">
        <f t="shared" si="3"/>
        <v>5.681818181818182E-3</v>
      </c>
      <c r="L24">
        <v>30</v>
      </c>
      <c r="M24">
        <f t="shared" si="4"/>
        <v>0.17045454545454547</v>
      </c>
      <c r="P24" s="7">
        <v>0.99978036442564244</v>
      </c>
      <c r="Q24">
        <f t="shared" si="5"/>
        <v>0.17041710757255271</v>
      </c>
    </row>
    <row r="25" spans="1:17" hidden="1" x14ac:dyDescent="0.25">
      <c r="A25">
        <v>71064</v>
      </c>
      <c r="B25">
        <v>17784</v>
      </c>
      <c r="C25" t="s">
        <v>43</v>
      </c>
      <c r="D25" t="s">
        <v>67</v>
      </c>
      <c r="F25">
        <v>130</v>
      </c>
      <c r="G25" s="6">
        <v>27736.49</v>
      </c>
      <c r="H25" s="6">
        <v>27736.49</v>
      </c>
      <c r="I25" t="s">
        <v>2148</v>
      </c>
      <c r="J25" s="8">
        <v>1224</v>
      </c>
      <c r="K25">
        <f t="shared" si="3"/>
        <v>0.23181818181818181</v>
      </c>
      <c r="L25">
        <v>102</v>
      </c>
      <c r="M25">
        <f t="shared" si="4"/>
        <v>23.645454545454545</v>
      </c>
      <c r="P25" s="7">
        <v>0.33049134912168049</v>
      </c>
      <c r="Q25">
        <f t="shared" si="5"/>
        <v>7.8146181733226445</v>
      </c>
    </row>
    <row r="26" spans="1:17" hidden="1" x14ac:dyDescent="0.25">
      <c r="A26">
        <v>7318</v>
      </c>
      <c r="B26">
        <v>19318</v>
      </c>
      <c r="C26" t="s">
        <v>350</v>
      </c>
      <c r="D26" t="s">
        <v>351</v>
      </c>
      <c r="E26" t="s">
        <v>94</v>
      </c>
      <c r="F26">
        <v>78</v>
      </c>
      <c r="G26" s="6">
        <v>5585.22</v>
      </c>
      <c r="H26" s="6">
        <v>5585.22</v>
      </c>
      <c r="I26" t="s">
        <v>2147</v>
      </c>
      <c r="J26">
        <v>4</v>
      </c>
      <c r="K26">
        <f t="shared" si="3"/>
        <v>7.5757575757575758E-4</v>
      </c>
      <c r="L26">
        <v>42</v>
      </c>
      <c r="M26">
        <f t="shared" si="4"/>
        <v>3.1818181818181815E-2</v>
      </c>
      <c r="P26" s="7">
        <v>0.52865208783181328</v>
      </c>
      <c r="Q26">
        <f t="shared" si="5"/>
        <v>1.6820748249194058E-2</v>
      </c>
    </row>
    <row r="27" spans="1:17" hidden="1" x14ac:dyDescent="0.25">
      <c r="A27">
        <v>30736</v>
      </c>
      <c r="B27">
        <v>19792</v>
      </c>
      <c r="C27" t="s">
        <v>106</v>
      </c>
      <c r="D27" t="s">
        <v>105</v>
      </c>
      <c r="E27" t="s">
        <v>39</v>
      </c>
      <c r="F27">
        <v>78</v>
      </c>
      <c r="G27" s="6">
        <v>-8931.49</v>
      </c>
      <c r="H27" s="6">
        <v>8931.49</v>
      </c>
      <c r="I27" t="s">
        <v>2145</v>
      </c>
      <c r="J27" s="8">
        <v>26</v>
      </c>
      <c r="K27">
        <f t="shared" si="3"/>
        <v>4.9242424242424239E-3</v>
      </c>
      <c r="L27">
        <v>60</v>
      </c>
      <c r="M27">
        <f t="shared" si="4"/>
        <v>0.29545454545454541</v>
      </c>
      <c r="P27" s="7">
        <v>0.21367899264288487</v>
      </c>
      <c r="Q27">
        <f t="shared" si="5"/>
        <v>6.3132429644488702E-2</v>
      </c>
    </row>
    <row r="28" spans="1:17" hidden="1" x14ac:dyDescent="0.25">
      <c r="A28">
        <v>57348</v>
      </c>
      <c r="B28">
        <v>19815</v>
      </c>
      <c r="C28" t="s">
        <v>352</v>
      </c>
      <c r="D28" t="s">
        <v>353</v>
      </c>
      <c r="E28" t="s">
        <v>94</v>
      </c>
      <c r="F28">
        <v>78</v>
      </c>
      <c r="G28" s="6">
        <v>8344.84</v>
      </c>
      <c r="H28" s="6">
        <v>8344.84</v>
      </c>
      <c r="I28" t="s">
        <v>2147</v>
      </c>
      <c r="J28" s="8">
        <v>186</v>
      </c>
      <c r="K28">
        <f t="shared" si="3"/>
        <v>3.5227272727272725E-2</v>
      </c>
      <c r="L28">
        <v>42</v>
      </c>
      <c r="M28">
        <f t="shared" si="4"/>
        <v>1.4795454545454545</v>
      </c>
      <c r="P28" s="7">
        <v>0.58252884417196726</v>
      </c>
      <c r="Q28">
        <f t="shared" si="5"/>
        <v>0.86187790353625149</v>
      </c>
    </row>
    <row r="29" spans="1:17" hidden="1" x14ac:dyDescent="0.25">
      <c r="A29">
        <v>65784</v>
      </c>
      <c r="B29">
        <v>19843</v>
      </c>
      <c r="C29" t="s">
        <v>354</v>
      </c>
      <c r="D29" t="s">
        <v>355</v>
      </c>
      <c r="E29" t="s">
        <v>94</v>
      </c>
      <c r="F29">
        <v>100.5</v>
      </c>
      <c r="G29" s="6">
        <v>-7205.2</v>
      </c>
      <c r="H29" s="6">
        <v>7205.2</v>
      </c>
      <c r="I29" t="s">
        <v>2147</v>
      </c>
      <c r="J29">
        <v>315</v>
      </c>
      <c r="K29">
        <f t="shared" si="3"/>
        <v>5.9659090909090912E-2</v>
      </c>
      <c r="L29">
        <v>42</v>
      </c>
      <c r="M29">
        <f t="shared" si="4"/>
        <v>2.5056818181818183</v>
      </c>
      <c r="P29" s="7">
        <v>0.67466690723366451</v>
      </c>
      <c r="Q29">
        <f t="shared" si="5"/>
        <v>1.6905006027843528</v>
      </c>
    </row>
    <row r="30" spans="1:17" hidden="1" x14ac:dyDescent="0.25">
      <c r="A30">
        <v>50705</v>
      </c>
      <c r="B30">
        <v>20396</v>
      </c>
      <c r="C30" t="s">
        <v>68</v>
      </c>
      <c r="D30" t="s">
        <v>52</v>
      </c>
      <c r="E30" t="s">
        <v>27</v>
      </c>
      <c r="F30">
        <v>130</v>
      </c>
      <c r="G30" s="6">
        <v>-4466.8</v>
      </c>
      <c r="H30" s="6">
        <v>4466.8</v>
      </c>
      <c r="I30" t="s">
        <v>2149</v>
      </c>
      <c r="J30">
        <v>115</v>
      </c>
      <c r="K30">
        <f t="shared" si="3"/>
        <v>2.1780303030303032E-2</v>
      </c>
      <c r="L30">
        <v>36</v>
      </c>
      <c r="M30">
        <f t="shared" si="4"/>
        <v>0.78409090909090917</v>
      </c>
      <c r="P30" s="7">
        <v>9.2941206256962464E-2</v>
      </c>
      <c r="Q30">
        <f t="shared" si="5"/>
        <v>7.2874354906027394E-2</v>
      </c>
    </row>
    <row r="31" spans="1:17" hidden="1" x14ac:dyDescent="0.25">
      <c r="A31">
        <v>71200</v>
      </c>
      <c r="B31">
        <v>21275</v>
      </c>
      <c r="C31" t="s">
        <v>67</v>
      </c>
      <c r="D31" t="s">
        <v>69</v>
      </c>
      <c r="E31" t="s">
        <v>70</v>
      </c>
      <c r="F31">
        <v>130</v>
      </c>
      <c r="G31" s="6">
        <v>27736.3</v>
      </c>
      <c r="H31" s="6">
        <v>27736.3</v>
      </c>
      <c r="I31" t="s">
        <v>2148</v>
      </c>
      <c r="J31" s="8">
        <v>2077</v>
      </c>
      <c r="K31">
        <f t="shared" si="3"/>
        <v>0.39337121212121212</v>
      </c>
      <c r="L31">
        <v>102</v>
      </c>
      <c r="M31">
        <f t="shared" si="4"/>
        <v>40.123863636363637</v>
      </c>
      <c r="P31" s="7">
        <v>0.33049361306302572</v>
      </c>
      <c r="Q31">
        <f t="shared" si="5"/>
        <v>13.260680663229971</v>
      </c>
    </row>
    <row r="32" spans="1:17" hidden="1" x14ac:dyDescent="0.25">
      <c r="A32">
        <v>46770</v>
      </c>
      <c r="B32">
        <v>21363</v>
      </c>
      <c r="C32" t="s">
        <v>356</v>
      </c>
      <c r="D32" t="s">
        <v>343</v>
      </c>
      <c r="E32" t="s">
        <v>94</v>
      </c>
      <c r="F32">
        <v>78</v>
      </c>
      <c r="G32" s="6">
        <v>7711.17</v>
      </c>
      <c r="H32" s="6">
        <v>7711.17</v>
      </c>
      <c r="I32" t="s">
        <v>2147</v>
      </c>
      <c r="J32">
        <v>92</v>
      </c>
      <c r="K32">
        <f t="shared" si="3"/>
        <v>1.7424242424242425E-2</v>
      </c>
      <c r="L32">
        <v>30</v>
      </c>
      <c r="M32">
        <f t="shared" si="4"/>
        <v>0.52272727272727271</v>
      </c>
      <c r="P32" s="7">
        <v>0.6303984998385459</v>
      </c>
      <c r="Q32">
        <f t="shared" si="5"/>
        <v>0.32952648855196714</v>
      </c>
    </row>
    <row r="33" spans="1:17" hidden="1" x14ac:dyDescent="0.25">
      <c r="A33">
        <v>70728</v>
      </c>
      <c r="B33">
        <v>21711</v>
      </c>
      <c r="C33" t="s">
        <v>71</v>
      </c>
      <c r="D33" t="s">
        <v>37</v>
      </c>
      <c r="E33" t="s">
        <v>39</v>
      </c>
      <c r="F33">
        <v>130</v>
      </c>
      <c r="G33" s="6">
        <v>-21520.12</v>
      </c>
      <c r="H33" s="6">
        <v>21520.12</v>
      </c>
      <c r="I33" t="s">
        <v>2148</v>
      </c>
      <c r="J33" s="8">
        <v>795</v>
      </c>
      <c r="K33">
        <f t="shared" si="3"/>
        <v>0.15056818181818182</v>
      </c>
      <c r="L33">
        <v>66</v>
      </c>
      <c r="M33">
        <f t="shared" si="4"/>
        <v>9.9375</v>
      </c>
      <c r="P33" s="7">
        <v>0.22588675156086491</v>
      </c>
      <c r="Q33">
        <f t="shared" si="5"/>
        <v>2.2447495936360951</v>
      </c>
    </row>
    <row r="34" spans="1:17" hidden="1" x14ac:dyDescent="0.25">
      <c r="A34">
        <v>64961</v>
      </c>
      <c r="B34">
        <v>22106</v>
      </c>
      <c r="C34" t="s">
        <v>351</v>
      </c>
      <c r="D34" t="s">
        <v>357</v>
      </c>
      <c r="E34" t="s">
        <v>94</v>
      </c>
      <c r="F34">
        <v>78</v>
      </c>
      <c r="G34" s="6">
        <v>9195.36</v>
      </c>
      <c r="H34" s="6">
        <v>9195.36</v>
      </c>
      <c r="I34" t="s">
        <v>2147</v>
      </c>
      <c r="J34">
        <v>290</v>
      </c>
      <c r="K34">
        <f t="shared" si="3"/>
        <v>5.4924242424242424E-2</v>
      </c>
      <c r="L34">
        <v>42</v>
      </c>
      <c r="M34">
        <f t="shared" si="4"/>
        <v>2.3068181818181817</v>
      </c>
      <c r="P34" s="7">
        <v>0.52864814428146367</v>
      </c>
      <c r="Q34">
        <f t="shared" si="5"/>
        <v>1.2194951510129217</v>
      </c>
    </row>
    <row r="35" spans="1:17" hidden="1" x14ac:dyDescent="0.25">
      <c r="A35">
        <v>40777</v>
      </c>
      <c r="B35">
        <v>22394</v>
      </c>
      <c r="C35" t="s">
        <v>358</v>
      </c>
      <c r="D35" t="s">
        <v>351</v>
      </c>
      <c r="E35" t="s">
        <v>94</v>
      </c>
      <c r="F35">
        <v>78</v>
      </c>
      <c r="G35" s="6">
        <v>3610.33</v>
      </c>
      <c r="H35" s="6">
        <v>3610.33</v>
      </c>
      <c r="I35" t="s">
        <v>2147</v>
      </c>
      <c r="J35" s="8">
        <v>47</v>
      </c>
      <c r="K35">
        <f t="shared" si="3"/>
        <v>8.9015151515151516E-3</v>
      </c>
      <c r="L35">
        <v>42</v>
      </c>
      <c r="M35">
        <f t="shared" si="4"/>
        <v>0.37386363636363634</v>
      </c>
      <c r="P35" s="7">
        <v>0.52861422252259482</v>
      </c>
      <c r="Q35">
        <f t="shared" si="5"/>
        <v>0.19762963546583373</v>
      </c>
    </row>
    <row r="36" spans="1:17" hidden="1" x14ac:dyDescent="0.25">
      <c r="A36">
        <v>70988</v>
      </c>
      <c r="B36">
        <v>25058</v>
      </c>
      <c r="C36" t="s">
        <v>75</v>
      </c>
      <c r="D36" t="s">
        <v>46</v>
      </c>
      <c r="E36" t="s">
        <v>39</v>
      </c>
      <c r="F36">
        <v>100</v>
      </c>
      <c r="G36" s="6">
        <v>-21878.59</v>
      </c>
      <c r="H36" s="6">
        <v>21878.59</v>
      </c>
      <c r="I36" t="s">
        <v>2148</v>
      </c>
      <c r="J36" s="8">
        <v>1040</v>
      </c>
      <c r="K36">
        <f t="shared" si="3"/>
        <v>0.19696969696969696</v>
      </c>
      <c r="L36">
        <v>66</v>
      </c>
      <c r="M36">
        <f t="shared" si="4"/>
        <v>13</v>
      </c>
      <c r="P36" s="7">
        <v>0.22218570757987602</v>
      </c>
      <c r="Q36">
        <f t="shared" si="5"/>
        <v>2.8884141985383884</v>
      </c>
    </row>
    <row r="37" spans="1:17" hidden="1" x14ac:dyDescent="0.25">
      <c r="A37">
        <v>71228</v>
      </c>
      <c r="B37">
        <v>25105</v>
      </c>
      <c r="C37" t="s">
        <v>359</v>
      </c>
      <c r="D37" t="s">
        <v>354</v>
      </c>
      <c r="E37" t="s">
        <v>70</v>
      </c>
      <c r="F37">
        <v>95</v>
      </c>
      <c r="G37" s="6">
        <v>-7176.86</v>
      </c>
      <c r="H37" s="6">
        <v>7176.86</v>
      </c>
      <c r="I37" t="s">
        <v>2147</v>
      </c>
      <c r="J37" s="8">
        <v>2637</v>
      </c>
      <c r="K37">
        <f t="shared" ref="K37:K68" si="6">J37/5280</f>
        <v>0.4994318181818182</v>
      </c>
      <c r="L37">
        <v>42</v>
      </c>
      <c r="M37">
        <f t="shared" ref="M37:M68" si="7">K37*L37</f>
        <v>20.976136363636364</v>
      </c>
      <c r="P37" s="7">
        <v>0.67733103334884615</v>
      </c>
      <c r="Q37">
        <f t="shared" ref="Q37:Q68" si="8">M37*P37</f>
        <v>14.207788118848127</v>
      </c>
    </row>
    <row r="38" spans="1:17" hidden="1" x14ac:dyDescent="0.25">
      <c r="A38">
        <v>52568</v>
      </c>
      <c r="B38">
        <v>25529</v>
      </c>
      <c r="C38" t="s">
        <v>76</v>
      </c>
      <c r="D38" t="s">
        <v>53</v>
      </c>
      <c r="E38" t="s">
        <v>64</v>
      </c>
      <c r="F38">
        <v>130</v>
      </c>
      <c r="G38" s="6">
        <v>-14795.45</v>
      </c>
      <c r="H38" s="6">
        <v>14795.45</v>
      </c>
      <c r="I38" t="s">
        <v>2149</v>
      </c>
      <c r="J38" s="8">
        <v>138</v>
      </c>
      <c r="K38">
        <f t="shared" si="6"/>
        <v>2.6136363636363635E-2</v>
      </c>
      <c r="L38">
        <v>60</v>
      </c>
      <c r="M38">
        <f t="shared" si="7"/>
        <v>1.5681818181818181</v>
      </c>
      <c r="P38" s="7">
        <v>5.8383371975262652E-2</v>
      </c>
      <c r="Q38">
        <f t="shared" si="8"/>
        <v>9.1555742415752789E-2</v>
      </c>
    </row>
    <row r="39" spans="1:17" hidden="1" x14ac:dyDescent="0.25">
      <c r="A39">
        <v>71229</v>
      </c>
      <c r="B39">
        <v>25552</v>
      </c>
      <c r="C39" t="s">
        <v>77</v>
      </c>
      <c r="D39" t="s">
        <v>78</v>
      </c>
      <c r="E39" t="s">
        <v>39</v>
      </c>
      <c r="F39">
        <v>100</v>
      </c>
      <c r="G39" s="6">
        <v>21137.66</v>
      </c>
      <c r="H39" s="6">
        <v>21137.66</v>
      </c>
      <c r="I39" t="s">
        <v>2148</v>
      </c>
      <c r="J39" s="8">
        <v>2946</v>
      </c>
      <c r="K39">
        <f t="shared" si="6"/>
        <v>0.55795454545454548</v>
      </c>
      <c r="L39">
        <v>66</v>
      </c>
      <c r="M39">
        <f t="shared" si="7"/>
        <v>36.825000000000003</v>
      </c>
      <c r="P39" s="7">
        <v>0.22997389493444401</v>
      </c>
      <c r="Q39">
        <f t="shared" si="8"/>
        <v>8.4687886809609019</v>
      </c>
    </row>
    <row r="40" spans="1:17" hidden="1" x14ac:dyDescent="0.25">
      <c r="A40">
        <v>70750</v>
      </c>
      <c r="B40">
        <v>25811</v>
      </c>
      <c r="C40" t="s">
        <v>360</v>
      </c>
      <c r="D40" t="s">
        <v>357</v>
      </c>
      <c r="E40" t="s">
        <v>94</v>
      </c>
      <c r="F40">
        <v>78</v>
      </c>
      <c r="G40" s="6">
        <v>-8747.3700000000008</v>
      </c>
      <c r="H40" s="6">
        <v>8747.3700000000008</v>
      </c>
      <c r="I40" t="s">
        <v>2147</v>
      </c>
      <c r="J40">
        <v>797</v>
      </c>
      <c r="K40">
        <f t="shared" si="6"/>
        <v>0.15094696969696969</v>
      </c>
      <c r="L40">
        <v>42</v>
      </c>
      <c r="M40">
        <f t="shared" si="7"/>
        <v>6.3397727272727273</v>
      </c>
      <c r="P40" s="7">
        <v>0.55572246286598137</v>
      </c>
      <c r="Q40">
        <f t="shared" si="8"/>
        <v>3.5231541140105795</v>
      </c>
    </row>
    <row r="41" spans="1:17" hidden="1" x14ac:dyDescent="0.25">
      <c r="A41">
        <v>71223</v>
      </c>
      <c r="B41">
        <v>27275</v>
      </c>
      <c r="C41" t="s">
        <v>32</v>
      </c>
      <c r="D41" t="s">
        <v>29</v>
      </c>
      <c r="F41">
        <v>130</v>
      </c>
      <c r="G41" s="6">
        <v>35935.82</v>
      </c>
      <c r="H41" s="6">
        <v>35935.82</v>
      </c>
      <c r="I41" t="s">
        <v>2146</v>
      </c>
      <c r="J41" s="8">
        <v>2726</v>
      </c>
      <c r="K41">
        <f t="shared" si="6"/>
        <v>0.51628787878787874</v>
      </c>
      <c r="L41">
        <v>78</v>
      </c>
      <c r="M41">
        <f t="shared" si="7"/>
        <v>40.270454545454541</v>
      </c>
      <c r="P41" s="7">
        <v>0.25508448116670218</v>
      </c>
      <c r="Q41">
        <f t="shared" si="8"/>
        <v>10.272368004074535</v>
      </c>
    </row>
    <row r="42" spans="1:17" hidden="1" x14ac:dyDescent="0.25">
      <c r="A42">
        <v>70817</v>
      </c>
      <c r="B42">
        <v>29106</v>
      </c>
      <c r="C42" t="s">
        <v>46</v>
      </c>
      <c r="D42" t="s">
        <v>81</v>
      </c>
      <c r="E42" t="s">
        <v>39</v>
      </c>
      <c r="F42">
        <v>100</v>
      </c>
      <c r="G42" s="6">
        <v>-16123.19</v>
      </c>
      <c r="H42" s="6">
        <v>16123.19</v>
      </c>
      <c r="I42" t="s">
        <v>2148</v>
      </c>
      <c r="J42">
        <v>850</v>
      </c>
      <c r="K42">
        <f t="shared" si="6"/>
        <v>0.16098484848484848</v>
      </c>
      <c r="L42">
        <v>66</v>
      </c>
      <c r="M42">
        <f t="shared" si="7"/>
        <v>10.625</v>
      </c>
      <c r="P42" s="7">
        <v>0.22247539531569122</v>
      </c>
      <c r="Q42">
        <f t="shared" si="8"/>
        <v>2.3638010752292193</v>
      </c>
    </row>
    <row r="43" spans="1:17" x14ac:dyDescent="0.25">
      <c r="A43">
        <v>13595</v>
      </c>
      <c r="B43">
        <v>30255</v>
      </c>
      <c r="C43" t="s">
        <v>361</v>
      </c>
      <c r="D43" t="s">
        <v>362</v>
      </c>
      <c r="E43" t="s">
        <v>94</v>
      </c>
      <c r="F43">
        <v>78</v>
      </c>
      <c r="G43" s="6">
        <v>4862.0600000000004</v>
      </c>
      <c r="H43" s="6">
        <v>4862.0600000000004</v>
      </c>
      <c r="I43" t="s">
        <v>2147</v>
      </c>
      <c r="J43">
        <v>8</v>
      </c>
      <c r="K43">
        <f t="shared" si="6"/>
        <v>1.5151515151515152E-3</v>
      </c>
      <c r="L43">
        <v>30</v>
      </c>
      <c r="M43">
        <f t="shared" si="7"/>
        <v>4.5454545454545456E-2</v>
      </c>
      <c r="P43" s="7">
        <v>0.99980460956878348</v>
      </c>
      <c r="Q43">
        <f t="shared" si="8"/>
        <v>4.5445664071308338E-2</v>
      </c>
    </row>
    <row r="44" spans="1:17" x14ac:dyDescent="0.25">
      <c r="A44">
        <v>51535</v>
      </c>
      <c r="B44">
        <v>35776</v>
      </c>
      <c r="C44" t="s">
        <v>362</v>
      </c>
      <c r="D44" t="s">
        <v>340</v>
      </c>
      <c r="E44" t="s">
        <v>94</v>
      </c>
      <c r="F44">
        <v>78</v>
      </c>
      <c r="G44" s="6">
        <v>4861.68</v>
      </c>
      <c r="H44" s="6">
        <v>4861.68</v>
      </c>
      <c r="I44" t="s">
        <v>2147</v>
      </c>
      <c r="J44">
        <v>127</v>
      </c>
      <c r="K44">
        <f t="shared" si="6"/>
        <v>2.4053030303030302E-2</v>
      </c>
      <c r="L44">
        <v>30</v>
      </c>
      <c r="M44">
        <f t="shared" si="7"/>
        <v>0.72159090909090906</v>
      </c>
      <c r="P44" s="7">
        <v>0.99988275657797288</v>
      </c>
      <c r="Q44">
        <f t="shared" si="8"/>
        <v>0.72150630730342358</v>
      </c>
    </row>
    <row r="45" spans="1:17" hidden="1" x14ac:dyDescent="0.25">
      <c r="A45">
        <v>39849</v>
      </c>
      <c r="B45">
        <v>30353</v>
      </c>
      <c r="C45" t="s">
        <v>104</v>
      </c>
      <c r="D45" t="s">
        <v>350</v>
      </c>
      <c r="E45" t="s">
        <v>94</v>
      </c>
      <c r="F45">
        <v>78</v>
      </c>
      <c r="G45" s="6">
        <v>5585.41</v>
      </c>
      <c r="H45" s="6">
        <v>5585.41</v>
      </c>
      <c r="I45" t="s">
        <v>2147</v>
      </c>
      <c r="J45">
        <v>47</v>
      </c>
      <c r="K45">
        <f t="shared" si="6"/>
        <v>8.9015151515151516E-3</v>
      </c>
      <c r="L45">
        <v>42</v>
      </c>
      <c r="M45">
        <f t="shared" si="7"/>
        <v>0.37386363636363634</v>
      </c>
      <c r="P45" s="7">
        <v>0.52863410456886784</v>
      </c>
      <c r="Q45">
        <f t="shared" si="8"/>
        <v>0.1976370686399517</v>
      </c>
    </row>
    <row r="46" spans="1:17" hidden="1" x14ac:dyDescent="0.25">
      <c r="A46">
        <v>47751</v>
      </c>
      <c r="B46">
        <v>31352</v>
      </c>
      <c r="C46" t="s">
        <v>363</v>
      </c>
      <c r="D46" t="s">
        <v>345</v>
      </c>
      <c r="E46" t="s">
        <v>94</v>
      </c>
      <c r="F46">
        <v>78</v>
      </c>
      <c r="G46" s="6">
        <v>8432.3700000000008</v>
      </c>
      <c r="H46" s="6">
        <v>8432.3700000000008</v>
      </c>
      <c r="I46" t="s">
        <v>2147</v>
      </c>
      <c r="J46">
        <v>95</v>
      </c>
      <c r="K46">
        <f t="shared" si="6"/>
        <v>1.7992424242424244E-2</v>
      </c>
      <c r="L46">
        <v>30</v>
      </c>
      <c r="M46">
        <f t="shared" si="7"/>
        <v>0.53977272727272729</v>
      </c>
      <c r="P46" s="7">
        <v>0.57648205664599628</v>
      </c>
      <c r="Q46">
        <f t="shared" si="8"/>
        <v>0.3111692919396003</v>
      </c>
    </row>
    <row r="47" spans="1:17" hidden="1" x14ac:dyDescent="0.25">
      <c r="A47">
        <v>70913</v>
      </c>
      <c r="B47">
        <v>31362</v>
      </c>
      <c r="C47" t="s">
        <v>352</v>
      </c>
      <c r="D47" t="s">
        <v>364</v>
      </c>
      <c r="E47" t="s">
        <v>94</v>
      </c>
      <c r="F47">
        <v>78</v>
      </c>
      <c r="G47" s="6">
        <v>-8524.02</v>
      </c>
      <c r="H47" s="6">
        <v>8524.02</v>
      </c>
      <c r="I47" t="s">
        <v>2147</v>
      </c>
      <c r="J47" s="8">
        <v>930</v>
      </c>
      <c r="K47">
        <f t="shared" si="6"/>
        <v>0.17613636363636365</v>
      </c>
      <c r="L47">
        <v>42</v>
      </c>
      <c r="M47">
        <f t="shared" si="7"/>
        <v>7.3977272727272734</v>
      </c>
      <c r="P47" s="7">
        <v>0.57028373936241339</v>
      </c>
      <c r="Q47">
        <f t="shared" si="8"/>
        <v>4.2188035718742176</v>
      </c>
    </row>
    <row r="48" spans="1:17" hidden="1" x14ac:dyDescent="0.25">
      <c r="A48">
        <v>71191</v>
      </c>
      <c r="B48">
        <v>32021</v>
      </c>
      <c r="C48" t="s">
        <v>68</v>
      </c>
      <c r="D48" t="s">
        <v>62</v>
      </c>
      <c r="E48" t="s">
        <v>64</v>
      </c>
      <c r="F48">
        <v>110</v>
      </c>
      <c r="G48" s="6">
        <v>13763.27</v>
      </c>
      <c r="H48" s="6">
        <v>13763.27</v>
      </c>
      <c r="I48" t="s">
        <v>2149</v>
      </c>
      <c r="J48" s="8">
        <v>1836</v>
      </c>
      <c r="K48">
        <f t="shared" si="6"/>
        <v>0.34772727272727272</v>
      </c>
      <c r="L48">
        <v>60</v>
      </c>
      <c r="M48">
        <f t="shared" si="7"/>
        <v>20.863636363636363</v>
      </c>
      <c r="P48" s="7">
        <v>9.2925448748734846E-2</v>
      </c>
      <c r="Q48">
        <f t="shared" si="8"/>
        <v>1.9387627716213316</v>
      </c>
    </row>
    <row r="49" spans="1:17" hidden="1" x14ac:dyDescent="0.25">
      <c r="A49">
        <v>70724</v>
      </c>
      <c r="B49">
        <v>33296</v>
      </c>
      <c r="C49" t="s">
        <v>57</v>
      </c>
      <c r="D49" t="s">
        <v>48</v>
      </c>
      <c r="F49">
        <v>130</v>
      </c>
      <c r="G49" s="6">
        <v>35936.39</v>
      </c>
      <c r="H49" s="6">
        <v>35936.39</v>
      </c>
      <c r="I49" t="s">
        <v>2146</v>
      </c>
      <c r="J49">
        <v>806</v>
      </c>
      <c r="K49">
        <f t="shared" si="6"/>
        <v>0.15265151515151515</v>
      </c>
      <c r="L49">
        <v>78</v>
      </c>
      <c r="M49">
        <f t="shared" si="7"/>
        <v>11.906818181818181</v>
      </c>
      <c r="P49" s="7">
        <v>0.25508043518005008</v>
      </c>
      <c r="Q49">
        <f t="shared" si="8"/>
        <v>3.0371963634279142</v>
      </c>
    </row>
    <row r="50" spans="1:17" hidden="1" x14ac:dyDescent="0.25">
      <c r="A50">
        <v>70835</v>
      </c>
      <c r="B50">
        <v>33991</v>
      </c>
      <c r="C50" t="s">
        <v>77</v>
      </c>
      <c r="D50" t="s">
        <v>71</v>
      </c>
      <c r="E50" t="s">
        <v>39</v>
      </c>
      <c r="F50">
        <v>99</v>
      </c>
      <c r="G50" s="6">
        <v>-21519.61</v>
      </c>
      <c r="H50" s="6">
        <v>21519.61</v>
      </c>
      <c r="I50" t="s">
        <v>2148</v>
      </c>
      <c r="J50">
        <v>851</v>
      </c>
      <c r="K50">
        <f t="shared" si="6"/>
        <v>0.16117424242424241</v>
      </c>
      <c r="L50">
        <v>66</v>
      </c>
      <c r="M50">
        <f t="shared" si="7"/>
        <v>10.637499999999999</v>
      </c>
      <c r="P50" s="7">
        <v>0.22589210492197578</v>
      </c>
      <c r="Q50">
        <f t="shared" si="8"/>
        <v>2.4029272661075174</v>
      </c>
    </row>
    <row r="51" spans="1:17" x14ac:dyDescent="0.25">
      <c r="A51">
        <v>1727</v>
      </c>
      <c r="B51">
        <v>41340</v>
      </c>
      <c r="C51" t="s">
        <v>365</v>
      </c>
      <c r="D51" t="s">
        <v>361</v>
      </c>
      <c r="E51" t="s">
        <v>94</v>
      </c>
      <c r="F51">
        <v>78</v>
      </c>
      <c r="G51" s="6">
        <v>4862.25</v>
      </c>
      <c r="H51" s="6">
        <v>4862.25</v>
      </c>
      <c r="I51" t="s">
        <v>2147</v>
      </c>
      <c r="J51" s="8">
        <v>2</v>
      </c>
      <c r="K51">
        <f t="shared" si="6"/>
        <v>3.7878787878787879E-4</v>
      </c>
      <c r="L51">
        <v>30</v>
      </c>
      <c r="M51">
        <f t="shared" si="7"/>
        <v>1.1363636363636364E-2</v>
      </c>
      <c r="P51" s="7">
        <v>0.9997655406447632</v>
      </c>
      <c r="Q51">
        <f t="shared" si="8"/>
        <v>1.1360972052781399E-2</v>
      </c>
    </row>
    <row r="52" spans="1:17" hidden="1" x14ac:dyDescent="0.25">
      <c r="A52">
        <v>52642</v>
      </c>
      <c r="B52">
        <v>35921</v>
      </c>
      <c r="C52" t="s">
        <v>38</v>
      </c>
      <c r="D52" t="s">
        <v>75</v>
      </c>
      <c r="E52" t="s">
        <v>39</v>
      </c>
      <c r="F52">
        <v>100</v>
      </c>
      <c r="G52" s="6">
        <v>-21878.400000000001</v>
      </c>
      <c r="H52" s="6">
        <v>21878.400000000001</v>
      </c>
      <c r="I52" t="s">
        <v>2148</v>
      </c>
      <c r="J52" s="8">
        <v>134</v>
      </c>
      <c r="K52">
        <f t="shared" si="6"/>
        <v>2.5378787878787879E-2</v>
      </c>
      <c r="L52">
        <v>66</v>
      </c>
      <c r="M52">
        <f t="shared" si="7"/>
        <v>1.675</v>
      </c>
      <c r="P52" s="7">
        <v>0.22218763712154452</v>
      </c>
      <c r="Q52">
        <f t="shared" si="8"/>
        <v>0.3721642921785871</v>
      </c>
    </row>
    <row r="53" spans="1:17" hidden="1" x14ac:dyDescent="0.25">
      <c r="A53">
        <v>41404</v>
      </c>
      <c r="B53">
        <v>36528</v>
      </c>
      <c r="C53" t="s">
        <v>85</v>
      </c>
      <c r="D53" t="s">
        <v>68</v>
      </c>
      <c r="E53" t="s">
        <v>64</v>
      </c>
      <c r="F53">
        <v>120</v>
      </c>
      <c r="G53" s="6">
        <v>9296.66</v>
      </c>
      <c r="H53" s="6">
        <v>9296.66</v>
      </c>
      <c r="I53" t="s">
        <v>2149</v>
      </c>
      <c r="J53">
        <v>50</v>
      </c>
      <c r="K53">
        <f t="shared" si="6"/>
        <v>9.46969696969697E-3</v>
      </c>
      <c r="L53">
        <v>60</v>
      </c>
      <c r="M53">
        <f t="shared" si="7"/>
        <v>0.56818181818181823</v>
      </c>
      <c r="P53" s="7">
        <v>9.2915978522544643E-2</v>
      </c>
      <c r="Q53">
        <f t="shared" si="8"/>
        <v>5.2793169615082187E-2</v>
      </c>
    </row>
    <row r="54" spans="1:17" hidden="1" x14ac:dyDescent="0.25">
      <c r="A54">
        <v>15531</v>
      </c>
      <c r="B54">
        <v>36981</v>
      </c>
      <c r="C54" t="s">
        <v>86</v>
      </c>
      <c r="D54" t="s">
        <v>85</v>
      </c>
      <c r="E54" t="s">
        <v>64</v>
      </c>
      <c r="F54">
        <v>120</v>
      </c>
      <c r="G54" s="6">
        <v>9296.85</v>
      </c>
      <c r="H54" s="6">
        <v>9296.85</v>
      </c>
      <c r="I54" t="s">
        <v>2149</v>
      </c>
      <c r="J54">
        <v>10</v>
      </c>
      <c r="K54">
        <f t="shared" si="6"/>
        <v>1.893939393939394E-3</v>
      </c>
      <c r="L54">
        <v>60</v>
      </c>
      <c r="M54">
        <f t="shared" si="7"/>
        <v>0.11363636363636365</v>
      </c>
      <c r="P54" s="7">
        <v>9.2914079595927637E-2</v>
      </c>
      <c r="Q54">
        <f t="shared" si="8"/>
        <v>1.0558418135900869E-2</v>
      </c>
    </row>
    <row r="55" spans="1:17" hidden="1" x14ac:dyDescent="0.25">
      <c r="A55">
        <v>14282</v>
      </c>
      <c r="B55">
        <v>38351</v>
      </c>
      <c r="C55" t="s">
        <v>87</v>
      </c>
      <c r="D55" t="s">
        <v>63</v>
      </c>
      <c r="E55" t="s">
        <v>27</v>
      </c>
      <c r="F55">
        <v>120</v>
      </c>
      <c r="G55" s="6">
        <v>-5756.16</v>
      </c>
      <c r="H55" s="6">
        <v>5756.16</v>
      </c>
      <c r="I55" t="s">
        <v>2148</v>
      </c>
      <c r="J55">
        <v>9</v>
      </c>
      <c r="K55">
        <f t="shared" si="6"/>
        <v>1.7045454545454545E-3</v>
      </c>
      <c r="L55">
        <v>48</v>
      </c>
      <c r="M55">
        <f t="shared" si="7"/>
        <v>8.1818181818181818E-2</v>
      </c>
      <c r="P55" s="7">
        <v>0.22218945286440958</v>
      </c>
      <c r="Q55">
        <f t="shared" si="8"/>
        <v>1.8179137052542604E-2</v>
      </c>
    </row>
    <row r="56" spans="1:17" hidden="1" x14ac:dyDescent="0.25">
      <c r="A56">
        <v>69850</v>
      </c>
      <c r="B56">
        <v>38626</v>
      </c>
      <c r="C56" t="s">
        <v>88</v>
      </c>
      <c r="D56" t="s">
        <v>51</v>
      </c>
      <c r="F56">
        <v>130</v>
      </c>
      <c r="G56" s="6">
        <v>27737.06</v>
      </c>
      <c r="H56" s="6">
        <v>27737.06</v>
      </c>
      <c r="I56" t="s">
        <v>2148</v>
      </c>
      <c r="J56">
        <v>635</v>
      </c>
      <c r="K56">
        <f t="shared" si="6"/>
        <v>0.12026515151515152</v>
      </c>
      <c r="L56">
        <v>78</v>
      </c>
      <c r="M56">
        <f t="shared" si="7"/>
        <v>9.3806818181818183</v>
      </c>
      <c r="P56" s="7">
        <v>0.33048455748374195</v>
      </c>
      <c r="Q56">
        <f t="shared" si="8"/>
        <v>3.1001704795776019</v>
      </c>
    </row>
    <row r="57" spans="1:17" x14ac:dyDescent="0.25">
      <c r="A57">
        <v>58910</v>
      </c>
      <c r="B57">
        <v>44837</v>
      </c>
      <c r="C57" t="s">
        <v>96</v>
      </c>
      <c r="D57" t="s">
        <v>349</v>
      </c>
      <c r="E57" t="s">
        <v>70</v>
      </c>
      <c r="F57">
        <v>130</v>
      </c>
      <c r="G57" s="6">
        <v>1745.55</v>
      </c>
      <c r="H57" s="6">
        <v>1745.55</v>
      </c>
      <c r="I57" t="s">
        <v>2147</v>
      </c>
      <c r="J57">
        <v>237</v>
      </c>
      <c r="K57">
        <f t="shared" si="6"/>
        <v>4.4886363636363634E-2</v>
      </c>
      <c r="L57">
        <v>30</v>
      </c>
      <c r="M57">
        <f t="shared" si="7"/>
        <v>1.3465909090909089</v>
      </c>
      <c r="P57" s="7">
        <v>1.0030271089341469</v>
      </c>
      <c r="Q57">
        <f t="shared" si="8"/>
        <v>1.3506671864624591</v>
      </c>
    </row>
    <row r="58" spans="1:17" x14ac:dyDescent="0.25">
      <c r="A58">
        <v>32554</v>
      </c>
      <c r="B58">
        <v>10104</v>
      </c>
      <c r="C58" t="s">
        <v>69</v>
      </c>
      <c r="D58" t="s">
        <v>347</v>
      </c>
      <c r="E58" t="s">
        <v>70</v>
      </c>
      <c r="F58">
        <v>130</v>
      </c>
      <c r="G58" s="6">
        <v>7421.69</v>
      </c>
      <c r="H58" s="6">
        <v>7421.69</v>
      </c>
      <c r="I58" t="s">
        <v>2147</v>
      </c>
      <c r="J58">
        <v>27</v>
      </c>
      <c r="K58">
        <f t="shared" si="6"/>
        <v>5.1136363636363636E-3</v>
      </c>
      <c r="L58">
        <v>36</v>
      </c>
      <c r="M58">
        <f t="shared" si="7"/>
        <v>0.18409090909090908</v>
      </c>
      <c r="P58" s="7">
        <v>0.99921123490741337</v>
      </c>
      <c r="Q58">
        <f t="shared" si="8"/>
        <v>0.18394570460795565</v>
      </c>
    </row>
    <row r="59" spans="1:17" hidden="1" x14ac:dyDescent="0.25">
      <c r="A59">
        <v>53715</v>
      </c>
      <c r="B59">
        <v>41772</v>
      </c>
      <c r="C59" t="s">
        <v>346</v>
      </c>
      <c r="D59" t="s">
        <v>356</v>
      </c>
      <c r="E59" t="s">
        <v>94</v>
      </c>
      <c r="F59">
        <v>78</v>
      </c>
      <c r="G59" s="6">
        <v>7711.36</v>
      </c>
      <c r="H59" s="6">
        <v>7711.36</v>
      </c>
      <c r="I59" t="s">
        <v>2147</v>
      </c>
      <c r="J59">
        <v>145</v>
      </c>
      <c r="K59">
        <f t="shared" si="6"/>
        <v>2.7462121212121212E-2</v>
      </c>
      <c r="L59">
        <v>30</v>
      </c>
      <c r="M59">
        <f t="shared" si="7"/>
        <v>0.82386363636363635</v>
      </c>
      <c r="P59" s="7">
        <v>0.63038296746617972</v>
      </c>
      <c r="Q59">
        <f t="shared" si="8"/>
        <v>0.51934960387838669</v>
      </c>
    </row>
    <row r="60" spans="1:17" hidden="1" x14ac:dyDescent="0.25">
      <c r="A60">
        <v>33169</v>
      </c>
      <c r="B60">
        <v>41889</v>
      </c>
      <c r="C60" t="s">
        <v>97</v>
      </c>
      <c r="D60" t="s">
        <v>965</v>
      </c>
      <c r="E60" t="s">
        <v>70</v>
      </c>
      <c r="F60">
        <v>130</v>
      </c>
      <c r="G60" s="6">
        <v>950.75</v>
      </c>
      <c r="H60" s="6">
        <v>950.75</v>
      </c>
      <c r="I60" t="s">
        <v>2147</v>
      </c>
      <c r="J60" s="8">
        <v>29</v>
      </c>
      <c r="K60">
        <f t="shared" si="6"/>
        <v>5.4924242424242422E-3</v>
      </c>
      <c r="L60">
        <v>24</v>
      </c>
      <c r="M60">
        <f t="shared" si="7"/>
        <v>0.13181818181818181</v>
      </c>
      <c r="P60" s="7">
        <v>0.32973979910596896</v>
      </c>
      <c r="Q60">
        <f t="shared" si="8"/>
        <v>4.346570079124136E-2</v>
      </c>
    </row>
    <row r="61" spans="1:17" hidden="1" x14ac:dyDescent="0.25">
      <c r="A61">
        <v>50703</v>
      </c>
      <c r="B61">
        <v>42065</v>
      </c>
      <c r="C61" t="s">
        <v>86</v>
      </c>
      <c r="D61" t="s">
        <v>76</v>
      </c>
      <c r="E61" t="s">
        <v>64</v>
      </c>
      <c r="F61">
        <v>120</v>
      </c>
      <c r="G61" s="6">
        <v>-14795.26</v>
      </c>
      <c r="H61" s="6">
        <v>14795.26</v>
      </c>
      <c r="I61" t="s">
        <v>2149</v>
      </c>
      <c r="J61">
        <v>115</v>
      </c>
      <c r="K61">
        <f t="shared" si="6"/>
        <v>2.1780303030303032E-2</v>
      </c>
      <c r="L61">
        <v>60</v>
      </c>
      <c r="M61">
        <f t="shared" si="7"/>
        <v>1.3068181818181819</v>
      </c>
      <c r="P61" s="7">
        <v>5.8384121731649183E-2</v>
      </c>
      <c r="Q61">
        <f t="shared" si="8"/>
        <v>7.6297431808405189E-2</v>
      </c>
    </row>
    <row r="62" spans="1:17" hidden="1" x14ac:dyDescent="0.25">
      <c r="A62">
        <v>46333</v>
      </c>
      <c r="B62">
        <v>42542</v>
      </c>
      <c r="C62" t="s">
        <v>47</v>
      </c>
      <c r="D62" t="s">
        <v>87</v>
      </c>
      <c r="E62" t="s">
        <v>27</v>
      </c>
      <c r="F62">
        <v>110</v>
      </c>
      <c r="G62" s="6">
        <v>-5755.78</v>
      </c>
      <c r="H62" s="6">
        <v>5755.78</v>
      </c>
      <c r="I62" t="s">
        <v>2148</v>
      </c>
      <c r="J62">
        <v>80</v>
      </c>
      <c r="K62">
        <f t="shared" si="6"/>
        <v>1.5151515151515152E-2</v>
      </c>
      <c r="L62">
        <v>48</v>
      </c>
      <c r="M62">
        <f t="shared" si="7"/>
        <v>0.72727272727272729</v>
      </c>
      <c r="P62" s="7">
        <v>0.22220412194350722</v>
      </c>
      <c r="Q62">
        <f t="shared" si="8"/>
        <v>0.16160299777709616</v>
      </c>
    </row>
    <row r="63" spans="1:17" x14ac:dyDescent="0.25">
      <c r="A63">
        <v>31777</v>
      </c>
      <c r="B63">
        <v>346830</v>
      </c>
      <c r="C63" t="s">
        <v>347</v>
      </c>
      <c r="D63" t="s">
        <v>118</v>
      </c>
      <c r="E63" t="s">
        <v>70</v>
      </c>
      <c r="F63">
        <v>130</v>
      </c>
      <c r="G63" s="6">
        <v>7421.5</v>
      </c>
      <c r="H63" s="6">
        <v>7421.5</v>
      </c>
      <c r="I63" t="s">
        <v>2147</v>
      </c>
      <c r="J63">
        <v>26</v>
      </c>
      <c r="K63">
        <f t="shared" si="6"/>
        <v>4.9242424242424239E-3</v>
      </c>
      <c r="L63">
        <v>36</v>
      </c>
      <c r="M63">
        <f t="shared" si="7"/>
        <v>0.17727272727272725</v>
      </c>
      <c r="P63" s="7">
        <v>0.99923681600754566</v>
      </c>
      <c r="Q63">
        <f t="shared" si="8"/>
        <v>0.17713743556497397</v>
      </c>
    </row>
    <row r="64" spans="1:17" hidden="1" x14ac:dyDescent="0.25">
      <c r="A64">
        <v>71166</v>
      </c>
      <c r="B64">
        <v>43158</v>
      </c>
      <c r="C64" t="s">
        <v>89</v>
      </c>
      <c r="D64" t="s">
        <v>90</v>
      </c>
      <c r="F64">
        <v>130</v>
      </c>
      <c r="G64" s="6">
        <v>27738.77</v>
      </c>
      <c r="H64" s="6">
        <v>27738.77</v>
      </c>
      <c r="I64" t="s">
        <v>2148</v>
      </c>
      <c r="J64" s="8">
        <v>1694</v>
      </c>
      <c r="K64">
        <f t="shared" si="6"/>
        <v>0.32083333333333336</v>
      </c>
      <c r="L64">
        <v>78</v>
      </c>
      <c r="M64">
        <f t="shared" si="7"/>
        <v>25.025000000000002</v>
      </c>
      <c r="P64" s="7">
        <v>0.33046418424465107</v>
      </c>
      <c r="Q64">
        <f t="shared" si="8"/>
        <v>8.2698662107223946</v>
      </c>
    </row>
    <row r="65" spans="1:17" hidden="1" x14ac:dyDescent="0.25">
      <c r="A65">
        <v>71207</v>
      </c>
      <c r="B65">
        <v>43209</v>
      </c>
      <c r="C65" t="s">
        <v>90</v>
      </c>
      <c r="D65" t="s">
        <v>91</v>
      </c>
      <c r="F65">
        <v>130</v>
      </c>
      <c r="G65" s="6">
        <v>27738.58</v>
      </c>
      <c r="H65" s="6">
        <v>27738.58</v>
      </c>
      <c r="I65" t="s">
        <v>2148</v>
      </c>
      <c r="J65" s="8">
        <v>2082</v>
      </c>
      <c r="K65">
        <f t="shared" si="6"/>
        <v>0.39431818181818185</v>
      </c>
      <c r="L65">
        <v>78</v>
      </c>
      <c r="M65">
        <f t="shared" si="7"/>
        <v>30.756818181818183</v>
      </c>
      <c r="P65" s="7">
        <v>0.33046644781383905</v>
      </c>
      <c r="Q65">
        <f t="shared" si="8"/>
        <v>10.164096450601555</v>
      </c>
    </row>
    <row r="66" spans="1:17" hidden="1" x14ac:dyDescent="0.25">
      <c r="A66">
        <v>71215</v>
      </c>
      <c r="B66">
        <v>43827</v>
      </c>
      <c r="C66" t="s">
        <v>91</v>
      </c>
      <c r="D66" t="s">
        <v>92</v>
      </c>
      <c r="F66">
        <v>130</v>
      </c>
      <c r="G66" s="6">
        <v>27738.39</v>
      </c>
      <c r="H66" s="6">
        <v>27738.39</v>
      </c>
      <c r="I66" t="s">
        <v>2148</v>
      </c>
      <c r="J66" s="8">
        <v>2139</v>
      </c>
      <c r="K66">
        <f t="shared" si="6"/>
        <v>0.40511363636363634</v>
      </c>
      <c r="L66">
        <v>78</v>
      </c>
      <c r="M66">
        <f t="shared" si="7"/>
        <v>31.598863636363635</v>
      </c>
      <c r="P66" s="7">
        <v>0.33046871141403666</v>
      </c>
      <c r="Q66">
        <f t="shared" si="8"/>
        <v>10.442435748056951</v>
      </c>
    </row>
    <row r="67" spans="1:17" hidden="1" x14ac:dyDescent="0.25">
      <c r="A67">
        <v>70984</v>
      </c>
      <c r="B67">
        <v>43909</v>
      </c>
      <c r="C67" t="s">
        <v>355</v>
      </c>
      <c r="D67" t="s">
        <v>344</v>
      </c>
      <c r="E67" t="s">
        <v>94</v>
      </c>
      <c r="F67">
        <v>78</v>
      </c>
      <c r="G67" s="6">
        <v>-7704.34</v>
      </c>
      <c r="H67" s="6">
        <v>7704.34</v>
      </c>
      <c r="I67" t="s">
        <v>2147</v>
      </c>
      <c r="J67" s="8">
        <v>1022</v>
      </c>
      <c r="K67">
        <f t="shared" si="6"/>
        <v>0.19356060606060607</v>
      </c>
      <c r="L67">
        <v>42</v>
      </c>
      <c r="M67">
        <f t="shared" si="7"/>
        <v>8.1295454545454557</v>
      </c>
      <c r="P67" s="7">
        <v>0.63095735650295803</v>
      </c>
      <c r="Q67">
        <f t="shared" si="8"/>
        <v>5.1293965095706389</v>
      </c>
    </row>
    <row r="68" spans="1:17" hidden="1" x14ac:dyDescent="0.25">
      <c r="A68">
        <v>70797</v>
      </c>
      <c r="B68">
        <v>44115</v>
      </c>
      <c r="C68" t="s">
        <v>360</v>
      </c>
      <c r="D68" t="s">
        <v>364</v>
      </c>
      <c r="E68" t="s">
        <v>94</v>
      </c>
      <c r="F68">
        <v>78</v>
      </c>
      <c r="G68" s="6">
        <v>8747.0499999999993</v>
      </c>
      <c r="H68" s="6">
        <v>8747.0499999999993</v>
      </c>
      <c r="I68" t="s">
        <v>2147</v>
      </c>
      <c r="J68" s="8">
        <v>822</v>
      </c>
      <c r="K68">
        <f t="shared" si="6"/>
        <v>0.15568181818181817</v>
      </c>
      <c r="L68">
        <v>42</v>
      </c>
      <c r="M68">
        <f t="shared" si="7"/>
        <v>6.5386363636363631</v>
      </c>
      <c r="P68" s="7">
        <v>0.55574279328459308</v>
      </c>
      <c r="Q68">
        <f t="shared" si="8"/>
        <v>3.6338000369994869</v>
      </c>
    </row>
    <row r="69" spans="1:17" hidden="1" x14ac:dyDescent="0.25">
      <c r="A69">
        <v>14897</v>
      </c>
      <c r="B69">
        <v>44120</v>
      </c>
      <c r="C69" t="s">
        <v>107</v>
      </c>
      <c r="D69" t="s">
        <v>358</v>
      </c>
      <c r="E69" t="s">
        <v>94</v>
      </c>
      <c r="F69">
        <v>100</v>
      </c>
      <c r="G69" s="6">
        <v>3610.52</v>
      </c>
      <c r="H69" s="6">
        <v>3610.52</v>
      </c>
      <c r="I69" t="s">
        <v>2147</v>
      </c>
      <c r="J69">
        <v>10</v>
      </c>
      <c r="K69">
        <f t="shared" ref="K69:K78" si="9">J69/5280</f>
        <v>1.893939393939394E-3</v>
      </c>
      <c r="L69">
        <v>42</v>
      </c>
      <c r="M69">
        <f t="shared" ref="M69:M78" si="10">K69*L69</f>
        <v>7.9545454545454544E-2</v>
      </c>
      <c r="P69" s="7">
        <v>0.52858640472840468</v>
      </c>
      <c r="Q69">
        <f t="shared" ref="Q69:Q78" si="11">M69*P69</f>
        <v>4.2046645830668555E-2</v>
      </c>
    </row>
    <row r="70" spans="1:17" hidden="1" x14ac:dyDescent="0.25">
      <c r="A70">
        <v>70936</v>
      </c>
      <c r="B70">
        <v>44816</v>
      </c>
      <c r="C70" t="s">
        <v>353</v>
      </c>
      <c r="D70" t="s">
        <v>363</v>
      </c>
      <c r="E70" t="s">
        <v>94</v>
      </c>
      <c r="F70">
        <v>78</v>
      </c>
      <c r="G70" s="6">
        <v>8433.32</v>
      </c>
      <c r="H70" s="6">
        <v>8433.32</v>
      </c>
      <c r="I70" t="s">
        <v>2147</v>
      </c>
      <c r="J70">
        <v>960</v>
      </c>
      <c r="K70">
        <f t="shared" si="9"/>
        <v>0.18181818181818182</v>
      </c>
      <c r="L70">
        <v>42</v>
      </c>
      <c r="M70">
        <f t="shared" si="10"/>
        <v>7.6363636363636367</v>
      </c>
      <c r="P70" s="7">
        <v>0.57641711686500685</v>
      </c>
      <c r="Q70">
        <f t="shared" si="11"/>
        <v>4.4017307106055075</v>
      </c>
    </row>
    <row r="71" spans="1:17" x14ac:dyDescent="0.25">
      <c r="A71">
        <v>14844</v>
      </c>
      <c r="B71">
        <v>41341</v>
      </c>
      <c r="C71" t="s">
        <v>366</v>
      </c>
      <c r="D71" t="s">
        <v>365</v>
      </c>
      <c r="E71" t="s">
        <v>94</v>
      </c>
      <c r="F71">
        <v>78</v>
      </c>
      <c r="G71" s="6">
        <v>4864.9399999999996</v>
      </c>
      <c r="H71" s="6">
        <v>4864.9399999999996</v>
      </c>
      <c r="I71" t="s">
        <v>2147</v>
      </c>
      <c r="J71" s="8">
        <v>10</v>
      </c>
      <c r="K71">
        <f t="shared" si="9"/>
        <v>1.893939393939394E-3</v>
      </c>
      <c r="L71">
        <v>42</v>
      </c>
      <c r="M71">
        <f t="shared" si="10"/>
        <v>7.9545454545454544E-2</v>
      </c>
      <c r="P71" s="7">
        <v>0.99921273438110236</v>
      </c>
      <c r="Q71">
        <f t="shared" si="11"/>
        <v>7.9482831143951327E-2</v>
      </c>
    </row>
    <row r="72" spans="1:17" hidden="1" x14ac:dyDescent="0.25">
      <c r="A72">
        <v>34629</v>
      </c>
      <c r="B72">
        <v>346259</v>
      </c>
      <c r="C72" t="s">
        <v>367</v>
      </c>
      <c r="D72" t="s">
        <v>359</v>
      </c>
      <c r="E72" t="s">
        <v>70</v>
      </c>
      <c r="F72">
        <v>95</v>
      </c>
      <c r="G72" s="6">
        <v>-5113.1899999999996</v>
      </c>
      <c r="H72" s="6">
        <v>5113.1899999999996</v>
      </c>
      <c r="I72" t="s">
        <v>2147</v>
      </c>
      <c r="J72" s="8">
        <v>32</v>
      </c>
      <c r="K72">
        <f t="shared" si="9"/>
        <v>6.0606060606060606E-3</v>
      </c>
      <c r="L72">
        <v>42</v>
      </c>
      <c r="M72">
        <f t="shared" si="10"/>
        <v>0.25454545454545452</v>
      </c>
      <c r="P72" s="7">
        <v>0.95070005221789133</v>
      </c>
      <c r="Q72">
        <f t="shared" si="11"/>
        <v>0.24199637692819051</v>
      </c>
    </row>
    <row r="73" spans="1:17" hidden="1" x14ac:dyDescent="0.25">
      <c r="A73">
        <v>1596</v>
      </c>
      <c r="B73">
        <v>346291</v>
      </c>
      <c r="C73" t="s">
        <v>69</v>
      </c>
      <c r="D73" t="s">
        <v>95</v>
      </c>
      <c r="E73" t="s">
        <v>70</v>
      </c>
      <c r="F73">
        <v>130</v>
      </c>
      <c r="G73" s="6">
        <v>20314.419999999998</v>
      </c>
      <c r="H73" s="6">
        <v>20314.419999999998</v>
      </c>
      <c r="I73" t="s">
        <v>2150</v>
      </c>
      <c r="J73">
        <v>2</v>
      </c>
      <c r="K73">
        <f t="shared" si="9"/>
        <v>3.7878787878787879E-4</v>
      </c>
      <c r="L73">
        <v>102</v>
      </c>
      <c r="M73">
        <f t="shared" si="10"/>
        <v>3.8636363636363635E-2</v>
      </c>
      <c r="P73" s="7">
        <v>8.6186756501047054E-2</v>
      </c>
      <c r="Q73">
        <f t="shared" si="11"/>
        <v>3.3299428648131814E-3</v>
      </c>
    </row>
    <row r="74" spans="1:17" hidden="1" x14ac:dyDescent="0.25">
      <c r="A74">
        <v>68352</v>
      </c>
      <c r="B74">
        <v>346307</v>
      </c>
      <c r="C74" t="s">
        <v>55</v>
      </c>
      <c r="D74" t="s">
        <v>44</v>
      </c>
      <c r="E74" t="s">
        <v>94</v>
      </c>
      <c r="F74">
        <v>130</v>
      </c>
      <c r="G74" s="6">
        <v>27737.82</v>
      </c>
      <c r="H74" s="6">
        <v>27737.82</v>
      </c>
      <c r="I74" t="s">
        <v>2148</v>
      </c>
      <c r="J74">
        <v>450</v>
      </c>
      <c r="K74">
        <f t="shared" si="9"/>
        <v>8.5227272727272721E-2</v>
      </c>
      <c r="L74">
        <v>78</v>
      </c>
      <c r="M74">
        <f t="shared" si="10"/>
        <v>6.6477272727272725</v>
      </c>
      <c r="P74" s="7">
        <v>0.33047550240069334</v>
      </c>
      <c r="Q74">
        <f t="shared" si="11"/>
        <v>2.1969110102773364</v>
      </c>
    </row>
    <row r="75" spans="1:17" hidden="1" x14ac:dyDescent="0.25">
      <c r="A75">
        <v>1543</v>
      </c>
      <c r="B75">
        <v>346311</v>
      </c>
      <c r="C75" t="s">
        <v>98</v>
      </c>
      <c r="D75" t="s">
        <v>97</v>
      </c>
      <c r="E75" t="s">
        <v>94</v>
      </c>
      <c r="F75">
        <v>130</v>
      </c>
      <c r="G75" s="6">
        <v>27741.25</v>
      </c>
      <c r="H75" s="6">
        <v>27741.25</v>
      </c>
      <c r="I75" t="s">
        <v>2150</v>
      </c>
      <c r="J75">
        <v>2</v>
      </c>
      <c r="K75">
        <f t="shared" si="9"/>
        <v>3.7878787878787879E-4</v>
      </c>
      <c r="L75">
        <v>78</v>
      </c>
      <c r="M75">
        <f t="shared" si="10"/>
        <v>2.9545454545454545E-2</v>
      </c>
      <c r="P75" s="7">
        <v>0.33043464155364305</v>
      </c>
      <c r="Q75">
        <f t="shared" si="11"/>
        <v>9.762841682266727E-3</v>
      </c>
    </row>
    <row r="76" spans="1:17" hidden="1" x14ac:dyDescent="0.25">
      <c r="A76">
        <v>70739</v>
      </c>
      <c r="B76">
        <v>346711</v>
      </c>
      <c r="C76" t="s">
        <v>45</v>
      </c>
      <c r="D76" t="s">
        <v>88</v>
      </c>
      <c r="E76" t="s">
        <v>94</v>
      </c>
      <c r="F76">
        <v>130</v>
      </c>
      <c r="G76" s="6">
        <v>27737.25</v>
      </c>
      <c r="H76" s="6">
        <v>27737.25</v>
      </c>
      <c r="I76" t="s">
        <v>2148</v>
      </c>
      <c r="J76">
        <v>805</v>
      </c>
      <c r="K76">
        <f t="shared" si="9"/>
        <v>0.15246212121212122</v>
      </c>
      <c r="L76">
        <v>78</v>
      </c>
      <c r="M76">
        <f t="shared" si="10"/>
        <v>11.892045454545455</v>
      </c>
      <c r="P76" s="7">
        <v>0.33048229366645937</v>
      </c>
      <c r="Q76">
        <f t="shared" si="11"/>
        <v>3.9301104582039743</v>
      </c>
    </row>
    <row r="77" spans="1:17" hidden="1" x14ac:dyDescent="0.25">
      <c r="A77">
        <v>28473</v>
      </c>
      <c r="B77">
        <v>346781</v>
      </c>
      <c r="C77" t="s">
        <v>1506</v>
      </c>
      <c r="D77" t="s">
        <v>1050</v>
      </c>
      <c r="E77" t="s">
        <v>70</v>
      </c>
      <c r="F77">
        <v>130</v>
      </c>
      <c r="G77" s="6">
        <v>949.42</v>
      </c>
      <c r="H77" s="6">
        <v>949.42</v>
      </c>
      <c r="I77" t="s">
        <v>2147</v>
      </c>
      <c r="J77" s="8">
        <v>22</v>
      </c>
      <c r="K77">
        <f t="shared" si="9"/>
        <v>4.1666666666666666E-3</v>
      </c>
      <c r="L77">
        <v>24</v>
      </c>
      <c r="M77">
        <f t="shared" si="10"/>
        <v>0.1</v>
      </c>
      <c r="P77" s="7">
        <v>0.33020171683764826</v>
      </c>
      <c r="Q77">
        <f t="shared" si="11"/>
        <v>3.302017168376483E-2</v>
      </c>
    </row>
    <row r="78" spans="1:17" x14ac:dyDescent="0.25">
      <c r="A78">
        <v>70824</v>
      </c>
      <c r="B78">
        <v>43134</v>
      </c>
      <c r="C78" t="s">
        <v>367</v>
      </c>
      <c r="D78" t="s">
        <v>366</v>
      </c>
      <c r="E78" t="s">
        <v>94</v>
      </c>
      <c r="F78">
        <v>78</v>
      </c>
      <c r="G78" s="6">
        <v>4865.32</v>
      </c>
      <c r="H78" s="6">
        <v>4865.32</v>
      </c>
      <c r="I78" t="s">
        <v>2147</v>
      </c>
      <c r="J78" s="8">
        <v>841</v>
      </c>
      <c r="K78">
        <f t="shared" si="9"/>
        <v>0.15928030303030302</v>
      </c>
      <c r="L78">
        <v>42</v>
      </c>
      <c r="M78">
        <f t="shared" si="10"/>
        <v>6.689772727272727</v>
      </c>
      <c r="P78" s="7">
        <v>0.99913469206547567</v>
      </c>
      <c r="Q78">
        <f t="shared" si="11"/>
        <v>6.6839840138516537</v>
      </c>
    </row>
    <row r="79" spans="1:17" hidden="1" x14ac:dyDescent="0.25">
      <c r="A79">
        <v>71005</v>
      </c>
      <c r="B79">
        <v>346886</v>
      </c>
      <c r="C79" t="s">
        <v>92</v>
      </c>
      <c r="D79" t="s">
        <v>54</v>
      </c>
      <c r="F79">
        <v>130</v>
      </c>
      <c r="G79" s="6">
        <v>27738.2</v>
      </c>
      <c r="H79" s="6">
        <v>27738.2</v>
      </c>
      <c r="I79" t="s">
        <v>2148</v>
      </c>
      <c r="J79" s="8">
        <v>1057</v>
      </c>
      <c r="K79">
        <f t="shared" ref="K79:K86" si="12">J79/5280</f>
        <v>0.20018939393939394</v>
      </c>
      <c r="L79">
        <v>78</v>
      </c>
      <c r="M79">
        <f t="shared" ref="M79:M86" si="13">K79*L79</f>
        <v>15.614772727272728</v>
      </c>
      <c r="P79" s="7">
        <v>0.33047097504524447</v>
      </c>
      <c r="Q79">
        <f t="shared" ref="Q79:Q86" si="14">M79*P79</f>
        <v>5.1602291682917096</v>
      </c>
    </row>
    <row r="80" spans="1:17" hidden="1" x14ac:dyDescent="0.25">
      <c r="A80">
        <v>71234</v>
      </c>
      <c r="B80">
        <v>346920</v>
      </c>
      <c r="C80" t="s">
        <v>58</v>
      </c>
      <c r="D80" t="s">
        <v>81</v>
      </c>
      <c r="F80">
        <v>110</v>
      </c>
      <c r="G80" s="6">
        <v>30729.23</v>
      </c>
      <c r="H80" s="6">
        <v>30729.23</v>
      </c>
      <c r="I80" t="s">
        <v>2149</v>
      </c>
      <c r="J80" s="8">
        <v>4882</v>
      </c>
      <c r="K80">
        <f t="shared" si="12"/>
        <v>0.92462121212121207</v>
      </c>
      <c r="L80">
        <v>90</v>
      </c>
      <c r="M80">
        <f t="shared" si="13"/>
        <v>83.215909090909079</v>
      </c>
      <c r="P80" s="7">
        <v>0.11672967623985371</v>
      </c>
      <c r="Q80">
        <f t="shared" si="14"/>
        <v>9.7137661261869166</v>
      </c>
    </row>
    <row r="81" spans="1:17" hidden="1" x14ac:dyDescent="0.25">
      <c r="A81">
        <v>58198</v>
      </c>
      <c r="B81">
        <v>347057</v>
      </c>
      <c r="C81" t="s">
        <v>95</v>
      </c>
      <c r="D81" t="s">
        <v>96</v>
      </c>
      <c r="E81" t="s">
        <v>27</v>
      </c>
      <c r="F81">
        <v>130</v>
      </c>
      <c r="G81" s="6">
        <v>20314.23</v>
      </c>
      <c r="H81" s="6">
        <v>20314.23</v>
      </c>
      <c r="I81" t="s">
        <v>2148</v>
      </c>
      <c r="J81">
        <v>199</v>
      </c>
      <c r="K81">
        <f t="shared" si="12"/>
        <v>3.7689393939393939E-2</v>
      </c>
      <c r="L81">
        <v>102</v>
      </c>
      <c r="M81">
        <f t="shared" si="13"/>
        <v>3.8443181818181817</v>
      </c>
      <c r="P81" s="7">
        <v>8.6187562610052171E-2</v>
      </c>
      <c r="Q81">
        <f t="shared" si="14"/>
        <v>0.33133241398841645</v>
      </c>
    </row>
    <row r="82" spans="1:17" hidden="1" x14ac:dyDescent="0.25">
      <c r="A82">
        <v>21426</v>
      </c>
      <c r="B82">
        <v>347311</v>
      </c>
      <c r="C82" t="s">
        <v>78</v>
      </c>
      <c r="D82" t="s">
        <v>40</v>
      </c>
      <c r="E82" t="s">
        <v>39</v>
      </c>
      <c r="F82">
        <v>100</v>
      </c>
      <c r="G82" s="6">
        <v>20984.720000000001</v>
      </c>
      <c r="H82" s="6">
        <v>20984.720000000001</v>
      </c>
      <c r="I82" t="s">
        <v>2148</v>
      </c>
      <c r="J82">
        <v>15</v>
      </c>
      <c r="K82">
        <f t="shared" si="12"/>
        <v>2.840909090909091E-3</v>
      </c>
      <c r="L82">
        <v>66</v>
      </c>
      <c r="M82">
        <f t="shared" si="13"/>
        <v>0.1875</v>
      </c>
      <c r="P82" s="7">
        <v>0.23164998151035607</v>
      </c>
      <c r="Q82">
        <f t="shared" si="14"/>
        <v>4.3434371533191761E-2</v>
      </c>
    </row>
    <row r="83" spans="1:17" hidden="1" x14ac:dyDescent="0.25">
      <c r="A83">
        <v>47767</v>
      </c>
      <c r="B83">
        <v>348445</v>
      </c>
      <c r="C83" t="s">
        <v>97</v>
      </c>
      <c r="D83" t="s">
        <v>89</v>
      </c>
      <c r="F83">
        <v>130</v>
      </c>
      <c r="G83" s="6">
        <v>26790.31</v>
      </c>
      <c r="H83" s="6">
        <v>26790.31</v>
      </c>
      <c r="I83" t="s">
        <v>2148</v>
      </c>
      <c r="J83">
        <v>90</v>
      </c>
      <c r="K83">
        <f t="shared" si="12"/>
        <v>1.7045454545454544E-2</v>
      </c>
      <c r="L83">
        <v>78</v>
      </c>
      <c r="M83">
        <f t="shared" si="13"/>
        <v>1.3295454545454544</v>
      </c>
      <c r="P83" s="7">
        <v>0.33046164400486588</v>
      </c>
      <c r="Q83">
        <f t="shared" si="14"/>
        <v>0.43936377668828752</v>
      </c>
    </row>
    <row r="84" spans="1:17" hidden="1" x14ac:dyDescent="0.25">
      <c r="A84">
        <v>70406</v>
      </c>
      <c r="B84">
        <v>348446</v>
      </c>
      <c r="C84" t="s">
        <v>30</v>
      </c>
      <c r="D84" t="s">
        <v>98</v>
      </c>
      <c r="F84">
        <v>130</v>
      </c>
      <c r="G84" s="6">
        <v>27741.439999999999</v>
      </c>
      <c r="H84" s="6">
        <v>27741.439999999999</v>
      </c>
      <c r="I84" t="s">
        <v>2148</v>
      </c>
      <c r="J84" s="8">
        <v>704</v>
      </c>
      <c r="K84">
        <f t="shared" si="12"/>
        <v>0.13333333333333333</v>
      </c>
      <c r="L84">
        <v>78</v>
      </c>
      <c r="M84">
        <f t="shared" si="13"/>
        <v>10.4</v>
      </c>
      <c r="P84" s="7">
        <v>0.3304323784201541</v>
      </c>
      <c r="Q84">
        <f t="shared" si="14"/>
        <v>3.436496735569603</v>
      </c>
    </row>
    <row r="85" spans="1:17" hidden="1" x14ac:dyDescent="0.25">
      <c r="A85">
        <v>71525</v>
      </c>
      <c r="B85" t="s">
        <v>99</v>
      </c>
      <c r="C85" t="s">
        <v>100</v>
      </c>
      <c r="D85" t="s">
        <v>101</v>
      </c>
      <c r="F85">
        <v>110</v>
      </c>
      <c r="G85" s="6">
        <v>66666</v>
      </c>
      <c r="H85" s="6">
        <v>66666</v>
      </c>
      <c r="I85" t="s">
        <v>2151</v>
      </c>
      <c r="J85" s="8">
        <v>54</v>
      </c>
      <c r="K85">
        <f t="shared" si="12"/>
        <v>1.0227272727272727E-2</v>
      </c>
      <c r="L85">
        <v>90</v>
      </c>
      <c r="M85">
        <f t="shared" si="13"/>
        <v>0.92045454545454541</v>
      </c>
      <c r="P85" s="7">
        <v>0.19130715910659105</v>
      </c>
      <c r="Q85">
        <f t="shared" si="14"/>
        <v>0.17608954417765765</v>
      </c>
    </row>
    <row r="86" spans="1:17" hidden="1" x14ac:dyDescent="0.25">
      <c r="A86">
        <v>71526</v>
      </c>
      <c r="B86" t="s">
        <v>102</v>
      </c>
      <c r="C86" t="s">
        <v>101</v>
      </c>
      <c r="D86" t="s">
        <v>57</v>
      </c>
      <c r="F86">
        <v>110</v>
      </c>
      <c r="G86" s="6">
        <v>66666</v>
      </c>
      <c r="H86" s="6">
        <v>66666</v>
      </c>
      <c r="I86" t="s">
        <v>2151</v>
      </c>
      <c r="J86" s="8">
        <v>67</v>
      </c>
      <c r="K86">
        <f t="shared" si="12"/>
        <v>1.268939393939394E-2</v>
      </c>
      <c r="L86">
        <v>90</v>
      </c>
      <c r="M86">
        <f t="shared" si="13"/>
        <v>1.1420454545454546</v>
      </c>
      <c r="P86" s="7">
        <v>0.19130715910659105</v>
      </c>
      <c r="Q86">
        <f t="shared" si="14"/>
        <v>0.21848147147968638</v>
      </c>
    </row>
    <row r="87" spans="1:17" x14ac:dyDescent="0.25">
      <c r="G87" s="6"/>
      <c r="H87" s="6"/>
    </row>
    <row r="88" spans="1:17" x14ac:dyDescent="0.25">
      <c r="G88" s="6"/>
      <c r="H88" s="6"/>
    </row>
    <row r="89" spans="1:17" x14ac:dyDescent="0.25">
      <c r="G89" s="6"/>
      <c r="H89" s="6"/>
    </row>
    <row r="90" spans="1:17" x14ac:dyDescent="0.25">
      <c r="G90" s="6"/>
      <c r="H90" s="6"/>
    </row>
    <row r="91" spans="1:17" x14ac:dyDescent="0.25">
      <c r="G91" s="6"/>
      <c r="H91" s="6"/>
    </row>
    <row r="92" spans="1:17" x14ac:dyDescent="0.25">
      <c r="G92" s="6"/>
      <c r="H92" s="6"/>
    </row>
    <row r="93" spans="1:17" x14ac:dyDescent="0.25">
      <c r="G93" s="6"/>
      <c r="H93" s="6"/>
    </row>
    <row r="94" spans="1:17" x14ac:dyDescent="0.25">
      <c r="G94" s="6"/>
      <c r="H94" s="6"/>
    </row>
    <row r="96" spans="1:17" x14ac:dyDescent="0.25">
      <c r="G96" s="6"/>
      <c r="H96" s="6"/>
    </row>
    <row r="97" spans="7:8" x14ac:dyDescent="0.25">
      <c r="G97" s="6"/>
      <c r="H97" s="6"/>
    </row>
    <row r="98" spans="7:8" x14ac:dyDescent="0.25">
      <c r="G98" s="6"/>
      <c r="H98" s="6"/>
    </row>
    <row r="99" spans="7:8" x14ac:dyDescent="0.25">
      <c r="G99" s="6"/>
      <c r="H99" s="6"/>
    </row>
    <row r="100" spans="7:8" x14ac:dyDescent="0.25">
      <c r="G100" s="6"/>
      <c r="H100" s="6"/>
    </row>
    <row r="101" spans="7:8" x14ac:dyDescent="0.25">
      <c r="G101" s="6"/>
      <c r="H101" s="6"/>
    </row>
    <row r="102" spans="7:8" x14ac:dyDescent="0.25">
      <c r="G102" s="6"/>
      <c r="H102" s="6"/>
    </row>
    <row r="103" spans="7:8" x14ac:dyDescent="0.25">
      <c r="G103" s="6"/>
      <c r="H103" s="6"/>
    </row>
    <row r="104" spans="7:8" x14ac:dyDescent="0.25">
      <c r="G104" s="6"/>
      <c r="H104" s="6"/>
    </row>
    <row r="105" spans="7:8" x14ac:dyDescent="0.25">
      <c r="G105" s="6"/>
      <c r="H105" s="6"/>
    </row>
    <row r="106" spans="7:8" x14ac:dyDescent="0.25">
      <c r="G106" s="6"/>
      <c r="H106" s="6"/>
    </row>
    <row r="107" spans="7:8" x14ac:dyDescent="0.25">
      <c r="G107" s="6"/>
      <c r="H107" s="6"/>
    </row>
    <row r="108" spans="7:8" x14ac:dyDescent="0.25">
      <c r="G108" s="6"/>
      <c r="H108" s="6"/>
    </row>
    <row r="109" spans="7:8" x14ac:dyDescent="0.25">
      <c r="G109" s="6"/>
      <c r="H109" s="6"/>
    </row>
    <row r="110" spans="7:8" x14ac:dyDescent="0.25">
      <c r="G110" s="6"/>
      <c r="H110" s="6"/>
    </row>
    <row r="111" spans="7:8" x14ac:dyDescent="0.25">
      <c r="G111" s="6"/>
      <c r="H111" s="6"/>
    </row>
    <row r="112" spans="7:8" x14ac:dyDescent="0.25">
      <c r="G112" s="6"/>
      <c r="H112" s="6"/>
    </row>
    <row r="113" spans="7:11" x14ac:dyDescent="0.25">
      <c r="G113" s="6"/>
      <c r="H113" s="6"/>
    </row>
    <row r="114" spans="7:11" x14ac:dyDescent="0.25">
      <c r="G114" s="6"/>
      <c r="H114" s="6"/>
      <c r="J114" s="8"/>
      <c r="K114" s="8"/>
    </row>
    <row r="115" spans="7:11" x14ac:dyDescent="0.25">
      <c r="G115" s="6"/>
      <c r="H115" s="6"/>
      <c r="J115" s="8"/>
      <c r="K115" s="8"/>
    </row>
    <row r="116" spans="7:11" x14ac:dyDescent="0.25">
      <c r="G116" s="6"/>
      <c r="H116" s="6"/>
    </row>
    <row r="117" spans="7:11" x14ac:dyDescent="0.25">
      <c r="G117" s="6"/>
      <c r="H117" s="6"/>
    </row>
    <row r="118" spans="7:11" x14ac:dyDescent="0.25">
      <c r="G118" s="6"/>
      <c r="H118" s="6"/>
    </row>
    <row r="119" spans="7:11" x14ac:dyDescent="0.25">
      <c r="G119" s="6"/>
      <c r="H119" s="6"/>
    </row>
    <row r="120" spans="7:11" x14ac:dyDescent="0.25">
      <c r="G120" s="6"/>
      <c r="H120" s="6"/>
    </row>
    <row r="121" spans="7:11" x14ac:dyDescent="0.25">
      <c r="G121" s="6"/>
      <c r="H121" s="6"/>
    </row>
    <row r="122" spans="7:11" x14ac:dyDescent="0.25">
      <c r="G122" s="6"/>
      <c r="H122" s="6"/>
    </row>
    <row r="123" spans="7:11" x14ac:dyDescent="0.25">
      <c r="G123" s="6"/>
      <c r="H123" s="6"/>
    </row>
    <row r="124" spans="7:11" x14ac:dyDescent="0.25">
      <c r="G124" s="6"/>
      <c r="H124" s="6"/>
    </row>
    <row r="125" spans="7:11" x14ac:dyDescent="0.25">
      <c r="G125" s="6"/>
      <c r="H125" s="6"/>
    </row>
    <row r="126" spans="7:11" x14ac:dyDescent="0.25">
      <c r="G126" s="6"/>
      <c r="H126" s="6"/>
    </row>
    <row r="127" spans="7:11" x14ac:dyDescent="0.25">
      <c r="G127" s="6"/>
      <c r="H127" s="6"/>
    </row>
    <row r="128" spans="7:11" x14ac:dyDescent="0.25">
      <c r="G128" s="6"/>
      <c r="H128" s="6"/>
    </row>
    <row r="129" spans="7:11" x14ac:dyDescent="0.25">
      <c r="G129" s="6"/>
      <c r="H129" s="6"/>
    </row>
    <row r="130" spans="7:11" x14ac:dyDescent="0.25">
      <c r="G130" s="6"/>
      <c r="H130" s="6"/>
    </row>
    <row r="131" spans="7:11" x14ac:dyDescent="0.25">
      <c r="G131" s="6"/>
      <c r="H131" s="6"/>
    </row>
    <row r="132" spans="7:11" x14ac:dyDescent="0.25">
      <c r="G132" s="6"/>
      <c r="H132" s="6"/>
      <c r="J132" s="8"/>
      <c r="K132" s="8"/>
    </row>
    <row r="133" spans="7:11" x14ac:dyDescent="0.25">
      <c r="G133" s="6"/>
      <c r="H133" s="6"/>
      <c r="J133" s="8"/>
      <c r="K133" s="8"/>
    </row>
    <row r="134" spans="7:11" x14ac:dyDescent="0.25">
      <c r="G134" s="6"/>
      <c r="H134" s="6"/>
      <c r="J134" s="8"/>
      <c r="K134" s="8"/>
    </row>
    <row r="135" spans="7:11" x14ac:dyDescent="0.25">
      <c r="G135" s="6"/>
      <c r="H135" s="6"/>
      <c r="J135" s="8"/>
      <c r="K135" s="8"/>
    </row>
    <row r="136" spans="7:11" x14ac:dyDescent="0.25">
      <c r="G136" s="6"/>
      <c r="H136" s="6"/>
      <c r="J136" s="8"/>
      <c r="K136" s="8"/>
    </row>
    <row r="137" spans="7:11" x14ac:dyDescent="0.25">
      <c r="G137" s="6"/>
      <c r="H137" s="6"/>
      <c r="J137" s="8"/>
      <c r="K137" s="8"/>
    </row>
    <row r="138" spans="7:11" x14ac:dyDescent="0.25">
      <c r="G138" s="6"/>
      <c r="H138" s="6"/>
      <c r="J138" s="8"/>
      <c r="K138" s="8"/>
    </row>
    <row r="139" spans="7:11" x14ac:dyDescent="0.25">
      <c r="G139" s="6"/>
      <c r="H139" s="6"/>
      <c r="J139" s="8"/>
      <c r="K139" s="8"/>
    </row>
    <row r="140" spans="7:11" x14ac:dyDescent="0.25">
      <c r="G140" s="6"/>
      <c r="H140" s="6"/>
      <c r="J140" s="8"/>
      <c r="K140" s="8"/>
    </row>
    <row r="141" spans="7:11" x14ac:dyDescent="0.25">
      <c r="G141" s="6"/>
      <c r="H141" s="6"/>
      <c r="J141" s="8"/>
      <c r="K141" s="8"/>
    </row>
    <row r="142" spans="7:11" x14ac:dyDescent="0.25">
      <c r="G142" s="6"/>
      <c r="H142" s="6"/>
      <c r="J142" s="8"/>
      <c r="K142" s="8"/>
    </row>
    <row r="143" spans="7:11" x14ac:dyDescent="0.25">
      <c r="G143" s="6"/>
      <c r="H143" s="6"/>
      <c r="J143" s="8"/>
      <c r="K143" s="8"/>
    </row>
    <row r="144" spans="7:11" x14ac:dyDescent="0.25">
      <c r="G144" s="6"/>
      <c r="H144" s="6"/>
    </row>
    <row r="145" spans="7:11" x14ac:dyDescent="0.25">
      <c r="G145" s="6"/>
      <c r="H145" s="6"/>
    </row>
    <row r="146" spans="7:11" x14ac:dyDescent="0.25">
      <c r="G146" s="6"/>
      <c r="H146" s="6"/>
    </row>
    <row r="147" spans="7:11" x14ac:dyDescent="0.25">
      <c r="G147" s="6"/>
      <c r="H147" s="6"/>
    </row>
    <row r="148" spans="7:11" x14ac:dyDescent="0.25">
      <c r="G148" s="6"/>
      <c r="H148" s="6"/>
    </row>
    <row r="149" spans="7:11" x14ac:dyDescent="0.25">
      <c r="G149" s="6"/>
      <c r="H149" s="6"/>
    </row>
    <row r="150" spans="7:11" x14ac:dyDescent="0.25">
      <c r="G150" s="6"/>
      <c r="H150" s="6"/>
    </row>
    <row r="151" spans="7:11" x14ac:dyDescent="0.25">
      <c r="G151" s="6"/>
      <c r="H151" s="6"/>
    </row>
    <row r="152" spans="7:11" x14ac:dyDescent="0.25">
      <c r="G152" s="6"/>
      <c r="H152" s="6"/>
      <c r="J152" s="8"/>
      <c r="K152" s="8"/>
    </row>
    <row r="153" spans="7:11" x14ac:dyDescent="0.25">
      <c r="G153" s="6"/>
      <c r="H153" s="6"/>
      <c r="J153" s="8"/>
      <c r="K153" s="8"/>
    </row>
    <row r="154" spans="7:11" x14ac:dyDescent="0.25">
      <c r="G154" s="6"/>
      <c r="H154" s="6"/>
      <c r="J154" s="8"/>
      <c r="K154" s="8"/>
    </row>
  </sheetData>
  <autoFilter ref="A1:S86" xr:uid="{D50A300D-BCC9-44DA-B11D-EDAFA7B0BA5B}">
    <filterColumn colId="15">
      <filters>
        <filter val="100%"/>
      </filters>
    </filterColumn>
    <sortState xmlns:xlrd2="http://schemas.microsoft.com/office/spreadsheetml/2017/richdata2" ref="A5:S78">
      <sortCondition ref="L1:L86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1FABC-91C5-4911-845D-EE51588DF057}">
  <sheetPr filterMode="1"/>
  <dimension ref="A1:W381"/>
  <sheetViews>
    <sheetView workbookViewId="0">
      <selection activeCell="W145" sqref="W145"/>
    </sheetView>
  </sheetViews>
  <sheetFormatPr defaultRowHeight="15" x14ac:dyDescent="0.25"/>
  <sheetData>
    <row r="1" spans="1:23" ht="45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7" t="s">
        <v>658</v>
      </c>
      <c r="P1" s="19" t="s">
        <v>659</v>
      </c>
      <c r="Q1" s="22">
        <f>SUM(O2:O381)</f>
        <v>1966.0681818181822</v>
      </c>
      <c r="R1" s="18" t="s">
        <v>369</v>
      </c>
      <c r="S1" s="15" t="s">
        <v>660</v>
      </c>
      <c r="T1" s="16" t="s">
        <v>659</v>
      </c>
      <c r="U1" s="22">
        <f>SUM(S2:S381)</f>
        <v>341.52649322456051</v>
      </c>
    </row>
    <row r="2" spans="1:23" hidden="1" x14ac:dyDescent="0.25">
      <c r="A2">
        <v>53644</v>
      </c>
      <c r="B2">
        <v>789</v>
      </c>
      <c r="C2" t="s">
        <v>25</v>
      </c>
      <c r="D2" t="s">
        <v>26</v>
      </c>
      <c r="E2" t="s">
        <v>27</v>
      </c>
      <c r="F2">
        <v>130</v>
      </c>
      <c r="G2" s="6">
        <v>19077.650000000001</v>
      </c>
      <c r="H2" s="6">
        <v>19077.650000000001</v>
      </c>
      <c r="I2" t="s">
        <v>2223</v>
      </c>
      <c r="J2" t="s">
        <v>28</v>
      </c>
      <c r="K2" t="s">
        <v>121</v>
      </c>
      <c r="L2">
        <v>145</v>
      </c>
      <c r="M2">
        <f t="shared" ref="M2:M65" si="0">L2/5280</f>
        <v>2.7462121212121212E-2</v>
      </c>
      <c r="N2">
        <v>102</v>
      </c>
      <c r="O2">
        <f t="shared" ref="O2:O33" si="1">M2*N2</f>
        <v>2.8011363636363638</v>
      </c>
      <c r="R2" s="7">
        <v>0.10007762024997741</v>
      </c>
      <c r="S2">
        <f>O2*R2</f>
        <v>0.28033106126840263</v>
      </c>
    </row>
    <row r="3" spans="1:23" hidden="1" x14ac:dyDescent="0.25">
      <c r="A3">
        <v>44723</v>
      </c>
      <c r="B3">
        <v>790</v>
      </c>
      <c r="C3" t="s">
        <v>104</v>
      </c>
      <c r="D3" t="s">
        <v>40</v>
      </c>
      <c r="E3" t="s">
        <v>39</v>
      </c>
      <c r="F3">
        <v>69</v>
      </c>
      <c r="G3" s="6">
        <v>-16313.91</v>
      </c>
      <c r="H3" s="6">
        <v>16313.91</v>
      </c>
      <c r="I3" t="s">
        <v>2224</v>
      </c>
      <c r="J3" t="s">
        <v>28</v>
      </c>
      <c r="K3" t="s">
        <v>121</v>
      </c>
      <c r="L3">
        <v>100</v>
      </c>
      <c r="M3">
        <f t="shared" si="0"/>
        <v>1.893939393939394E-2</v>
      </c>
      <c r="N3">
        <v>66</v>
      </c>
      <c r="O3">
        <f t="shared" si="1"/>
        <v>1.25</v>
      </c>
      <c r="R3" s="7">
        <v>0.10732786868842435</v>
      </c>
      <c r="S3">
        <f t="shared" ref="S3:S66" si="2">O3*R3</f>
        <v>0.13415983586053043</v>
      </c>
    </row>
    <row r="4" spans="1:23" x14ac:dyDescent="0.25">
      <c r="A4">
        <v>3808</v>
      </c>
      <c r="B4">
        <v>904</v>
      </c>
      <c r="C4" t="s">
        <v>372</v>
      </c>
      <c r="D4" t="s">
        <v>373</v>
      </c>
      <c r="E4" t="s">
        <v>27</v>
      </c>
      <c r="F4">
        <v>110</v>
      </c>
      <c r="G4" s="6">
        <v>-2390.4</v>
      </c>
      <c r="H4" s="6">
        <v>2390.4</v>
      </c>
      <c r="I4" t="s">
        <v>2222</v>
      </c>
      <c r="J4" t="s">
        <v>28</v>
      </c>
      <c r="K4" t="s">
        <v>121</v>
      </c>
      <c r="L4">
        <v>3</v>
      </c>
      <c r="M4">
        <f t="shared" si="0"/>
        <v>5.6818181818181815E-4</v>
      </c>
      <c r="N4">
        <v>30</v>
      </c>
      <c r="O4">
        <f t="shared" si="1"/>
        <v>1.7045454545454544E-2</v>
      </c>
      <c r="R4" s="7">
        <v>0.99999875753012046</v>
      </c>
      <c r="S4">
        <f t="shared" si="2"/>
        <v>1.704543336699069E-2</v>
      </c>
      <c r="W4">
        <f>S4+S145+S158+S198+S218+S302+S341</f>
        <v>23.109511267121349</v>
      </c>
    </row>
    <row r="5" spans="1:23" hidden="1" x14ac:dyDescent="0.25">
      <c r="A5">
        <v>16965</v>
      </c>
      <c r="B5">
        <v>1265</v>
      </c>
      <c r="C5" t="s">
        <v>375</v>
      </c>
      <c r="D5" t="s">
        <v>376</v>
      </c>
      <c r="E5" t="s">
        <v>94</v>
      </c>
      <c r="F5">
        <v>30</v>
      </c>
      <c r="G5">
        <v>124.94</v>
      </c>
      <c r="H5">
        <v>124.94</v>
      </c>
      <c r="I5" t="s">
        <v>2222</v>
      </c>
      <c r="J5" t="s">
        <v>28</v>
      </c>
      <c r="K5" t="s">
        <v>121</v>
      </c>
      <c r="L5">
        <v>12</v>
      </c>
      <c r="M5">
        <f t="shared" si="0"/>
        <v>2.2727272727272726E-3</v>
      </c>
      <c r="N5">
        <v>12</v>
      </c>
      <c r="O5">
        <f t="shared" si="1"/>
        <v>2.7272727272727271E-2</v>
      </c>
      <c r="R5" s="7">
        <v>0.40526164470513848</v>
      </c>
      <c r="S5">
        <f t="shared" si="2"/>
        <v>1.105259031014014E-2</v>
      </c>
    </row>
    <row r="6" spans="1:23" hidden="1" x14ac:dyDescent="0.25">
      <c r="A6">
        <v>71212</v>
      </c>
      <c r="B6">
        <v>1283</v>
      </c>
      <c r="C6" t="s">
        <v>29</v>
      </c>
      <c r="D6" t="s">
        <v>2204</v>
      </c>
      <c r="F6">
        <v>130</v>
      </c>
      <c r="G6" s="6">
        <v>31846.54</v>
      </c>
      <c r="H6" s="6">
        <v>31846.54</v>
      </c>
      <c r="I6" t="s">
        <v>2225</v>
      </c>
      <c r="J6" t="s">
        <v>28</v>
      </c>
      <c r="K6" t="s">
        <v>121</v>
      </c>
      <c r="L6" s="8">
        <v>2284</v>
      </c>
      <c r="M6">
        <f t="shared" si="0"/>
        <v>0.43257575757575756</v>
      </c>
      <c r="N6">
        <v>78</v>
      </c>
      <c r="O6">
        <f t="shared" si="1"/>
        <v>33.740909090909092</v>
      </c>
      <c r="R6" s="7">
        <v>5.99514362301833E-2</v>
      </c>
      <c r="S6">
        <f t="shared" si="2"/>
        <v>2.0228159597120485</v>
      </c>
    </row>
    <row r="7" spans="1:23" hidden="1" x14ac:dyDescent="0.25">
      <c r="A7">
        <v>71174</v>
      </c>
      <c r="B7">
        <v>1284</v>
      </c>
      <c r="C7" t="s">
        <v>31</v>
      </c>
      <c r="D7" t="s">
        <v>32</v>
      </c>
      <c r="F7">
        <v>130</v>
      </c>
      <c r="G7" s="6">
        <v>31846.81</v>
      </c>
      <c r="H7" s="6">
        <v>31846.81</v>
      </c>
      <c r="I7" t="s">
        <v>2225</v>
      </c>
      <c r="J7" t="s">
        <v>28</v>
      </c>
      <c r="K7" t="s">
        <v>121</v>
      </c>
      <c r="L7" s="8">
        <v>1650</v>
      </c>
      <c r="M7">
        <f t="shared" si="0"/>
        <v>0.3125</v>
      </c>
      <c r="N7">
        <v>78</v>
      </c>
      <c r="O7">
        <f t="shared" si="1"/>
        <v>24.375</v>
      </c>
      <c r="R7" s="7">
        <v>5.9950927956739827E-2</v>
      </c>
      <c r="S7">
        <f t="shared" si="2"/>
        <v>1.4613038689455333</v>
      </c>
    </row>
    <row r="8" spans="1:23" hidden="1" x14ac:dyDescent="0.25">
      <c r="A8">
        <v>70372</v>
      </c>
      <c r="B8">
        <v>1347</v>
      </c>
      <c r="C8" t="s">
        <v>378</v>
      </c>
      <c r="D8" t="s">
        <v>379</v>
      </c>
      <c r="E8" t="s">
        <v>27</v>
      </c>
      <c r="F8">
        <v>83</v>
      </c>
      <c r="G8" s="6">
        <v>-3374.63</v>
      </c>
      <c r="H8" s="6">
        <v>3374.63</v>
      </c>
      <c r="I8" t="s">
        <v>2222</v>
      </c>
      <c r="J8" t="s">
        <v>28</v>
      </c>
      <c r="K8" t="s">
        <v>121</v>
      </c>
      <c r="L8">
        <v>650</v>
      </c>
      <c r="M8">
        <f t="shared" si="0"/>
        <v>0.12310606060606061</v>
      </c>
      <c r="N8">
        <v>30</v>
      </c>
      <c r="O8">
        <f t="shared" si="1"/>
        <v>3.6931818181818183</v>
      </c>
      <c r="R8" s="7">
        <v>0.66715327093799914</v>
      </c>
      <c r="S8">
        <f t="shared" si="2"/>
        <v>2.4639183301687471</v>
      </c>
    </row>
    <row r="9" spans="1:23" hidden="1" x14ac:dyDescent="0.25">
      <c r="A9">
        <v>3273</v>
      </c>
      <c r="B9">
        <v>1379</v>
      </c>
      <c r="C9" t="s">
        <v>380</v>
      </c>
      <c r="D9" t="s">
        <v>381</v>
      </c>
      <c r="E9" t="s">
        <v>94</v>
      </c>
      <c r="F9">
        <v>100</v>
      </c>
      <c r="G9" s="6">
        <v>-8203.23</v>
      </c>
      <c r="H9" s="6">
        <v>8203.23</v>
      </c>
      <c r="I9" t="s">
        <v>2226</v>
      </c>
      <c r="J9" t="s">
        <v>28</v>
      </c>
      <c r="K9" t="s">
        <v>121</v>
      </c>
      <c r="L9">
        <v>2</v>
      </c>
      <c r="M9">
        <f t="shared" si="0"/>
        <v>3.7878787878787879E-4</v>
      </c>
      <c r="N9">
        <v>42</v>
      </c>
      <c r="O9">
        <f t="shared" si="1"/>
        <v>1.5909090909090907E-2</v>
      </c>
      <c r="R9" s="7">
        <v>9.8775387235236531E-2</v>
      </c>
      <c r="S9">
        <f t="shared" si="2"/>
        <v>1.5714266151060355E-3</v>
      </c>
    </row>
    <row r="10" spans="1:23" hidden="1" x14ac:dyDescent="0.25">
      <c r="A10">
        <v>70957</v>
      </c>
      <c r="B10">
        <v>1488</v>
      </c>
      <c r="C10" t="s">
        <v>382</v>
      </c>
      <c r="D10" t="s">
        <v>383</v>
      </c>
      <c r="E10" t="s">
        <v>94</v>
      </c>
      <c r="F10">
        <v>88</v>
      </c>
      <c r="G10" s="6">
        <v>3362.08</v>
      </c>
      <c r="H10" s="6">
        <v>3362.08</v>
      </c>
      <c r="I10" t="s">
        <v>2222</v>
      </c>
      <c r="J10" t="s">
        <v>28</v>
      </c>
      <c r="K10" t="s">
        <v>121</v>
      </c>
      <c r="L10">
        <v>979</v>
      </c>
      <c r="M10">
        <f t="shared" si="0"/>
        <v>0.18541666666666667</v>
      </c>
      <c r="N10">
        <v>30</v>
      </c>
      <c r="O10">
        <f t="shared" si="1"/>
        <v>5.5625</v>
      </c>
      <c r="R10" s="7">
        <v>0.25909544108612509</v>
      </c>
      <c r="S10">
        <f t="shared" si="2"/>
        <v>1.4412183910415708</v>
      </c>
    </row>
    <row r="11" spans="1:23" hidden="1" x14ac:dyDescent="0.25">
      <c r="A11">
        <v>71221</v>
      </c>
      <c r="B11">
        <v>1672</v>
      </c>
      <c r="C11" t="s">
        <v>384</v>
      </c>
      <c r="D11" t="s">
        <v>385</v>
      </c>
      <c r="E11" t="s">
        <v>27</v>
      </c>
      <c r="F11">
        <v>120</v>
      </c>
      <c r="G11" s="6">
        <v>-2572.4299999999998</v>
      </c>
      <c r="H11" s="6">
        <v>2572.4299999999998</v>
      </c>
      <c r="I11" t="s">
        <v>2222</v>
      </c>
      <c r="J11" t="s">
        <v>28</v>
      </c>
      <c r="K11" t="s">
        <v>121</v>
      </c>
      <c r="L11" s="8">
        <v>2474</v>
      </c>
      <c r="M11">
        <f t="shared" si="0"/>
        <v>0.46856060606060607</v>
      </c>
      <c r="N11">
        <v>30</v>
      </c>
      <c r="O11">
        <f t="shared" si="1"/>
        <v>14.056818181818182</v>
      </c>
      <c r="R11" s="7">
        <v>0.56495335927508239</v>
      </c>
      <c r="S11">
        <f t="shared" si="2"/>
        <v>7.9414466525372376</v>
      </c>
    </row>
    <row r="12" spans="1:23" hidden="1" x14ac:dyDescent="0.25">
      <c r="A12">
        <v>59125</v>
      </c>
      <c r="B12">
        <v>1808</v>
      </c>
      <c r="C12" t="s">
        <v>386</v>
      </c>
      <c r="D12" t="s">
        <v>387</v>
      </c>
      <c r="E12" t="s">
        <v>94</v>
      </c>
      <c r="F12">
        <v>121</v>
      </c>
      <c r="G12" s="6">
        <v>3342.48</v>
      </c>
      <c r="H12" s="6">
        <v>3342.48</v>
      </c>
      <c r="I12" t="s">
        <v>2222</v>
      </c>
      <c r="J12" t="s">
        <v>28</v>
      </c>
      <c r="K12" t="s">
        <v>121</v>
      </c>
      <c r="L12">
        <v>204</v>
      </c>
      <c r="M12">
        <f t="shared" si="0"/>
        <v>3.8636363636363635E-2</v>
      </c>
      <c r="N12">
        <v>36</v>
      </c>
      <c r="O12">
        <f t="shared" si="1"/>
        <v>1.3909090909090909</v>
      </c>
      <c r="R12" s="7">
        <v>0.22884256465835118</v>
      </c>
      <c r="S12">
        <f t="shared" si="2"/>
        <v>0.3182992035702521</v>
      </c>
    </row>
    <row r="13" spans="1:23" hidden="1" x14ac:dyDescent="0.25">
      <c r="A13">
        <v>71176</v>
      </c>
      <c r="B13">
        <v>2071</v>
      </c>
      <c r="C13" t="s">
        <v>33</v>
      </c>
      <c r="D13" t="s">
        <v>34</v>
      </c>
      <c r="E13" t="s">
        <v>27</v>
      </c>
      <c r="F13">
        <v>130</v>
      </c>
      <c r="G13" s="6">
        <v>19080.79</v>
      </c>
      <c r="H13" s="6">
        <v>19080.79</v>
      </c>
      <c r="I13" t="s">
        <v>2223</v>
      </c>
      <c r="J13" t="s">
        <v>28</v>
      </c>
      <c r="K13" t="s">
        <v>121</v>
      </c>
      <c r="L13" s="8">
        <v>1617</v>
      </c>
      <c r="M13">
        <f t="shared" si="0"/>
        <v>0.30625000000000002</v>
      </c>
      <c r="N13">
        <v>102</v>
      </c>
      <c r="O13">
        <f t="shared" si="1"/>
        <v>31.237500000000001</v>
      </c>
      <c r="R13" s="7">
        <v>0.10006115113483149</v>
      </c>
      <c r="S13">
        <f t="shared" si="2"/>
        <v>3.125660208574299</v>
      </c>
    </row>
    <row r="14" spans="1:23" hidden="1" x14ac:dyDescent="0.25">
      <c r="A14">
        <v>71160</v>
      </c>
      <c r="B14">
        <v>2072</v>
      </c>
      <c r="C14" t="s">
        <v>35</v>
      </c>
      <c r="D14" t="s">
        <v>36</v>
      </c>
      <c r="E14" t="s">
        <v>27</v>
      </c>
      <c r="F14">
        <v>130</v>
      </c>
      <c r="G14" s="6">
        <v>19079.82</v>
      </c>
      <c r="H14" s="6">
        <v>19079.82</v>
      </c>
      <c r="I14" t="s">
        <v>2223</v>
      </c>
      <c r="J14" t="s">
        <v>28</v>
      </c>
      <c r="K14" t="s">
        <v>121</v>
      </c>
      <c r="L14" s="8">
        <v>1593</v>
      </c>
      <c r="M14">
        <f t="shared" si="0"/>
        <v>0.30170454545454545</v>
      </c>
      <c r="N14">
        <v>102</v>
      </c>
      <c r="O14">
        <f t="shared" si="1"/>
        <v>30.773863636363636</v>
      </c>
      <c r="R14" s="7">
        <v>0.10006623814910108</v>
      </c>
      <c r="S14">
        <f t="shared" si="2"/>
        <v>3.0794247674043254</v>
      </c>
    </row>
    <row r="15" spans="1:23" hidden="1" x14ac:dyDescent="0.25">
      <c r="A15">
        <v>70477</v>
      </c>
      <c r="B15">
        <v>2223</v>
      </c>
      <c r="C15" t="s">
        <v>388</v>
      </c>
      <c r="D15" t="s">
        <v>389</v>
      </c>
      <c r="E15" t="s">
        <v>94</v>
      </c>
      <c r="F15">
        <v>121</v>
      </c>
      <c r="G15" s="6">
        <v>-3414.34</v>
      </c>
      <c r="H15" s="6">
        <v>3414.34</v>
      </c>
      <c r="I15" t="s">
        <v>2222</v>
      </c>
      <c r="J15" t="s">
        <v>28</v>
      </c>
      <c r="K15" t="s">
        <v>121</v>
      </c>
      <c r="L15">
        <v>683</v>
      </c>
      <c r="M15">
        <f t="shared" si="0"/>
        <v>0.12935606060606061</v>
      </c>
      <c r="N15">
        <v>36</v>
      </c>
      <c r="O15">
        <f t="shared" si="1"/>
        <v>4.6568181818181822</v>
      </c>
      <c r="R15" s="7">
        <v>0.23731591459248622</v>
      </c>
      <c r="S15">
        <f t="shared" si="2"/>
        <v>1.1051370659091007</v>
      </c>
    </row>
    <row r="16" spans="1:23" hidden="1" x14ac:dyDescent="0.25">
      <c r="A16">
        <v>59884</v>
      </c>
      <c r="B16">
        <v>2269</v>
      </c>
      <c r="C16" t="s">
        <v>390</v>
      </c>
      <c r="D16" t="s">
        <v>391</v>
      </c>
      <c r="E16" t="s">
        <v>94</v>
      </c>
      <c r="F16">
        <v>47.6</v>
      </c>
      <c r="G16">
        <v>258</v>
      </c>
      <c r="H16">
        <v>258</v>
      </c>
      <c r="I16" t="s">
        <v>2222</v>
      </c>
      <c r="J16" t="s">
        <v>28</v>
      </c>
      <c r="K16" t="s">
        <v>121</v>
      </c>
      <c r="L16">
        <v>213</v>
      </c>
      <c r="M16">
        <f t="shared" si="0"/>
        <v>4.0340909090909094E-2</v>
      </c>
      <c r="N16">
        <v>16</v>
      </c>
      <c r="O16">
        <f t="shared" si="1"/>
        <v>0.6454545454545455</v>
      </c>
      <c r="R16" s="7">
        <v>0.19625344918395349</v>
      </c>
      <c r="S16">
        <f t="shared" si="2"/>
        <v>0.12667268083691544</v>
      </c>
    </row>
    <row r="17" spans="1:19" hidden="1" x14ac:dyDescent="0.25">
      <c r="A17">
        <v>48777</v>
      </c>
      <c r="B17">
        <v>2309</v>
      </c>
      <c r="C17" t="s">
        <v>392</v>
      </c>
      <c r="D17" t="s">
        <v>393</v>
      </c>
      <c r="E17" t="s">
        <v>27</v>
      </c>
      <c r="F17">
        <v>83</v>
      </c>
      <c r="G17" s="6">
        <v>-3616.08</v>
      </c>
      <c r="H17" s="6">
        <v>3616.08</v>
      </c>
      <c r="I17" t="s">
        <v>2222</v>
      </c>
      <c r="J17" t="s">
        <v>28</v>
      </c>
      <c r="K17" t="s">
        <v>121</v>
      </c>
      <c r="L17">
        <v>99</v>
      </c>
      <c r="M17">
        <f t="shared" si="0"/>
        <v>1.8749999999999999E-2</v>
      </c>
      <c r="N17">
        <v>30</v>
      </c>
      <c r="O17">
        <f t="shared" si="1"/>
        <v>0.5625</v>
      </c>
      <c r="R17" s="7">
        <v>0.62260664661885246</v>
      </c>
      <c r="S17">
        <f t="shared" si="2"/>
        <v>0.35021623872310448</v>
      </c>
    </row>
    <row r="18" spans="1:19" hidden="1" x14ac:dyDescent="0.25">
      <c r="A18">
        <v>67847</v>
      </c>
      <c r="B18">
        <v>2328</v>
      </c>
      <c r="C18" t="s">
        <v>394</v>
      </c>
      <c r="D18" t="s">
        <v>395</v>
      </c>
      <c r="E18" t="s">
        <v>94</v>
      </c>
      <c r="F18">
        <v>100</v>
      </c>
      <c r="G18" s="6">
        <v>-8642.07</v>
      </c>
      <c r="H18" s="6">
        <v>8642.07</v>
      </c>
      <c r="I18" t="s">
        <v>2226</v>
      </c>
      <c r="J18" t="s">
        <v>28</v>
      </c>
      <c r="K18" t="s">
        <v>121</v>
      </c>
      <c r="L18">
        <v>397</v>
      </c>
      <c r="M18">
        <f t="shared" si="0"/>
        <v>7.5189393939393945E-2</v>
      </c>
      <c r="N18">
        <v>42</v>
      </c>
      <c r="O18">
        <f t="shared" si="1"/>
        <v>3.1579545454545457</v>
      </c>
      <c r="R18" s="7">
        <v>9.3759622385575378E-2</v>
      </c>
      <c r="S18">
        <f t="shared" si="2"/>
        <v>0.29608862569262956</v>
      </c>
    </row>
    <row r="19" spans="1:19" hidden="1" x14ac:dyDescent="0.25">
      <c r="A19">
        <v>4877</v>
      </c>
      <c r="B19">
        <v>2375</v>
      </c>
      <c r="C19" t="s">
        <v>396</v>
      </c>
      <c r="D19" t="s">
        <v>397</v>
      </c>
      <c r="F19">
        <v>30</v>
      </c>
      <c r="G19">
        <v>-60.84</v>
      </c>
      <c r="H19">
        <v>60.84</v>
      </c>
      <c r="I19" t="s">
        <v>2222</v>
      </c>
      <c r="J19" t="s">
        <v>28</v>
      </c>
      <c r="K19" t="s">
        <v>121</v>
      </c>
      <c r="L19">
        <v>3</v>
      </c>
      <c r="M19">
        <f t="shared" si="0"/>
        <v>5.6818181818181815E-4</v>
      </c>
      <c r="N19">
        <v>12</v>
      </c>
      <c r="O19">
        <f t="shared" si="1"/>
        <v>6.8181818181818179E-3</v>
      </c>
      <c r="R19" s="7">
        <v>0.94885089208579876</v>
      </c>
      <c r="S19">
        <f t="shared" si="2"/>
        <v>6.4694379005849909E-3</v>
      </c>
    </row>
    <row r="20" spans="1:19" hidden="1" x14ac:dyDescent="0.25">
      <c r="A20">
        <v>16079</v>
      </c>
      <c r="B20">
        <v>2379</v>
      </c>
      <c r="C20" t="s">
        <v>398</v>
      </c>
      <c r="D20" t="s">
        <v>396</v>
      </c>
      <c r="E20" t="s">
        <v>27</v>
      </c>
      <c r="F20">
        <v>89</v>
      </c>
      <c r="G20" s="6">
        <v>-2468.5</v>
      </c>
      <c r="H20" s="6">
        <v>2468.5</v>
      </c>
      <c r="I20" t="s">
        <v>2222</v>
      </c>
      <c r="J20" t="s">
        <v>28</v>
      </c>
      <c r="K20" t="s">
        <v>121</v>
      </c>
      <c r="L20">
        <v>11</v>
      </c>
      <c r="M20">
        <f t="shared" si="0"/>
        <v>2.0833333333333333E-3</v>
      </c>
      <c r="N20">
        <v>30</v>
      </c>
      <c r="O20">
        <f t="shared" si="1"/>
        <v>6.25E-2</v>
      </c>
      <c r="R20" s="7">
        <v>0.93543590479238403</v>
      </c>
      <c r="S20">
        <f t="shared" si="2"/>
        <v>5.8464744049524002E-2</v>
      </c>
    </row>
    <row r="21" spans="1:19" hidden="1" x14ac:dyDescent="0.25">
      <c r="A21">
        <v>62398</v>
      </c>
      <c r="B21">
        <v>2471</v>
      </c>
      <c r="C21" t="s">
        <v>399</v>
      </c>
      <c r="D21" t="s">
        <v>400</v>
      </c>
      <c r="E21" t="s">
        <v>94</v>
      </c>
      <c r="F21">
        <v>100.5</v>
      </c>
      <c r="G21">
        <v>207.89</v>
      </c>
      <c r="H21">
        <v>207.89</v>
      </c>
      <c r="I21" t="s">
        <v>2222</v>
      </c>
      <c r="J21" t="s">
        <v>28</v>
      </c>
      <c r="K21" t="s">
        <v>121</v>
      </c>
      <c r="L21">
        <v>248</v>
      </c>
      <c r="M21">
        <f t="shared" si="0"/>
        <v>4.6969696969696967E-2</v>
      </c>
      <c r="N21">
        <v>16</v>
      </c>
      <c r="O21">
        <f t="shared" si="1"/>
        <v>0.75151515151515147</v>
      </c>
      <c r="R21" s="7">
        <v>0.24355856409379961</v>
      </c>
      <c r="S21">
        <f t="shared" si="2"/>
        <v>0.18303795119776456</v>
      </c>
    </row>
    <row r="22" spans="1:19" hidden="1" x14ac:dyDescent="0.25">
      <c r="A22">
        <v>71186</v>
      </c>
      <c r="B22">
        <v>2848</v>
      </c>
      <c r="C22" t="s">
        <v>37</v>
      </c>
      <c r="D22" t="s">
        <v>38</v>
      </c>
      <c r="E22" t="s">
        <v>39</v>
      </c>
      <c r="F22">
        <v>100</v>
      </c>
      <c r="G22" s="6">
        <v>-14255.38</v>
      </c>
      <c r="H22" s="6">
        <v>14255.38</v>
      </c>
      <c r="I22" t="s">
        <v>2227</v>
      </c>
      <c r="J22" t="s">
        <v>28</v>
      </c>
      <c r="K22" t="s">
        <v>121</v>
      </c>
      <c r="L22" s="8">
        <v>1686</v>
      </c>
      <c r="M22">
        <f t="shared" si="0"/>
        <v>0.31931818181818183</v>
      </c>
      <c r="N22">
        <v>66</v>
      </c>
      <c r="O22">
        <f t="shared" si="1"/>
        <v>21.075000000000003</v>
      </c>
      <c r="R22" s="7">
        <v>0.12282641292443787</v>
      </c>
      <c r="S22">
        <f t="shared" si="2"/>
        <v>2.5885666523825286</v>
      </c>
    </row>
    <row r="23" spans="1:19" hidden="1" x14ac:dyDescent="0.25">
      <c r="A23">
        <v>71125</v>
      </c>
      <c r="B23">
        <v>3005</v>
      </c>
      <c r="C23" t="s">
        <v>402</v>
      </c>
      <c r="D23" t="s">
        <v>403</v>
      </c>
      <c r="E23" t="s">
        <v>27</v>
      </c>
      <c r="F23">
        <v>120</v>
      </c>
      <c r="G23" s="6">
        <v>2571.38</v>
      </c>
      <c r="H23" s="6">
        <v>2571.38</v>
      </c>
      <c r="I23" t="s">
        <v>2222</v>
      </c>
      <c r="J23" t="s">
        <v>28</v>
      </c>
      <c r="K23" t="s">
        <v>121</v>
      </c>
      <c r="L23" s="8">
        <v>1717</v>
      </c>
      <c r="M23">
        <f t="shared" si="0"/>
        <v>0.32518939393939394</v>
      </c>
      <c r="N23">
        <v>30</v>
      </c>
      <c r="O23">
        <f t="shared" si="1"/>
        <v>9.7556818181818183</v>
      </c>
      <c r="R23" s="7">
        <v>0.5651840529209996</v>
      </c>
      <c r="S23">
        <f t="shared" si="2"/>
        <v>5.513755789007706</v>
      </c>
    </row>
    <row r="24" spans="1:19" hidden="1" x14ac:dyDescent="0.25">
      <c r="A24">
        <v>70760</v>
      </c>
      <c r="B24">
        <v>3050</v>
      </c>
      <c r="C24" t="s">
        <v>404</v>
      </c>
      <c r="D24" t="s">
        <v>405</v>
      </c>
      <c r="E24" t="s">
        <v>94</v>
      </c>
      <c r="F24">
        <v>100</v>
      </c>
      <c r="G24" s="6">
        <v>-9073.4599999999991</v>
      </c>
      <c r="H24" s="6">
        <v>9073.4599999999991</v>
      </c>
      <c r="I24" t="s">
        <v>2226</v>
      </c>
      <c r="J24" t="s">
        <v>28</v>
      </c>
      <c r="K24" t="s">
        <v>121</v>
      </c>
      <c r="L24">
        <v>802</v>
      </c>
      <c r="M24">
        <f t="shared" si="0"/>
        <v>0.15189393939393939</v>
      </c>
      <c r="N24">
        <v>42</v>
      </c>
      <c r="O24">
        <f t="shared" si="1"/>
        <v>6.379545454545454</v>
      </c>
      <c r="R24" s="7">
        <v>8.9301900248605209E-2</v>
      </c>
      <c r="S24">
        <f t="shared" si="2"/>
        <v>0.56970553181326089</v>
      </c>
    </row>
    <row r="25" spans="1:19" hidden="1" x14ac:dyDescent="0.25">
      <c r="A25">
        <v>17731</v>
      </c>
      <c r="B25">
        <v>3309</v>
      </c>
      <c r="C25" t="s">
        <v>406</v>
      </c>
      <c r="D25" t="s">
        <v>407</v>
      </c>
      <c r="E25" t="s">
        <v>94</v>
      </c>
      <c r="F25">
        <v>114</v>
      </c>
      <c r="G25" s="6">
        <v>3572.45</v>
      </c>
      <c r="H25" s="6">
        <v>3572.45</v>
      </c>
      <c r="I25" t="s">
        <v>2222</v>
      </c>
      <c r="J25" t="s">
        <v>28</v>
      </c>
      <c r="K25" t="s">
        <v>121</v>
      </c>
      <c r="L25">
        <v>12</v>
      </c>
      <c r="M25">
        <f t="shared" si="0"/>
        <v>2.2727272727272726E-3</v>
      </c>
      <c r="N25">
        <v>36</v>
      </c>
      <c r="O25">
        <f t="shared" si="1"/>
        <v>8.1818181818181818E-2</v>
      </c>
      <c r="R25" s="7">
        <v>0.3962916714354463</v>
      </c>
      <c r="S25">
        <f t="shared" si="2"/>
        <v>3.2423864026536513E-2</v>
      </c>
    </row>
    <row r="26" spans="1:19" hidden="1" x14ac:dyDescent="0.25">
      <c r="A26">
        <v>68000</v>
      </c>
      <c r="B26">
        <v>3402</v>
      </c>
      <c r="C26" t="s">
        <v>408</v>
      </c>
      <c r="D26" t="s">
        <v>409</v>
      </c>
      <c r="E26" t="s">
        <v>94</v>
      </c>
      <c r="F26">
        <v>98</v>
      </c>
      <c r="G26" s="6">
        <v>-3416.32</v>
      </c>
      <c r="H26" s="6">
        <v>3416.32</v>
      </c>
      <c r="I26" t="s">
        <v>2222</v>
      </c>
      <c r="J26" t="s">
        <v>28</v>
      </c>
      <c r="K26" t="s">
        <v>121</v>
      </c>
      <c r="L26">
        <v>405</v>
      </c>
      <c r="M26">
        <f t="shared" si="0"/>
        <v>7.6704545454545456E-2</v>
      </c>
      <c r="N26">
        <v>36</v>
      </c>
      <c r="O26">
        <f t="shared" si="1"/>
        <v>2.7613636363636362</v>
      </c>
      <c r="R26" s="7">
        <v>0.23717837317046103</v>
      </c>
      <c r="S26">
        <f t="shared" si="2"/>
        <v>0.65493573500479574</v>
      </c>
    </row>
    <row r="27" spans="1:19" hidden="1" x14ac:dyDescent="0.25">
      <c r="A27">
        <v>70324</v>
      </c>
      <c r="B27">
        <v>3515</v>
      </c>
      <c r="C27" t="s">
        <v>410</v>
      </c>
      <c r="D27" t="s">
        <v>411</v>
      </c>
      <c r="E27" t="s">
        <v>94</v>
      </c>
      <c r="F27">
        <v>100</v>
      </c>
      <c r="G27" s="6">
        <v>-8450.3799999999992</v>
      </c>
      <c r="H27" s="6">
        <v>8450.3799999999992</v>
      </c>
      <c r="I27" t="s">
        <v>2226</v>
      </c>
      <c r="J27" t="s">
        <v>28</v>
      </c>
      <c r="K27" t="s">
        <v>121</v>
      </c>
      <c r="L27">
        <v>636</v>
      </c>
      <c r="M27">
        <f t="shared" si="0"/>
        <v>0.12045454545454545</v>
      </c>
      <c r="N27">
        <v>42</v>
      </c>
      <c r="O27">
        <f t="shared" si="1"/>
        <v>5.0590909090909086</v>
      </c>
      <c r="R27" s="7">
        <v>9.5886483191254049E-2</v>
      </c>
      <c r="S27">
        <f t="shared" si="2"/>
        <v>0.48509843541757158</v>
      </c>
    </row>
    <row r="28" spans="1:19" hidden="1" x14ac:dyDescent="0.25">
      <c r="A28">
        <v>34719</v>
      </c>
      <c r="B28">
        <v>3564</v>
      </c>
      <c r="C28" t="s">
        <v>412</v>
      </c>
      <c r="D28" t="s">
        <v>413</v>
      </c>
      <c r="E28" t="s">
        <v>27</v>
      </c>
      <c r="F28">
        <v>120</v>
      </c>
      <c r="G28" s="6">
        <v>-3521.72</v>
      </c>
      <c r="H28" s="6">
        <v>3521.72</v>
      </c>
      <c r="I28" t="s">
        <v>2222</v>
      </c>
      <c r="J28" t="s">
        <v>28</v>
      </c>
      <c r="K28" t="s">
        <v>121</v>
      </c>
      <c r="L28">
        <v>32</v>
      </c>
      <c r="M28">
        <f t="shared" si="0"/>
        <v>6.0606060606060606E-3</v>
      </c>
      <c r="N28">
        <v>30</v>
      </c>
      <c r="O28">
        <f t="shared" si="1"/>
        <v>0.18181818181818182</v>
      </c>
      <c r="R28" s="7">
        <v>0.63928859838530605</v>
      </c>
      <c r="S28">
        <f t="shared" si="2"/>
        <v>0.11623429061551019</v>
      </c>
    </row>
    <row r="29" spans="1:19" hidden="1" x14ac:dyDescent="0.25">
      <c r="A29">
        <v>55357</v>
      </c>
      <c r="B29">
        <v>3567</v>
      </c>
      <c r="C29" t="s">
        <v>414</v>
      </c>
      <c r="D29" t="s">
        <v>415</v>
      </c>
      <c r="E29" t="s">
        <v>94</v>
      </c>
      <c r="F29">
        <v>30</v>
      </c>
      <c r="G29">
        <v>119.26</v>
      </c>
      <c r="H29">
        <v>119.26</v>
      </c>
      <c r="I29" t="s">
        <v>2222</v>
      </c>
      <c r="J29" t="s">
        <v>28</v>
      </c>
      <c r="K29" t="s">
        <v>121</v>
      </c>
      <c r="L29">
        <v>163</v>
      </c>
      <c r="M29">
        <f t="shared" si="0"/>
        <v>3.0871212121212122E-2</v>
      </c>
      <c r="N29">
        <v>12</v>
      </c>
      <c r="O29">
        <f t="shared" si="1"/>
        <v>0.37045454545454548</v>
      </c>
      <c r="R29" s="7">
        <v>0.42456305458208954</v>
      </c>
      <c r="S29">
        <f t="shared" si="2"/>
        <v>0.15728131340200135</v>
      </c>
    </row>
    <row r="30" spans="1:19" hidden="1" x14ac:dyDescent="0.25">
      <c r="A30">
        <v>64242</v>
      </c>
      <c r="B30">
        <v>3568</v>
      </c>
      <c r="C30" t="s">
        <v>416</v>
      </c>
      <c r="D30" t="s">
        <v>417</v>
      </c>
      <c r="E30" t="s">
        <v>94</v>
      </c>
      <c r="F30">
        <v>79</v>
      </c>
      <c r="G30" s="6">
        <v>1484.58</v>
      </c>
      <c r="H30" s="6">
        <v>1484.58</v>
      </c>
      <c r="I30" t="s">
        <v>2222</v>
      </c>
      <c r="J30" t="s">
        <v>28</v>
      </c>
      <c r="K30" t="s">
        <v>121</v>
      </c>
      <c r="L30">
        <v>273</v>
      </c>
      <c r="M30">
        <f t="shared" si="0"/>
        <v>5.1704545454545454E-2</v>
      </c>
      <c r="N30">
        <v>20</v>
      </c>
      <c r="O30">
        <f t="shared" si="1"/>
        <v>1.0340909090909092</v>
      </c>
      <c r="R30" s="7">
        <v>3.4106205047528593E-2</v>
      </c>
      <c r="S30">
        <f t="shared" si="2"/>
        <v>3.5268916583239794E-2</v>
      </c>
    </row>
    <row r="31" spans="1:19" hidden="1" x14ac:dyDescent="0.25">
      <c r="A31">
        <v>31350</v>
      </c>
      <c r="B31">
        <v>3667</v>
      </c>
      <c r="C31" t="s">
        <v>418</v>
      </c>
      <c r="D31" t="s">
        <v>419</v>
      </c>
      <c r="E31" t="s">
        <v>94</v>
      </c>
      <c r="F31">
        <v>95</v>
      </c>
      <c r="G31" s="6">
        <v>2760.78</v>
      </c>
      <c r="H31" s="6">
        <v>2760.78</v>
      </c>
      <c r="I31" t="s">
        <v>2222</v>
      </c>
      <c r="J31" t="s">
        <v>28</v>
      </c>
      <c r="K31" t="s">
        <v>121</v>
      </c>
      <c r="L31">
        <v>26</v>
      </c>
      <c r="M31">
        <f t="shared" si="0"/>
        <v>4.9242424242424239E-3</v>
      </c>
      <c r="N31">
        <v>30</v>
      </c>
      <c r="O31">
        <f t="shared" si="1"/>
        <v>0.14772727272727271</v>
      </c>
      <c r="R31" s="7">
        <v>0.5128015204469607</v>
      </c>
      <c r="S31">
        <f t="shared" si="2"/>
        <v>7.5754770066028279E-2</v>
      </c>
    </row>
    <row r="32" spans="1:19" hidden="1" x14ac:dyDescent="0.25">
      <c r="A32">
        <v>35801</v>
      </c>
      <c r="B32">
        <v>3673</v>
      </c>
      <c r="C32" t="s">
        <v>420</v>
      </c>
      <c r="D32" t="s">
        <v>421</v>
      </c>
      <c r="E32" t="s">
        <v>94</v>
      </c>
      <c r="F32">
        <v>106</v>
      </c>
      <c r="G32" s="6">
        <v>-2436.34</v>
      </c>
      <c r="H32" s="6">
        <v>2436.34</v>
      </c>
      <c r="I32" t="s">
        <v>2222</v>
      </c>
      <c r="J32" t="s">
        <v>28</v>
      </c>
      <c r="K32" t="s">
        <v>121</v>
      </c>
      <c r="L32">
        <v>33</v>
      </c>
      <c r="M32">
        <f t="shared" si="0"/>
        <v>6.2500000000000003E-3</v>
      </c>
      <c r="N32">
        <v>8</v>
      </c>
      <c r="O32">
        <f t="shared" si="1"/>
        <v>0.05</v>
      </c>
      <c r="R32" s="7">
        <v>0.58108974183388196</v>
      </c>
      <c r="S32">
        <f t="shared" si="2"/>
        <v>2.9054487091694101E-2</v>
      </c>
    </row>
    <row r="33" spans="1:19" hidden="1" x14ac:dyDescent="0.25">
      <c r="A33">
        <v>58507</v>
      </c>
      <c r="B33">
        <v>3811</v>
      </c>
      <c r="C33" t="s">
        <v>422</v>
      </c>
      <c r="D33" t="s">
        <v>423</v>
      </c>
      <c r="E33" t="s">
        <v>94</v>
      </c>
      <c r="F33">
        <v>100</v>
      </c>
      <c r="G33" s="6">
        <v>-7774.61</v>
      </c>
      <c r="H33" s="6">
        <v>7774.61</v>
      </c>
      <c r="I33" t="s">
        <v>2226</v>
      </c>
      <c r="J33" t="s">
        <v>28</v>
      </c>
      <c r="K33" t="s">
        <v>121</v>
      </c>
      <c r="L33">
        <v>198</v>
      </c>
      <c r="M33">
        <f t="shared" si="0"/>
        <v>3.7499999999999999E-2</v>
      </c>
      <c r="N33">
        <v>42</v>
      </c>
      <c r="O33">
        <f t="shared" si="1"/>
        <v>1.575</v>
      </c>
      <c r="R33" s="7">
        <v>9.838457434125257E-2</v>
      </c>
      <c r="S33">
        <f t="shared" si="2"/>
        <v>0.15495570458747279</v>
      </c>
    </row>
    <row r="34" spans="1:19" hidden="1" x14ac:dyDescent="0.25">
      <c r="A34">
        <v>36547</v>
      </c>
      <c r="B34">
        <v>3826</v>
      </c>
      <c r="C34" t="s">
        <v>424</v>
      </c>
      <c r="D34" t="s">
        <v>425</v>
      </c>
      <c r="E34" t="s">
        <v>94</v>
      </c>
      <c r="F34">
        <v>79</v>
      </c>
      <c r="G34" s="6">
        <v>1166.44</v>
      </c>
      <c r="H34" s="6">
        <v>1166.44</v>
      </c>
      <c r="I34" t="s">
        <v>2222</v>
      </c>
      <c r="J34" t="s">
        <v>28</v>
      </c>
      <c r="K34" t="s">
        <v>121</v>
      </c>
      <c r="L34">
        <v>35</v>
      </c>
      <c r="M34">
        <f t="shared" si="0"/>
        <v>6.628787878787879E-3</v>
      </c>
      <c r="N34">
        <v>20</v>
      </c>
      <c r="O34">
        <f t="shared" ref="O34:O65" si="3">M34*N34</f>
        <v>0.13257575757575757</v>
      </c>
      <c r="R34" s="7">
        <v>4.340848212463564E-2</v>
      </c>
      <c r="S34">
        <f t="shared" si="2"/>
        <v>5.7549124028873008E-3</v>
      </c>
    </row>
    <row r="35" spans="1:19" hidden="1" x14ac:dyDescent="0.25">
      <c r="A35">
        <v>70744</v>
      </c>
      <c r="B35">
        <v>3980</v>
      </c>
      <c r="C35" t="s">
        <v>426</v>
      </c>
      <c r="D35" t="s">
        <v>427</v>
      </c>
      <c r="E35" t="s">
        <v>94</v>
      </c>
      <c r="F35">
        <v>83</v>
      </c>
      <c r="G35" s="6">
        <v>-2380.42</v>
      </c>
      <c r="H35" s="6">
        <v>2380.42</v>
      </c>
      <c r="I35" t="s">
        <v>2222</v>
      </c>
      <c r="J35" t="s">
        <v>28</v>
      </c>
      <c r="K35" t="s">
        <v>121</v>
      </c>
      <c r="L35">
        <v>798</v>
      </c>
      <c r="M35">
        <f t="shared" si="0"/>
        <v>0.15113636363636362</v>
      </c>
      <c r="N35">
        <v>30</v>
      </c>
      <c r="O35">
        <f t="shared" si="3"/>
        <v>4.5340909090909083</v>
      </c>
      <c r="R35" s="7">
        <v>0.23654397132465932</v>
      </c>
      <c r="S35">
        <f t="shared" si="2"/>
        <v>1.0725118699833982</v>
      </c>
    </row>
    <row r="36" spans="1:19" hidden="1" x14ac:dyDescent="0.25">
      <c r="A36">
        <v>26338</v>
      </c>
      <c r="B36">
        <v>4224</v>
      </c>
      <c r="C36" t="s">
        <v>428</v>
      </c>
      <c r="D36" t="s">
        <v>429</v>
      </c>
      <c r="E36" t="s">
        <v>94</v>
      </c>
      <c r="F36">
        <v>79</v>
      </c>
      <c r="G36" s="6">
        <v>1158.71</v>
      </c>
      <c r="H36" s="6">
        <v>1158.71</v>
      </c>
      <c r="I36" t="s">
        <v>2222</v>
      </c>
      <c r="J36" t="s">
        <v>28</v>
      </c>
      <c r="K36" t="s">
        <v>121</v>
      </c>
      <c r="L36">
        <v>19</v>
      </c>
      <c r="M36">
        <f t="shared" si="0"/>
        <v>3.5984848484848487E-3</v>
      </c>
      <c r="N36">
        <v>20</v>
      </c>
      <c r="O36">
        <f t="shared" si="3"/>
        <v>7.1969696969696975E-2</v>
      </c>
      <c r="R36" s="7">
        <v>4.3698069309369897E-2</v>
      </c>
      <c r="S36">
        <f t="shared" si="2"/>
        <v>3.1449368063561673E-3</v>
      </c>
    </row>
    <row r="37" spans="1:19" hidden="1" x14ac:dyDescent="0.25">
      <c r="A37">
        <v>70709</v>
      </c>
      <c r="B37">
        <v>4230</v>
      </c>
      <c r="C37" t="s">
        <v>430</v>
      </c>
      <c r="D37" t="s">
        <v>431</v>
      </c>
      <c r="E37" t="s">
        <v>70</v>
      </c>
      <c r="F37">
        <v>114</v>
      </c>
      <c r="G37" s="6">
        <v>3521.86</v>
      </c>
      <c r="H37" s="6">
        <v>3521.86</v>
      </c>
      <c r="I37" t="s">
        <v>2222</v>
      </c>
      <c r="J37" t="s">
        <v>28</v>
      </c>
      <c r="K37" t="s">
        <v>121</v>
      </c>
      <c r="L37">
        <v>772</v>
      </c>
      <c r="M37">
        <f t="shared" si="0"/>
        <v>0.14621212121212121</v>
      </c>
      <c r="N37">
        <v>36</v>
      </c>
      <c r="O37">
        <f t="shared" si="3"/>
        <v>5.2636363636363637</v>
      </c>
      <c r="R37" s="7">
        <v>0.40198423038381992</v>
      </c>
      <c r="S37">
        <f t="shared" si="2"/>
        <v>2.1158988126566523</v>
      </c>
    </row>
    <row r="38" spans="1:19" hidden="1" x14ac:dyDescent="0.25">
      <c r="A38">
        <v>43959</v>
      </c>
      <c r="B38">
        <v>4235</v>
      </c>
      <c r="C38" t="s">
        <v>432</v>
      </c>
      <c r="D38" t="s">
        <v>433</v>
      </c>
      <c r="E38" t="s">
        <v>27</v>
      </c>
      <c r="F38">
        <v>89</v>
      </c>
      <c r="G38" s="6">
        <v>2545.44</v>
      </c>
      <c r="H38" s="6">
        <v>2545.44</v>
      </c>
      <c r="I38" t="s">
        <v>2222</v>
      </c>
      <c r="J38" t="s">
        <v>28</v>
      </c>
      <c r="K38" t="s">
        <v>121</v>
      </c>
      <c r="L38">
        <v>64</v>
      </c>
      <c r="M38">
        <f t="shared" si="0"/>
        <v>1.2121212121212121E-2</v>
      </c>
      <c r="N38">
        <v>30</v>
      </c>
      <c r="O38">
        <f t="shared" si="3"/>
        <v>0.36363636363636365</v>
      </c>
      <c r="R38" s="7">
        <v>0.93908991372807848</v>
      </c>
      <c r="S38">
        <f t="shared" si="2"/>
        <v>0.34148724135566494</v>
      </c>
    </row>
    <row r="39" spans="1:19" hidden="1" x14ac:dyDescent="0.25">
      <c r="A39">
        <v>24260</v>
      </c>
      <c r="B39">
        <v>4266</v>
      </c>
      <c r="C39" t="s">
        <v>434</v>
      </c>
      <c r="D39" t="s">
        <v>435</v>
      </c>
      <c r="E39" t="s">
        <v>94</v>
      </c>
      <c r="F39">
        <v>114</v>
      </c>
      <c r="G39" s="6">
        <v>3376.16</v>
      </c>
      <c r="H39" s="6">
        <v>3376.16</v>
      </c>
      <c r="I39" t="s">
        <v>2222</v>
      </c>
      <c r="J39" t="s">
        <v>28</v>
      </c>
      <c r="K39" t="s">
        <v>121</v>
      </c>
      <c r="L39">
        <v>17</v>
      </c>
      <c r="M39">
        <f t="shared" si="0"/>
        <v>3.2196969696969696E-3</v>
      </c>
      <c r="N39">
        <v>36</v>
      </c>
      <c r="O39">
        <f t="shared" si="3"/>
        <v>0.11590909090909091</v>
      </c>
      <c r="R39" s="7">
        <v>0.41933207597375721</v>
      </c>
      <c r="S39">
        <f t="shared" si="2"/>
        <v>4.8604399715140037E-2</v>
      </c>
    </row>
    <row r="40" spans="1:19" hidden="1" x14ac:dyDescent="0.25">
      <c r="A40">
        <v>36938</v>
      </c>
      <c r="B40">
        <v>4387</v>
      </c>
      <c r="C40" t="s">
        <v>436</v>
      </c>
      <c r="D40" t="s">
        <v>437</v>
      </c>
      <c r="E40" t="s">
        <v>94</v>
      </c>
      <c r="F40">
        <v>114</v>
      </c>
      <c r="G40" s="6">
        <v>3374.71</v>
      </c>
      <c r="H40" s="6">
        <v>3374.71</v>
      </c>
      <c r="I40" t="s">
        <v>2222</v>
      </c>
      <c r="J40" t="s">
        <v>28</v>
      </c>
      <c r="K40" t="s">
        <v>121</v>
      </c>
      <c r="L40">
        <v>35</v>
      </c>
      <c r="M40">
        <f t="shared" si="0"/>
        <v>6.628787878787879E-3</v>
      </c>
      <c r="N40">
        <v>30</v>
      </c>
      <c r="O40">
        <f t="shared" si="3"/>
        <v>0.19886363636363638</v>
      </c>
      <c r="R40" s="7">
        <v>0.41951224893977856</v>
      </c>
      <c r="S40">
        <f t="shared" si="2"/>
        <v>8.3425731323251429E-2</v>
      </c>
    </row>
    <row r="41" spans="1:19" hidden="1" x14ac:dyDescent="0.25">
      <c r="A41">
        <v>11107</v>
      </c>
      <c r="B41">
        <v>4523</v>
      </c>
      <c r="C41" t="s">
        <v>438</v>
      </c>
      <c r="D41" t="s">
        <v>439</v>
      </c>
      <c r="E41" t="s">
        <v>108</v>
      </c>
      <c r="F41">
        <v>100</v>
      </c>
      <c r="G41" s="6">
        <v>-3527.99</v>
      </c>
      <c r="H41" s="6">
        <v>3527.99</v>
      </c>
      <c r="I41" t="s">
        <v>2222</v>
      </c>
      <c r="J41" t="s">
        <v>28</v>
      </c>
      <c r="K41" t="s">
        <v>121</v>
      </c>
      <c r="L41">
        <v>6</v>
      </c>
      <c r="M41">
        <f t="shared" si="0"/>
        <v>1.1363636363636363E-3</v>
      </c>
      <c r="N41">
        <v>30</v>
      </c>
      <c r="O41">
        <f t="shared" si="3"/>
        <v>3.4090909090909088E-2</v>
      </c>
      <c r="R41" s="7">
        <v>0.15960192637185638</v>
      </c>
      <c r="S41">
        <f t="shared" si="2"/>
        <v>5.4409747626769219E-3</v>
      </c>
    </row>
    <row r="42" spans="1:19" hidden="1" x14ac:dyDescent="0.25">
      <c r="A42">
        <v>42007</v>
      </c>
      <c r="B42">
        <v>4645</v>
      </c>
      <c r="C42" t="s">
        <v>440</v>
      </c>
      <c r="D42" t="s">
        <v>420</v>
      </c>
      <c r="E42" t="s">
        <v>94</v>
      </c>
      <c r="F42">
        <v>106</v>
      </c>
      <c r="G42" s="6">
        <v>-2436.1999999999998</v>
      </c>
      <c r="H42" s="6">
        <v>2436.1999999999998</v>
      </c>
      <c r="I42" t="s">
        <v>2222</v>
      </c>
      <c r="J42" t="s">
        <v>28</v>
      </c>
      <c r="K42" t="s">
        <v>121</v>
      </c>
      <c r="L42">
        <v>53</v>
      </c>
      <c r="M42">
        <f t="shared" si="0"/>
        <v>1.0037878787878788E-2</v>
      </c>
      <c r="N42">
        <v>30</v>
      </c>
      <c r="O42">
        <f t="shared" si="3"/>
        <v>0.30113636363636365</v>
      </c>
      <c r="R42" s="7">
        <v>0.58112313505441271</v>
      </c>
      <c r="S42">
        <f t="shared" si="2"/>
        <v>0.1749973077152493</v>
      </c>
    </row>
    <row r="43" spans="1:19" hidden="1" x14ac:dyDescent="0.25">
      <c r="A43">
        <v>61499</v>
      </c>
      <c r="B43">
        <v>4875</v>
      </c>
      <c r="C43" t="s">
        <v>441</v>
      </c>
      <c r="D43" t="s">
        <v>442</v>
      </c>
      <c r="E43" t="s">
        <v>94</v>
      </c>
      <c r="F43">
        <v>88</v>
      </c>
      <c r="G43" s="6">
        <v>-2556.69</v>
      </c>
      <c r="H43" s="6">
        <v>2556.69</v>
      </c>
      <c r="I43" t="s">
        <v>2222</v>
      </c>
      <c r="J43" t="s">
        <v>28</v>
      </c>
      <c r="K43" t="s">
        <v>121</v>
      </c>
      <c r="L43">
        <v>231</v>
      </c>
      <c r="M43">
        <f t="shared" si="0"/>
        <v>4.3749999999999997E-2</v>
      </c>
      <c r="N43">
        <v>30</v>
      </c>
      <c r="O43">
        <f t="shared" si="3"/>
        <v>1.3125</v>
      </c>
      <c r="R43" s="7">
        <v>0.22023553900576351</v>
      </c>
      <c r="S43">
        <f t="shared" si="2"/>
        <v>0.28905914494506463</v>
      </c>
    </row>
    <row r="44" spans="1:19" hidden="1" x14ac:dyDescent="0.25">
      <c r="A44">
        <v>70865</v>
      </c>
      <c r="B44">
        <v>4988</v>
      </c>
      <c r="C44" t="s">
        <v>443</v>
      </c>
      <c r="D44" t="s">
        <v>444</v>
      </c>
      <c r="E44" t="s">
        <v>94</v>
      </c>
      <c r="F44">
        <v>121</v>
      </c>
      <c r="G44" s="6">
        <v>-3416.86</v>
      </c>
      <c r="H44" s="6">
        <v>3416.86</v>
      </c>
      <c r="I44" t="s">
        <v>2222</v>
      </c>
      <c r="J44" t="s">
        <v>28</v>
      </c>
      <c r="K44" t="s">
        <v>121</v>
      </c>
      <c r="L44">
        <v>878</v>
      </c>
      <c r="M44">
        <f t="shared" si="0"/>
        <v>0.16628787878787879</v>
      </c>
      <c r="N44">
        <v>36</v>
      </c>
      <c r="O44">
        <f t="shared" si="3"/>
        <v>5.9863636363636363</v>
      </c>
      <c r="R44" s="7">
        <v>0.23714088953884838</v>
      </c>
      <c r="S44">
        <f t="shared" si="2"/>
        <v>1.4196115978302877</v>
      </c>
    </row>
    <row r="45" spans="1:19" hidden="1" x14ac:dyDescent="0.25">
      <c r="A45">
        <v>70442</v>
      </c>
      <c r="B45">
        <v>5209</v>
      </c>
      <c r="C45" t="s">
        <v>445</v>
      </c>
      <c r="D45" t="s">
        <v>446</v>
      </c>
      <c r="E45" t="s">
        <v>94</v>
      </c>
      <c r="F45">
        <v>88</v>
      </c>
      <c r="G45" s="6">
        <v>2976.04</v>
      </c>
      <c r="H45" s="6">
        <v>2976.04</v>
      </c>
      <c r="I45" t="s">
        <v>2222</v>
      </c>
      <c r="J45" t="s">
        <v>28</v>
      </c>
      <c r="K45" t="s">
        <v>121</v>
      </c>
      <c r="L45">
        <v>667</v>
      </c>
      <c r="M45">
        <f t="shared" si="0"/>
        <v>0.12632575757575756</v>
      </c>
      <c r="N45">
        <v>30</v>
      </c>
      <c r="O45">
        <f t="shared" si="3"/>
        <v>3.7897727272727271</v>
      </c>
      <c r="R45" s="7">
        <v>0.18920243014900523</v>
      </c>
      <c r="S45">
        <f t="shared" si="2"/>
        <v>0.71703420971242315</v>
      </c>
    </row>
    <row r="46" spans="1:19" hidden="1" x14ac:dyDescent="0.25">
      <c r="A46">
        <v>70418</v>
      </c>
      <c r="B46">
        <v>5383</v>
      </c>
      <c r="C46" t="s">
        <v>1647</v>
      </c>
      <c r="D46" t="s">
        <v>520</v>
      </c>
      <c r="E46" t="s">
        <v>70</v>
      </c>
      <c r="F46">
        <v>130</v>
      </c>
      <c r="G46">
        <v>196.71</v>
      </c>
      <c r="H46">
        <v>196.71</v>
      </c>
      <c r="I46" t="s">
        <v>2222</v>
      </c>
      <c r="J46" t="s">
        <v>28</v>
      </c>
      <c r="K46" t="s">
        <v>121</v>
      </c>
      <c r="L46">
        <v>661</v>
      </c>
      <c r="M46">
        <f t="shared" si="0"/>
        <v>0.12518939393939393</v>
      </c>
      <c r="N46">
        <v>12</v>
      </c>
      <c r="O46">
        <f t="shared" si="3"/>
        <v>1.5022727272727272</v>
      </c>
      <c r="R46" s="7">
        <v>0.23067217889514377</v>
      </c>
      <c r="S46">
        <f t="shared" si="2"/>
        <v>0.34653252329475004</v>
      </c>
    </row>
    <row r="47" spans="1:19" hidden="1" x14ac:dyDescent="0.25">
      <c r="A47">
        <v>36457</v>
      </c>
      <c r="B47">
        <v>5385</v>
      </c>
      <c r="C47" t="s">
        <v>447</v>
      </c>
      <c r="D47" t="s">
        <v>448</v>
      </c>
      <c r="E47" t="s">
        <v>94</v>
      </c>
      <c r="F47">
        <v>88</v>
      </c>
      <c r="G47" s="6">
        <v>-3861.67</v>
      </c>
      <c r="H47" s="6">
        <v>3861.67</v>
      </c>
      <c r="I47" t="s">
        <v>2222</v>
      </c>
      <c r="J47" t="s">
        <v>28</v>
      </c>
      <c r="K47" t="s">
        <v>121</v>
      </c>
      <c r="L47">
        <v>34</v>
      </c>
      <c r="M47">
        <f t="shared" si="0"/>
        <v>6.4393939393939392E-3</v>
      </c>
      <c r="N47">
        <v>30</v>
      </c>
      <c r="O47">
        <f t="shared" si="3"/>
        <v>0.19318181818181818</v>
      </c>
      <c r="R47" s="7">
        <v>0.22557587794059034</v>
      </c>
      <c r="S47">
        <f t="shared" si="2"/>
        <v>4.357715823852313E-2</v>
      </c>
    </row>
    <row r="48" spans="1:19" hidden="1" x14ac:dyDescent="0.25">
      <c r="A48">
        <v>69217</v>
      </c>
      <c r="B48">
        <v>5418</v>
      </c>
      <c r="C48" t="s">
        <v>449</v>
      </c>
      <c r="D48" t="s">
        <v>450</v>
      </c>
      <c r="E48" t="s">
        <v>94</v>
      </c>
      <c r="F48">
        <v>79</v>
      </c>
      <c r="G48" s="6">
        <v>1340.55</v>
      </c>
      <c r="H48" s="6">
        <v>1340.55</v>
      </c>
      <c r="I48" t="s">
        <v>2222</v>
      </c>
      <c r="J48" t="s">
        <v>28</v>
      </c>
      <c r="K48" t="s">
        <v>121</v>
      </c>
      <c r="L48">
        <v>485</v>
      </c>
      <c r="M48">
        <f t="shared" si="0"/>
        <v>9.1856060606060608E-2</v>
      </c>
      <c r="N48">
        <v>20</v>
      </c>
      <c r="O48">
        <f t="shared" si="3"/>
        <v>1.8371212121212122</v>
      </c>
      <c r="R48" s="7">
        <v>3.7770608995904668E-2</v>
      </c>
      <c r="S48">
        <f t="shared" si="2"/>
        <v>6.9389186981112738E-2</v>
      </c>
    </row>
    <row r="49" spans="1:19" hidden="1" x14ac:dyDescent="0.25">
      <c r="A49">
        <v>70939</v>
      </c>
      <c r="B49">
        <v>5568</v>
      </c>
      <c r="C49" t="s">
        <v>2048</v>
      </c>
      <c r="D49" t="s">
        <v>1537</v>
      </c>
      <c r="E49" t="s">
        <v>70</v>
      </c>
      <c r="F49">
        <v>130</v>
      </c>
      <c r="G49">
        <v>-295.94</v>
      </c>
      <c r="H49">
        <v>295.94</v>
      </c>
      <c r="I49" t="s">
        <v>2222</v>
      </c>
      <c r="J49" t="s">
        <v>28</v>
      </c>
      <c r="K49" t="s">
        <v>121</v>
      </c>
      <c r="L49">
        <v>970</v>
      </c>
      <c r="M49">
        <f t="shared" si="0"/>
        <v>0.18371212121212122</v>
      </c>
      <c r="N49">
        <v>12</v>
      </c>
      <c r="O49">
        <f t="shared" si="3"/>
        <v>2.2045454545454546</v>
      </c>
      <c r="R49" s="7">
        <v>0.15332676998872655</v>
      </c>
      <c r="S49">
        <f t="shared" si="2"/>
        <v>0.33801583383878353</v>
      </c>
    </row>
    <row r="50" spans="1:19" hidden="1" x14ac:dyDescent="0.25">
      <c r="A50">
        <v>15419</v>
      </c>
      <c r="B50">
        <v>5733</v>
      </c>
      <c r="C50" t="s">
        <v>107</v>
      </c>
      <c r="D50" t="s">
        <v>106</v>
      </c>
      <c r="E50" t="s">
        <v>39</v>
      </c>
      <c r="F50">
        <v>10</v>
      </c>
      <c r="G50" s="6">
        <v>-7235.49</v>
      </c>
      <c r="H50" s="6">
        <v>7235.49</v>
      </c>
      <c r="I50" t="s">
        <v>2224</v>
      </c>
      <c r="J50" t="s">
        <v>28</v>
      </c>
      <c r="K50" t="s">
        <v>121</v>
      </c>
      <c r="L50">
        <v>100</v>
      </c>
      <c r="M50">
        <f t="shared" si="0"/>
        <v>1.893939393939394E-2</v>
      </c>
      <c r="N50">
        <v>60</v>
      </c>
      <c r="O50">
        <f t="shared" si="3"/>
        <v>1.1363636363636365</v>
      </c>
      <c r="R50" s="7">
        <v>6.0808670921738847E-2</v>
      </c>
      <c r="S50">
        <f t="shared" si="2"/>
        <v>6.9100762411066871E-2</v>
      </c>
    </row>
    <row r="51" spans="1:19" hidden="1" x14ac:dyDescent="0.25">
      <c r="A51">
        <v>64544</v>
      </c>
      <c r="B51">
        <v>5755</v>
      </c>
      <c r="C51" t="s">
        <v>451</v>
      </c>
      <c r="D51" t="s">
        <v>452</v>
      </c>
      <c r="E51" t="s">
        <v>94</v>
      </c>
      <c r="F51">
        <v>88</v>
      </c>
      <c r="G51" s="6">
        <v>2797.35</v>
      </c>
      <c r="H51" s="6">
        <v>2797.35</v>
      </c>
      <c r="I51" t="s">
        <v>2222</v>
      </c>
      <c r="J51" t="s">
        <v>28</v>
      </c>
      <c r="K51" t="s">
        <v>121</v>
      </c>
      <c r="L51">
        <v>299</v>
      </c>
      <c r="M51">
        <f t="shared" si="0"/>
        <v>5.6628787878787876E-2</v>
      </c>
      <c r="N51">
        <v>30</v>
      </c>
      <c r="O51">
        <f t="shared" si="3"/>
        <v>1.6988636363636362</v>
      </c>
      <c r="R51" s="7">
        <v>0.20128836227881586</v>
      </c>
      <c r="S51">
        <f t="shared" si="2"/>
        <v>0.34196147909867008</v>
      </c>
    </row>
    <row r="52" spans="1:19" hidden="1" x14ac:dyDescent="0.25">
      <c r="A52">
        <v>49705</v>
      </c>
      <c r="B52">
        <v>5837</v>
      </c>
      <c r="C52" t="s">
        <v>453</v>
      </c>
      <c r="D52" t="s">
        <v>454</v>
      </c>
      <c r="E52" t="s">
        <v>94</v>
      </c>
      <c r="F52">
        <v>100.5</v>
      </c>
      <c r="G52">
        <v>371.21</v>
      </c>
      <c r="H52">
        <v>371.21</v>
      </c>
      <c r="I52" t="s">
        <v>2222</v>
      </c>
      <c r="J52" t="s">
        <v>28</v>
      </c>
      <c r="K52" t="s">
        <v>121</v>
      </c>
      <c r="L52">
        <v>106</v>
      </c>
      <c r="M52">
        <f t="shared" si="0"/>
        <v>2.0075757575757577E-2</v>
      </c>
      <c r="N52">
        <v>16</v>
      </c>
      <c r="O52">
        <f t="shared" si="3"/>
        <v>0.32121212121212123</v>
      </c>
      <c r="R52" s="7">
        <v>0.13640093178917595</v>
      </c>
      <c r="S52">
        <f t="shared" si="2"/>
        <v>4.3813632635311066E-2</v>
      </c>
    </row>
    <row r="53" spans="1:19" hidden="1" x14ac:dyDescent="0.25">
      <c r="A53">
        <v>69414</v>
      </c>
      <c r="B53">
        <v>5978</v>
      </c>
      <c r="C53" t="s">
        <v>455</v>
      </c>
      <c r="D53" t="s">
        <v>447</v>
      </c>
      <c r="E53" t="s">
        <v>94</v>
      </c>
      <c r="F53">
        <v>88</v>
      </c>
      <c r="G53" s="6">
        <v>-3803.4</v>
      </c>
      <c r="H53" s="6">
        <v>3803.4</v>
      </c>
      <c r="I53" t="s">
        <v>2222</v>
      </c>
      <c r="J53" t="s">
        <v>28</v>
      </c>
      <c r="K53" t="s">
        <v>121</v>
      </c>
      <c r="L53">
        <v>500</v>
      </c>
      <c r="M53">
        <f t="shared" si="0"/>
        <v>9.4696969696969696E-2</v>
      </c>
      <c r="N53">
        <v>30</v>
      </c>
      <c r="O53">
        <f t="shared" si="3"/>
        <v>2.8409090909090908</v>
      </c>
      <c r="R53" s="7">
        <v>0.22903181378946191</v>
      </c>
      <c r="S53">
        <f t="shared" si="2"/>
        <v>0.65065856190188043</v>
      </c>
    </row>
    <row r="54" spans="1:19" hidden="1" x14ac:dyDescent="0.25">
      <c r="A54">
        <v>68183</v>
      </c>
      <c r="B54">
        <v>6282</v>
      </c>
      <c r="C54" t="s">
        <v>456</v>
      </c>
      <c r="D54" t="s">
        <v>457</v>
      </c>
      <c r="E54" t="s">
        <v>27</v>
      </c>
      <c r="F54">
        <v>99</v>
      </c>
      <c r="G54" s="6">
        <v>-2367.02</v>
      </c>
      <c r="H54" s="6">
        <v>2367.02</v>
      </c>
      <c r="I54" t="s">
        <v>2222</v>
      </c>
      <c r="J54" t="s">
        <v>28</v>
      </c>
      <c r="K54" t="s">
        <v>121</v>
      </c>
      <c r="L54">
        <v>414</v>
      </c>
      <c r="M54">
        <f t="shared" si="0"/>
        <v>7.8409090909090914E-2</v>
      </c>
      <c r="N54">
        <v>24</v>
      </c>
      <c r="O54">
        <f t="shared" si="3"/>
        <v>1.8818181818181818</v>
      </c>
      <c r="R54" s="7">
        <v>0.55749385166158294</v>
      </c>
      <c r="S54">
        <f t="shared" si="2"/>
        <v>1.0491020663086152</v>
      </c>
    </row>
    <row r="55" spans="1:19" hidden="1" x14ac:dyDescent="0.25">
      <c r="A55">
        <v>68663</v>
      </c>
      <c r="B55">
        <v>6323</v>
      </c>
      <c r="C55" t="s">
        <v>458</v>
      </c>
      <c r="D55" t="s">
        <v>459</v>
      </c>
      <c r="E55" t="s">
        <v>70</v>
      </c>
      <c r="F55">
        <v>88</v>
      </c>
      <c r="G55" s="6">
        <v>-3222.6</v>
      </c>
      <c r="H55" s="6">
        <v>3222.6</v>
      </c>
      <c r="I55" t="s">
        <v>2222</v>
      </c>
      <c r="J55" t="s">
        <v>28</v>
      </c>
      <c r="K55" t="s">
        <v>121</v>
      </c>
      <c r="L55">
        <v>442</v>
      </c>
      <c r="M55">
        <f t="shared" si="0"/>
        <v>8.371212121212121E-2</v>
      </c>
      <c r="N55">
        <v>30</v>
      </c>
      <c r="O55">
        <f t="shared" si="3"/>
        <v>2.5113636363636362</v>
      </c>
      <c r="R55" s="7">
        <v>0.27030956388221916</v>
      </c>
      <c r="S55">
        <f t="shared" si="2"/>
        <v>0.6788456092951185</v>
      </c>
    </row>
    <row r="56" spans="1:19" hidden="1" x14ac:dyDescent="0.25">
      <c r="A56">
        <v>18967</v>
      </c>
      <c r="B56">
        <v>6698</v>
      </c>
      <c r="C56" t="s">
        <v>460</v>
      </c>
      <c r="D56" t="s">
        <v>416</v>
      </c>
      <c r="E56" t="s">
        <v>94</v>
      </c>
      <c r="F56">
        <v>79</v>
      </c>
      <c r="G56" s="6">
        <v>1486.3</v>
      </c>
      <c r="H56" s="6">
        <v>1486.3</v>
      </c>
      <c r="I56" t="s">
        <v>2222</v>
      </c>
      <c r="J56" t="s">
        <v>28</v>
      </c>
      <c r="K56" t="s">
        <v>121</v>
      </c>
      <c r="L56">
        <v>14</v>
      </c>
      <c r="M56">
        <f t="shared" si="0"/>
        <v>2.6515151515151517E-3</v>
      </c>
      <c r="N56">
        <v>20</v>
      </c>
      <c r="O56">
        <f t="shared" si="3"/>
        <v>5.3030303030303032E-2</v>
      </c>
      <c r="R56" s="7">
        <v>3.4066736116167666E-2</v>
      </c>
      <c r="S56">
        <f t="shared" si="2"/>
        <v>1.8065693394937398E-3</v>
      </c>
    </row>
    <row r="57" spans="1:19" hidden="1" x14ac:dyDescent="0.25">
      <c r="A57">
        <v>71027</v>
      </c>
      <c r="B57">
        <v>6737</v>
      </c>
      <c r="C57" t="s">
        <v>42</v>
      </c>
      <c r="D57" t="s">
        <v>43</v>
      </c>
      <c r="F57">
        <v>130</v>
      </c>
      <c r="G57" s="6">
        <v>25940.22</v>
      </c>
      <c r="H57" s="6">
        <v>25940.22</v>
      </c>
      <c r="I57" t="s">
        <v>2228</v>
      </c>
      <c r="J57" t="s">
        <v>28</v>
      </c>
      <c r="K57" t="s">
        <v>121</v>
      </c>
      <c r="L57" s="8">
        <v>1123</v>
      </c>
      <c r="M57">
        <f t="shared" si="0"/>
        <v>0.21268939393939393</v>
      </c>
      <c r="N57">
        <v>78</v>
      </c>
      <c r="O57">
        <f t="shared" si="3"/>
        <v>16.589772727272727</v>
      </c>
      <c r="R57" s="7">
        <v>7.3601758657481767E-2</v>
      </c>
      <c r="S57">
        <f t="shared" si="2"/>
        <v>1.2210364484552003</v>
      </c>
    </row>
    <row r="58" spans="1:19" hidden="1" x14ac:dyDescent="0.25">
      <c r="A58">
        <v>70804</v>
      </c>
      <c r="B58">
        <v>6738</v>
      </c>
      <c r="C58" t="s">
        <v>44</v>
      </c>
      <c r="D58" t="s">
        <v>45</v>
      </c>
      <c r="F58">
        <v>130</v>
      </c>
      <c r="G58" s="6">
        <v>25940.9</v>
      </c>
      <c r="H58" s="6">
        <v>25940.9</v>
      </c>
      <c r="I58" t="s">
        <v>2228</v>
      </c>
      <c r="J58" t="s">
        <v>28</v>
      </c>
      <c r="K58" t="s">
        <v>121</v>
      </c>
      <c r="L58">
        <v>912</v>
      </c>
      <c r="M58">
        <f t="shared" si="0"/>
        <v>0.17272727272727273</v>
      </c>
      <c r="N58">
        <v>78</v>
      </c>
      <c r="O58">
        <f t="shared" si="3"/>
        <v>13.472727272727273</v>
      </c>
      <c r="R58" s="7">
        <v>7.3599829302837663E-2</v>
      </c>
      <c r="S58">
        <f t="shared" si="2"/>
        <v>0.99159042751641291</v>
      </c>
    </row>
    <row r="59" spans="1:19" hidden="1" x14ac:dyDescent="0.25">
      <c r="A59">
        <v>11524</v>
      </c>
      <c r="B59">
        <v>6835</v>
      </c>
      <c r="C59" t="s">
        <v>629</v>
      </c>
      <c r="D59" t="s">
        <v>1161</v>
      </c>
      <c r="E59" t="s">
        <v>70</v>
      </c>
      <c r="F59">
        <v>130</v>
      </c>
      <c r="G59">
        <v>334.27</v>
      </c>
      <c r="H59">
        <v>334.27</v>
      </c>
      <c r="I59" t="s">
        <v>2222</v>
      </c>
      <c r="J59" t="s">
        <v>28</v>
      </c>
      <c r="K59" t="s">
        <v>121</v>
      </c>
      <c r="L59">
        <v>7</v>
      </c>
      <c r="M59">
        <f t="shared" si="0"/>
        <v>1.3257575757575758E-3</v>
      </c>
      <c r="N59">
        <v>12</v>
      </c>
      <c r="O59">
        <f t="shared" si="3"/>
        <v>1.5909090909090911E-2</v>
      </c>
      <c r="R59" s="7">
        <v>0.13574512911856804</v>
      </c>
      <c r="S59">
        <f t="shared" si="2"/>
        <v>2.1595815996135826E-3</v>
      </c>
    </row>
    <row r="60" spans="1:19" hidden="1" x14ac:dyDescent="0.25">
      <c r="A60">
        <v>70459</v>
      </c>
      <c r="B60">
        <v>7035</v>
      </c>
      <c r="C60" t="s">
        <v>461</v>
      </c>
      <c r="D60" t="s">
        <v>462</v>
      </c>
      <c r="E60" t="s">
        <v>27</v>
      </c>
      <c r="F60">
        <v>83</v>
      </c>
      <c r="G60" s="6">
        <v>-3566.27</v>
      </c>
      <c r="H60" s="6">
        <v>3566.27</v>
      </c>
      <c r="I60" t="s">
        <v>2222</v>
      </c>
      <c r="J60" t="s">
        <v>28</v>
      </c>
      <c r="K60" t="s">
        <v>121</v>
      </c>
      <c r="L60">
        <v>679</v>
      </c>
      <c r="M60">
        <f t="shared" si="0"/>
        <v>0.12859848484848485</v>
      </c>
      <c r="N60">
        <v>30</v>
      </c>
      <c r="O60">
        <f t="shared" si="3"/>
        <v>3.8579545454545454</v>
      </c>
      <c r="R60" s="7">
        <v>0.63130257740033702</v>
      </c>
      <c r="S60">
        <f t="shared" si="2"/>
        <v>2.4355366480388003</v>
      </c>
    </row>
    <row r="61" spans="1:19" hidden="1" x14ac:dyDescent="0.25">
      <c r="A61">
        <v>67510</v>
      </c>
      <c r="B61">
        <v>7331</v>
      </c>
      <c r="C61" t="s">
        <v>463</v>
      </c>
      <c r="D61" t="s">
        <v>464</v>
      </c>
      <c r="E61" t="s">
        <v>27</v>
      </c>
      <c r="F61">
        <v>99</v>
      </c>
      <c r="G61" s="6">
        <v>2629.59</v>
      </c>
      <c r="H61" s="6">
        <v>2629.59</v>
      </c>
      <c r="I61" t="s">
        <v>2222</v>
      </c>
      <c r="J61" t="s">
        <v>28</v>
      </c>
      <c r="K61" t="s">
        <v>121</v>
      </c>
      <c r="L61">
        <v>381</v>
      </c>
      <c r="M61">
        <f t="shared" si="0"/>
        <v>7.2159090909090909E-2</v>
      </c>
      <c r="N61">
        <v>24</v>
      </c>
      <c r="O61">
        <f t="shared" si="3"/>
        <v>1.7318181818181819</v>
      </c>
      <c r="R61" s="7">
        <v>0.50182693756821406</v>
      </c>
      <c r="S61">
        <f t="shared" si="2"/>
        <v>0.86907301460677078</v>
      </c>
    </row>
    <row r="62" spans="1:19" hidden="1" x14ac:dyDescent="0.25">
      <c r="A62">
        <v>64740</v>
      </c>
      <c r="B62">
        <v>7540</v>
      </c>
      <c r="C62" t="s">
        <v>427</v>
      </c>
      <c r="D62" t="s">
        <v>465</v>
      </c>
      <c r="E62" t="s">
        <v>94</v>
      </c>
      <c r="F62">
        <v>83</v>
      </c>
      <c r="G62" s="6">
        <v>-2431.5100000000002</v>
      </c>
      <c r="H62" s="6">
        <v>2431.5100000000002</v>
      </c>
      <c r="I62" t="s">
        <v>2222</v>
      </c>
      <c r="J62" t="s">
        <v>28</v>
      </c>
      <c r="K62" t="s">
        <v>121</v>
      </c>
      <c r="L62">
        <v>284</v>
      </c>
      <c r="M62">
        <f t="shared" si="0"/>
        <v>5.3787878787878787E-2</v>
      </c>
      <c r="N62">
        <v>30</v>
      </c>
      <c r="O62">
        <f t="shared" si="3"/>
        <v>1.6136363636363635</v>
      </c>
      <c r="R62" s="7">
        <v>0.23157379579793852</v>
      </c>
      <c r="S62">
        <f t="shared" si="2"/>
        <v>0.37367589776485532</v>
      </c>
    </row>
    <row r="63" spans="1:19" hidden="1" x14ac:dyDescent="0.25">
      <c r="A63">
        <v>22976</v>
      </c>
      <c r="B63">
        <v>7677</v>
      </c>
      <c r="C63" t="s">
        <v>466</v>
      </c>
      <c r="D63" t="s">
        <v>467</v>
      </c>
      <c r="E63" t="s">
        <v>94</v>
      </c>
      <c r="F63">
        <v>100.5</v>
      </c>
      <c r="G63">
        <v>369.02</v>
      </c>
      <c r="H63">
        <v>369.02</v>
      </c>
      <c r="I63" t="s">
        <v>2222</v>
      </c>
      <c r="J63" t="s">
        <v>28</v>
      </c>
      <c r="K63" t="s">
        <v>121</v>
      </c>
      <c r="L63">
        <v>16</v>
      </c>
      <c r="M63">
        <f t="shared" si="0"/>
        <v>3.0303030303030303E-3</v>
      </c>
      <c r="N63">
        <v>16</v>
      </c>
      <c r="O63">
        <f t="shared" si="3"/>
        <v>4.8484848484848485E-2</v>
      </c>
      <c r="R63" s="7">
        <v>0.13721042189978863</v>
      </c>
      <c r="S63">
        <f t="shared" si="2"/>
        <v>6.652626516353388E-3</v>
      </c>
    </row>
    <row r="64" spans="1:19" hidden="1" x14ac:dyDescent="0.25">
      <c r="A64">
        <v>71020</v>
      </c>
      <c r="B64">
        <v>7723</v>
      </c>
      <c r="C64" t="s">
        <v>468</v>
      </c>
      <c r="D64" t="s">
        <v>469</v>
      </c>
      <c r="E64" t="s">
        <v>94</v>
      </c>
      <c r="F64">
        <v>83</v>
      </c>
      <c r="G64" s="6">
        <v>-1537.11</v>
      </c>
      <c r="H64" s="6">
        <v>1537.11</v>
      </c>
      <c r="I64" t="s">
        <v>2222</v>
      </c>
      <c r="J64" t="s">
        <v>28</v>
      </c>
      <c r="K64" t="s">
        <v>121</v>
      </c>
      <c r="L64" s="8">
        <v>1112</v>
      </c>
      <c r="M64">
        <f t="shared" si="0"/>
        <v>0.2106060606060606</v>
      </c>
      <c r="N64">
        <v>30</v>
      </c>
      <c r="O64">
        <f t="shared" si="3"/>
        <v>6.3181818181818183</v>
      </c>
      <c r="R64" s="7">
        <v>0.57123057078227657</v>
      </c>
      <c r="S64">
        <f t="shared" si="2"/>
        <v>3.6091386063062019</v>
      </c>
    </row>
    <row r="65" spans="1:19" hidden="1" x14ac:dyDescent="0.25">
      <c r="A65">
        <v>25066</v>
      </c>
      <c r="B65">
        <v>7735</v>
      </c>
      <c r="C65" t="s">
        <v>470</v>
      </c>
      <c r="D65" t="s">
        <v>471</v>
      </c>
      <c r="E65" t="s">
        <v>94</v>
      </c>
      <c r="F65">
        <v>120</v>
      </c>
      <c r="G65" s="6">
        <v>2562.3200000000002</v>
      </c>
      <c r="H65" s="6">
        <v>2562.3200000000002</v>
      </c>
      <c r="I65" t="s">
        <v>2222</v>
      </c>
      <c r="J65" t="s">
        <v>28</v>
      </c>
      <c r="K65" t="s">
        <v>121</v>
      </c>
      <c r="L65">
        <v>18</v>
      </c>
      <c r="M65">
        <f t="shared" si="0"/>
        <v>3.4090909090909089E-3</v>
      </c>
      <c r="N65">
        <v>24</v>
      </c>
      <c r="O65">
        <f t="shared" si="3"/>
        <v>8.1818181818181818E-2</v>
      </c>
      <c r="R65" s="7">
        <v>0.51500167690218235</v>
      </c>
      <c r="S65">
        <f t="shared" si="2"/>
        <v>4.2136500837451282E-2</v>
      </c>
    </row>
    <row r="66" spans="1:19" hidden="1" x14ac:dyDescent="0.25">
      <c r="A66">
        <v>25382</v>
      </c>
      <c r="B66">
        <v>7780</v>
      </c>
      <c r="C66" t="s">
        <v>467</v>
      </c>
      <c r="D66" t="s">
        <v>472</v>
      </c>
      <c r="E66" t="s">
        <v>94</v>
      </c>
      <c r="F66">
        <v>100.5</v>
      </c>
      <c r="G66">
        <v>336.65</v>
      </c>
      <c r="H66">
        <v>336.65</v>
      </c>
      <c r="I66" t="s">
        <v>2222</v>
      </c>
      <c r="J66" t="s">
        <v>28</v>
      </c>
      <c r="K66" t="s">
        <v>121</v>
      </c>
      <c r="L66">
        <v>18</v>
      </c>
      <c r="M66">
        <f t="shared" ref="M66:M129" si="4">L66/5280</f>
        <v>3.4090909090909089E-3</v>
      </c>
      <c r="N66">
        <v>16</v>
      </c>
      <c r="O66">
        <f t="shared" ref="O66:O97" si="5">M66*N66</f>
        <v>5.4545454545454543E-2</v>
      </c>
      <c r="R66" s="7">
        <v>0.15040365331786723</v>
      </c>
      <c r="S66">
        <f t="shared" si="2"/>
        <v>8.2038356355200303E-3</v>
      </c>
    </row>
    <row r="67" spans="1:19" hidden="1" x14ac:dyDescent="0.25">
      <c r="A67">
        <v>4740</v>
      </c>
      <c r="B67">
        <v>7784</v>
      </c>
      <c r="C67" t="s">
        <v>397</v>
      </c>
      <c r="D67" t="s">
        <v>473</v>
      </c>
      <c r="F67">
        <v>30</v>
      </c>
      <c r="G67">
        <v>-60.97</v>
      </c>
      <c r="H67">
        <v>60.97</v>
      </c>
      <c r="I67" t="s">
        <v>2222</v>
      </c>
      <c r="J67" t="s">
        <v>28</v>
      </c>
      <c r="K67" t="s">
        <v>121</v>
      </c>
      <c r="L67">
        <v>3</v>
      </c>
      <c r="M67">
        <f t="shared" si="4"/>
        <v>5.6818181818181815E-4</v>
      </c>
      <c r="N67">
        <v>12</v>
      </c>
      <c r="O67">
        <f t="shared" si="5"/>
        <v>6.8181818181818179E-3</v>
      </c>
      <c r="R67" s="7">
        <v>0.94682775585533874</v>
      </c>
      <c r="S67">
        <f t="shared" ref="S67:S130" si="6">O67*R67</f>
        <v>6.455643789922764E-3</v>
      </c>
    </row>
    <row r="68" spans="1:19" hidden="1" x14ac:dyDescent="0.25">
      <c r="A68">
        <v>70373</v>
      </c>
      <c r="B68">
        <v>7983</v>
      </c>
      <c r="C68" t="s">
        <v>474</v>
      </c>
      <c r="D68" t="s">
        <v>475</v>
      </c>
      <c r="E68" t="s">
        <v>27</v>
      </c>
      <c r="F68">
        <v>70</v>
      </c>
      <c r="G68" s="6">
        <v>-2545.71</v>
      </c>
      <c r="H68" s="6">
        <v>2545.71</v>
      </c>
      <c r="I68" t="s">
        <v>2222</v>
      </c>
      <c r="J68" t="s">
        <v>28</v>
      </c>
      <c r="K68" t="s">
        <v>121</v>
      </c>
      <c r="L68">
        <v>646</v>
      </c>
      <c r="M68">
        <f t="shared" si="4"/>
        <v>0.12234848484848485</v>
      </c>
      <c r="N68">
        <v>30</v>
      </c>
      <c r="O68">
        <f t="shared" si="5"/>
        <v>3.6704545454545454</v>
      </c>
      <c r="R68" s="7">
        <v>0.93899031311500525</v>
      </c>
      <c r="S68">
        <f t="shared" si="6"/>
        <v>3.4465212629107578</v>
      </c>
    </row>
    <row r="69" spans="1:19" hidden="1" x14ac:dyDescent="0.25">
      <c r="A69">
        <v>70986</v>
      </c>
      <c r="B69">
        <v>8027</v>
      </c>
      <c r="C69" t="s">
        <v>476</v>
      </c>
      <c r="D69" t="s">
        <v>477</v>
      </c>
      <c r="E69" t="s">
        <v>94</v>
      </c>
      <c r="F69">
        <v>88</v>
      </c>
      <c r="G69" s="6">
        <v>3707.61</v>
      </c>
      <c r="H69" s="6">
        <v>3707.61</v>
      </c>
      <c r="I69" t="s">
        <v>2222</v>
      </c>
      <c r="J69" t="s">
        <v>28</v>
      </c>
      <c r="K69" t="s">
        <v>121</v>
      </c>
      <c r="L69" s="8">
        <v>1016</v>
      </c>
      <c r="M69">
        <f t="shared" si="4"/>
        <v>0.19242424242424241</v>
      </c>
      <c r="N69">
        <v>30</v>
      </c>
      <c r="O69">
        <f t="shared" si="5"/>
        <v>5.7727272727272725</v>
      </c>
      <c r="R69" s="7">
        <v>0.2349490913464036</v>
      </c>
      <c r="S69">
        <f t="shared" si="6"/>
        <v>1.3562970273178752</v>
      </c>
    </row>
    <row r="70" spans="1:19" hidden="1" x14ac:dyDescent="0.25">
      <c r="A70">
        <v>22530</v>
      </c>
      <c r="B70">
        <v>8201</v>
      </c>
      <c r="C70" t="s">
        <v>478</v>
      </c>
      <c r="D70" t="s">
        <v>430</v>
      </c>
      <c r="E70" t="s">
        <v>70</v>
      </c>
      <c r="F70">
        <v>114</v>
      </c>
      <c r="G70" s="6">
        <v>3522.27</v>
      </c>
      <c r="H70" s="6">
        <v>3522.27</v>
      </c>
      <c r="I70" t="s">
        <v>2222</v>
      </c>
      <c r="J70" t="s">
        <v>28</v>
      </c>
      <c r="K70" t="s">
        <v>121</v>
      </c>
      <c r="L70">
        <v>16</v>
      </c>
      <c r="M70">
        <f t="shared" si="4"/>
        <v>3.0303030303030303E-3</v>
      </c>
      <c r="N70">
        <v>36</v>
      </c>
      <c r="O70">
        <f t="shared" si="5"/>
        <v>0.10909090909090909</v>
      </c>
      <c r="R70" s="7">
        <v>0.40193743853241237</v>
      </c>
      <c r="S70">
        <f t="shared" si="6"/>
        <v>4.3847720567172253E-2</v>
      </c>
    </row>
    <row r="71" spans="1:19" hidden="1" x14ac:dyDescent="0.25">
      <c r="A71">
        <v>10835</v>
      </c>
      <c r="B71">
        <v>8212</v>
      </c>
      <c r="C71" t="s">
        <v>479</v>
      </c>
      <c r="D71" t="s">
        <v>480</v>
      </c>
      <c r="E71" t="s">
        <v>108</v>
      </c>
      <c r="F71">
        <v>114</v>
      </c>
      <c r="G71" s="6">
        <v>-3893.75</v>
      </c>
      <c r="H71" s="6">
        <v>3893.75</v>
      </c>
      <c r="I71" t="s">
        <v>2222</v>
      </c>
      <c r="J71" t="s">
        <v>28</v>
      </c>
      <c r="K71" t="s">
        <v>121</v>
      </c>
      <c r="L71">
        <v>6</v>
      </c>
      <c r="M71">
        <f t="shared" si="4"/>
        <v>1.1363636363636363E-3</v>
      </c>
      <c r="N71">
        <v>30</v>
      </c>
      <c r="O71">
        <f t="shared" si="5"/>
        <v>3.4090909090909088E-2</v>
      </c>
      <c r="R71" s="7">
        <v>0.22371739340400373</v>
      </c>
      <c r="S71">
        <f t="shared" si="6"/>
        <v>7.626729320591036E-3</v>
      </c>
    </row>
    <row r="72" spans="1:19" hidden="1" x14ac:dyDescent="0.25">
      <c r="A72">
        <v>62911</v>
      </c>
      <c r="B72">
        <v>8316</v>
      </c>
      <c r="C72" t="s">
        <v>481</v>
      </c>
      <c r="D72" t="s">
        <v>482</v>
      </c>
      <c r="E72" t="s">
        <v>94</v>
      </c>
      <c r="F72">
        <v>83</v>
      </c>
      <c r="G72" s="6">
        <v>-1644.8</v>
      </c>
      <c r="H72" s="6">
        <v>1644.8</v>
      </c>
      <c r="I72" t="s">
        <v>2222</v>
      </c>
      <c r="J72" t="s">
        <v>28</v>
      </c>
      <c r="K72" t="s">
        <v>121</v>
      </c>
      <c r="L72">
        <v>249</v>
      </c>
      <c r="M72">
        <f t="shared" si="4"/>
        <v>4.7159090909090907E-2</v>
      </c>
      <c r="N72">
        <v>30</v>
      </c>
      <c r="O72">
        <f t="shared" si="5"/>
        <v>1.4147727272727273</v>
      </c>
      <c r="R72" s="7">
        <v>0.53383038828741802</v>
      </c>
      <c r="S72">
        <f t="shared" si="6"/>
        <v>0.75524867433844933</v>
      </c>
    </row>
    <row r="73" spans="1:19" hidden="1" x14ac:dyDescent="0.25">
      <c r="A73">
        <v>36757</v>
      </c>
      <c r="B73">
        <v>8387</v>
      </c>
      <c r="C73" t="s">
        <v>446</v>
      </c>
      <c r="D73" t="s">
        <v>483</v>
      </c>
      <c r="E73" t="s">
        <v>70</v>
      </c>
      <c r="F73">
        <v>88</v>
      </c>
      <c r="G73" s="6">
        <v>2797.63</v>
      </c>
      <c r="H73" s="6">
        <v>2797.63</v>
      </c>
      <c r="I73" t="s">
        <v>2222</v>
      </c>
      <c r="J73" t="s">
        <v>28</v>
      </c>
      <c r="K73" t="s">
        <v>121</v>
      </c>
      <c r="L73">
        <v>35</v>
      </c>
      <c r="M73">
        <f t="shared" si="4"/>
        <v>6.628787878787879E-3</v>
      </c>
      <c r="N73">
        <v>30</v>
      </c>
      <c r="O73">
        <f t="shared" si="5"/>
        <v>0.19886363636363638</v>
      </c>
      <c r="R73" s="7">
        <v>0.20126821639053252</v>
      </c>
      <c r="S73">
        <f t="shared" si="6"/>
        <v>4.0024929395844538E-2</v>
      </c>
    </row>
    <row r="74" spans="1:19" hidden="1" x14ac:dyDescent="0.25">
      <c r="A74">
        <v>70676</v>
      </c>
      <c r="B74">
        <v>8424</v>
      </c>
      <c r="C74" t="s">
        <v>484</v>
      </c>
      <c r="D74" t="s">
        <v>404</v>
      </c>
      <c r="E74" t="s">
        <v>70</v>
      </c>
      <c r="F74">
        <v>100</v>
      </c>
      <c r="G74" s="6">
        <v>-8944.35</v>
      </c>
      <c r="H74" s="6">
        <v>8944.35</v>
      </c>
      <c r="I74" t="s">
        <v>2226</v>
      </c>
      <c r="J74" t="s">
        <v>28</v>
      </c>
      <c r="K74" t="s">
        <v>121</v>
      </c>
      <c r="L74">
        <v>757</v>
      </c>
      <c r="M74">
        <f t="shared" si="4"/>
        <v>0.14337121212121212</v>
      </c>
      <c r="N74">
        <v>42</v>
      </c>
      <c r="O74">
        <f t="shared" si="5"/>
        <v>6.021590909090909</v>
      </c>
      <c r="R74" s="7">
        <v>9.059095628298415E-2</v>
      </c>
      <c r="S74">
        <f t="shared" si="6"/>
        <v>0.54550167879946931</v>
      </c>
    </row>
    <row r="75" spans="1:19" hidden="1" x14ac:dyDescent="0.25">
      <c r="A75">
        <v>70597</v>
      </c>
      <c r="B75">
        <v>8428</v>
      </c>
      <c r="C75" t="s">
        <v>459</v>
      </c>
      <c r="D75" t="s">
        <v>383</v>
      </c>
      <c r="E75" t="s">
        <v>94</v>
      </c>
      <c r="F75">
        <v>88</v>
      </c>
      <c r="G75" s="6">
        <v>-3312.25</v>
      </c>
      <c r="H75" s="6">
        <v>3312.25</v>
      </c>
      <c r="I75" t="s">
        <v>2222</v>
      </c>
      <c r="J75" t="s">
        <v>28</v>
      </c>
      <c r="K75" t="s">
        <v>121</v>
      </c>
      <c r="L75">
        <v>726</v>
      </c>
      <c r="M75">
        <f t="shared" si="4"/>
        <v>0.13750000000000001</v>
      </c>
      <c r="N75">
        <v>30</v>
      </c>
      <c r="O75">
        <f t="shared" si="5"/>
        <v>4.125</v>
      </c>
      <c r="R75" s="7">
        <v>0.26299331287397976</v>
      </c>
      <c r="S75">
        <f t="shared" si="6"/>
        <v>1.0848474156051664</v>
      </c>
    </row>
    <row r="76" spans="1:19" hidden="1" x14ac:dyDescent="0.25">
      <c r="A76">
        <v>63244</v>
      </c>
      <c r="B76">
        <v>8544</v>
      </c>
      <c r="C76" t="s">
        <v>409</v>
      </c>
      <c r="D76" t="s">
        <v>485</v>
      </c>
      <c r="E76" t="s">
        <v>94</v>
      </c>
      <c r="F76">
        <v>98</v>
      </c>
      <c r="G76" s="6">
        <v>-3416.45</v>
      </c>
      <c r="H76" s="6">
        <v>3416.45</v>
      </c>
      <c r="I76" t="s">
        <v>2222</v>
      </c>
      <c r="J76" t="s">
        <v>28</v>
      </c>
      <c r="K76" t="s">
        <v>121</v>
      </c>
      <c r="L76">
        <v>258</v>
      </c>
      <c r="M76">
        <f t="shared" si="4"/>
        <v>4.8863636363636366E-2</v>
      </c>
      <c r="N76">
        <v>36</v>
      </c>
      <c r="O76">
        <f t="shared" si="5"/>
        <v>1.7590909090909093</v>
      </c>
      <c r="R76" s="7">
        <v>0.23716934825029182</v>
      </c>
      <c r="S76">
        <f t="shared" si="6"/>
        <v>0.4172024444221043</v>
      </c>
    </row>
    <row r="77" spans="1:19" hidden="1" x14ac:dyDescent="0.25">
      <c r="A77">
        <v>39026</v>
      </c>
      <c r="B77">
        <v>8718</v>
      </c>
      <c r="C77" t="s">
        <v>486</v>
      </c>
      <c r="D77" t="s">
        <v>487</v>
      </c>
      <c r="E77" t="s">
        <v>39</v>
      </c>
      <c r="F77">
        <v>100</v>
      </c>
      <c r="G77" s="6">
        <v>5047.1400000000003</v>
      </c>
      <c r="H77" s="6">
        <v>5047.1400000000003</v>
      </c>
      <c r="I77" t="s">
        <v>2222</v>
      </c>
      <c r="J77" t="s">
        <v>28</v>
      </c>
      <c r="K77" t="s">
        <v>121</v>
      </c>
      <c r="L77">
        <v>40</v>
      </c>
      <c r="M77">
        <f t="shared" si="4"/>
        <v>7.575757575757576E-3</v>
      </c>
      <c r="N77">
        <v>48</v>
      </c>
      <c r="O77">
        <f t="shared" si="5"/>
        <v>0.36363636363636365</v>
      </c>
      <c r="R77" s="7">
        <v>0.25974247988112886</v>
      </c>
      <c r="S77">
        <f t="shared" si="6"/>
        <v>9.4451810865865043E-2</v>
      </c>
    </row>
    <row r="78" spans="1:19" hidden="1" x14ac:dyDescent="0.25">
      <c r="A78">
        <v>68539</v>
      </c>
      <c r="B78">
        <v>8721</v>
      </c>
      <c r="C78" t="s">
        <v>488</v>
      </c>
      <c r="D78" t="s">
        <v>489</v>
      </c>
      <c r="E78" t="s">
        <v>94</v>
      </c>
      <c r="F78">
        <v>88</v>
      </c>
      <c r="G78" s="6">
        <v>-2766.52</v>
      </c>
      <c r="H78" s="6">
        <v>2766.52</v>
      </c>
      <c r="I78" t="s">
        <v>2222</v>
      </c>
      <c r="J78" t="s">
        <v>28</v>
      </c>
      <c r="K78" t="s">
        <v>121</v>
      </c>
      <c r="L78">
        <v>434</v>
      </c>
      <c r="M78">
        <f t="shared" si="4"/>
        <v>8.2196969696969699E-2</v>
      </c>
      <c r="N78">
        <v>30</v>
      </c>
      <c r="O78">
        <f t="shared" si="5"/>
        <v>2.4659090909090908</v>
      </c>
      <c r="R78" s="7">
        <v>0.20353151259367203</v>
      </c>
      <c r="S78">
        <f t="shared" si="6"/>
        <v>0.50189020719121391</v>
      </c>
    </row>
    <row r="79" spans="1:19" hidden="1" x14ac:dyDescent="0.25">
      <c r="A79">
        <v>70878</v>
      </c>
      <c r="B79">
        <v>8772</v>
      </c>
      <c r="C79" t="s">
        <v>490</v>
      </c>
      <c r="D79" t="s">
        <v>443</v>
      </c>
      <c r="E79" t="s">
        <v>94</v>
      </c>
      <c r="F79">
        <v>121</v>
      </c>
      <c r="G79" s="6">
        <v>-3416.73</v>
      </c>
      <c r="H79" s="6">
        <v>3416.73</v>
      </c>
      <c r="I79" t="s">
        <v>2222</v>
      </c>
      <c r="J79" t="s">
        <v>28</v>
      </c>
      <c r="K79" t="s">
        <v>121</v>
      </c>
      <c r="L79">
        <v>901</v>
      </c>
      <c r="M79">
        <f t="shared" si="4"/>
        <v>0.1706439393939394</v>
      </c>
      <c r="N79">
        <v>36</v>
      </c>
      <c r="O79">
        <f t="shared" si="5"/>
        <v>6.1431818181818185</v>
      </c>
      <c r="R79" s="7">
        <v>0.23714991229324806</v>
      </c>
      <c r="S79">
        <f t="shared" si="6"/>
        <v>1.4568550293832945</v>
      </c>
    </row>
    <row r="80" spans="1:19" hidden="1" x14ac:dyDescent="0.25">
      <c r="A80">
        <v>70105</v>
      </c>
      <c r="B80">
        <v>8975</v>
      </c>
      <c r="C80" t="s">
        <v>491</v>
      </c>
      <c r="D80" t="s">
        <v>441</v>
      </c>
      <c r="E80" t="s">
        <v>94</v>
      </c>
      <c r="F80">
        <v>88</v>
      </c>
      <c r="G80" s="6">
        <v>-2461.29</v>
      </c>
      <c r="H80" s="6">
        <v>2461.29</v>
      </c>
      <c r="I80" t="s">
        <v>2222</v>
      </c>
      <c r="J80" t="s">
        <v>28</v>
      </c>
      <c r="K80" t="s">
        <v>121</v>
      </c>
      <c r="L80">
        <v>588</v>
      </c>
      <c r="M80">
        <f t="shared" si="4"/>
        <v>0.11136363636363636</v>
      </c>
      <c r="N80">
        <v>30</v>
      </c>
      <c r="O80">
        <f t="shared" si="5"/>
        <v>3.3409090909090908</v>
      </c>
      <c r="R80" s="7">
        <v>0.22877190425372285</v>
      </c>
      <c r="S80">
        <f t="shared" si="6"/>
        <v>0.76430613466584674</v>
      </c>
    </row>
    <row r="81" spans="1:19" hidden="1" x14ac:dyDescent="0.25">
      <c r="A81">
        <v>4866</v>
      </c>
      <c r="B81">
        <v>9075</v>
      </c>
      <c r="C81" t="s">
        <v>492</v>
      </c>
      <c r="D81" t="s">
        <v>434</v>
      </c>
      <c r="E81" t="s">
        <v>94</v>
      </c>
      <c r="F81">
        <v>114</v>
      </c>
      <c r="G81" s="6">
        <v>3375.02</v>
      </c>
      <c r="H81" s="6">
        <v>3375.02</v>
      </c>
      <c r="I81" t="s">
        <v>2222</v>
      </c>
      <c r="J81" t="s">
        <v>28</v>
      </c>
      <c r="K81" t="s">
        <v>121</v>
      </c>
      <c r="L81">
        <v>3</v>
      </c>
      <c r="M81">
        <f t="shared" si="4"/>
        <v>5.6818181818181815E-4</v>
      </c>
      <c r="N81">
        <v>36</v>
      </c>
      <c r="O81">
        <f t="shared" si="5"/>
        <v>2.0454545454545454E-2</v>
      </c>
      <c r="R81" s="7">
        <v>0.41947371619118112</v>
      </c>
      <c r="S81">
        <f t="shared" si="6"/>
        <v>8.5801441948196132E-3</v>
      </c>
    </row>
    <row r="82" spans="1:19" hidden="1" x14ac:dyDescent="0.25">
      <c r="A82">
        <v>71096</v>
      </c>
      <c r="B82">
        <v>9205</v>
      </c>
      <c r="C82" t="s">
        <v>48</v>
      </c>
      <c r="D82" t="s">
        <v>31</v>
      </c>
      <c r="F82">
        <v>130</v>
      </c>
      <c r="G82" s="6">
        <v>31846.94</v>
      </c>
      <c r="H82" s="6">
        <v>31846.94</v>
      </c>
      <c r="I82" t="s">
        <v>2225</v>
      </c>
      <c r="J82" t="s">
        <v>28</v>
      </c>
      <c r="K82" t="s">
        <v>121</v>
      </c>
      <c r="L82" s="8">
        <v>1477</v>
      </c>
      <c r="M82">
        <f t="shared" si="4"/>
        <v>0.27973484848484848</v>
      </c>
      <c r="N82">
        <v>78</v>
      </c>
      <c r="O82">
        <f t="shared" si="5"/>
        <v>21.819318181818183</v>
      </c>
      <c r="R82" s="7">
        <v>5.9950683235563032E-2</v>
      </c>
      <c r="S82">
        <f t="shared" si="6"/>
        <v>1.3080830327341431</v>
      </c>
    </row>
    <row r="83" spans="1:19" hidden="1" x14ac:dyDescent="0.25">
      <c r="A83">
        <v>21826</v>
      </c>
      <c r="B83">
        <v>9241</v>
      </c>
      <c r="C83" t="s">
        <v>493</v>
      </c>
      <c r="D83" t="s">
        <v>424</v>
      </c>
      <c r="E83" t="s">
        <v>94</v>
      </c>
      <c r="F83">
        <v>79</v>
      </c>
      <c r="G83" s="6">
        <v>1249.69</v>
      </c>
      <c r="H83" s="6">
        <v>1249.69</v>
      </c>
      <c r="I83" t="s">
        <v>2222</v>
      </c>
      <c r="J83" t="s">
        <v>28</v>
      </c>
      <c r="K83" t="s">
        <v>121</v>
      </c>
      <c r="L83">
        <v>15</v>
      </c>
      <c r="M83">
        <f t="shared" si="4"/>
        <v>2.840909090909091E-3</v>
      </c>
      <c r="N83">
        <v>20</v>
      </c>
      <c r="O83">
        <f t="shared" si="5"/>
        <v>5.6818181818181823E-2</v>
      </c>
      <c r="R83" s="7">
        <v>4.0516760068064879E-2</v>
      </c>
      <c r="S83">
        <f t="shared" si="6"/>
        <v>2.3020886402309593E-3</v>
      </c>
    </row>
    <row r="84" spans="1:19" hidden="1" x14ac:dyDescent="0.25">
      <c r="A84">
        <v>30812</v>
      </c>
      <c r="B84">
        <v>9459</v>
      </c>
      <c r="C84" t="s">
        <v>494</v>
      </c>
      <c r="D84" t="s">
        <v>460</v>
      </c>
      <c r="E84" t="s">
        <v>94</v>
      </c>
      <c r="F84">
        <v>83</v>
      </c>
      <c r="G84" s="6">
        <v>1488.22</v>
      </c>
      <c r="H84" s="6">
        <v>1488.22</v>
      </c>
      <c r="I84" t="s">
        <v>2222</v>
      </c>
      <c r="J84" t="s">
        <v>28</v>
      </c>
      <c r="K84" t="s">
        <v>121</v>
      </c>
      <c r="L84">
        <v>25</v>
      </c>
      <c r="M84">
        <f t="shared" si="4"/>
        <v>4.734848484848485E-3</v>
      </c>
      <c r="N84">
        <v>20</v>
      </c>
      <c r="O84">
        <f t="shared" si="5"/>
        <v>9.4696969696969696E-2</v>
      </c>
      <c r="R84" s="7">
        <v>3.4022785535377832E-2</v>
      </c>
      <c r="S84">
        <f t="shared" si="6"/>
        <v>3.2218546908501736E-3</v>
      </c>
    </row>
    <row r="85" spans="1:19" hidden="1" x14ac:dyDescent="0.25">
      <c r="A85">
        <v>26460</v>
      </c>
      <c r="B85">
        <v>9608</v>
      </c>
      <c r="C85" t="s">
        <v>495</v>
      </c>
      <c r="D85" t="s">
        <v>496</v>
      </c>
      <c r="E85" t="s">
        <v>94</v>
      </c>
      <c r="F85">
        <v>75</v>
      </c>
      <c r="G85" s="6">
        <v>-1028.5</v>
      </c>
      <c r="H85" s="6">
        <v>1028.5</v>
      </c>
      <c r="I85" t="s">
        <v>2222</v>
      </c>
      <c r="J85" t="s">
        <v>28</v>
      </c>
      <c r="K85" t="s">
        <v>121</v>
      </c>
      <c r="L85">
        <v>19</v>
      </c>
      <c r="M85">
        <f t="shared" si="4"/>
        <v>3.5984848484848487E-3</v>
      </c>
      <c r="N85">
        <v>20</v>
      </c>
      <c r="O85">
        <f t="shared" si="5"/>
        <v>7.1969696969696975E-2</v>
      </c>
      <c r="R85" s="7">
        <v>4.9230325609586775E-2</v>
      </c>
      <c r="S85">
        <f t="shared" si="6"/>
        <v>3.5430916158414728E-3</v>
      </c>
    </row>
    <row r="86" spans="1:19" hidden="1" x14ac:dyDescent="0.25">
      <c r="A86">
        <v>61718</v>
      </c>
      <c r="B86">
        <v>9624</v>
      </c>
      <c r="C86" t="s">
        <v>694</v>
      </c>
      <c r="D86" t="s">
        <v>695</v>
      </c>
      <c r="E86" t="s">
        <v>94</v>
      </c>
      <c r="F86">
        <v>120</v>
      </c>
      <c r="G86">
        <v>242.49</v>
      </c>
      <c r="H86">
        <v>242.49</v>
      </c>
      <c r="I86" t="s">
        <v>2222</v>
      </c>
      <c r="J86" t="s">
        <v>28</v>
      </c>
      <c r="K86" t="s">
        <v>121</v>
      </c>
      <c r="L86">
        <v>236</v>
      </c>
      <c r="M86">
        <f t="shared" si="4"/>
        <v>4.46969696969697E-2</v>
      </c>
      <c r="N86">
        <v>6</v>
      </c>
      <c r="O86">
        <f t="shared" si="5"/>
        <v>0.26818181818181819</v>
      </c>
      <c r="R86" s="7">
        <v>0.55137891558414776</v>
      </c>
      <c r="S86">
        <f t="shared" si="6"/>
        <v>0.147869800088476</v>
      </c>
    </row>
    <row r="87" spans="1:19" hidden="1" x14ac:dyDescent="0.25">
      <c r="A87">
        <v>61263</v>
      </c>
      <c r="B87">
        <v>9692</v>
      </c>
      <c r="C87" t="s">
        <v>497</v>
      </c>
      <c r="D87" t="s">
        <v>498</v>
      </c>
      <c r="E87" t="s">
        <v>94</v>
      </c>
      <c r="F87">
        <v>79</v>
      </c>
      <c r="G87" s="6">
        <v>1029.04</v>
      </c>
      <c r="H87" s="6">
        <v>1029.04</v>
      </c>
      <c r="I87" t="s">
        <v>2222</v>
      </c>
      <c r="J87" t="s">
        <v>28</v>
      </c>
      <c r="K87" t="s">
        <v>121</v>
      </c>
      <c r="L87">
        <v>229</v>
      </c>
      <c r="M87">
        <f t="shared" si="4"/>
        <v>4.3371212121212123E-2</v>
      </c>
      <c r="N87">
        <v>20</v>
      </c>
      <c r="O87">
        <f t="shared" si="5"/>
        <v>0.86742424242424243</v>
      </c>
      <c r="R87" s="7">
        <v>4.9204491457533236E-2</v>
      </c>
      <c r="S87">
        <f t="shared" si="6"/>
        <v>4.2681168726420873E-2</v>
      </c>
    </row>
    <row r="88" spans="1:19" hidden="1" x14ac:dyDescent="0.25">
      <c r="A88">
        <v>48291</v>
      </c>
      <c r="B88">
        <v>9738</v>
      </c>
      <c r="C88" t="s">
        <v>49</v>
      </c>
      <c r="D88" t="s">
        <v>50</v>
      </c>
      <c r="E88" t="s">
        <v>27</v>
      </c>
      <c r="F88">
        <v>100</v>
      </c>
      <c r="G88" s="6">
        <v>12407.01</v>
      </c>
      <c r="H88" s="6">
        <v>12407.01</v>
      </c>
      <c r="I88" t="s">
        <v>2229</v>
      </c>
      <c r="J88" t="s">
        <v>28</v>
      </c>
      <c r="K88" t="s">
        <v>121</v>
      </c>
      <c r="L88">
        <v>94</v>
      </c>
      <c r="M88">
        <f t="shared" si="4"/>
        <v>1.7803030303030303E-2</v>
      </c>
      <c r="N88">
        <v>60</v>
      </c>
      <c r="O88">
        <f t="shared" si="5"/>
        <v>1.0681818181818181</v>
      </c>
      <c r="R88" s="7">
        <v>0.12403867833586048</v>
      </c>
      <c r="S88">
        <f t="shared" si="6"/>
        <v>0.13249586094966914</v>
      </c>
    </row>
    <row r="89" spans="1:19" hidden="1" x14ac:dyDescent="0.25">
      <c r="A89">
        <v>62819</v>
      </c>
      <c r="B89">
        <v>10007</v>
      </c>
      <c r="C89" t="s">
        <v>499</v>
      </c>
      <c r="D89" t="s">
        <v>500</v>
      </c>
      <c r="E89" t="s">
        <v>27</v>
      </c>
      <c r="F89">
        <v>83</v>
      </c>
      <c r="G89" s="6">
        <v>2810.29</v>
      </c>
      <c r="H89" s="6">
        <v>2810.29</v>
      </c>
      <c r="I89" t="s">
        <v>2222</v>
      </c>
      <c r="J89" t="s">
        <v>28</v>
      </c>
      <c r="K89" t="s">
        <v>121</v>
      </c>
      <c r="L89">
        <v>248</v>
      </c>
      <c r="M89">
        <f t="shared" si="4"/>
        <v>4.6969696969696967E-2</v>
      </c>
      <c r="N89">
        <v>30</v>
      </c>
      <c r="O89">
        <f t="shared" si="5"/>
        <v>1.4090909090909089</v>
      </c>
      <c r="R89" s="7">
        <v>0.80112566415049691</v>
      </c>
      <c r="S89">
        <f t="shared" si="6"/>
        <v>1.1288588903938819</v>
      </c>
    </row>
    <row r="90" spans="1:19" hidden="1" x14ac:dyDescent="0.25">
      <c r="A90">
        <v>21839</v>
      </c>
      <c r="B90">
        <v>10086</v>
      </c>
      <c r="C90" t="s">
        <v>501</v>
      </c>
      <c r="D90" t="s">
        <v>502</v>
      </c>
      <c r="E90" t="s">
        <v>94</v>
      </c>
      <c r="F90">
        <v>120</v>
      </c>
      <c r="G90" s="6">
        <v>2562.73</v>
      </c>
      <c r="H90" s="6">
        <v>2562.73</v>
      </c>
      <c r="I90" t="s">
        <v>2222</v>
      </c>
      <c r="J90" t="s">
        <v>28</v>
      </c>
      <c r="K90" t="s">
        <v>121</v>
      </c>
      <c r="L90">
        <v>15</v>
      </c>
      <c r="M90">
        <f t="shared" si="4"/>
        <v>2.840909090909091E-3</v>
      </c>
      <c r="N90">
        <v>24</v>
      </c>
      <c r="O90">
        <f t="shared" si="5"/>
        <v>6.8181818181818177E-2</v>
      </c>
      <c r="R90" s="7">
        <v>0.51491928402914078</v>
      </c>
      <c r="S90">
        <f t="shared" si="6"/>
        <v>3.5108133001986869E-2</v>
      </c>
    </row>
    <row r="91" spans="1:19" hidden="1" x14ac:dyDescent="0.25">
      <c r="A91">
        <v>39697</v>
      </c>
      <c r="B91">
        <v>10498</v>
      </c>
      <c r="C91" t="s">
        <v>1775</v>
      </c>
      <c r="D91" t="s">
        <v>1776</v>
      </c>
      <c r="E91" t="s">
        <v>70</v>
      </c>
      <c r="F91">
        <v>130</v>
      </c>
      <c r="G91">
        <v>-300.24</v>
      </c>
      <c r="H91">
        <v>300.24</v>
      </c>
      <c r="I91" t="s">
        <v>2222</v>
      </c>
      <c r="J91" t="s">
        <v>28</v>
      </c>
      <c r="K91" t="s">
        <v>121</v>
      </c>
      <c r="L91">
        <v>43</v>
      </c>
      <c r="M91">
        <f t="shared" si="4"/>
        <v>8.1439393939393943E-3</v>
      </c>
      <c r="N91">
        <v>12</v>
      </c>
      <c r="O91">
        <f t="shared" si="5"/>
        <v>9.7727272727272732E-2</v>
      </c>
      <c r="R91" s="7">
        <v>0.15113084302712407</v>
      </c>
      <c r="S91">
        <f t="shared" si="6"/>
        <v>1.4769605114014399E-2</v>
      </c>
    </row>
    <row r="92" spans="1:19" hidden="1" x14ac:dyDescent="0.25">
      <c r="A92">
        <v>36659</v>
      </c>
      <c r="B92">
        <v>10526</v>
      </c>
      <c r="C92" t="s">
        <v>503</v>
      </c>
      <c r="D92" t="s">
        <v>385</v>
      </c>
      <c r="E92" t="s">
        <v>94</v>
      </c>
      <c r="F92">
        <v>99</v>
      </c>
      <c r="G92" s="6">
        <v>2335.88</v>
      </c>
      <c r="H92" s="6">
        <v>2335.88</v>
      </c>
      <c r="I92" t="s">
        <v>2222</v>
      </c>
      <c r="J92" t="s">
        <v>28</v>
      </c>
      <c r="K92" t="s">
        <v>121</v>
      </c>
      <c r="L92">
        <v>35</v>
      </c>
      <c r="M92">
        <f t="shared" si="4"/>
        <v>6.628787878787879E-3</v>
      </c>
      <c r="N92">
        <v>24</v>
      </c>
      <c r="O92">
        <f t="shared" si="5"/>
        <v>0.15909090909090909</v>
      </c>
      <c r="R92" s="7">
        <v>0.56492589377878999</v>
      </c>
      <c r="S92">
        <f t="shared" si="6"/>
        <v>8.987457401026204E-2</v>
      </c>
    </row>
    <row r="93" spans="1:19" hidden="1" x14ac:dyDescent="0.25">
      <c r="A93">
        <v>71066</v>
      </c>
      <c r="B93">
        <v>10862</v>
      </c>
      <c r="C93" t="s">
        <v>51</v>
      </c>
      <c r="D93" t="s">
        <v>42</v>
      </c>
      <c r="F93">
        <v>130</v>
      </c>
      <c r="G93" s="6">
        <v>25940.36</v>
      </c>
      <c r="H93" s="6">
        <v>25940.36</v>
      </c>
      <c r="I93" t="s">
        <v>2228</v>
      </c>
      <c r="J93" t="s">
        <v>28</v>
      </c>
      <c r="K93" t="s">
        <v>121</v>
      </c>
      <c r="L93" s="8">
        <v>1185</v>
      </c>
      <c r="M93">
        <f t="shared" si="4"/>
        <v>0.22443181818181818</v>
      </c>
      <c r="N93">
        <v>78</v>
      </c>
      <c r="O93">
        <f t="shared" si="5"/>
        <v>17.505681818181817</v>
      </c>
      <c r="R93" s="7">
        <v>7.3601361429139062E-2</v>
      </c>
      <c r="S93">
        <f t="shared" si="6"/>
        <v>1.288442014563508</v>
      </c>
    </row>
    <row r="94" spans="1:19" hidden="1" x14ac:dyDescent="0.25">
      <c r="A94">
        <v>5158</v>
      </c>
      <c r="B94">
        <v>10919</v>
      </c>
      <c r="C94" t="s">
        <v>504</v>
      </c>
      <c r="D94" t="s">
        <v>505</v>
      </c>
      <c r="E94" t="s">
        <v>94</v>
      </c>
      <c r="F94">
        <v>121</v>
      </c>
      <c r="G94" s="6">
        <v>-3547.63</v>
      </c>
      <c r="H94" s="6">
        <v>3547.63</v>
      </c>
      <c r="I94" t="s">
        <v>2222</v>
      </c>
      <c r="J94" t="s">
        <v>28</v>
      </c>
      <c r="K94" t="s">
        <v>121</v>
      </c>
      <c r="L94">
        <v>3</v>
      </c>
      <c r="M94">
        <f t="shared" si="4"/>
        <v>5.6818181818181815E-4</v>
      </c>
      <c r="N94">
        <v>36</v>
      </c>
      <c r="O94">
        <f t="shared" si="5"/>
        <v>2.0454545454545454E-2</v>
      </c>
      <c r="R94" s="7">
        <v>0.22839958502710525</v>
      </c>
      <c r="S94">
        <f t="shared" si="6"/>
        <v>4.6718096937362437E-3</v>
      </c>
    </row>
    <row r="95" spans="1:19" hidden="1" x14ac:dyDescent="0.25">
      <c r="A95">
        <v>62554</v>
      </c>
      <c r="B95">
        <v>11079</v>
      </c>
      <c r="C95" t="s">
        <v>437</v>
      </c>
      <c r="D95" t="s">
        <v>506</v>
      </c>
      <c r="E95" t="s">
        <v>94</v>
      </c>
      <c r="F95">
        <v>106</v>
      </c>
      <c r="G95" s="6">
        <v>3373.86</v>
      </c>
      <c r="H95" s="6">
        <v>3373.86</v>
      </c>
      <c r="I95" t="s">
        <v>2222</v>
      </c>
      <c r="J95" t="s">
        <v>28</v>
      </c>
      <c r="K95" t="s">
        <v>121</v>
      </c>
      <c r="L95">
        <v>244</v>
      </c>
      <c r="M95">
        <f t="shared" si="4"/>
        <v>4.6212121212121211E-2</v>
      </c>
      <c r="N95">
        <v>30</v>
      </c>
      <c r="O95">
        <f t="shared" si="5"/>
        <v>1.3863636363636362</v>
      </c>
      <c r="R95" s="7">
        <v>0.41961793957649696</v>
      </c>
      <c r="S95">
        <f t="shared" si="6"/>
        <v>0.58174305259468895</v>
      </c>
    </row>
    <row r="96" spans="1:19" hidden="1" x14ac:dyDescent="0.25">
      <c r="A96">
        <v>59091</v>
      </c>
      <c r="B96">
        <v>11414</v>
      </c>
      <c r="C96" t="s">
        <v>507</v>
      </c>
      <c r="D96" t="s">
        <v>508</v>
      </c>
      <c r="E96" t="s">
        <v>94</v>
      </c>
      <c r="F96">
        <v>30</v>
      </c>
      <c r="G96">
        <v>189.37</v>
      </c>
      <c r="H96">
        <v>189.37</v>
      </c>
      <c r="I96" t="s">
        <v>2222</v>
      </c>
      <c r="J96" t="s">
        <v>28</v>
      </c>
      <c r="K96" t="s">
        <v>121</v>
      </c>
      <c r="L96">
        <v>204</v>
      </c>
      <c r="M96">
        <f t="shared" si="4"/>
        <v>3.8636363636363635E-2</v>
      </c>
      <c r="N96">
        <v>12</v>
      </c>
      <c r="O96">
        <f t="shared" si="5"/>
        <v>0.46363636363636362</v>
      </c>
      <c r="R96" s="7">
        <v>0.42917832296562286</v>
      </c>
      <c r="S96">
        <f t="shared" si="6"/>
        <v>0.19898267701133424</v>
      </c>
    </row>
    <row r="97" spans="1:19" hidden="1" x14ac:dyDescent="0.25">
      <c r="A97">
        <v>20689</v>
      </c>
      <c r="B97">
        <v>11561</v>
      </c>
      <c r="C97" t="s">
        <v>509</v>
      </c>
      <c r="D97" t="s">
        <v>510</v>
      </c>
      <c r="E97" t="s">
        <v>27</v>
      </c>
      <c r="F97">
        <v>83</v>
      </c>
      <c r="G97" s="6">
        <v>2408.34</v>
      </c>
      <c r="H97" s="6">
        <v>2408.34</v>
      </c>
      <c r="I97" t="s">
        <v>2222</v>
      </c>
      <c r="J97" t="s">
        <v>28</v>
      </c>
      <c r="K97" t="s">
        <v>121</v>
      </c>
      <c r="L97">
        <v>14</v>
      </c>
      <c r="M97">
        <f t="shared" si="4"/>
        <v>2.6515151515151517E-3</v>
      </c>
      <c r="N97">
        <v>30</v>
      </c>
      <c r="O97">
        <f t="shared" si="5"/>
        <v>7.9545454545454544E-2</v>
      </c>
      <c r="R97" s="7">
        <v>0.93483289016729365</v>
      </c>
      <c r="S97">
        <f t="shared" si="6"/>
        <v>7.4361707172398359E-2</v>
      </c>
    </row>
    <row r="98" spans="1:19" hidden="1" x14ac:dyDescent="0.25">
      <c r="A98">
        <v>6777</v>
      </c>
      <c r="B98">
        <v>11769</v>
      </c>
      <c r="C98" t="s">
        <v>511</v>
      </c>
      <c r="D98" t="s">
        <v>512</v>
      </c>
      <c r="E98" t="s">
        <v>94</v>
      </c>
      <c r="F98">
        <v>100</v>
      </c>
      <c r="G98" s="6">
        <v>-4322.95</v>
      </c>
      <c r="H98" s="6">
        <v>4322.95</v>
      </c>
      <c r="I98" t="s">
        <v>2226</v>
      </c>
      <c r="J98" t="s">
        <v>28</v>
      </c>
      <c r="K98" t="s">
        <v>121</v>
      </c>
      <c r="L98">
        <v>4</v>
      </c>
      <c r="M98">
        <f t="shared" si="4"/>
        <v>7.5757575757575758E-4</v>
      </c>
      <c r="N98">
        <v>42</v>
      </c>
      <c r="O98">
        <f t="shared" ref="O98:O129" si="7">M98*N98</f>
        <v>3.1818181818181815E-2</v>
      </c>
      <c r="R98" s="7">
        <v>8.5658332726998285E-2</v>
      </c>
      <c r="S98">
        <f t="shared" si="6"/>
        <v>2.725492404949945E-3</v>
      </c>
    </row>
    <row r="99" spans="1:19" hidden="1" x14ac:dyDescent="0.25">
      <c r="A99">
        <v>12399</v>
      </c>
      <c r="B99">
        <v>11841</v>
      </c>
      <c r="C99" t="s">
        <v>513</v>
      </c>
      <c r="D99" t="s">
        <v>514</v>
      </c>
      <c r="E99" t="s">
        <v>94</v>
      </c>
      <c r="F99">
        <v>106</v>
      </c>
      <c r="G99" s="6">
        <v>-2538.02</v>
      </c>
      <c r="H99" s="6">
        <v>2538.02</v>
      </c>
      <c r="I99" t="s">
        <v>2222</v>
      </c>
      <c r="J99" t="s">
        <v>28</v>
      </c>
      <c r="K99" t="s">
        <v>121</v>
      </c>
      <c r="L99">
        <v>7</v>
      </c>
      <c r="M99">
        <f t="shared" si="4"/>
        <v>1.3257575757575758E-3</v>
      </c>
      <c r="N99">
        <v>30</v>
      </c>
      <c r="O99">
        <f t="shared" si="7"/>
        <v>3.9772727272727272E-2</v>
      </c>
      <c r="R99" s="7">
        <v>0.55780970268932484</v>
      </c>
      <c r="S99">
        <f t="shared" si="6"/>
        <v>2.2185613175143601E-2</v>
      </c>
    </row>
    <row r="100" spans="1:19" hidden="1" x14ac:dyDescent="0.25">
      <c r="A100">
        <v>64094</v>
      </c>
      <c r="B100">
        <v>11948</v>
      </c>
      <c r="C100" t="s">
        <v>504</v>
      </c>
      <c r="D100" t="s">
        <v>515</v>
      </c>
      <c r="E100" t="s">
        <v>94</v>
      </c>
      <c r="F100">
        <v>121</v>
      </c>
      <c r="G100" s="6">
        <v>3546.77</v>
      </c>
      <c r="H100" s="6">
        <v>3546.77</v>
      </c>
      <c r="I100" t="s">
        <v>2222</v>
      </c>
      <c r="J100" t="s">
        <v>28</v>
      </c>
      <c r="K100" t="s">
        <v>121</v>
      </c>
      <c r="L100">
        <v>295</v>
      </c>
      <c r="M100">
        <f t="shared" si="4"/>
        <v>5.587121212121212E-2</v>
      </c>
      <c r="N100">
        <v>36</v>
      </c>
      <c r="O100">
        <f t="shared" si="7"/>
        <v>2.0113636363636362</v>
      </c>
      <c r="R100" s="7">
        <v>0.22845496601970511</v>
      </c>
      <c r="S100">
        <f t="shared" si="6"/>
        <v>0.45950601119872503</v>
      </c>
    </row>
    <row r="101" spans="1:19" hidden="1" x14ac:dyDescent="0.25">
      <c r="A101">
        <v>71111</v>
      </c>
      <c r="B101">
        <v>12232</v>
      </c>
      <c r="C101" t="s">
        <v>54</v>
      </c>
      <c r="D101" t="s">
        <v>55</v>
      </c>
      <c r="F101">
        <v>130</v>
      </c>
      <c r="G101" s="6">
        <v>25941.17</v>
      </c>
      <c r="H101" s="6">
        <v>25941.17</v>
      </c>
      <c r="I101" t="s">
        <v>2228</v>
      </c>
      <c r="J101" t="s">
        <v>28</v>
      </c>
      <c r="K101" t="s">
        <v>121</v>
      </c>
      <c r="L101" s="8">
        <v>1353</v>
      </c>
      <c r="M101">
        <f t="shared" si="4"/>
        <v>0.25624999999999998</v>
      </c>
      <c r="N101">
        <v>78</v>
      </c>
      <c r="O101">
        <f t="shared" si="7"/>
        <v>19.987499999999997</v>
      </c>
      <c r="R101" s="7">
        <v>7.359906326360692E-2</v>
      </c>
      <c r="S101">
        <f t="shared" si="6"/>
        <v>1.4710612769813431</v>
      </c>
    </row>
    <row r="102" spans="1:19" hidden="1" x14ac:dyDescent="0.25">
      <c r="A102">
        <v>71121</v>
      </c>
      <c r="B102">
        <v>12233</v>
      </c>
      <c r="C102" t="s">
        <v>56</v>
      </c>
      <c r="D102" t="s">
        <v>25</v>
      </c>
      <c r="F102">
        <v>130</v>
      </c>
      <c r="G102" s="6">
        <v>19078.580000000002</v>
      </c>
      <c r="H102" s="6">
        <v>19078.580000000002</v>
      </c>
      <c r="I102" t="s">
        <v>2223</v>
      </c>
      <c r="J102" t="s">
        <v>28</v>
      </c>
      <c r="K102" t="s">
        <v>121</v>
      </c>
      <c r="L102" s="8">
        <v>1411</v>
      </c>
      <c r="M102">
        <f t="shared" si="4"/>
        <v>0.26723484848484846</v>
      </c>
      <c r="N102">
        <v>102</v>
      </c>
      <c r="O102">
        <f t="shared" si="7"/>
        <v>27.257954545454542</v>
      </c>
      <c r="R102" s="7">
        <v>0.10007274188969942</v>
      </c>
      <c r="S102">
        <f t="shared" si="6"/>
        <v>2.7277782496684315</v>
      </c>
    </row>
    <row r="103" spans="1:19" hidden="1" x14ac:dyDescent="0.25">
      <c r="A103">
        <v>70959</v>
      </c>
      <c r="B103">
        <v>12539</v>
      </c>
      <c r="C103" t="s">
        <v>476</v>
      </c>
      <c r="D103" t="s">
        <v>517</v>
      </c>
      <c r="E103" t="s">
        <v>94</v>
      </c>
      <c r="F103">
        <v>88</v>
      </c>
      <c r="G103" s="6">
        <v>-3821.37</v>
      </c>
      <c r="H103" s="6">
        <v>3821.37</v>
      </c>
      <c r="I103" t="s">
        <v>2222</v>
      </c>
      <c r="J103" t="s">
        <v>28</v>
      </c>
      <c r="K103" t="s">
        <v>121</v>
      </c>
      <c r="L103">
        <v>981</v>
      </c>
      <c r="M103">
        <f t="shared" si="4"/>
        <v>0.18579545454545454</v>
      </c>
      <c r="N103">
        <v>30</v>
      </c>
      <c r="O103">
        <f t="shared" si="7"/>
        <v>5.5738636363636367</v>
      </c>
      <c r="R103" s="7">
        <v>0.22795479123111334</v>
      </c>
      <c r="S103">
        <f t="shared" si="6"/>
        <v>1.2705889215779671</v>
      </c>
    </row>
    <row r="104" spans="1:19" hidden="1" x14ac:dyDescent="0.25">
      <c r="A104">
        <v>70625</v>
      </c>
      <c r="B104">
        <v>12540</v>
      </c>
      <c r="C104" t="s">
        <v>487</v>
      </c>
      <c r="D104" t="s">
        <v>518</v>
      </c>
      <c r="E104" t="s">
        <v>39</v>
      </c>
      <c r="F104">
        <v>100</v>
      </c>
      <c r="G104" s="6">
        <v>10995.27</v>
      </c>
      <c r="H104" s="6">
        <v>10995.27</v>
      </c>
      <c r="I104" t="s">
        <v>2222</v>
      </c>
      <c r="J104" t="s">
        <v>28</v>
      </c>
      <c r="K104" t="s">
        <v>121</v>
      </c>
      <c r="L104">
        <v>763</v>
      </c>
      <c r="M104">
        <f t="shared" si="4"/>
        <v>0.14450757575757575</v>
      </c>
      <c r="N104">
        <v>48</v>
      </c>
      <c r="O104">
        <f t="shared" si="7"/>
        <v>6.9363636363636356</v>
      </c>
      <c r="R104" s="7">
        <v>0.25919379718797675</v>
      </c>
      <c r="S104">
        <f t="shared" si="6"/>
        <v>1.7978624295856931</v>
      </c>
    </row>
    <row r="105" spans="1:19" hidden="1" x14ac:dyDescent="0.25">
      <c r="A105">
        <v>57225</v>
      </c>
      <c r="B105">
        <v>12801</v>
      </c>
      <c r="C105" t="s">
        <v>519</v>
      </c>
      <c r="D105" t="s">
        <v>520</v>
      </c>
      <c r="E105" t="s">
        <v>94</v>
      </c>
      <c r="F105">
        <v>121</v>
      </c>
      <c r="G105" s="6">
        <v>3342.07</v>
      </c>
      <c r="H105" s="6">
        <v>3342.07</v>
      </c>
      <c r="I105" t="s">
        <v>2222</v>
      </c>
      <c r="J105" t="s">
        <v>28</v>
      </c>
      <c r="K105" t="s">
        <v>121</v>
      </c>
      <c r="L105">
        <v>184</v>
      </c>
      <c r="M105">
        <f t="shared" si="4"/>
        <v>3.4848484848484851E-2</v>
      </c>
      <c r="N105">
        <v>36</v>
      </c>
      <c r="O105">
        <f t="shared" si="7"/>
        <v>1.2545454545454546</v>
      </c>
      <c r="R105" s="7">
        <v>0.22887063871171029</v>
      </c>
      <c r="S105">
        <f t="shared" si="6"/>
        <v>0.28712861947469109</v>
      </c>
    </row>
    <row r="106" spans="1:19" hidden="1" x14ac:dyDescent="0.25">
      <c r="A106">
        <v>66022</v>
      </c>
      <c r="B106">
        <v>12803</v>
      </c>
      <c r="C106" t="s">
        <v>505</v>
      </c>
      <c r="D106" t="s">
        <v>521</v>
      </c>
      <c r="E106" t="s">
        <v>94</v>
      </c>
      <c r="F106">
        <v>121</v>
      </c>
      <c r="G106" s="6">
        <v>-3547.77</v>
      </c>
      <c r="H106" s="6">
        <v>3547.77</v>
      </c>
      <c r="I106" t="s">
        <v>2222</v>
      </c>
      <c r="J106" t="s">
        <v>28</v>
      </c>
      <c r="K106" t="s">
        <v>121</v>
      </c>
      <c r="L106">
        <v>323</v>
      </c>
      <c r="M106">
        <f t="shared" si="4"/>
        <v>6.1174242424242423E-2</v>
      </c>
      <c r="N106">
        <v>36</v>
      </c>
      <c r="O106">
        <f t="shared" si="7"/>
        <v>2.2022727272727272</v>
      </c>
      <c r="R106" s="7">
        <v>0.22839057205785873</v>
      </c>
      <c r="S106">
        <f t="shared" si="6"/>
        <v>0.50297832800923892</v>
      </c>
    </row>
    <row r="107" spans="1:19" hidden="1" x14ac:dyDescent="0.25">
      <c r="A107">
        <v>71237</v>
      </c>
      <c r="B107">
        <v>12953</v>
      </c>
      <c r="C107" t="s">
        <v>57</v>
      </c>
      <c r="D107" t="s">
        <v>58</v>
      </c>
      <c r="F107">
        <v>130</v>
      </c>
      <c r="G107" s="6">
        <v>34818.79</v>
      </c>
      <c r="H107" s="6">
        <v>34818.79</v>
      </c>
      <c r="I107" t="s">
        <v>2230</v>
      </c>
      <c r="J107" t="s">
        <v>28</v>
      </c>
      <c r="K107" t="s">
        <v>121</v>
      </c>
      <c r="L107" s="8">
        <v>18817</v>
      </c>
      <c r="M107">
        <f t="shared" si="4"/>
        <v>3.5638257575757577</v>
      </c>
      <c r="N107">
        <v>90</v>
      </c>
      <c r="O107">
        <f t="shared" si="7"/>
        <v>320.74431818181819</v>
      </c>
      <c r="R107" s="7">
        <v>5.0287134914072919E-2</v>
      </c>
      <c r="S107">
        <f t="shared" si="6"/>
        <v>16.129312801331423</v>
      </c>
    </row>
    <row r="108" spans="1:19" hidden="1" x14ac:dyDescent="0.25">
      <c r="A108">
        <v>64899</v>
      </c>
      <c r="B108">
        <v>13107</v>
      </c>
      <c r="C108" t="s">
        <v>522</v>
      </c>
      <c r="D108" t="s">
        <v>523</v>
      </c>
      <c r="E108" t="s">
        <v>94</v>
      </c>
      <c r="F108">
        <v>88</v>
      </c>
      <c r="G108" s="6">
        <v>3062.8</v>
      </c>
      <c r="H108" s="6">
        <v>3062.8</v>
      </c>
      <c r="I108" t="s">
        <v>2222</v>
      </c>
      <c r="J108" t="s">
        <v>28</v>
      </c>
      <c r="K108" t="s">
        <v>121</v>
      </c>
      <c r="L108">
        <v>288</v>
      </c>
      <c r="M108">
        <f t="shared" si="4"/>
        <v>5.4545454545454543E-2</v>
      </c>
      <c r="N108">
        <v>30</v>
      </c>
      <c r="O108">
        <f t="shared" si="7"/>
        <v>1.6363636363636362</v>
      </c>
      <c r="R108" s="7">
        <v>0.28441282505120785</v>
      </c>
      <c r="S108">
        <f t="shared" si="6"/>
        <v>0.46540280462924916</v>
      </c>
    </row>
    <row r="109" spans="1:19" hidden="1" x14ac:dyDescent="0.25">
      <c r="A109">
        <v>62517</v>
      </c>
      <c r="B109">
        <v>13323</v>
      </c>
      <c r="C109" t="s">
        <v>524</v>
      </c>
      <c r="D109" t="s">
        <v>525</v>
      </c>
      <c r="E109" t="s">
        <v>94</v>
      </c>
      <c r="F109">
        <v>120</v>
      </c>
      <c r="G109" s="6">
        <v>2566.7600000000002</v>
      </c>
      <c r="H109" s="6">
        <v>2566.7600000000002</v>
      </c>
      <c r="I109" t="s">
        <v>2222</v>
      </c>
      <c r="J109" t="s">
        <v>28</v>
      </c>
      <c r="K109" t="s">
        <v>121</v>
      </c>
      <c r="L109">
        <v>243</v>
      </c>
      <c r="M109">
        <f t="shared" si="4"/>
        <v>4.6022727272727271E-2</v>
      </c>
      <c r="N109">
        <v>24</v>
      </c>
      <c r="O109">
        <f t="shared" si="7"/>
        <v>1.1045454545454545</v>
      </c>
      <c r="R109" s="7">
        <v>0.51411082327915347</v>
      </c>
      <c r="S109">
        <f t="shared" si="6"/>
        <v>0.56785877298561038</v>
      </c>
    </row>
    <row r="110" spans="1:19" hidden="1" x14ac:dyDescent="0.25">
      <c r="A110">
        <v>45032</v>
      </c>
      <c r="B110">
        <v>13327</v>
      </c>
      <c r="C110" t="s">
        <v>526</v>
      </c>
      <c r="D110" t="s">
        <v>527</v>
      </c>
      <c r="E110" t="s">
        <v>27</v>
      </c>
      <c r="F110">
        <v>99</v>
      </c>
      <c r="G110" s="6">
        <v>-2570.2399999999998</v>
      </c>
      <c r="H110" s="6">
        <v>2570.2399999999998</v>
      </c>
      <c r="I110" t="s">
        <v>2222</v>
      </c>
      <c r="J110" t="s">
        <v>28</v>
      </c>
      <c r="K110" t="s">
        <v>121</v>
      </c>
      <c r="L110">
        <v>71</v>
      </c>
      <c r="M110">
        <f t="shared" si="4"/>
        <v>1.3446969696969697E-2</v>
      </c>
      <c r="N110">
        <v>24</v>
      </c>
      <c r="O110">
        <f t="shared" si="7"/>
        <v>0.32272727272727275</v>
      </c>
      <c r="R110" s="7">
        <v>0.51341473821899908</v>
      </c>
      <c r="S110">
        <f t="shared" si="6"/>
        <v>0.16569293824340425</v>
      </c>
    </row>
    <row r="111" spans="1:19" hidden="1" x14ac:dyDescent="0.25">
      <c r="A111">
        <v>27930</v>
      </c>
      <c r="B111">
        <v>13617</v>
      </c>
      <c r="C111" t="s">
        <v>105</v>
      </c>
      <c r="D111" t="s">
        <v>104</v>
      </c>
      <c r="E111" t="s">
        <v>70</v>
      </c>
      <c r="F111">
        <v>21</v>
      </c>
      <c r="G111" s="6">
        <v>-12283.17</v>
      </c>
      <c r="H111" s="6">
        <v>12283.17</v>
      </c>
      <c r="I111" t="s">
        <v>2224</v>
      </c>
      <c r="J111" t="s">
        <v>28</v>
      </c>
      <c r="K111" t="s">
        <v>121</v>
      </c>
      <c r="L111">
        <v>78</v>
      </c>
      <c r="M111">
        <f t="shared" si="4"/>
        <v>1.4772727272727272E-2</v>
      </c>
      <c r="N111">
        <v>66</v>
      </c>
      <c r="O111">
        <f t="shared" si="7"/>
        <v>0.97499999999999998</v>
      </c>
      <c r="R111" s="7">
        <v>0.14254766402115845</v>
      </c>
      <c r="S111">
        <f t="shared" si="6"/>
        <v>0.13898397242062949</v>
      </c>
    </row>
    <row r="112" spans="1:19" hidden="1" x14ac:dyDescent="0.25">
      <c r="A112">
        <v>13216</v>
      </c>
      <c r="B112">
        <v>13716</v>
      </c>
      <c r="C112" t="s">
        <v>59</v>
      </c>
      <c r="D112" t="s">
        <v>60</v>
      </c>
      <c r="E112" t="s">
        <v>61</v>
      </c>
      <c r="F112">
        <v>100.5</v>
      </c>
      <c r="G112" s="6">
        <v>16730.37</v>
      </c>
      <c r="H112" s="6">
        <v>16730.37</v>
      </c>
      <c r="I112" t="s">
        <v>2223</v>
      </c>
      <c r="J112" t="s">
        <v>28</v>
      </c>
      <c r="K112" t="s">
        <v>121</v>
      </c>
      <c r="L112">
        <v>8</v>
      </c>
      <c r="M112">
        <f t="shared" si="4"/>
        <v>1.5151515151515152E-3</v>
      </c>
      <c r="N112">
        <v>60</v>
      </c>
      <c r="O112">
        <f t="shared" si="7"/>
        <v>9.0909090909090912E-2</v>
      </c>
      <c r="R112" s="7">
        <v>0.11411856473957131</v>
      </c>
      <c r="S112">
        <f t="shared" si="6"/>
        <v>1.0374414976324665E-2</v>
      </c>
    </row>
    <row r="113" spans="1:19" hidden="1" x14ac:dyDescent="0.25">
      <c r="A113">
        <v>69984</v>
      </c>
      <c r="B113">
        <v>13890</v>
      </c>
      <c r="C113" t="s">
        <v>482</v>
      </c>
      <c r="D113" t="s">
        <v>528</v>
      </c>
      <c r="E113" t="s">
        <v>94</v>
      </c>
      <c r="F113">
        <v>83</v>
      </c>
      <c r="G113" s="6">
        <v>-1739.66</v>
      </c>
      <c r="H113" s="6">
        <v>1739.66</v>
      </c>
      <c r="I113" t="s">
        <v>2222</v>
      </c>
      <c r="J113" t="s">
        <v>28</v>
      </c>
      <c r="K113" t="s">
        <v>121</v>
      </c>
      <c r="L113">
        <v>568</v>
      </c>
      <c r="M113">
        <f t="shared" si="4"/>
        <v>0.10757575757575757</v>
      </c>
      <c r="N113">
        <v>30</v>
      </c>
      <c r="O113">
        <f t="shared" si="7"/>
        <v>3.2272727272727271</v>
      </c>
      <c r="R113" s="7">
        <v>0.50472174025680017</v>
      </c>
      <c r="S113">
        <f t="shared" si="6"/>
        <v>1.6288747071924004</v>
      </c>
    </row>
    <row r="114" spans="1:19" hidden="1" x14ac:dyDescent="0.25">
      <c r="A114">
        <v>24227</v>
      </c>
      <c r="B114">
        <v>13987</v>
      </c>
      <c r="C114" t="s">
        <v>529</v>
      </c>
      <c r="D114" t="s">
        <v>530</v>
      </c>
      <c r="E114" t="s">
        <v>94</v>
      </c>
      <c r="F114">
        <v>100</v>
      </c>
      <c r="G114" s="6">
        <v>-8202.9599999999991</v>
      </c>
      <c r="H114" s="6">
        <v>8202.9599999999991</v>
      </c>
      <c r="I114" t="s">
        <v>2226</v>
      </c>
      <c r="J114" t="s">
        <v>28</v>
      </c>
      <c r="K114" t="s">
        <v>121</v>
      </c>
      <c r="L114">
        <v>17</v>
      </c>
      <c r="M114">
        <f t="shared" si="4"/>
        <v>3.2196969696969696E-3</v>
      </c>
      <c r="N114">
        <v>42</v>
      </c>
      <c r="O114">
        <f t="shared" si="7"/>
        <v>0.13522727272727272</v>
      </c>
      <c r="R114" s="7">
        <v>9.8778638421948839E-2</v>
      </c>
      <c r="S114">
        <f t="shared" si="6"/>
        <v>1.3357565877513536E-2</v>
      </c>
    </row>
    <row r="115" spans="1:19" hidden="1" x14ac:dyDescent="0.25">
      <c r="A115">
        <v>71193</v>
      </c>
      <c r="B115">
        <v>13999</v>
      </c>
      <c r="C115" t="s">
        <v>531</v>
      </c>
      <c r="D115" t="s">
        <v>445</v>
      </c>
      <c r="E115" t="s">
        <v>94</v>
      </c>
      <c r="F115">
        <v>88</v>
      </c>
      <c r="G115" s="6">
        <v>3083.01</v>
      </c>
      <c r="H115" s="6">
        <v>3083.01</v>
      </c>
      <c r="I115" t="s">
        <v>2222</v>
      </c>
      <c r="J115" t="s">
        <v>28</v>
      </c>
      <c r="K115" t="s">
        <v>121</v>
      </c>
      <c r="L115" s="8">
        <v>1812</v>
      </c>
      <c r="M115">
        <f t="shared" si="4"/>
        <v>0.3431818181818182</v>
      </c>
      <c r="N115">
        <v>30</v>
      </c>
      <c r="O115">
        <f t="shared" si="7"/>
        <v>10.295454545454547</v>
      </c>
      <c r="R115" s="7">
        <v>0.1826377469488083</v>
      </c>
      <c r="S115">
        <f t="shared" si="6"/>
        <v>1.8803386219956857</v>
      </c>
    </row>
    <row r="116" spans="1:19" hidden="1" x14ac:dyDescent="0.25">
      <c r="A116">
        <v>70307</v>
      </c>
      <c r="B116">
        <v>14290</v>
      </c>
      <c r="C116" t="s">
        <v>532</v>
      </c>
      <c r="D116" t="s">
        <v>533</v>
      </c>
      <c r="E116" t="s">
        <v>94</v>
      </c>
      <c r="F116">
        <v>88</v>
      </c>
      <c r="G116" s="6">
        <v>-3228.29</v>
      </c>
      <c r="H116" s="6">
        <v>3228.29</v>
      </c>
      <c r="I116" t="s">
        <v>2222</v>
      </c>
      <c r="J116" t="s">
        <v>28</v>
      </c>
      <c r="K116" t="s">
        <v>121</v>
      </c>
      <c r="L116">
        <v>628</v>
      </c>
      <c r="M116">
        <f t="shared" si="4"/>
        <v>0.11893939393939394</v>
      </c>
      <c r="N116">
        <v>30</v>
      </c>
      <c r="O116">
        <f t="shared" si="7"/>
        <v>3.5681818181818183</v>
      </c>
      <c r="R116" s="7">
        <v>0.28766858384612443</v>
      </c>
      <c r="S116">
        <f t="shared" si="6"/>
        <v>1.026453810541853</v>
      </c>
    </row>
    <row r="117" spans="1:19" hidden="1" x14ac:dyDescent="0.25">
      <c r="A117">
        <v>70527</v>
      </c>
      <c r="B117">
        <v>14297</v>
      </c>
      <c r="C117" t="s">
        <v>407</v>
      </c>
      <c r="D117" t="s">
        <v>534</v>
      </c>
      <c r="E117" t="s">
        <v>94</v>
      </c>
      <c r="F117">
        <v>114</v>
      </c>
      <c r="G117" s="6">
        <v>3568.41</v>
      </c>
      <c r="H117" s="6">
        <v>3568.41</v>
      </c>
      <c r="I117" t="s">
        <v>2222</v>
      </c>
      <c r="J117" t="s">
        <v>28</v>
      </c>
      <c r="K117" t="s">
        <v>121</v>
      </c>
      <c r="L117">
        <v>714</v>
      </c>
      <c r="M117">
        <f t="shared" si="4"/>
        <v>0.13522727272727272</v>
      </c>
      <c r="N117">
        <v>36</v>
      </c>
      <c r="O117">
        <f t="shared" si="7"/>
        <v>4.8681818181818182</v>
      </c>
      <c r="R117" s="7">
        <v>0.39674033578528256</v>
      </c>
      <c r="S117">
        <f t="shared" si="6"/>
        <v>1.9314040892092619</v>
      </c>
    </row>
    <row r="118" spans="1:19" hidden="1" x14ac:dyDescent="0.25">
      <c r="A118">
        <v>7702</v>
      </c>
      <c r="B118">
        <v>14324</v>
      </c>
      <c r="C118" t="s">
        <v>1028</v>
      </c>
      <c r="D118" t="s">
        <v>1004</v>
      </c>
      <c r="E118" t="s">
        <v>70</v>
      </c>
      <c r="F118">
        <v>130</v>
      </c>
      <c r="G118">
        <v>-302.89999999999998</v>
      </c>
      <c r="H118">
        <v>302.89999999999998</v>
      </c>
      <c r="I118" t="s">
        <v>2222</v>
      </c>
      <c r="J118" t="s">
        <v>28</v>
      </c>
      <c r="K118" t="s">
        <v>121</v>
      </c>
      <c r="L118">
        <v>5</v>
      </c>
      <c r="M118">
        <f t="shared" si="4"/>
        <v>9.46969696969697E-4</v>
      </c>
      <c r="N118">
        <v>12</v>
      </c>
      <c r="O118">
        <f t="shared" si="7"/>
        <v>1.1363636363636364E-2</v>
      </c>
      <c r="R118" s="7">
        <v>0.14980364579222097</v>
      </c>
      <c r="S118">
        <f t="shared" si="6"/>
        <v>1.7023141567297838E-3</v>
      </c>
    </row>
    <row r="119" spans="1:19" hidden="1" x14ac:dyDescent="0.25">
      <c r="A119">
        <v>20333</v>
      </c>
      <c r="B119">
        <v>14368</v>
      </c>
      <c r="C119" t="s">
        <v>535</v>
      </c>
      <c r="D119" t="s">
        <v>390</v>
      </c>
      <c r="E119" t="s">
        <v>94</v>
      </c>
      <c r="F119">
        <v>47.6</v>
      </c>
      <c r="G119">
        <v>260.41000000000003</v>
      </c>
      <c r="H119">
        <v>260.41000000000003</v>
      </c>
      <c r="I119" t="s">
        <v>2222</v>
      </c>
      <c r="J119" t="s">
        <v>28</v>
      </c>
      <c r="K119" t="s">
        <v>121</v>
      </c>
      <c r="L119">
        <v>14</v>
      </c>
      <c r="M119">
        <f t="shared" si="4"/>
        <v>2.6515151515151517E-3</v>
      </c>
      <c r="N119">
        <v>16</v>
      </c>
      <c r="O119">
        <f t="shared" si="7"/>
        <v>4.2424242424242427E-2</v>
      </c>
      <c r="R119" s="7">
        <v>0.19443719476771243</v>
      </c>
      <c r="S119">
        <f t="shared" si="6"/>
        <v>8.2488506871150735E-3</v>
      </c>
    </row>
    <row r="120" spans="1:19" hidden="1" x14ac:dyDescent="0.25">
      <c r="A120">
        <v>70057</v>
      </c>
      <c r="B120">
        <v>14429</v>
      </c>
      <c r="C120" t="s">
        <v>536</v>
      </c>
      <c r="D120" t="s">
        <v>537</v>
      </c>
      <c r="E120" t="s">
        <v>94</v>
      </c>
      <c r="F120">
        <v>88</v>
      </c>
      <c r="G120" s="6">
        <v>-3527.45</v>
      </c>
      <c r="H120" s="6">
        <v>3527.45</v>
      </c>
      <c r="I120" t="s">
        <v>2222</v>
      </c>
      <c r="J120" t="s">
        <v>28</v>
      </c>
      <c r="K120" t="s">
        <v>121</v>
      </c>
      <c r="L120">
        <v>577</v>
      </c>
      <c r="M120">
        <f t="shared" si="4"/>
        <v>0.10928030303030303</v>
      </c>
      <c r="N120">
        <v>30</v>
      </c>
      <c r="O120">
        <f t="shared" si="7"/>
        <v>3.2784090909090908</v>
      </c>
      <c r="R120" s="7">
        <v>0.15962635904708658</v>
      </c>
      <c r="S120">
        <f t="shared" si="6"/>
        <v>0.52332050664868723</v>
      </c>
    </row>
    <row r="121" spans="1:19" hidden="1" x14ac:dyDescent="0.25">
      <c r="A121">
        <v>39818</v>
      </c>
      <c r="B121">
        <v>14433</v>
      </c>
      <c r="C121" t="s">
        <v>534</v>
      </c>
      <c r="D121" t="s">
        <v>538</v>
      </c>
      <c r="E121" t="s">
        <v>70</v>
      </c>
      <c r="F121">
        <v>114</v>
      </c>
      <c r="G121" s="6">
        <v>3522.74</v>
      </c>
      <c r="H121" s="6">
        <v>3522.74</v>
      </c>
      <c r="I121" t="s">
        <v>2222</v>
      </c>
      <c r="J121" t="s">
        <v>28</v>
      </c>
      <c r="K121" t="s">
        <v>121</v>
      </c>
      <c r="L121">
        <v>43</v>
      </c>
      <c r="M121">
        <f t="shared" si="4"/>
        <v>8.1439393939393943E-3</v>
      </c>
      <c r="N121">
        <v>36</v>
      </c>
      <c r="O121">
        <f t="shared" si="7"/>
        <v>0.29318181818181821</v>
      </c>
      <c r="R121" s="7">
        <v>0.40188381249242355</v>
      </c>
      <c r="S121">
        <f t="shared" si="6"/>
        <v>0.11782502684436964</v>
      </c>
    </row>
    <row r="122" spans="1:19" hidden="1" x14ac:dyDescent="0.25">
      <c r="A122">
        <v>26972</v>
      </c>
      <c r="B122">
        <v>14495</v>
      </c>
      <c r="C122" t="s">
        <v>387</v>
      </c>
      <c r="D122" t="s">
        <v>539</v>
      </c>
      <c r="E122" t="s">
        <v>94</v>
      </c>
      <c r="F122">
        <v>121</v>
      </c>
      <c r="G122" s="6">
        <v>3342.34</v>
      </c>
      <c r="H122" s="6">
        <v>3342.34</v>
      </c>
      <c r="I122" t="s">
        <v>2222</v>
      </c>
      <c r="J122" t="s">
        <v>28</v>
      </c>
      <c r="K122" t="s">
        <v>121</v>
      </c>
      <c r="L122">
        <v>20</v>
      </c>
      <c r="M122">
        <f t="shared" si="4"/>
        <v>3.787878787878788E-3</v>
      </c>
      <c r="N122">
        <v>36</v>
      </c>
      <c r="O122">
        <f t="shared" si="7"/>
        <v>0.13636363636363635</v>
      </c>
      <c r="R122" s="7">
        <v>0.22885215014607899</v>
      </c>
      <c r="S122">
        <f t="shared" si="6"/>
        <v>3.1207111383556224E-2</v>
      </c>
    </row>
    <row r="123" spans="1:19" hidden="1" x14ac:dyDescent="0.25">
      <c r="A123">
        <v>68871</v>
      </c>
      <c r="B123">
        <v>14541</v>
      </c>
      <c r="C123" t="s">
        <v>395</v>
      </c>
      <c r="D123" t="s">
        <v>540</v>
      </c>
      <c r="E123" t="s">
        <v>94</v>
      </c>
      <c r="F123">
        <v>100</v>
      </c>
      <c r="G123" s="6">
        <v>-8740.77</v>
      </c>
      <c r="H123" s="6">
        <v>8740.77</v>
      </c>
      <c r="I123" t="s">
        <v>2226</v>
      </c>
      <c r="J123" t="s">
        <v>28</v>
      </c>
      <c r="K123" t="s">
        <v>121</v>
      </c>
      <c r="L123">
        <v>460</v>
      </c>
      <c r="M123">
        <f t="shared" si="4"/>
        <v>8.7121212121212127E-2</v>
      </c>
      <c r="N123">
        <v>42</v>
      </c>
      <c r="O123">
        <f t="shared" si="7"/>
        <v>3.6590909090909092</v>
      </c>
      <c r="R123" s="7">
        <v>9.2700897041074107E-2</v>
      </c>
      <c r="S123">
        <f t="shared" si="6"/>
        <v>0.33920100962756661</v>
      </c>
    </row>
    <row r="124" spans="1:19" hidden="1" x14ac:dyDescent="0.25">
      <c r="A124">
        <v>47264</v>
      </c>
      <c r="B124">
        <v>14735</v>
      </c>
      <c r="C124" t="s">
        <v>541</v>
      </c>
      <c r="D124" t="s">
        <v>542</v>
      </c>
      <c r="E124" t="s">
        <v>27</v>
      </c>
      <c r="F124">
        <v>106</v>
      </c>
      <c r="G124" s="6">
        <v>-2287.8200000000002</v>
      </c>
      <c r="H124" s="6">
        <v>2287.8200000000002</v>
      </c>
      <c r="I124" t="s">
        <v>2222</v>
      </c>
      <c r="J124" t="s">
        <v>28</v>
      </c>
      <c r="K124" t="s">
        <v>121</v>
      </c>
      <c r="L124">
        <v>109</v>
      </c>
      <c r="M124">
        <f t="shared" si="4"/>
        <v>2.0643939393939395E-2</v>
      </c>
      <c r="N124">
        <v>24</v>
      </c>
      <c r="O124">
        <f t="shared" si="7"/>
        <v>0.49545454545454548</v>
      </c>
      <c r="R124" s="7">
        <v>0.576793234065617</v>
      </c>
      <c r="S124">
        <f t="shared" si="6"/>
        <v>0.28577482960523753</v>
      </c>
    </row>
    <row r="125" spans="1:19" hidden="1" x14ac:dyDescent="0.25">
      <c r="A125">
        <v>62174</v>
      </c>
      <c r="B125">
        <v>14736</v>
      </c>
      <c r="C125" t="s">
        <v>708</v>
      </c>
      <c r="D125" t="s">
        <v>709</v>
      </c>
      <c r="E125" t="s">
        <v>27</v>
      </c>
      <c r="F125">
        <v>99</v>
      </c>
      <c r="G125">
        <v>248.46</v>
      </c>
      <c r="H125">
        <v>248.46</v>
      </c>
      <c r="I125" t="s">
        <v>2222</v>
      </c>
      <c r="J125" t="s">
        <v>28</v>
      </c>
      <c r="K125" t="s">
        <v>121</v>
      </c>
      <c r="L125">
        <v>240</v>
      </c>
      <c r="M125">
        <f t="shared" si="4"/>
        <v>4.5454545454545456E-2</v>
      </c>
      <c r="N125">
        <v>24</v>
      </c>
      <c r="O125">
        <f t="shared" si="7"/>
        <v>1.0909090909090908</v>
      </c>
      <c r="R125" s="7">
        <v>0.38691574039909843</v>
      </c>
      <c r="S125">
        <f t="shared" si="6"/>
        <v>0.42208989861719826</v>
      </c>
    </row>
    <row r="126" spans="1:19" hidden="1" x14ac:dyDescent="0.25">
      <c r="A126">
        <v>37986</v>
      </c>
      <c r="B126">
        <v>15035</v>
      </c>
      <c r="C126" t="s">
        <v>543</v>
      </c>
      <c r="D126" t="s">
        <v>507</v>
      </c>
      <c r="E126" t="s">
        <v>94</v>
      </c>
      <c r="F126">
        <v>30</v>
      </c>
      <c r="G126">
        <v>189.5</v>
      </c>
      <c r="H126">
        <v>189.5</v>
      </c>
      <c r="I126" t="s">
        <v>2222</v>
      </c>
      <c r="J126" t="s">
        <v>28</v>
      </c>
      <c r="K126" t="s">
        <v>121</v>
      </c>
      <c r="L126">
        <v>38</v>
      </c>
      <c r="M126">
        <f t="shared" si="4"/>
        <v>7.1969696969696973E-3</v>
      </c>
      <c r="N126">
        <v>12</v>
      </c>
      <c r="O126">
        <f t="shared" si="7"/>
        <v>8.6363636363636365E-2</v>
      </c>
      <c r="R126" s="7">
        <v>0.42888389984168868</v>
      </c>
      <c r="S126">
        <f t="shared" si="6"/>
        <v>3.7039973168145841E-2</v>
      </c>
    </row>
    <row r="127" spans="1:19" hidden="1" x14ac:dyDescent="0.25">
      <c r="A127">
        <v>43282</v>
      </c>
      <c r="B127">
        <v>15036</v>
      </c>
      <c r="C127" t="s">
        <v>544</v>
      </c>
      <c r="D127" t="s">
        <v>543</v>
      </c>
      <c r="E127" t="s">
        <v>94</v>
      </c>
      <c r="F127">
        <v>30</v>
      </c>
      <c r="G127">
        <v>118.11</v>
      </c>
      <c r="H127">
        <v>118.11</v>
      </c>
      <c r="I127" t="s">
        <v>2222</v>
      </c>
      <c r="J127" t="s">
        <v>28</v>
      </c>
      <c r="K127" t="s">
        <v>121</v>
      </c>
      <c r="L127">
        <v>60</v>
      </c>
      <c r="M127">
        <f t="shared" si="4"/>
        <v>1.1363636363636364E-2</v>
      </c>
      <c r="N127">
        <v>12</v>
      </c>
      <c r="O127">
        <f t="shared" si="7"/>
        <v>0.13636363636363635</v>
      </c>
      <c r="R127" s="7">
        <v>0.42869689179121157</v>
      </c>
      <c r="S127">
        <f t="shared" si="6"/>
        <v>5.8458667062437936E-2</v>
      </c>
    </row>
    <row r="128" spans="1:19" hidden="1" x14ac:dyDescent="0.25">
      <c r="A128">
        <v>43134</v>
      </c>
      <c r="B128">
        <v>15221</v>
      </c>
      <c r="C128" t="s">
        <v>498</v>
      </c>
      <c r="D128" t="s">
        <v>545</v>
      </c>
      <c r="E128" t="s">
        <v>94</v>
      </c>
      <c r="F128">
        <v>120</v>
      </c>
      <c r="G128" s="6">
        <v>1021.88</v>
      </c>
      <c r="H128" s="6">
        <v>1021.88</v>
      </c>
      <c r="I128" t="s">
        <v>2222</v>
      </c>
      <c r="J128" t="s">
        <v>28</v>
      </c>
      <c r="K128" t="s">
        <v>121</v>
      </c>
      <c r="L128">
        <v>59</v>
      </c>
      <c r="M128">
        <f t="shared" si="4"/>
        <v>1.1174242424242425E-2</v>
      </c>
      <c r="N128">
        <v>20</v>
      </c>
      <c r="O128">
        <f t="shared" si="7"/>
        <v>0.22348484848484851</v>
      </c>
      <c r="R128" s="7">
        <v>4.9549252250225072E-2</v>
      </c>
      <c r="S128">
        <f t="shared" si="6"/>
        <v>1.1073507131679089E-2</v>
      </c>
    </row>
    <row r="129" spans="1:19" hidden="1" x14ac:dyDescent="0.25">
      <c r="A129">
        <v>32798</v>
      </c>
      <c r="B129">
        <v>15248</v>
      </c>
      <c r="C129" t="s">
        <v>435</v>
      </c>
      <c r="D129" t="s">
        <v>546</v>
      </c>
      <c r="E129" t="s">
        <v>94</v>
      </c>
      <c r="F129">
        <v>114</v>
      </c>
      <c r="G129" s="6">
        <v>3375.92</v>
      </c>
      <c r="H129" s="6">
        <v>3375.92</v>
      </c>
      <c r="I129" t="s">
        <v>2222</v>
      </c>
      <c r="J129" t="s">
        <v>28</v>
      </c>
      <c r="K129" t="s">
        <v>121</v>
      </c>
      <c r="L129">
        <v>28</v>
      </c>
      <c r="M129">
        <f t="shared" si="4"/>
        <v>5.3030303030303034E-3</v>
      </c>
      <c r="N129">
        <v>36</v>
      </c>
      <c r="O129">
        <f t="shared" si="7"/>
        <v>0.19090909090909092</v>
      </c>
      <c r="R129" s="7">
        <v>0.41936188701733457</v>
      </c>
      <c r="S129">
        <f t="shared" si="6"/>
        <v>8.0059996612400236E-2</v>
      </c>
    </row>
    <row r="130" spans="1:19" hidden="1" x14ac:dyDescent="0.25">
      <c r="A130">
        <v>67547</v>
      </c>
      <c r="B130">
        <v>15392</v>
      </c>
      <c r="C130" t="s">
        <v>464</v>
      </c>
      <c r="D130" t="s">
        <v>547</v>
      </c>
      <c r="E130" t="s">
        <v>27</v>
      </c>
      <c r="F130">
        <v>120</v>
      </c>
      <c r="G130" s="6">
        <v>2629.45</v>
      </c>
      <c r="H130" s="6">
        <v>2629.45</v>
      </c>
      <c r="I130" t="s">
        <v>2222</v>
      </c>
      <c r="J130" t="s">
        <v>28</v>
      </c>
      <c r="K130" t="s">
        <v>121</v>
      </c>
      <c r="L130">
        <v>476</v>
      </c>
      <c r="M130">
        <f t="shared" ref="M130:M193" si="8">L130/5280</f>
        <v>9.0151515151515149E-2</v>
      </c>
      <c r="N130">
        <v>24</v>
      </c>
      <c r="O130">
        <f t="shared" ref="O130:O149" si="9">M130*N130</f>
        <v>2.1636363636363636</v>
      </c>
      <c r="R130" s="7">
        <v>0.5018536563768089</v>
      </c>
      <c r="S130">
        <f t="shared" si="6"/>
        <v>1.085828820160732</v>
      </c>
    </row>
    <row r="131" spans="1:19" hidden="1" x14ac:dyDescent="0.25">
      <c r="A131">
        <v>36283</v>
      </c>
      <c r="B131">
        <v>15413</v>
      </c>
      <c r="C131" t="s">
        <v>548</v>
      </c>
      <c r="D131" t="s">
        <v>549</v>
      </c>
      <c r="E131" t="s">
        <v>94</v>
      </c>
      <c r="F131">
        <v>88</v>
      </c>
      <c r="G131" s="6">
        <v>3162.37</v>
      </c>
      <c r="H131" s="6">
        <v>3162.37</v>
      </c>
      <c r="I131" t="s">
        <v>2222</v>
      </c>
      <c r="J131" t="s">
        <v>28</v>
      </c>
      <c r="K131" t="s">
        <v>121</v>
      </c>
      <c r="L131">
        <v>34</v>
      </c>
      <c r="M131">
        <f t="shared" si="8"/>
        <v>6.4393939393939392E-3</v>
      </c>
      <c r="N131">
        <v>30</v>
      </c>
      <c r="O131">
        <f t="shared" si="9"/>
        <v>0.19318181818181818</v>
      </c>
      <c r="R131" s="7">
        <v>0.27545783718124051</v>
      </c>
      <c r="S131">
        <f t="shared" ref="S131:S194" si="10">O131*R131</f>
        <v>5.3213445819103276E-2</v>
      </c>
    </row>
    <row r="132" spans="1:19" hidden="1" x14ac:dyDescent="0.25">
      <c r="A132">
        <v>55581</v>
      </c>
      <c r="B132">
        <v>15476</v>
      </c>
      <c r="C132" t="s">
        <v>457</v>
      </c>
      <c r="D132" t="s">
        <v>550</v>
      </c>
      <c r="E132" t="s">
        <v>27</v>
      </c>
      <c r="F132">
        <v>99</v>
      </c>
      <c r="G132" s="6">
        <v>-2367.8000000000002</v>
      </c>
      <c r="H132" s="6">
        <v>2367.8000000000002</v>
      </c>
      <c r="I132" t="s">
        <v>2222</v>
      </c>
      <c r="J132" t="s">
        <v>28</v>
      </c>
      <c r="K132" t="s">
        <v>121</v>
      </c>
      <c r="L132">
        <v>166</v>
      </c>
      <c r="M132">
        <f t="shared" si="8"/>
        <v>3.1439393939393941E-2</v>
      </c>
      <c r="N132">
        <v>24</v>
      </c>
      <c r="O132">
        <f t="shared" si="9"/>
        <v>0.75454545454545463</v>
      </c>
      <c r="R132" s="7">
        <v>0.55731020219613137</v>
      </c>
      <c r="S132">
        <f t="shared" si="10"/>
        <v>0.42051587983889915</v>
      </c>
    </row>
    <row r="133" spans="1:19" hidden="1" x14ac:dyDescent="0.25">
      <c r="A133">
        <v>41649</v>
      </c>
      <c r="B133">
        <v>15490</v>
      </c>
      <c r="C133" t="s">
        <v>551</v>
      </c>
      <c r="D133" t="s">
        <v>495</v>
      </c>
      <c r="E133" t="s">
        <v>94</v>
      </c>
      <c r="F133">
        <v>75</v>
      </c>
      <c r="G133" s="6">
        <v>-1042.58</v>
      </c>
      <c r="H133" s="6">
        <v>1042.58</v>
      </c>
      <c r="I133" t="s">
        <v>2222</v>
      </c>
      <c r="J133" t="s">
        <v>28</v>
      </c>
      <c r="K133" t="s">
        <v>121</v>
      </c>
      <c r="L133">
        <v>52</v>
      </c>
      <c r="M133">
        <f t="shared" si="8"/>
        <v>9.8484848484848477E-3</v>
      </c>
      <c r="N133">
        <v>20</v>
      </c>
      <c r="O133">
        <f t="shared" si="9"/>
        <v>0.19696969696969696</v>
      </c>
      <c r="R133" s="7">
        <v>4.8565472087954885E-2</v>
      </c>
      <c r="S133">
        <f t="shared" si="10"/>
        <v>9.5659263203547503E-3</v>
      </c>
    </row>
    <row r="134" spans="1:19" hidden="1" x14ac:dyDescent="0.25">
      <c r="A134">
        <v>25794</v>
      </c>
      <c r="B134">
        <v>15525</v>
      </c>
      <c r="C134" t="s">
        <v>552</v>
      </c>
      <c r="D134" t="s">
        <v>406</v>
      </c>
      <c r="E134" t="s">
        <v>94</v>
      </c>
      <c r="F134">
        <v>114</v>
      </c>
      <c r="G134" s="6">
        <v>3572.58</v>
      </c>
      <c r="H134" s="6">
        <v>3572.58</v>
      </c>
      <c r="I134" t="s">
        <v>2222</v>
      </c>
      <c r="J134" t="s">
        <v>28</v>
      </c>
      <c r="K134" t="s">
        <v>121</v>
      </c>
      <c r="L134">
        <v>18</v>
      </c>
      <c r="M134">
        <f t="shared" si="8"/>
        <v>3.4090909090909089E-3</v>
      </c>
      <c r="N134">
        <v>36</v>
      </c>
      <c r="O134">
        <f t="shared" si="9"/>
        <v>0.12272727272727273</v>
      </c>
      <c r="R134" s="7">
        <v>0.39627725106773259</v>
      </c>
      <c r="S134">
        <f t="shared" si="10"/>
        <v>4.8634026267403548E-2</v>
      </c>
    </row>
    <row r="135" spans="1:19" hidden="1" x14ac:dyDescent="0.25">
      <c r="A135">
        <v>12195</v>
      </c>
      <c r="B135">
        <v>15526</v>
      </c>
      <c r="C135" t="s">
        <v>537</v>
      </c>
      <c r="D135" t="s">
        <v>438</v>
      </c>
      <c r="E135" t="s">
        <v>108</v>
      </c>
      <c r="F135">
        <v>100</v>
      </c>
      <c r="G135" s="6">
        <v>-3527.86</v>
      </c>
      <c r="H135" s="6">
        <v>3527.86</v>
      </c>
      <c r="I135" t="s">
        <v>2222</v>
      </c>
      <c r="J135" t="s">
        <v>28</v>
      </c>
      <c r="K135" t="s">
        <v>121</v>
      </c>
      <c r="L135">
        <v>7</v>
      </c>
      <c r="M135">
        <f t="shared" si="8"/>
        <v>1.3257575757575758E-3</v>
      </c>
      <c r="N135">
        <v>30</v>
      </c>
      <c r="O135">
        <f t="shared" si="9"/>
        <v>3.9772727272727272E-2</v>
      </c>
      <c r="R135" s="7">
        <v>0.1596078076286036</v>
      </c>
      <c r="S135">
        <f t="shared" si="10"/>
        <v>6.3480378034103703E-3</v>
      </c>
    </row>
    <row r="136" spans="1:19" hidden="1" x14ac:dyDescent="0.25">
      <c r="A136">
        <v>62303</v>
      </c>
      <c r="B136">
        <v>15904</v>
      </c>
      <c r="C136" t="s">
        <v>393</v>
      </c>
      <c r="D136" t="s">
        <v>553</v>
      </c>
      <c r="E136" t="s">
        <v>27</v>
      </c>
      <c r="F136">
        <v>83</v>
      </c>
      <c r="G136" s="6">
        <v>-3617.66</v>
      </c>
      <c r="H136" s="6">
        <v>3617.66</v>
      </c>
      <c r="I136" t="s">
        <v>2222</v>
      </c>
      <c r="J136" t="s">
        <v>28</v>
      </c>
      <c r="K136" t="s">
        <v>121</v>
      </c>
      <c r="L136">
        <v>241</v>
      </c>
      <c r="M136">
        <f t="shared" si="8"/>
        <v>4.5643939393939396E-2</v>
      </c>
      <c r="N136">
        <v>30</v>
      </c>
      <c r="O136">
        <f t="shared" si="9"/>
        <v>1.3693181818181819</v>
      </c>
      <c r="R136" s="7">
        <v>0.62233472540412871</v>
      </c>
      <c r="S136">
        <f t="shared" si="10"/>
        <v>0.85217425467269903</v>
      </c>
    </row>
    <row r="137" spans="1:19" hidden="1" x14ac:dyDescent="0.25">
      <c r="A137">
        <v>27459</v>
      </c>
      <c r="B137">
        <v>16226</v>
      </c>
      <c r="C137" t="s">
        <v>411</v>
      </c>
      <c r="D137" t="s">
        <v>554</v>
      </c>
      <c r="E137" t="s">
        <v>94</v>
      </c>
      <c r="F137">
        <v>100</v>
      </c>
      <c r="G137" s="6">
        <v>-8451.98</v>
      </c>
      <c r="H137" s="6">
        <v>8451.98</v>
      </c>
      <c r="I137" t="s">
        <v>2226</v>
      </c>
      <c r="J137" t="s">
        <v>28</v>
      </c>
      <c r="K137" t="s">
        <v>121</v>
      </c>
      <c r="L137">
        <v>20</v>
      </c>
      <c r="M137">
        <f t="shared" si="8"/>
        <v>3.787878787878788E-3</v>
      </c>
      <c r="N137">
        <v>42</v>
      </c>
      <c r="O137">
        <f t="shared" si="9"/>
        <v>0.15909090909090909</v>
      </c>
      <c r="R137" s="7">
        <v>9.5868331424081618E-2</v>
      </c>
      <c r="S137">
        <f t="shared" si="10"/>
        <v>1.5251779999285712E-2</v>
      </c>
    </row>
    <row r="138" spans="1:19" hidden="1" x14ac:dyDescent="0.25">
      <c r="A138">
        <v>70745</v>
      </c>
      <c r="B138">
        <v>16531</v>
      </c>
      <c r="C138" t="s">
        <v>555</v>
      </c>
      <c r="D138" t="s">
        <v>556</v>
      </c>
      <c r="E138" t="s">
        <v>94</v>
      </c>
      <c r="F138">
        <v>88</v>
      </c>
      <c r="G138" s="6">
        <v>-3028.75</v>
      </c>
      <c r="H138" s="6">
        <v>3028.75</v>
      </c>
      <c r="I138" t="s">
        <v>2222</v>
      </c>
      <c r="J138" t="s">
        <v>28</v>
      </c>
      <c r="K138" t="s">
        <v>121</v>
      </c>
      <c r="L138">
        <v>803</v>
      </c>
      <c r="M138">
        <f t="shared" si="8"/>
        <v>0.15208333333333332</v>
      </c>
      <c r="N138">
        <v>30</v>
      </c>
      <c r="O138">
        <f t="shared" si="9"/>
        <v>4.5625</v>
      </c>
      <c r="R138" s="7">
        <v>0.2876102684496375</v>
      </c>
      <c r="S138">
        <f t="shared" si="10"/>
        <v>1.3122218498014711</v>
      </c>
    </row>
    <row r="139" spans="1:19" hidden="1" x14ac:dyDescent="0.25">
      <c r="A139">
        <v>71218</v>
      </c>
      <c r="B139">
        <v>16639</v>
      </c>
      <c r="C139" t="s">
        <v>557</v>
      </c>
      <c r="D139" t="s">
        <v>558</v>
      </c>
      <c r="E139" t="s">
        <v>94</v>
      </c>
      <c r="F139">
        <v>88</v>
      </c>
      <c r="G139" s="6">
        <v>3264.89</v>
      </c>
      <c r="H139" s="6">
        <v>3264.89</v>
      </c>
      <c r="I139" t="s">
        <v>2222</v>
      </c>
      <c r="J139" t="s">
        <v>28</v>
      </c>
      <c r="K139" t="s">
        <v>121</v>
      </c>
      <c r="L139" s="8">
        <v>2264</v>
      </c>
      <c r="M139">
        <f t="shared" si="8"/>
        <v>0.42878787878787877</v>
      </c>
      <c r="N139">
        <v>30</v>
      </c>
      <c r="O139">
        <f t="shared" si="9"/>
        <v>12.863636363636363</v>
      </c>
      <c r="R139" s="7">
        <v>0.17246339087094681</v>
      </c>
      <c r="S139">
        <f t="shared" si="10"/>
        <v>2.2185063462035428</v>
      </c>
    </row>
    <row r="140" spans="1:19" hidden="1" x14ac:dyDescent="0.25">
      <c r="A140">
        <v>21486</v>
      </c>
      <c r="B140">
        <v>16700</v>
      </c>
      <c r="C140" t="s">
        <v>559</v>
      </c>
      <c r="D140" t="s">
        <v>560</v>
      </c>
      <c r="E140" t="s">
        <v>94</v>
      </c>
      <c r="F140">
        <v>47.6</v>
      </c>
      <c r="G140">
        <v>255.06</v>
      </c>
      <c r="H140">
        <v>255.06</v>
      </c>
      <c r="I140" t="s">
        <v>2222</v>
      </c>
      <c r="J140" t="s">
        <v>28</v>
      </c>
      <c r="K140" t="s">
        <v>121</v>
      </c>
      <c r="L140">
        <v>15</v>
      </c>
      <c r="M140">
        <f t="shared" si="8"/>
        <v>2.840909090909091E-3</v>
      </c>
      <c r="N140">
        <v>16</v>
      </c>
      <c r="O140">
        <f t="shared" si="9"/>
        <v>4.5454545454545456E-2</v>
      </c>
      <c r="R140" s="7">
        <v>0.19851560373817925</v>
      </c>
      <c r="S140">
        <f t="shared" si="10"/>
        <v>9.0234365335536033E-3</v>
      </c>
    </row>
    <row r="141" spans="1:19" hidden="1" x14ac:dyDescent="0.25">
      <c r="A141">
        <v>2053</v>
      </c>
      <c r="B141">
        <v>16983</v>
      </c>
      <c r="C141" t="s">
        <v>561</v>
      </c>
      <c r="D141" t="s">
        <v>508</v>
      </c>
      <c r="F141">
        <v>30</v>
      </c>
      <c r="G141">
        <v>-86.11</v>
      </c>
      <c r="H141">
        <v>86.11</v>
      </c>
      <c r="I141" t="s">
        <v>2222</v>
      </c>
      <c r="J141" t="s">
        <v>28</v>
      </c>
      <c r="K141" t="s">
        <v>121</v>
      </c>
      <c r="L141">
        <v>2</v>
      </c>
      <c r="M141">
        <f t="shared" si="8"/>
        <v>3.7878787878787879E-4</v>
      </c>
      <c r="N141">
        <v>12</v>
      </c>
      <c r="O141">
        <f t="shared" si="9"/>
        <v>4.5454545454545452E-3</v>
      </c>
      <c r="R141" s="7">
        <v>0.94383345743816049</v>
      </c>
      <c r="S141">
        <f t="shared" si="10"/>
        <v>4.2901520792643661E-3</v>
      </c>
    </row>
    <row r="142" spans="1:19" hidden="1" x14ac:dyDescent="0.25">
      <c r="A142">
        <v>69928</v>
      </c>
      <c r="B142">
        <v>17195</v>
      </c>
      <c r="C142" t="s">
        <v>65</v>
      </c>
      <c r="D142" t="s">
        <v>66</v>
      </c>
      <c r="E142" t="s">
        <v>27</v>
      </c>
      <c r="F142">
        <v>130</v>
      </c>
      <c r="G142" s="6">
        <v>19081.2</v>
      </c>
      <c r="H142" s="6">
        <v>19081.2</v>
      </c>
      <c r="I142" t="s">
        <v>2223</v>
      </c>
      <c r="J142" t="s">
        <v>28</v>
      </c>
      <c r="K142" t="s">
        <v>121</v>
      </c>
      <c r="L142">
        <v>559</v>
      </c>
      <c r="M142">
        <f t="shared" si="8"/>
        <v>0.10587121212121212</v>
      </c>
      <c r="N142">
        <v>102</v>
      </c>
      <c r="O142">
        <f t="shared" si="9"/>
        <v>10.798863636363636</v>
      </c>
      <c r="R142" s="7">
        <v>0.10005900110904878</v>
      </c>
      <c r="S142">
        <f t="shared" si="10"/>
        <v>1.0805235085673757</v>
      </c>
    </row>
    <row r="143" spans="1:19" hidden="1" x14ac:dyDescent="0.25">
      <c r="A143">
        <v>70193</v>
      </c>
      <c r="B143">
        <v>17316</v>
      </c>
      <c r="C143" t="s">
        <v>562</v>
      </c>
      <c r="D143" t="s">
        <v>563</v>
      </c>
      <c r="E143" t="s">
        <v>94</v>
      </c>
      <c r="F143">
        <v>106</v>
      </c>
      <c r="G143" s="6">
        <v>3314.48</v>
      </c>
      <c r="H143" s="6">
        <v>3314.48</v>
      </c>
      <c r="I143" t="s">
        <v>2222</v>
      </c>
      <c r="J143" t="s">
        <v>28</v>
      </c>
      <c r="K143" t="s">
        <v>121</v>
      </c>
      <c r="L143">
        <v>602</v>
      </c>
      <c r="M143">
        <f t="shared" si="8"/>
        <v>0.11401515151515151</v>
      </c>
      <c r="N143">
        <v>30</v>
      </c>
      <c r="O143">
        <f t="shared" si="9"/>
        <v>3.4204545454545454</v>
      </c>
      <c r="R143" s="7">
        <v>0.42713553306086027</v>
      </c>
      <c r="S143">
        <f t="shared" si="10"/>
        <v>1.4609976755831697</v>
      </c>
    </row>
    <row r="144" spans="1:19" hidden="1" x14ac:dyDescent="0.25">
      <c r="A144">
        <v>36407</v>
      </c>
      <c r="B144">
        <v>17339</v>
      </c>
      <c r="C144" t="s">
        <v>564</v>
      </c>
      <c r="D144" t="s">
        <v>565</v>
      </c>
      <c r="E144" t="s">
        <v>94</v>
      </c>
      <c r="F144">
        <v>114</v>
      </c>
      <c r="G144" s="6">
        <v>3521.38</v>
      </c>
      <c r="H144" s="6">
        <v>3521.38</v>
      </c>
      <c r="I144" t="s">
        <v>2222</v>
      </c>
      <c r="J144" t="s">
        <v>28</v>
      </c>
      <c r="K144" t="s">
        <v>121</v>
      </c>
      <c r="L144">
        <v>34</v>
      </c>
      <c r="M144">
        <f t="shared" si="8"/>
        <v>6.4393939393939392E-3</v>
      </c>
      <c r="N144">
        <v>36</v>
      </c>
      <c r="O144">
        <f t="shared" si="9"/>
        <v>0.23181818181818181</v>
      </c>
      <c r="R144" s="7">
        <v>0.40203902493328186</v>
      </c>
      <c r="S144">
        <f t="shared" si="10"/>
        <v>9.3199955779988061E-2</v>
      </c>
    </row>
    <row r="145" spans="1:19" x14ac:dyDescent="0.25">
      <c r="A145">
        <v>49651</v>
      </c>
      <c r="B145">
        <v>17364</v>
      </c>
      <c r="C145" t="s">
        <v>566</v>
      </c>
      <c r="D145" t="s">
        <v>567</v>
      </c>
      <c r="E145" t="s">
        <v>27</v>
      </c>
      <c r="F145">
        <v>120</v>
      </c>
      <c r="G145" s="6">
        <v>1453.95</v>
      </c>
      <c r="H145" s="6">
        <v>1453.95</v>
      </c>
      <c r="I145" t="s">
        <v>2222</v>
      </c>
      <c r="J145" t="s">
        <v>28</v>
      </c>
      <c r="K145" t="s">
        <v>121</v>
      </c>
      <c r="L145">
        <v>133</v>
      </c>
      <c r="M145">
        <f t="shared" si="8"/>
        <v>2.5189393939393939E-2</v>
      </c>
      <c r="N145">
        <v>30</v>
      </c>
      <c r="O145">
        <f t="shared" si="9"/>
        <v>0.75568181818181812</v>
      </c>
      <c r="R145" s="7">
        <v>0.99955498469686022</v>
      </c>
      <c r="S145">
        <f t="shared" si="10"/>
        <v>0.75534552820842271</v>
      </c>
    </row>
    <row r="146" spans="1:19" hidden="1" x14ac:dyDescent="0.25">
      <c r="A146">
        <v>70864</v>
      </c>
      <c r="B146">
        <v>17406</v>
      </c>
      <c r="C146" t="s">
        <v>568</v>
      </c>
      <c r="D146" t="s">
        <v>569</v>
      </c>
      <c r="E146" t="s">
        <v>94</v>
      </c>
      <c r="F146">
        <v>100</v>
      </c>
      <c r="G146" s="6">
        <v>-8769.6200000000008</v>
      </c>
      <c r="H146" s="6">
        <v>8769.6200000000008</v>
      </c>
      <c r="I146" t="s">
        <v>2226</v>
      </c>
      <c r="J146" t="s">
        <v>28</v>
      </c>
      <c r="K146" t="s">
        <v>121</v>
      </c>
      <c r="L146">
        <v>904</v>
      </c>
      <c r="M146">
        <f t="shared" si="8"/>
        <v>0.1712121212121212</v>
      </c>
      <c r="N146">
        <v>42</v>
      </c>
      <c r="O146">
        <f t="shared" si="9"/>
        <v>7.1909090909090905</v>
      </c>
      <c r="R146" s="7">
        <v>9.2395932757600593E-2</v>
      </c>
      <c r="S146">
        <f t="shared" si="10"/>
        <v>0.66441075282965512</v>
      </c>
    </row>
    <row r="147" spans="1:19" hidden="1" x14ac:dyDescent="0.25">
      <c r="A147">
        <v>16295</v>
      </c>
      <c r="B147">
        <v>17637</v>
      </c>
      <c r="C147" t="s">
        <v>405</v>
      </c>
      <c r="D147" t="s">
        <v>570</v>
      </c>
      <c r="E147" t="s">
        <v>94</v>
      </c>
      <c r="F147">
        <v>100</v>
      </c>
      <c r="G147" s="6">
        <v>-9448.27</v>
      </c>
      <c r="H147" s="6">
        <v>9448.27</v>
      </c>
      <c r="I147" t="s">
        <v>2226</v>
      </c>
      <c r="J147" t="s">
        <v>28</v>
      </c>
      <c r="K147" t="s">
        <v>121</v>
      </c>
      <c r="L147">
        <v>11</v>
      </c>
      <c r="M147">
        <f t="shared" si="8"/>
        <v>2.0833333333333333E-3</v>
      </c>
      <c r="N147">
        <v>42</v>
      </c>
      <c r="O147">
        <f t="shared" si="9"/>
        <v>8.7499999999999994E-2</v>
      </c>
      <c r="R147" s="7">
        <v>8.5759321000533351E-2</v>
      </c>
      <c r="S147">
        <f t="shared" si="10"/>
        <v>7.5039405875466673E-3</v>
      </c>
    </row>
    <row r="148" spans="1:19" hidden="1" x14ac:dyDescent="0.25">
      <c r="A148">
        <v>35252</v>
      </c>
      <c r="B148">
        <v>17731</v>
      </c>
      <c r="C148" t="s">
        <v>571</v>
      </c>
      <c r="D148" t="s">
        <v>385</v>
      </c>
      <c r="E148" t="s">
        <v>27</v>
      </c>
      <c r="F148">
        <v>120</v>
      </c>
      <c r="G148">
        <v>236.69</v>
      </c>
      <c r="H148">
        <v>236.69</v>
      </c>
      <c r="I148" t="s">
        <v>2222</v>
      </c>
      <c r="J148" t="s">
        <v>28</v>
      </c>
      <c r="K148" t="s">
        <v>121</v>
      </c>
      <c r="L148">
        <v>38</v>
      </c>
      <c r="M148">
        <f t="shared" si="8"/>
        <v>7.1969696969696973E-3</v>
      </c>
      <c r="N148">
        <v>24</v>
      </c>
      <c r="O148">
        <f t="shared" si="9"/>
        <v>0.17272727272727273</v>
      </c>
      <c r="R148" s="7">
        <v>0.56489024986268965</v>
      </c>
      <c r="S148">
        <f t="shared" si="10"/>
        <v>9.7571952249010038E-2</v>
      </c>
    </row>
    <row r="149" spans="1:19" hidden="1" x14ac:dyDescent="0.25">
      <c r="A149">
        <v>71064</v>
      </c>
      <c r="B149">
        <v>17784</v>
      </c>
      <c r="C149" t="s">
        <v>43</v>
      </c>
      <c r="D149" t="s">
        <v>67</v>
      </c>
      <c r="F149">
        <v>130</v>
      </c>
      <c r="G149" s="6">
        <v>25940.080000000002</v>
      </c>
      <c r="H149" s="6">
        <v>25940.080000000002</v>
      </c>
      <c r="I149" t="s">
        <v>2228</v>
      </c>
      <c r="J149" t="s">
        <v>28</v>
      </c>
      <c r="K149" t="s">
        <v>121</v>
      </c>
      <c r="L149" s="8">
        <v>1224</v>
      </c>
      <c r="M149">
        <f t="shared" si="8"/>
        <v>0.23181818181818181</v>
      </c>
      <c r="N149">
        <v>102</v>
      </c>
      <c r="O149">
        <f t="shared" si="9"/>
        <v>23.645454545454545</v>
      </c>
      <c r="R149" s="7">
        <v>7.3602155890112195E-2</v>
      </c>
      <c r="S149">
        <f t="shared" si="10"/>
        <v>1.7403564315471074</v>
      </c>
    </row>
    <row r="150" spans="1:19" hidden="1" x14ac:dyDescent="0.25">
      <c r="A150">
        <v>30032</v>
      </c>
      <c r="B150">
        <v>17955</v>
      </c>
      <c r="C150" t="s">
        <v>572</v>
      </c>
      <c r="D150" t="s">
        <v>573</v>
      </c>
      <c r="E150" t="s">
        <v>27</v>
      </c>
      <c r="F150">
        <v>83</v>
      </c>
      <c r="G150" s="6">
        <v>-1432.98</v>
      </c>
      <c r="H150" s="6">
        <v>1432.98</v>
      </c>
      <c r="I150" t="s">
        <v>2222</v>
      </c>
      <c r="J150" t="s">
        <v>28</v>
      </c>
      <c r="K150" t="s">
        <v>121</v>
      </c>
      <c r="L150">
        <v>25</v>
      </c>
      <c r="M150">
        <f t="shared" si="8"/>
        <v>4.734848484848485E-3</v>
      </c>
      <c r="N150">
        <v>30</v>
      </c>
      <c r="O150">
        <f t="shared" ref="O150:O151" si="11">M150*N150</f>
        <v>0.14204545454545456</v>
      </c>
      <c r="R150" s="7">
        <v>0.61274004009486882</v>
      </c>
      <c r="S150">
        <f t="shared" si="10"/>
        <v>8.7036937513475687E-2</v>
      </c>
    </row>
    <row r="151" spans="1:19" hidden="1" x14ac:dyDescent="0.25">
      <c r="A151">
        <v>27909</v>
      </c>
      <c r="B151">
        <v>17971</v>
      </c>
      <c r="C151" t="s">
        <v>574</v>
      </c>
      <c r="D151" t="s">
        <v>575</v>
      </c>
      <c r="E151" t="s">
        <v>27</v>
      </c>
      <c r="F151">
        <v>70</v>
      </c>
      <c r="G151" s="6">
        <v>-2554.1999999999998</v>
      </c>
      <c r="H151" s="6">
        <v>2554.1999999999998</v>
      </c>
      <c r="I151" t="s">
        <v>2222</v>
      </c>
      <c r="J151" t="s">
        <v>28</v>
      </c>
      <c r="K151" t="s">
        <v>121</v>
      </c>
      <c r="L151">
        <v>21</v>
      </c>
      <c r="M151">
        <f t="shared" si="8"/>
        <v>3.9772727272727269E-3</v>
      </c>
      <c r="N151">
        <v>30</v>
      </c>
      <c r="O151">
        <f t="shared" si="11"/>
        <v>0.11931818181818181</v>
      </c>
      <c r="R151" s="7">
        <v>0.9358691684284709</v>
      </c>
      <c r="S151">
        <f t="shared" si="10"/>
        <v>0.1116662075965789</v>
      </c>
    </row>
    <row r="152" spans="1:19" hidden="1" x14ac:dyDescent="0.25">
      <c r="A152">
        <v>65180</v>
      </c>
      <c r="B152">
        <v>17973</v>
      </c>
      <c r="C152" t="s">
        <v>523</v>
      </c>
      <c r="D152" t="s">
        <v>556</v>
      </c>
      <c r="E152" t="s">
        <v>94</v>
      </c>
      <c r="F152">
        <v>88</v>
      </c>
      <c r="G152" s="6">
        <v>3062.67</v>
      </c>
      <c r="H152" s="6">
        <v>3062.67</v>
      </c>
      <c r="I152" t="s">
        <v>2222</v>
      </c>
      <c r="J152" t="s">
        <v>28</v>
      </c>
      <c r="K152" t="s">
        <v>121</v>
      </c>
      <c r="L152">
        <v>296</v>
      </c>
      <c r="M152">
        <f t="shared" si="8"/>
        <v>5.6060606060606061E-2</v>
      </c>
      <c r="N152">
        <v>30</v>
      </c>
      <c r="O152">
        <f t="shared" ref="O152:O215" si="12">M152*N152</f>
        <v>1.6818181818181819</v>
      </c>
      <c r="R152" s="7">
        <v>0.28442489741527477</v>
      </c>
      <c r="S152">
        <f t="shared" si="10"/>
        <v>0.47835096383478032</v>
      </c>
    </row>
    <row r="153" spans="1:19" hidden="1" x14ac:dyDescent="0.25">
      <c r="A153">
        <v>66437</v>
      </c>
      <c r="B153">
        <v>18033</v>
      </c>
      <c r="C153" t="s">
        <v>1647</v>
      </c>
      <c r="D153" t="s">
        <v>2048</v>
      </c>
      <c r="E153" t="s">
        <v>70</v>
      </c>
      <c r="F153">
        <v>130</v>
      </c>
      <c r="G153">
        <v>-289.60000000000002</v>
      </c>
      <c r="H153">
        <v>289.60000000000002</v>
      </c>
      <c r="I153" t="s">
        <v>2222</v>
      </c>
      <c r="J153" t="s">
        <v>28</v>
      </c>
      <c r="K153" t="s">
        <v>121</v>
      </c>
      <c r="L153">
        <v>337</v>
      </c>
      <c r="M153">
        <f t="shared" si="8"/>
        <v>6.3825757575757577E-2</v>
      </c>
      <c r="N153">
        <v>12</v>
      </c>
      <c r="O153">
        <f t="shared" si="12"/>
        <v>0.76590909090909087</v>
      </c>
      <c r="R153" s="7">
        <v>0.1566834402985626</v>
      </c>
      <c r="S153">
        <f t="shared" si="10"/>
        <v>0.1200052713195809</v>
      </c>
    </row>
    <row r="154" spans="1:19" hidden="1" x14ac:dyDescent="0.25">
      <c r="A154">
        <v>5961</v>
      </c>
      <c r="B154">
        <v>18485</v>
      </c>
      <c r="C154" t="s">
        <v>576</v>
      </c>
      <c r="D154" t="s">
        <v>577</v>
      </c>
      <c r="E154" t="s">
        <v>94</v>
      </c>
      <c r="F154">
        <v>88</v>
      </c>
      <c r="G154" s="6">
        <v>-3204.02</v>
      </c>
      <c r="H154" s="6">
        <v>3204.02</v>
      </c>
      <c r="I154" t="s">
        <v>2222</v>
      </c>
      <c r="J154" t="s">
        <v>28</v>
      </c>
      <c r="K154" t="s">
        <v>121</v>
      </c>
      <c r="L154">
        <v>4</v>
      </c>
      <c r="M154">
        <f t="shared" si="8"/>
        <v>7.5757575757575758E-4</v>
      </c>
      <c r="N154">
        <v>30</v>
      </c>
      <c r="O154">
        <f t="shared" si="12"/>
        <v>2.2727272727272728E-2</v>
      </c>
      <c r="R154" s="7">
        <v>0.27187707959589502</v>
      </c>
      <c r="S154">
        <f t="shared" si="10"/>
        <v>6.1790245362703415E-3</v>
      </c>
    </row>
    <row r="155" spans="1:19" hidden="1" x14ac:dyDescent="0.25">
      <c r="A155">
        <v>71185</v>
      </c>
      <c r="B155">
        <v>18576</v>
      </c>
      <c r="C155" t="s">
        <v>34</v>
      </c>
      <c r="D155" t="s">
        <v>35</v>
      </c>
      <c r="E155" t="s">
        <v>27</v>
      </c>
      <c r="F155">
        <v>130</v>
      </c>
      <c r="G155" s="6">
        <v>19080.650000000001</v>
      </c>
      <c r="H155" s="6">
        <v>19080.650000000001</v>
      </c>
      <c r="I155" t="s">
        <v>2223</v>
      </c>
      <c r="J155" t="s">
        <v>28</v>
      </c>
      <c r="K155" t="s">
        <v>121</v>
      </c>
      <c r="L155" s="8">
        <v>1684</v>
      </c>
      <c r="M155">
        <f t="shared" si="8"/>
        <v>0.31893939393939397</v>
      </c>
      <c r="N155">
        <v>102</v>
      </c>
      <c r="O155">
        <f t="shared" si="12"/>
        <v>32.531818181818181</v>
      </c>
      <c r="R155" s="7">
        <v>0.10006188531113885</v>
      </c>
      <c r="S155">
        <f t="shared" si="10"/>
        <v>3.2551950598719124</v>
      </c>
    </row>
    <row r="156" spans="1:19" hidden="1" x14ac:dyDescent="0.25">
      <c r="A156">
        <v>50409</v>
      </c>
      <c r="B156">
        <v>18664</v>
      </c>
      <c r="C156" t="s">
        <v>721</v>
      </c>
      <c r="D156" t="s">
        <v>694</v>
      </c>
      <c r="E156" t="s">
        <v>27</v>
      </c>
      <c r="F156">
        <v>120</v>
      </c>
      <c r="G156">
        <v>242.63</v>
      </c>
      <c r="H156">
        <v>242.63</v>
      </c>
      <c r="I156" t="s">
        <v>2222</v>
      </c>
      <c r="J156" t="s">
        <v>28</v>
      </c>
      <c r="K156" t="s">
        <v>121</v>
      </c>
      <c r="L156">
        <v>117</v>
      </c>
      <c r="M156">
        <f t="shared" si="8"/>
        <v>2.215909090909091E-2</v>
      </c>
      <c r="N156">
        <v>24</v>
      </c>
      <c r="O156">
        <f t="shared" si="12"/>
        <v>0.53181818181818186</v>
      </c>
      <c r="R156" s="7">
        <v>0.55106076429130779</v>
      </c>
      <c r="S156">
        <f t="shared" si="10"/>
        <v>0.29306413373674101</v>
      </c>
    </row>
    <row r="157" spans="1:19" hidden="1" x14ac:dyDescent="0.25">
      <c r="A157">
        <v>42545</v>
      </c>
      <c r="B157">
        <v>18676</v>
      </c>
      <c r="C157" t="s">
        <v>578</v>
      </c>
      <c r="D157" t="s">
        <v>488</v>
      </c>
      <c r="E157" t="s">
        <v>94</v>
      </c>
      <c r="F157">
        <v>88</v>
      </c>
      <c r="G157" s="6">
        <v>-2766.38</v>
      </c>
      <c r="H157" s="6">
        <v>2766.38</v>
      </c>
      <c r="I157" t="s">
        <v>2222</v>
      </c>
      <c r="J157" t="s">
        <v>28</v>
      </c>
      <c r="K157" t="s">
        <v>121</v>
      </c>
      <c r="L157">
        <v>55</v>
      </c>
      <c r="M157">
        <f t="shared" si="8"/>
        <v>1.0416666666666666E-2</v>
      </c>
      <c r="N157">
        <v>30</v>
      </c>
      <c r="O157">
        <f t="shared" si="12"/>
        <v>0.3125</v>
      </c>
      <c r="R157" s="7">
        <v>0.2035418128459017</v>
      </c>
      <c r="S157">
        <f t="shared" si="10"/>
        <v>6.3606816514344286E-2</v>
      </c>
    </row>
    <row r="158" spans="1:19" x14ac:dyDescent="0.25">
      <c r="A158">
        <v>69768</v>
      </c>
      <c r="B158">
        <v>18754</v>
      </c>
      <c r="C158" t="s">
        <v>567</v>
      </c>
      <c r="D158" t="s">
        <v>579</v>
      </c>
      <c r="E158" t="s">
        <v>27</v>
      </c>
      <c r="F158">
        <v>120</v>
      </c>
      <c r="G158" s="6">
        <v>1453.71</v>
      </c>
      <c r="H158" s="6">
        <v>1453.71</v>
      </c>
      <c r="I158" t="s">
        <v>2222</v>
      </c>
      <c r="J158" t="s">
        <v>28</v>
      </c>
      <c r="K158" t="s">
        <v>121</v>
      </c>
      <c r="L158">
        <v>540</v>
      </c>
      <c r="M158">
        <f t="shared" si="8"/>
        <v>0.10227272727272728</v>
      </c>
      <c r="N158">
        <v>30</v>
      </c>
      <c r="O158">
        <f t="shared" si="12"/>
        <v>3.0681818181818183</v>
      </c>
      <c r="R158" s="7">
        <v>0.99972000605347688</v>
      </c>
      <c r="S158">
        <f t="shared" si="10"/>
        <v>3.0673227458458951</v>
      </c>
    </row>
    <row r="159" spans="1:19" hidden="1" x14ac:dyDescent="0.25">
      <c r="A159">
        <v>62922</v>
      </c>
      <c r="B159">
        <v>18900</v>
      </c>
      <c r="C159" t="s">
        <v>580</v>
      </c>
      <c r="D159" t="s">
        <v>414</v>
      </c>
      <c r="E159" t="s">
        <v>94</v>
      </c>
      <c r="F159">
        <v>30</v>
      </c>
      <c r="G159">
        <v>110.6</v>
      </c>
      <c r="H159">
        <v>110.6</v>
      </c>
      <c r="I159" t="s">
        <v>2222</v>
      </c>
      <c r="J159" t="s">
        <v>28</v>
      </c>
      <c r="K159" t="s">
        <v>121</v>
      </c>
      <c r="L159">
        <v>249</v>
      </c>
      <c r="M159">
        <f t="shared" si="8"/>
        <v>4.7159090909090907E-2</v>
      </c>
      <c r="N159">
        <v>12</v>
      </c>
      <c r="O159">
        <f t="shared" si="12"/>
        <v>0.56590909090909092</v>
      </c>
      <c r="R159" s="7">
        <v>0.45780641853037973</v>
      </c>
      <c r="S159">
        <f t="shared" si="10"/>
        <v>0.25907681412287398</v>
      </c>
    </row>
    <row r="160" spans="1:19" hidden="1" x14ac:dyDescent="0.25">
      <c r="A160">
        <v>69383</v>
      </c>
      <c r="B160">
        <v>19239</v>
      </c>
      <c r="C160" t="s">
        <v>581</v>
      </c>
      <c r="D160" t="s">
        <v>493</v>
      </c>
      <c r="E160" t="s">
        <v>94</v>
      </c>
      <c r="F160">
        <v>79</v>
      </c>
      <c r="G160" s="6">
        <v>1253.68</v>
      </c>
      <c r="H160" s="6">
        <v>1253.68</v>
      </c>
      <c r="I160" t="s">
        <v>2222</v>
      </c>
      <c r="J160" t="s">
        <v>28</v>
      </c>
      <c r="K160" t="s">
        <v>121</v>
      </c>
      <c r="L160">
        <v>498</v>
      </c>
      <c r="M160">
        <f t="shared" si="8"/>
        <v>9.4318181818181815E-2</v>
      </c>
      <c r="N160">
        <v>20</v>
      </c>
      <c r="O160">
        <f t="shared" si="12"/>
        <v>1.8863636363636362</v>
      </c>
      <c r="R160" s="7">
        <v>4.0387810198344073E-2</v>
      </c>
      <c r="S160">
        <f t="shared" si="10"/>
        <v>7.6186096510512683E-2</v>
      </c>
    </row>
    <row r="161" spans="1:19" hidden="1" x14ac:dyDescent="0.25">
      <c r="A161">
        <v>32035</v>
      </c>
      <c r="B161">
        <v>19400</v>
      </c>
      <c r="C161" t="s">
        <v>582</v>
      </c>
      <c r="D161" t="s">
        <v>444</v>
      </c>
      <c r="E161" t="s">
        <v>94</v>
      </c>
      <c r="F161">
        <v>76</v>
      </c>
      <c r="G161" s="6">
        <v>3546.37</v>
      </c>
      <c r="H161" s="6">
        <v>3546.37</v>
      </c>
      <c r="I161" t="s">
        <v>2222</v>
      </c>
      <c r="J161" t="s">
        <v>28</v>
      </c>
      <c r="K161" t="s">
        <v>121</v>
      </c>
      <c r="L161">
        <v>27</v>
      </c>
      <c r="M161">
        <f t="shared" si="8"/>
        <v>5.1136363636363636E-3</v>
      </c>
      <c r="N161">
        <v>36</v>
      </c>
      <c r="O161">
        <f t="shared" si="12"/>
        <v>0.18409090909090908</v>
      </c>
      <c r="R161" s="7">
        <v>0.22848073377276187</v>
      </c>
      <c r="S161">
        <f t="shared" si="10"/>
        <v>4.2061225989985705E-2</v>
      </c>
    </row>
    <row r="162" spans="1:19" hidden="1" x14ac:dyDescent="0.25">
      <c r="A162">
        <v>44330</v>
      </c>
      <c r="B162">
        <v>19451</v>
      </c>
      <c r="C162" t="s">
        <v>583</v>
      </c>
      <c r="D162" t="s">
        <v>584</v>
      </c>
      <c r="E162" t="s">
        <v>27</v>
      </c>
      <c r="F162">
        <v>120</v>
      </c>
      <c r="G162" s="6">
        <v>2329.4699999999998</v>
      </c>
      <c r="H162" s="6">
        <v>2329.4699999999998</v>
      </c>
      <c r="I162" t="s">
        <v>2222</v>
      </c>
      <c r="J162" t="s">
        <v>28</v>
      </c>
      <c r="K162" t="s">
        <v>121</v>
      </c>
      <c r="L162">
        <v>66</v>
      </c>
      <c r="M162">
        <f t="shared" si="8"/>
        <v>1.2500000000000001E-2</v>
      </c>
      <c r="N162">
        <v>30</v>
      </c>
      <c r="O162">
        <f t="shared" si="12"/>
        <v>0.375</v>
      </c>
      <c r="R162" s="7">
        <v>0.62387709221410881</v>
      </c>
      <c r="S162">
        <f t="shared" si="10"/>
        <v>0.2339539095802908</v>
      </c>
    </row>
    <row r="163" spans="1:19" hidden="1" x14ac:dyDescent="0.25">
      <c r="A163">
        <v>57120</v>
      </c>
      <c r="B163">
        <v>19523</v>
      </c>
      <c r="C163" t="s">
        <v>585</v>
      </c>
      <c r="D163" t="s">
        <v>586</v>
      </c>
      <c r="E163" t="s">
        <v>94</v>
      </c>
      <c r="F163">
        <v>100.5</v>
      </c>
      <c r="G163">
        <v>379.39</v>
      </c>
      <c r="H163">
        <v>379.39</v>
      </c>
      <c r="I163" t="s">
        <v>2222</v>
      </c>
      <c r="J163" t="s">
        <v>28</v>
      </c>
      <c r="K163" t="s">
        <v>121</v>
      </c>
      <c r="L163">
        <v>183</v>
      </c>
      <c r="M163">
        <f t="shared" si="8"/>
        <v>3.465909090909091E-2</v>
      </c>
      <c r="N163">
        <v>16</v>
      </c>
      <c r="O163">
        <f t="shared" si="12"/>
        <v>0.55454545454545456</v>
      </c>
      <c r="R163" s="7">
        <v>0.13346000129012361</v>
      </c>
      <c r="S163">
        <f t="shared" si="10"/>
        <v>7.4009637079068546E-2</v>
      </c>
    </row>
    <row r="164" spans="1:19" hidden="1" x14ac:dyDescent="0.25">
      <c r="A164">
        <v>70757</v>
      </c>
      <c r="B164">
        <v>19551</v>
      </c>
      <c r="C164" t="s">
        <v>587</v>
      </c>
      <c r="D164" t="s">
        <v>588</v>
      </c>
      <c r="E164" t="s">
        <v>94</v>
      </c>
      <c r="F164">
        <v>100</v>
      </c>
      <c r="G164" s="6">
        <v>-8765.42</v>
      </c>
      <c r="H164" s="6">
        <v>8765.42</v>
      </c>
      <c r="I164" t="s">
        <v>2226</v>
      </c>
      <c r="J164" t="s">
        <v>28</v>
      </c>
      <c r="K164" t="s">
        <v>121</v>
      </c>
      <c r="L164">
        <v>801</v>
      </c>
      <c r="M164">
        <f t="shared" si="8"/>
        <v>0.15170454545454545</v>
      </c>
      <c r="N164">
        <v>42</v>
      </c>
      <c r="O164">
        <f t="shared" si="12"/>
        <v>6.3715909090909086</v>
      </c>
      <c r="R164" s="7">
        <v>9.2440204785362176E-2</v>
      </c>
      <c r="S164">
        <f t="shared" si="10"/>
        <v>0.5889911684449155</v>
      </c>
    </row>
    <row r="165" spans="1:19" hidden="1" x14ac:dyDescent="0.25">
      <c r="A165">
        <v>30736</v>
      </c>
      <c r="B165">
        <v>19792</v>
      </c>
      <c r="C165" t="s">
        <v>106</v>
      </c>
      <c r="D165" t="s">
        <v>105</v>
      </c>
      <c r="E165" t="s">
        <v>39</v>
      </c>
      <c r="F165">
        <v>26</v>
      </c>
      <c r="G165" s="6">
        <v>-7235.63</v>
      </c>
      <c r="H165" s="6">
        <v>7235.63</v>
      </c>
      <c r="I165" t="s">
        <v>2224</v>
      </c>
      <c r="J165" t="s">
        <v>28</v>
      </c>
      <c r="K165" t="s">
        <v>121</v>
      </c>
      <c r="L165">
        <v>78</v>
      </c>
      <c r="M165">
        <f t="shared" si="8"/>
        <v>1.4772727272727272E-2</v>
      </c>
      <c r="N165">
        <v>60</v>
      </c>
      <c r="O165">
        <f t="shared" si="12"/>
        <v>0.88636363636363635</v>
      </c>
      <c r="R165" s="7">
        <v>6.0807494353295043E-2</v>
      </c>
      <c r="S165">
        <f t="shared" si="10"/>
        <v>5.3897551813147877E-2</v>
      </c>
    </row>
    <row r="166" spans="1:19" hidden="1" x14ac:dyDescent="0.25">
      <c r="A166">
        <v>69602</v>
      </c>
      <c r="B166">
        <v>19841</v>
      </c>
      <c r="C166" t="s">
        <v>589</v>
      </c>
      <c r="D166" t="s">
        <v>410</v>
      </c>
      <c r="E166" t="s">
        <v>94</v>
      </c>
      <c r="F166">
        <v>100</v>
      </c>
      <c r="G166" s="6">
        <v>-8461.98</v>
      </c>
      <c r="H166" s="6">
        <v>8461.98</v>
      </c>
      <c r="I166" t="s">
        <v>2226</v>
      </c>
      <c r="J166" t="s">
        <v>28</v>
      </c>
      <c r="K166" t="s">
        <v>121</v>
      </c>
      <c r="L166">
        <v>519</v>
      </c>
      <c r="M166">
        <f t="shared" si="8"/>
        <v>9.8295454545454547E-2</v>
      </c>
      <c r="N166">
        <v>42</v>
      </c>
      <c r="O166">
        <f t="shared" si="12"/>
        <v>4.1284090909090914</v>
      </c>
      <c r="R166" s="7">
        <v>9.5755038398780121E-2</v>
      </c>
      <c r="S166">
        <f t="shared" si="10"/>
        <v>0.39531597102587296</v>
      </c>
    </row>
    <row r="167" spans="1:19" hidden="1" x14ac:dyDescent="0.25">
      <c r="A167">
        <v>55177</v>
      </c>
      <c r="B167">
        <v>20140</v>
      </c>
      <c r="C167" t="s">
        <v>590</v>
      </c>
      <c r="D167" t="s">
        <v>440</v>
      </c>
      <c r="E167" t="s">
        <v>94</v>
      </c>
      <c r="F167">
        <v>106</v>
      </c>
      <c r="G167" s="6">
        <v>-2497.2199999999998</v>
      </c>
      <c r="H167" s="6">
        <v>2497.2199999999998</v>
      </c>
      <c r="I167" t="s">
        <v>2222</v>
      </c>
      <c r="J167" t="s">
        <v>28</v>
      </c>
      <c r="K167" t="s">
        <v>121</v>
      </c>
      <c r="L167">
        <v>161</v>
      </c>
      <c r="M167">
        <f t="shared" si="8"/>
        <v>3.0492424242424241E-2</v>
      </c>
      <c r="N167">
        <v>30</v>
      </c>
      <c r="O167">
        <f t="shared" si="12"/>
        <v>0.91477272727272718</v>
      </c>
      <c r="R167" s="7">
        <v>0.56692329134780284</v>
      </c>
      <c r="S167">
        <f t="shared" si="10"/>
        <v>0.51860596538066051</v>
      </c>
    </row>
    <row r="168" spans="1:19" hidden="1" x14ac:dyDescent="0.25">
      <c r="A168">
        <v>21894</v>
      </c>
      <c r="B168">
        <v>20141</v>
      </c>
      <c r="C168" t="s">
        <v>591</v>
      </c>
      <c r="D168" t="s">
        <v>590</v>
      </c>
      <c r="E168" t="s">
        <v>94</v>
      </c>
      <c r="F168">
        <v>106</v>
      </c>
      <c r="G168" s="6">
        <v>-2497.09</v>
      </c>
      <c r="H168" s="6">
        <v>2497.09</v>
      </c>
      <c r="I168" t="s">
        <v>2222</v>
      </c>
      <c r="J168" t="s">
        <v>28</v>
      </c>
      <c r="K168" t="s">
        <v>121</v>
      </c>
      <c r="L168">
        <v>18</v>
      </c>
      <c r="M168">
        <f t="shared" si="8"/>
        <v>3.4090909090909089E-3</v>
      </c>
      <c r="N168">
        <v>8</v>
      </c>
      <c r="O168">
        <f t="shared" si="12"/>
        <v>2.7272727272727271E-2</v>
      </c>
      <c r="R168" s="7">
        <v>0.56695280571367479</v>
      </c>
      <c r="S168">
        <f t="shared" si="10"/>
        <v>1.5462349246736585E-2</v>
      </c>
    </row>
    <row r="169" spans="1:19" hidden="1" x14ac:dyDescent="0.25">
      <c r="A169">
        <v>71024</v>
      </c>
      <c r="B169">
        <v>20181</v>
      </c>
      <c r="C169" t="s">
        <v>592</v>
      </c>
      <c r="D169" t="s">
        <v>593</v>
      </c>
      <c r="E169" t="s">
        <v>27</v>
      </c>
      <c r="F169">
        <v>120</v>
      </c>
      <c r="G169" s="6">
        <v>1863.29</v>
      </c>
      <c r="H169" s="6">
        <v>1863.29</v>
      </c>
      <c r="I169" t="s">
        <v>2222</v>
      </c>
      <c r="J169" t="s">
        <v>28</v>
      </c>
      <c r="K169" t="s">
        <v>121</v>
      </c>
      <c r="L169" s="8">
        <v>1114</v>
      </c>
      <c r="M169">
        <f t="shared" si="8"/>
        <v>0.2109848484848485</v>
      </c>
      <c r="N169">
        <v>30</v>
      </c>
      <c r="O169">
        <f t="shared" si="12"/>
        <v>6.329545454545455</v>
      </c>
      <c r="R169" s="7">
        <v>0.77996606540044755</v>
      </c>
      <c r="S169">
        <f t="shared" si="10"/>
        <v>4.9368306639551056</v>
      </c>
    </row>
    <row r="170" spans="1:19" hidden="1" x14ac:dyDescent="0.25">
      <c r="A170">
        <v>12643</v>
      </c>
      <c r="B170">
        <v>20184</v>
      </c>
      <c r="C170" t="s">
        <v>448</v>
      </c>
      <c r="D170" t="s">
        <v>479</v>
      </c>
      <c r="E170" t="s">
        <v>108</v>
      </c>
      <c r="F170">
        <v>114</v>
      </c>
      <c r="G170" s="6">
        <v>-3893.61</v>
      </c>
      <c r="H170" s="6">
        <v>3893.61</v>
      </c>
      <c r="I170" t="s">
        <v>2222</v>
      </c>
      <c r="J170" t="s">
        <v>28</v>
      </c>
      <c r="K170" t="s">
        <v>121</v>
      </c>
      <c r="L170">
        <v>8</v>
      </c>
      <c r="M170">
        <f t="shared" si="8"/>
        <v>1.5151515151515152E-3</v>
      </c>
      <c r="N170">
        <v>30</v>
      </c>
      <c r="O170">
        <f t="shared" si="12"/>
        <v>4.5454545454545456E-2</v>
      </c>
      <c r="R170" s="7">
        <v>0.2237254374646766</v>
      </c>
      <c r="S170">
        <f t="shared" si="10"/>
        <v>1.016933806657621E-2</v>
      </c>
    </row>
    <row r="171" spans="1:19" hidden="1" x14ac:dyDescent="0.25">
      <c r="A171">
        <v>46729</v>
      </c>
      <c r="B171">
        <v>20208</v>
      </c>
      <c r="C171" t="s">
        <v>594</v>
      </c>
      <c r="D171" t="s">
        <v>453</v>
      </c>
      <c r="E171" t="s">
        <v>94</v>
      </c>
      <c r="F171">
        <v>100.5</v>
      </c>
      <c r="G171">
        <v>371.35</v>
      </c>
      <c r="H171">
        <v>371.35</v>
      </c>
      <c r="I171" t="s">
        <v>2222</v>
      </c>
      <c r="J171" t="s">
        <v>28</v>
      </c>
      <c r="K171" t="s">
        <v>121</v>
      </c>
      <c r="L171">
        <v>83</v>
      </c>
      <c r="M171">
        <f t="shared" si="8"/>
        <v>1.571969696969697E-2</v>
      </c>
      <c r="N171">
        <v>16</v>
      </c>
      <c r="O171">
        <f t="shared" si="12"/>
        <v>0.25151515151515152</v>
      </c>
      <c r="R171" s="7">
        <v>0.13634950825221487</v>
      </c>
      <c r="S171">
        <f t="shared" si="10"/>
        <v>3.4293967227072224E-2</v>
      </c>
    </row>
    <row r="172" spans="1:19" hidden="1" x14ac:dyDescent="0.25">
      <c r="A172">
        <v>71146</v>
      </c>
      <c r="B172">
        <v>20212</v>
      </c>
      <c r="C172" t="s">
        <v>403</v>
      </c>
      <c r="D172" t="s">
        <v>583</v>
      </c>
      <c r="E172" t="s">
        <v>27</v>
      </c>
      <c r="F172">
        <v>89</v>
      </c>
      <c r="G172" s="6">
        <v>2539.94</v>
      </c>
      <c r="H172" s="6">
        <v>2539.94</v>
      </c>
      <c r="I172" t="s">
        <v>2222</v>
      </c>
      <c r="J172" t="s">
        <v>28</v>
      </c>
      <c r="K172" t="s">
        <v>121</v>
      </c>
      <c r="L172" s="8">
        <v>1736</v>
      </c>
      <c r="M172">
        <f t="shared" si="8"/>
        <v>0.3287878787878788</v>
      </c>
      <c r="N172">
        <v>30</v>
      </c>
      <c r="O172">
        <f t="shared" si="12"/>
        <v>9.8636363636363633</v>
      </c>
      <c r="R172" s="7">
        <v>0.57218003968597686</v>
      </c>
      <c r="S172">
        <f t="shared" si="10"/>
        <v>5.643775845993499</v>
      </c>
    </row>
    <row r="173" spans="1:19" hidden="1" x14ac:dyDescent="0.25">
      <c r="A173">
        <v>46817</v>
      </c>
      <c r="B173">
        <v>20591</v>
      </c>
      <c r="C173" t="s">
        <v>595</v>
      </c>
      <c r="D173" t="s">
        <v>596</v>
      </c>
      <c r="E173" t="s">
        <v>94</v>
      </c>
      <c r="F173">
        <v>100.5</v>
      </c>
      <c r="G173">
        <v>258.75</v>
      </c>
      <c r="H173">
        <v>258.75</v>
      </c>
      <c r="I173" t="s">
        <v>2222</v>
      </c>
      <c r="J173" t="s">
        <v>28</v>
      </c>
      <c r="K173" t="s">
        <v>121</v>
      </c>
      <c r="L173">
        <v>84</v>
      </c>
      <c r="M173">
        <f t="shared" si="8"/>
        <v>1.5909090909090907E-2</v>
      </c>
      <c r="N173">
        <v>16</v>
      </c>
      <c r="O173">
        <f t="shared" si="12"/>
        <v>0.25454545454545452</v>
      </c>
      <c r="R173" s="7">
        <v>0.1956845986066087</v>
      </c>
      <c r="S173">
        <f t="shared" si="10"/>
        <v>4.9810625099864024E-2</v>
      </c>
    </row>
    <row r="174" spans="1:19" hidden="1" x14ac:dyDescent="0.25">
      <c r="A174">
        <v>23924</v>
      </c>
      <c r="B174">
        <v>20708</v>
      </c>
      <c r="C174" t="s">
        <v>597</v>
      </c>
      <c r="D174" t="s">
        <v>491</v>
      </c>
      <c r="E174" t="s">
        <v>94</v>
      </c>
      <c r="F174">
        <v>88</v>
      </c>
      <c r="G174" s="6">
        <v>-2461.15</v>
      </c>
      <c r="H174" s="6">
        <v>2461.15</v>
      </c>
      <c r="I174" t="s">
        <v>2222</v>
      </c>
      <c r="J174" t="s">
        <v>28</v>
      </c>
      <c r="K174" t="s">
        <v>121</v>
      </c>
      <c r="L174">
        <v>16</v>
      </c>
      <c r="M174">
        <f t="shared" si="8"/>
        <v>3.0303030303030303E-3</v>
      </c>
      <c r="N174">
        <v>30</v>
      </c>
      <c r="O174">
        <f t="shared" si="12"/>
        <v>9.0909090909090912E-2</v>
      </c>
      <c r="R174" s="7">
        <v>0.22878491770946327</v>
      </c>
      <c r="S174">
        <f t="shared" si="10"/>
        <v>2.0798628882678478E-2</v>
      </c>
    </row>
    <row r="175" spans="1:19" hidden="1" x14ac:dyDescent="0.25">
      <c r="A175">
        <v>24246</v>
      </c>
      <c r="B175">
        <v>20794</v>
      </c>
      <c r="C175" t="s">
        <v>569</v>
      </c>
      <c r="D175" t="s">
        <v>598</v>
      </c>
      <c r="E175" t="s">
        <v>94</v>
      </c>
      <c r="F175">
        <v>30</v>
      </c>
      <c r="G175" s="6">
        <v>-8769.75</v>
      </c>
      <c r="H175" s="6">
        <v>8769.75</v>
      </c>
      <c r="I175" t="s">
        <v>2226</v>
      </c>
      <c r="J175" t="s">
        <v>28</v>
      </c>
      <c r="K175" t="s">
        <v>121</v>
      </c>
      <c r="L175">
        <v>17</v>
      </c>
      <c r="M175">
        <f t="shared" si="8"/>
        <v>3.2196969696969696E-3</v>
      </c>
      <c r="N175">
        <v>42</v>
      </c>
      <c r="O175">
        <f t="shared" si="12"/>
        <v>0.13522727272727272</v>
      </c>
      <c r="R175" s="7">
        <v>9.2394563109519587E-2</v>
      </c>
      <c r="S175">
        <f t="shared" si="10"/>
        <v>1.2494264784128217E-2</v>
      </c>
    </row>
    <row r="176" spans="1:19" hidden="1" x14ac:dyDescent="0.25">
      <c r="A176">
        <v>71200</v>
      </c>
      <c r="B176">
        <v>21275</v>
      </c>
      <c r="C176" t="s">
        <v>67</v>
      </c>
      <c r="D176" t="s">
        <v>69</v>
      </c>
      <c r="E176" t="s">
        <v>70</v>
      </c>
      <c r="F176">
        <v>130</v>
      </c>
      <c r="G176" s="6">
        <v>25939.95</v>
      </c>
      <c r="H176" s="6">
        <v>25939.95</v>
      </c>
      <c r="I176" t="s">
        <v>2228</v>
      </c>
      <c r="J176" t="s">
        <v>28</v>
      </c>
      <c r="K176" t="s">
        <v>121</v>
      </c>
      <c r="L176" s="8">
        <v>2077</v>
      </c>
      <c r="M176">
        <f t="shared" si="8"/>
        <v>0.39337121212121212</v>
      </c>
      <c r="N176">
        <v>102</v>
      </c>
      <c r="O176">
        <f t="shared" si="12"/>
        <v>40.123863636363637</v>
      </c>
      <c r="R176" s="7">
        <v>7.360252475282264E-2</v>
      </c>
      <c r="S176">
        <f t="shared" si="10"/>
        <v>2.9532176664743348</v>
      </c>
    </row>
    <row r="177" spans="1:19" hidden="1" x14ac:dyDescent="0.25">
      <c r="A177">
        <v>31213</v>
      </c>
      <c r="B177">
        <v>21360</v>
      </c>
      <c r="C177" t="s">
        <v>545</v>
      </c>
      <c r="D177" t="s">
        <v>599</v>
      </c>
      <c r="E177" t="s">
        <v>94</v>
      </c>
      <c r="F177">
        <v>75</v>
      </c>
      <c r="G177" s="6">
        <v>1058.02</v>
      </c>
      <c r="H177" s="6">
        <v>1058.02</v>
      </c>
      <c r="I177" t="s">
        <v>2222</v>
      </c>
      <c r="J177" t="s">
        <v>28</v>
      </c>
      <c r="K177" t="s">
        <v>121</v>
      </c>
      <c r="L177">
        <v>27</v>
      </c>
      <c r="M177">
        <f t="shared" si="8"/>
        <v>5.1136363636363636E-3</v>
      </c>
      <c r="N177">
        <v>20</v>
      </c>
      <c r="O177">
        <f t="shared" si="12"/>
        <v>0.10227272727272727</v>
      </c>
      <c r="R177" s="7">
        <v>4.7856741734050398E-2</v>
      </c>
      <c r="S177">
        <f t="shared" si="10"/>
        <v>4.8944394955278813E-3</v>
      </c>
    </row>
    <row r="178" spans="1:19" hidden="1" x14ac:dyDescent="0.25">
      <c r="A178">
        <v>54354</v>
      </c>
      <c r="B178">
        <v>21569</v>
      </c>
      <c r="C178" t="s">
        <v>560</v>
      </c>
      <c r="D178" t="s">
        <v>399</v>
      </c>
      <c r="E178" t="s">
        <v>94</v>
      </c>
      <c r="F178">
        <v>100.5</v>
      </c>
      <c r="G178">
        <v>219.48</v>
      </c>
      <c r="H178">
        <v>219.48</v>
      </c>
      <c r="I178" t="s">
        <v>2222</v>
      </c>
      <c r="J178" t="s">
        <v>28</v>
      </c>
      <c r="K178" t="s">
        <v>121</v>
      </c>
      <c r="L178">
        <v>152</v>
      </c>
      <c r="M178">
        <f t="shared" si="8"/>
        <v>2.8787878787878789E-2</v>
      </c>
      <c r="N178">
        <v>16</v>
      </c>
      <c r="O178">
        <f t="shared" si="12"/>
        <v>0.46060606060606063</v>
      </c>
      <c r="R178" s="7">
        <v>0.23069705617577912</v>
      </c>
      <c r="S178">
        <f t="shared" si="10"/>
        <v>0.10626046223854069</v>
      </c>
    </row>
    <row r="179" spans="1:19" hidden="1" x14ac:dyDescent="0.25">
      <c r="A179">
        <v>65942</v>
      </c>
      <c r="B179">
        <v>21622</v>
      </c>
      <c r="C179" t="s">
        <v>2045</v>
      </c>
      <c r="D179" t="s">
        <v>1775</v>
      </c>
      <c r="E179" t="s">
        <v>70</v>
      </c>
      <c r="F179">
        <v>130</v>
      </c>
      <c r="G179">
        <v>-300.10000000000002</v>
      </c>
      <c r="H179">
        <v>300.10000000000002</v>
      </c>
      <c r="I179" t="s">
        <v>2222</v>
      </c>
      <c r="J179" t="s">
        <v>28</v>
      </c>
      <c r="K179" t="s">
        <v>121</v>
      </c>
      <c r="L179">
        <v>321</v>
      </c>
      <c r="M179">
        <f t="shared" si="8"/>
        <v>6.0795454545454548E-2</v>
      </c>
      <c r="N179">
        <v>12</v>
      </c>
      <c r="O179">
        <f t="shared" si="12"/>
        <v>0.72954545454545461</v>
      </c>
      <c r="R179" s="7">
        <v>0.15120134725246159</v>
      </c>
      <c r="S179">
        <f t="shared" si="10"/>
        <v>0.11030825560918221</v>
      </c>
    </row>
    <row r="180" spans="1:19" hidden="1" x14ac:dyDescent="0.25">
      <c r="A180">
        <v>28711</v>
      </c>
      <c r="B180">
        <v>21692</v>
      </c>
      <c r="C180" t="s">
        <v>598</v>
      </c>
      <c r="D180" t="s">
        <v>600</v>
      </c>
      <c r="E180" t="s">
        <v>94</v>
      </c>
      <c r="F180">
        <v>30</v>
      </c>
      <c r="G180" s="6">
        <v>-8910.9500000000007</v>
      </c>
      <c r="H180" s="6">
        <v>8910.9500000000007</v>
      </c>
      <c r="I180" t="s">
        <v>2226</v>
      </c>
      <c r="J180" t="s">
        <v>28</v>
      </c>
      <c r="K180" t="s">
        <v>121</v>
      </c>
      <c r="L180">
        <v>22</v>
      </c>
      <c r="M180">
        <f t="shared" si="8"/>
        <v>4.1666666666666666E-3</v>
      </c>
      <c r="N180">
        <v>42</v>
      </c>
      <c r="O180">
        <f t="shared" si="12"/>
        <v>0.17499999999999999</v>
      </c>
      <c r="R180" s="7">
        <v>9.093050907363516E-2</v>
      </c>
      <c r="S180">
        <f t="shared" si="10"/>
        <v>1.5912839087886151E-2</v>
      </c>
    </row>
    <row r="181" spans="1:19" hidden="1" x14ac:dyDescent="0.25">
      <c r="A181">
        <v>70728</v>
      </c>
      <c r="B181">
        <v>21711</v>
      </c>
      <c r="C181" t="s">
        <v>71</v>
      </c>
      <c r="D181" t="s">
        <v>37</v>
      </c>
      <c r="E181" t="s">
        <v>39</v>
      </c>
      <c r="F181">
        <v>130</v>
      </c>
      <c r="G181" s="6">
        <v>-14255.11</v>
      </c>
      <c r="H181" s="6">
        <v>14255.11</v>
      </c>
      <c r="I181" t="s">
        <v>2227</v>
      </c>
      <c r="J181" t="s">
        <v>28</v>
      </c>
      <c r="K181" t="s">
        <v>121</v>
      </c>
      <c r="L181">
        <v>795</v>
      </c>
      <c r="M181">
        <f t="shared" si="8"/>
        <v>0.15056818181818182</v>
      </c>
      <c r="N181">
        <v>66</v>
      </c>
      <c r="O181">
        <f t="shared" si="12"/>
        <v>9.9375</v>
      </c>
      <c r="R181" s="7">
        <v>0.1228287393274954</v>
      </c>
      <c r="S181">
        <f t="shared" si="10"/>
        <v>1.2206105970669856</v>
      </c>
    </row>
    <row r="182" spans="1:19" hidden="1" x14ac:dyDescent="0.25">
      <c r="A182">
        <v>71204</v>
      </c>
      <c r="B182">
        <v>21780</v>
      </c>
      <c r="C182" t="s">
        <v>536</v>
      </c>
      <c r="D182" t="s">
        <v>557</v>
      </c>
      <c r="E182" t="s">
        <v>94</v>
      </c>
      <c r="F182">
        <v>88</v>
      </c>
      <c r="G182" s="6">
        <v>3415.87</v>
      </c>
      <c r="H182" s="6">
        <v>3415.87</v>
      </c>
      <c r="I182" t="s">
        <v>2222</v>
      </c>
      <c r="J182" t="s">
        <v>28</v>
      </c>
      <c r="K182" t="s">
        <v>121</v>
      </c>
      <c r="L182" s="8">
        <v>1951</v>
      </c>
      <c r="M182">
        <f t="shared" si="8"/>
        <v>0.36950757575757576</v>
      </c>
      <c r="N182">
        <v>30</v>
      </c>
      <c r="O182">
        <f t="shared" si="12"/>
        <v>11.085227272727273</v>
      </c>
      <c r="R182" s="7">
        <v>0.16484058240525709</v>
      </c>
      <c r="S182">
        <f t="shared" si="10"/>
        <v>1.8272953197310033</v>
      </c>
    </row>
    <row r="183" spans="1:19" hidden="1" x14ac:dyDescent="0.25">
      <c r="A183">
        <v>67903</v>
      </c>
      <c r="B183">
        <v>21833</v>
      </c>
      <c r="C183" t="s">
        <v>1004</v>
      </c>
      <c r="D183" t="s">
        <v>1161</v>
      </c>
      <c r="E183" t="s">
        <v>70</v>
      </c>
      <c r="F183">
        <v>130</v>
      </c>
      <c r="G183">
        <v>-331.9</v>
      </c>
      <c r="H183">
        <v>331.9</v>
      </c>
      <c r="I183" t="s">
        <v>2222</v>
      </c>
      <c r="J183" t="s">
        <v>28</v>
      </c>
      <c r="K183" t="s">
        <v>121</v>
      </c>
      <c r="L183">
        <v>400</v>
      </c>
      <c r="M183">
        <f t="shared" si="8"/>
        <v>7.575757575757576E-2</v>
      </c>
      <c r="N183">
        <v>12</v>
      </c>
      <c r="O183">
        <f t="shared" si="12"/>
        <v>0.90909090909090917</v>
      </c>
      <c r="R183" s="7">
        <v>0.13671444504508506</v>
      </c>
      <c r="S183">
        <f t="shared" si="10"/>
        <v>0.12428585913189552</v>
      </c>
    </row>
    <row r="184" spans="1:19" hidden="1" x14ac:dyDescent="0.25">
      <c r="A184">
        <v>71116</v>
      </c>
      <c r="B184">
        <v>22021</v>
      </c>
      <c r="C184" t="s">
        <v>575</v>
      </c>
      <c r="D184" t="s">
        <v>398</v>
      </c>
      <c r="E184" t="s">
        <v>27</v>
      </c>
      <c r="F184">
        <v>89</v>
      </c>
      <c r="G184" s="6">
        <v>-2468.37</v>
      </c>
      <c r="H184" s="6">
        <v>2468.37</v>
      </c>
      <c r="I184" t="s">
        <v>2222</v>
      </c>
      <c r="J184" t="s">
        <v>28</v>
      </c>
      <c r="K184" t="s">
        <v>121</v>
      </c>
      <c r="L184" s="8">
        <v>1691</v>
      </c>
      <c r="M184">
        <f t="shared" si="8"/>
        <v>0.3202651515151515</v>
      </c>
      <c r="N184">
        <v>30</v>
      </c>
      <c r="O184">
        <f t="shared" si="12"/>
        <v>9.607954545454545</v>
      </c>
      <c r="R184" s="7">
        <v>0.93548517077261517</v>
      </c>
      <c r="S184">
        <f t="shared" si="10"/>
        <v>8.9880989987300683</v>
      </c>
    </row>
    <row r="185" spans="1:19" hidden="1" x14ac:dyDescent="0.25">
      <c r="A185">
        <v>67935</v>
      </c>
      <c r="B185">
        <v>22105</v>
      </c>
      <c r="C185" t="s">
        <v>570</v>
      </c>
      <c r="D185" t="s">
        <v>511</v>
      </c>
      <c r="E185" t="s">
        <v>94</v>
      </c>
      <c r="F185">
        <v>100</v>
      </c>
      <c r="G185" s="6">
        <v>-9449.2000000000007</v>
      </c>
      <c r="H185" s="6">
        <v>9449.2000000000007</v>
      </c>
      <c r="I185" t="s">
        <v>2226</v>
      </c>
      <c r="J185" t="s">
        <v>28</v>
      </c>
      <c r="K185" t="s">
        <v>121</v>
      </c>
      <c r="L185">
        <v>401</v>
      </c>
      <c r="M185">
        <f t="shared" si="8"/>
        <v>7.5946969696969693E-2</v>
      </c>
      <c r="N185">
        <v>42</v>
      </c>
      <c r="O185">
        <f t="shared" si="12"/>
        <v>3.189772727272727</v>
      </c>
      <c r="R185" s="7">
        <v>8.5750880479798217E-2</v>
      </c>
      <c r="S185">
        <f t="shared" si="10"/>
        <v>0.27352581989408359</v>
      </c>
    </row>
    <row r="186" spans="1:19" hidden="1" x14ac:dyDescent="0.25">
      <c r="A186">
        <v>70825</v>
      </c>
      <c r="B186">
        <v>22108</v>
      </c>
      <c r="C186" t="s">
        <v>477</v>
      </c>
      <c r="D186" t="s">
        <v>601</v>
      </c>
      <c r="E186" t="s">
        <v>94</v>
      </c>
      <c r="F186">
        <v>88</v>
      </c>
      <c r="G186" s="6">
        <v>3600.54</v>
      </c>
      <c r="H186" s="6">
        <v>3600.54</v>
      </c>
      <c r="I186" t="s">
        <v>2222</v>
      </c>
      <c r="J186" t="s">
        <v>28</v>
      </c>
      <c r="K186" t="s">
        <v>121</v>
      </c>
      <c r="L186">
        <v>841</v>
      </c>
      <c r="M186">
        <f t="shared" si="8"/>
        <v>0.15928030303030302</v>
      </c>
      <c r="N186">
        <v>30</v>
      </c>
      <c r="O186">
        <f t="shared" si="12"/>
        <v>4.7784090909090908</v>
      </c>
      <c r="R186" s="7">
        <v>0.24193582089543222</v>
      </c>
      <c r="S186">
        <f t="shared" si="10"/>
        <v>1.1560683259832869</v>
      </c>
    </row>
    <row r="187" spans="1:19" hidden="1" x14ac:dyDescent="0.25">
      <c r="A187">
        <v>57761</v>
      </c>
      <c r="B187">
        <v>22304</v>
      </c>
      <c r="C187" t="s">
        <v>602</v>
      </c>
      <c r="D187" t="s">
        <v>595</v>
      </c>
      <c r="E187" t="s">
        <v>94</v>
      </c>
      <c r="F187">
        <v>100.5</v>
      </c>
      <c r="G187">
        <v>259.02</v>
      </c>
      <c r="H187">
        <v>259.02</v>
      </c>
      <c r="I187" t="s">
        <v>2222</v>
      </c>
      <c r="J187" t="s">
        <v>28</v>
      </c>
      <c r="K187" t="s">
        <v>121</v>
      </c>
      <c r="L187">
        <v>190</v>
      </c>
      <c r="M187">
        <f t="shared" si="8"/>
        <v>3.5984848484848488E-2</v>
      </c>
      <c r="N187">
        <v>16</v>
      </c>
      <c r="O187">
        <f t="shared" si="12"/>
        <v>0.5757575757575758</v>
      </c>
      <c r="R187" s="7">
        <v>0.19548061883043782</v>
      </c>
      <c r="S187">
        <f t="shared" si="10"/>
        <v>0.11254944720540361</v>
      </c>
    </row>
    <row r="188" spans="1:19" hidden="1" x14ac:dyDescent="0.25">
      <c r="A188">
        <v>71063</v>
      </c>
      <c r="B188">
        <v>22603</v>
      </c>
      <c r="C188" t="s">
        <v>603</v>
      </c>
      <c r="D188" t="s">
        <v>394</v>
      </c>
      <c r="E188" t="s">
        <v>94</v>
      </c>
      <c r="F188">
        <v>100</v>
      </c>
      <c r="G188" s="6">
        <v>-8539.2099999999991</v>
      </c>
      <c r="H188" s="6">
        <v>8539.2099999999991</v>
      </c>
      <c r="I188" t="s">
        <v>2226</v>
      </c>
      <c r="J188" t="s">
        <v>28</v>
      </c>
      <c r="K188" t="s">
        <v>121</v>
      </c>
      <c r="L188" s="8">
        <v>1212</v>
      </c>
      <c r="M188">
        <f t="shared" si="8"/>
        <v>0.22954545454545455</v>
      </c>
      <c r="N188">
        <v>42</v>
      </c>
      <c r="O188">
        <f t="shared" si="12"/>
        <v>9.6409090909090907</v>
      </c>
      <c r="R188" s="7">
        <v>9.4889014303396857E-2</v>
      </c>
      <c r="S188">
        <f t="shared" si="10"/>
        <v>0.91481636062502147</v>
      </c>
    </row>
    <row r="189" spans="1:19" hidden="1" x14ac:dyDescent="0.25">
      <c r="A189">
        <v>71143</v>
      </c>
      <c r="B189">
        <v>22626</v>
      </c>
      <c r="C189" t="s">
        <v>475</v>
      </c>
      <c r="D189" t="s">
        <v>574</v>
      </c>
      <c r="E189" t="s">
        <v>27</v>
      </c>
      <c r="F189">
        <v>70</v>
      </c>
      <c r="G189" s="6">
        <v>-2554.0700000000002</v>
      </c>
      <c r="H189" s="6">
        <v>2554.0700000000002</v>
      </c>
      <c r="I189" t="s">
        <v>2222</v>
      </c>
      <c r="J189" t="s">
        <v>28</v>
      </c>
      <c r="K189" t="s">
        <v>121</v>
      </c>
      <c r="L189" s="8">
        <v>1445</v>
      </c>
      <c r="M189">
        <f t="shared" si="8"/>
        <v>0.27367424242424243</v>
      </c>
      <c r="N189">
        <v>30</v>
      </c>
      <c r="O189">
        <f t="shared" si="12"/>
        <v>8.2102272727272734</v>
      </c>
      <c r="R189" s="7">
        <v>0.93591680337657146</v>
      </c>
      <c r="S189">
        <f t="shared" si="10"/>
        <v>7.6840896640860556</v>
      </c>
    </row>
    <row r="190" spans="1:19" hidden="1" x14ac:dyDescent="0.25">
      <c r="A190">
        <v>39632</v>
      </c>
      <c r="B190">
        <v>22955</v>
      </c>
      <c r="C190" t="s">
        <v>512</v>
      </c>
      <c r="D190" t="s">
        <v>49</v>
      </c>
      <c r="E190" t="s">
        <v>94</v>
      </c>
      <c r="F190">
        <v>100</v>
      </c>
      <c r="G190" s="6">
        <v>-4323.09</v>
      </c>
      <c r="H190" s="6">
        <v>4323.09</v>
      </c>
      <c r="I190" t="s">
        <v>2226</v>
      </c>
      <c r="J190" t="s">
        <v>28</v>
      </c>
      <c r="K190" t="s">
        <v>121</v>
      </c>
      <c r="L190">
        <v>59</v>
      </c>
      <c r="M190">
        <f t="shared" si="8"/>
        <v>1.1174242424242425E-2</v>
      </c>
      <c r="N190">
        <v>42</v>
      </c>
      <c r="O190">
        <f t="shared" si="12"/>
        <v>0.46931818181818186</v>
      </c>
      <c r="R190" s="7">
        <v>8.5655558746678226E-2</v>
      </c>
      <c r="S190">
        <f t="shared" si="10"/>
        <v>4.0199711093611486E-2</v>
      </c>
    </row>
    <row r="191" spans="1:19" hidden="1" x14ac:dyDescent="0.25">
      <c r="A191">
        <v>69388</v>
      </c>
      <c r="B191">
        <v>23015</v>
      </c>
      <c r="C191" t="s">
        <v>425</v>
      </c>
      <c r="D191" t="s">
        <v>428</v>
      </c>
      <c r="E191" t="s">
        <v>94</v>
      </c>
      <c r="F191">
        <v>79</v>
      </c>
      <c r="G191" s="6">
        <v>1162.3499999999999</v>
      </c>
      <c r="H191" s="6">
        <v>1162.3499999999999</v>
      </c>
      <c r="I191" t="s">
        <v>2222</v>
      </c>
      <c r="J191" t="s">
        <v>28</v>
      </c>
      <c r="K191" t="s">
        <v>121</v>
      </c>
      <c r="L191">
        <v>498</v>
      </c>
      <c r="M191">
        <f t="shared" si="8"/>
        <v>9.4318181818181815E-2</v>
      </c>
      <c r="N191">
        <v>20</v>
      </c>
      <c r="O191">
        <f t="shared" si="12"/>
        <v>1.8863636363636362</v>
      </c>
      <c r="R191" s="7">
        <v>4.3561225009214097E-2</v>
      </c>
      <c r="S191">
        <f t="shared" si="10"/>
        <v>8.2172310812835672E-2</v>
      </c>
    </row>
    <row r="192" spans="1:19" hidden="1" x14ac:dyDescent="0.25">
      <c r="A192">
        <v>26047</v>
      </c>
      <c r="B192">
        <v>23153</v>
      </c>
      <c r="C192" t="s">
        <v>1537</v>
      </c>
      <c r="D192" t="s">
        <v>1538</v>
      </c>
      <c r="E192" t="s">
        <v>70</v>
      </c>
      <c r="F192">
        <v>130</v>
      </c>
      <c r="G192">
        <v>-296.08</v>
      </c>
      <c r="H192">
        <v>296.08</v>
      </c>
      <c r="I192" t="s">
        <v>2222</v>
      </c>
      <c r="J192" t="s">
        <v>28</v>
      </c>
      <c r="K192" t="s">
        <v>121</v>
      </c>
      <c r="L192">
        <v>19</v>
      </c>
      <c r="M192">
        <f t="shared" si="8"/>
        <v>3.5984848484848487E-3</v>
      </c>
      <c r="N192">
        <v>12</v>
      </c>
      <c r="O192">
        <f t="shared" si="12"/>
        <v>4.3181818181818182E-2</v>
      </c>
      <c r="R192" s="7">
        <v>0.15325427016503557</v>
      </c>
      <c r="S192">
        <f t="shared" si="10"/>
        <v>6.6177980298538089E-3</v>
      </c>
    </row>
    <row r="193" spans="1:19" hidden="1" x14ac:dyDescent="0.25">
      <c r="A193">
        <v>69479</v>
      </c>
      <c r="B193">
        <v>23270</v>
      </c>
      <c r="C193" t="s">
        <v>421</v>
      </c>
      <c r="D193" t="s">
        <v>604</v>
      </c>
      <c r="E193" t="s">
        <v>94</v>
      </c>
      <c r="F193">
        <v>106</v>
      </c>
      <c r="G193" s="6">
        <v>-2436.4699999999998</v>
      </c>
      <c r="H193" s="6">
        <v>2436.4699999999998</v>
      </c>
      <c r="I193" t="s">
        <v>2222</v>
      </c>
      <c r="J193" t="s">
        <v>28</v>
      </c>
      <c r="K193" t="s">
        <v>121</v>
      </c>
      <c r="L193">
        <v>506</v>
      </c>
      <c r="M193">
        <f t="shared" si="8"/>
        <v>9.583333333333334E-2</v>
      </c>
      <c r="N193">
        <v>30</v>
      </c>
      <c r="O193">
        <f t="shared" si="12"/>
        <v>2.875</v>
      </c>
      <c r="R193" s="7">
        <v>0.58105873727957258</v>
      </c>
      <c r="S193">
        <f t="shared" si="10"/>
        <v>1.6705438696787711</v>
      </c>
    </row>
    <row r="194" spans="1:19" hidden="1" x14ac:dyDescent="0.25">
      <c r="A194">
        <v>71157</v>
      </c>
      <c r="B194">
        <v>23432</v>
      </c>
      <c r="C194" t="s">
        <v>72</v>
      </c>
      <c r="D194" t="s">
        <v>73</v>
      </c>
      <c r="F194">
        <v>130</v>
      </c>
      <c r="G194" s="6">
        <v>19079.41</v>
      </c>
      <c r="H194" s="6">
        <v>19079.41</v>
      </c>
      <c r="I194" t="s">
        <v>2223</v>
      </c>
      <c r="J194" t="s">
        <v>28</v>
      </c>
      <c r="K194" t="s">
        <v>121</v>
      </c>
      <c r="L194" s="8">
        <v>1589</v>
      </c>
      <c r="M194">
        <f t="shared" ref="M194:M257" si="13">L194/5280</f>
        <v>0.30094696969696971</v>
      </c>
      <c r="N194">
        <v>102</v>
      </c>
      <c r="O194">
        <f t="shared" si="12"/>
        <v>30.696590909090911</v>
      </c>
      <c r="R194" s="7">
        <v>0.10006838848591133</v>
      </c>
      <c r="S194">
        <f t="shared" si="10"/>
        <v>3.0717583842840033</v>
      </c>
    </row>
    <row r="195" spans="1:19" hidden="1" x14ac:dyDescent="0.25">
      <c r="A195">
        <v>70185</v>
      </c>
      <c r="B195">
        <v>23638</v>
      </c>
      <c r="C195" t="s">
        <v>605</v>
      </c>
      <c r="D195" t="s">
        <v>422</v>
      </c>
      <c r="E195" t="s">
        <v>94</v>
      </c>
      <c r="F195">
        <v>121</v>
      </c>
      <c r="G195" s="6">
        <v>-7715.28</v>
      </c>
      <c r="H195" s="6">
        <v>7715.28</v>
      </c>
      <c r="I195" t="s">
        <v>2226</v>
      </c>
      <c r="J195" t="s">
        <v>28</v>
      </c>
      <c r="K195" t="s">
        <v>121</v>
      </c>
      <c r="L195">
        <v>605</v>
      </c>
      <c r="M195">
        <f t="shared" si="13"/>
        <v>0.11458333333333333</v>
      </c>
      <c r="N195">
        <v>42</v>
      </c>
      <c r="O195">
        <f t="shared" si="12"/>
        <v>4.8125</v>
      </c>
      <c r="R195" s="7">
        <v>9.9141145301174516E-2</v>
      </c>
      <c r="S195">
        <f t="shared" ref="S195:S258" si="14">O195*R195</f>
        <v>0.47711676176190237</v>
      </c>
    </row>
    <row r="196" spans="1:19" hidden="1" x14ac:dyDescent="0.25">
      <c r="A196">
        <v>62090</v>
      </c>
      <c r="B196">
        <v>23677</v>
      </c>
      <c r="C196" t="s">
        <v>606</v>
      </c>
      <c r="D196" t="s">
        <v>607</v>
      </c>
      <c r="E196" t="s">
        <v>94</v>
      </c>
      <c r="F196">
        <v>88</v>
      </c>
      <c r="G196" s="6">
        <v>-3161.96</v>
      </c>
      <c r="H196" s="6">
        <v>3161.96</v>
      </c>
      <c r="I196" t="s">
        <v>2222</v>
      </c>
      <c r="J196" t="s">
        <v>28</v>
      </c>
      <c r="K196" t="s">
        <v>121</v>
      </c>
      <c r="L196">
        <v>239</v>
      </c>
      <c r="M196">
        <f t="shared" si="13"/>
        <v>4.5265151515151515E-2</v>
      </c>
      <c r="N196">
        <v>30</v>
      </c>
      <c r="O196">
        <f t="shared" si="12"/>
        <v>1.3579545454545454</v>
      </c>
      <c r="R196" s="7">
        <v>0.27549355480994053</v>
      </c>
      <c r="S196">
        <f t="shared" si="14"/>
        <v>0.37410772499758971</v>
      </c>
    </row>
    <row r="197" spans="1:19" hidden="1" x14ac:dyDescent="0.25">
      <c r="A197">
        <v>49216</v>
      </c>
      <c r="B197">
        <v>23724</v>
      </c>
      <c r="C197" t="s">
        <v>474</v>
      </c>
      <c r="D197" t="s">
        <v>432</v>
      </c>
      <c r="E197" t="s">
        <v>27</v>
      </c>
      <c r="F197">
        <v>70</v>
      </c>
      <c r="G197" s="6">
        <v>2545.58</v>
      </c>
      <c r="H197" s="6">
        <v>2545.58</v>
      </c>
      <c r="I197" t="s">
        <v>2222</v>
      </c>
      <c r="J197" t="s">
        <v>28</v>
      </c>
      <c r="K197" t="s">
        <v>121</v>
      </c>
      <c r="L197">
        <v>101</v>
      </c>
      <c r="M197">
        <f t="shared" si="13"/>
        <v>1.9128787878787877E-2</v>
      </c>
      <c r="N197">
        <v>30</v>
      </c>
      <c r="O197">
        <f t="shared" si="12"/>
        <v>0.57386363636363635</v>
      </c>
      <c r="R197" s="7">
        <v>0.93903826632830245</v>
      </c>
      <c r="S197">
        <f t="shared" si="14"/>
        <v>0.53887991419976444</v>
      </c>
    </row>
    <row r="198" spans="1:19" x14ac:dyDescent="0.25">
      <c r="A198">
        <v>13347</v>
      </c>
      <c r="B198">
        <v>24117</v>
      </c>
      <c r="C198" t="s">
        <v>109</v>
      </c>
      <c r="D198" t="s">
        <v>372</v>
      </c>
      <c r="E198" t="s">
        <v>70</v>
      </c>
      <c r="F198">
        <v>130</v>
      </c>
      <c r="G198" s="6">
        <v>-3843.84</v>
      </c>
      <c r="H198" s="6">
        <v>3843.84</v>
      </c>
      <c r="I198" t="s">
        <v>2222</v>
      </c>
      <c r="J198" t="s">
        <v>28</v>
      </c>
      <c r="K198" t="s">
        <v>121</v>
      </c>
      <c r="L198">
        <v>8</v>
      </c>
      <c r="M198">
        <f t="shared" si="13"/>
        <v>1.5151515151515152E-3</v>
      </c>
      <c r="N198">
        <v>30</v>
      </c>
      <c r="O198">
        <f t="shared" si="12"/>
        <v>4.5454545454545456E-2</v>
      </c>
      <c r="R198" s="7">
        <v>0.99996357808857805</v>
      </c>
      <c r="S198">
        <f t="shared" si="14"/>
        <v>4.5452889913117182E-2</v>
      </c>
    </row>
    <row r="199" spans="1:19" hidden="1" x14ac:dyDescent="0.25">
      <c r="A199">
        <v>70250</v>
      </c>
      <c r="B199">
        <v>24124</v>
      </c>
      <c r="C199" t="s">
        <v>518</v>
      </c>
      <c r="D199" t="s">
        <v>439</v>
      </c>
      <c r="E199" t="s">
        <v>39</v>
      </c>
      <c r="F199">
        <v>100</v>
      </c>
      <c r="G199" s="6">
        <v>10994.73</v>
      </c>
      <c r="H199" s="6">
        <v>10994.73</v>
      </c>
      <c r="I199" t="s">
        <v>2222</v>
      </c>
      <c r="J199" t="s">
        <v>28</v>
      </c>
      <c r="K199" t="s">
        <v>121</v>
      </c>
      <c r="L199">
        <v>615</v>
      </c>
      <c r="M199">
        <f t="shared" si="13"/>
        <v>0.11647727272727272</v>
      </c>
      <c r="N199">
        <v>48</v>
      </c>
      <c r="O199">
        <f t="shared" si="12"/>
        <v>5.5909090909090908</v>
      </c>
      <c r="R199" s="7">
        <v>0.2592065273460144</v>
      </c>
      <c r="S199">
        <f t="shared" si="14"/>
        <v>1.4492001301618078</v>
      </c>
    </row>
    <row r="200" spans="1:19" hidden="1" x14ac:dyDescent="0.25">
      <c r="A200">
        <v>71152</v>
      </c>
      <c r="B200">
        <v>24198</v>
      </c>
      <c r="C200" t="s">
        <v>36</v>
      </c>
      <c r="D200" t="s">
        <v>74</v>
      </c>
      <c r="E200" t="s">
        <v>27</v>
      </c>
      <c r="F200">
        <v>130</v>
      </c>
      <c r="G200" s="6">
        <v>19079.689999999999</v>
      </c>
      <c r="H200" s="6">
        <v>19079.689999999999</v>
      </c>
      <c r="I200" t="s">
        <v>2223</v>
      </c>
      <c r="J200" t="s">
        <v>28</v>
      </c>
      <c r="K200" t="s">
        <v>121</v>
      </c>
      <c r="L200" s="8">
        <v>1546</v>
      </c>
      <c r="M200">
        <f t="shared" si="13"/>
        <v>0.29280303030303029</v>
      </c>
      <c r="N200">
        <v>102</v>
      </c>
      <c r="O200">
        <f t="shared" si="12"/>
        <v>29.865909090909089</v>
      </c>
      <c r="R200" s="7">
        <v>0.10006691995320584</v>
      </c>
      <c r="S200">
        <f t="shared" si="14"/>
        <v>2.9885895343297224</v>
      </c>
    </row>
    <row r="201" spans="1:19" hidden="1" x14ac:dyDescent="0.25">
      <c r="A201">
        <v>51481</v>
      </c>
      <c r="B201">
        <v>24279</v>
      </c>
      <c r="C201" t="s">
        <v>452</v>
      </c>
      <c r="D201" t="s">
        <v>608</v>
      </c>
      <c r="E201" t="s">
        <v>94</v>
      </c>
      <c r="F201">
        <v>88</v>
      </c>
      <c r="G201" s="6">
        <v>2797.22</v>
      </c>
      <c r="H201" s="6">
        <v>2797.22</v>
      </c>
      <c r="I201" t="s">
        <v>2222</v>
      </c>
      <c r="J201" t="s">
        <v>28</v>
      </c>
      <c r="K201" t="s">
        <v>121</v>
      </c>
      <c r="L201">
        <v>130</v>
      </c>
      <c r="M201">
        <f t="shared" si="13"/>
        <v>2.462121212121212E-2</v>
      </c>
      <c r="N201">
        <v>30</v>
      </c>
      <c r="O201">
        <f t="shared" si="12"/>
        <v>0.73863636363636365</v>
      </c>
      <c r="R201" s="7">
        <v>0.20129771709792063</v>
      </c>
      <c r="S201">
        <f t="shared" si="14"/>
        <v>0.14868581376550957</v>
      </c>
    </row>
    <row r="202" spans="1:19" hidden="1" x14ac:dyDescent="0.25">
      <c r="A202">
        <v>70946</v>
      </c>
      <c r="B202">
        <v>24582</v>
      </c>
      <c r="C202" t="s">
        <v>533</v>
      </c>
      <c r="D202" t="s">
        <v>555</v>
      </c>
      <c r="E202" t="s">
        <v>94</v>
      </c>
      <c r="F202">
        <v>88</v>
      </c>
      <c r="G202" s="6">
        <v>-3028.47</v>
      </c>
      <c r="H202" s="6">
        <v>3028.47</v>
      </c>
      <c r="I202" t="s">
        <v>2222</v>
      </c>
      <c r="J202" t="s">
        <v>28</v>
      </c>
      <c r="K202" t="s">
        <v>121</v>
      </c>
      <c r="L202">
        <v>967</v>
      </c>
      <c r="M202">
        <f t="shared" si="13"/>
        <v>0.18314393939393939</v>
      </c>
      <c r="N202">
        <v>30</v>
      </c>
      <c r="O202">
        <f t="shared" si="12"/>
        <v>5.4943181818181817</v>
      </c>
      <c r="R202" s="7">
        <v>0.28763685972350378</v>
      </c>
      <c r="S202">
        <f t="shared" si="14"/>
        <v>1.5803684281399326</v>
      </c>
    </row>
    <row r="203" spans="1:19" hidden="1" x14ac:dyDescent="0.25">
      <c r="A203">
        <v>70607</v>
      </c>
      <c r="B203">
        <v>24593</v>
      </c>
      <c r="C203" t="s">
        <v>609</v>
      </c>
      <c r="D203" t="s">
        <v>529</v>
      </c>
      <c r="E203" t="s">
        <v>94</v>
      </c>
      <c r="F203">
        <v>100</v>
      </c>
      <c r="G203" s="6">
        <v>-8202.82</v>
      </c>
      <c r="H203" s="6">
        <v>8202.82</v>
      </c>
      <c r="I203" t="s">
        <v>2226</v>
      </c>
      <c r="J203" t="s">
        <v>28</v>
      </c>
      <c r="K203" t="s">
        <v>121</v>
      </c>
      <c r="L203">
        <v>730</v>
      </c>
      <c r="M203">
        <f t="shared" si="13"/>
        <v>0.13825757575757575</v>
      </c>
      <c r="N203">
        <v>42</v>
      </c>
      <c r="O203">
        <f t="shared" si="12"/>
        <v>5.8068181818181817</v>
      </c>
      <c r="R203" s="7">
        <v>9.8780565152107744E-2</v>
      </c>
      <c r="S203">
        <f t="shared" si="14"/>
        <v>0.57360078173553475</v>
      </c>
    </row>
    <row r="204" spans="1:19" hidden="1" x14ac:dyDescent="0.25">
      <c r="A204">
        <v>65507</v>
      </c>
      <c r="B204">
        <v>24752</v>
      </c>
      <c r="C204" t="s">
        <v>610</v>
      </c>
      <c r="D204" t="s">
        <v>513</v>
      </c>
      <c r="E204" t="s">
        <v>94</v>
      </c>
      <c r="F204">
        <v>106</v>
      </c>
      <c r="G204" s="6">
        <v>-2537.6799999999998</v>
      </c>
      <c r="H204" s="6">
        <v>2537.6799999999998</v>
      </c>
      <c r="I204" t="s">
        <v>2222</v>
      </c>
      <c r="J204" t="s">
        <v>28</v>
      </c>
      <c r="K204" t="s">
        <v>121</v>
      </c>
      <c r="L204">
        <v>306</v>
      </c>
      <c r="M204">
        <f t="shared" si="13"/>
        <v>5.7954545454545453E-2</v>
      </c>
      <c r="N204">
        <v>30</v>
      </c>
      <c r="O204">
        <f t="shared" si="12"/>
        <v>1.7386363636363635</v>
      </c>
      <c r="R204" s="7">
        <v>0.55788443839237423</v>
      </c>
      <c r="S204">
        <f t="shared" si="14"/>
        <v>0.96995817129583239</v>
      </c>
    </row>
    <row r="205" spans="1:19" hidden="1" x14ac:dyDescent="0.25">
      <c r="A205">
        <v>44457</v>
      </c>
      <c r="B205">
        <v>24770</v>
      </c>
      <c r="C205" t="s">
        <v>486</v>
      </c>
      <c r="D205" t="s">
        <v>611</v>
      </c>
      <c r="E205" t="s">
        <v>39</v>
      </c>
      <c r="F205">
        <v>78</v>
      </c>
      <c r="G205" s="6">
        <v>-5047.2700000000004</v>
      </c>
      <c r="H205" s="6">
        <v>5047.2700000000004</v>
      </c>
      <c r="I205" t="s">
        <v>2222</v>
      </c>
      <c r="J205" t="s">
        <v>28</v>
      </c>
      <c r="K205" t="s">
        <v>121</v>
      </c>
      <c r="L205">
        <v>67</v>
      </c>
      <c r="M205">
        <f t="shared" si="13"/>
        <v>1.268939393939394E-2</v>
      </c>
      <c r="N205">
        <v>42</v>
      </c>
      <c r="O205">
        <f t="shared" si="12"/>
        <v>0.53295454545454546</v>
      </c>
      <c r="R205" s="7">
        <v>0.25973578982444778</v>
      </c>
      <c r="S205">
        <f t="shared" si="14"/>
        <v>0.13842736980416592</v>
      </c>
    </row>
    <row r="206" spans="1:19" hidden="1" x14ac:dyDescent="0.25">
      <c r="A206">
        <v>1026</v>
      </c>
      <c r="B206">
        <v>24798</v>
      </c>
      <c r="C206" t="s">
        <v>732</v>
      </c>
      <c r="D206" t="s">
        <v>533</v>
      </c>
      <c r="F206">
        <v>34.5</v>
      </c>
      <c r="G206">
        <v>199.95</v>
      </c>
      <c r="H206">
        <v>199.95</v>
      </c>
      <c r="I206" t="s">
        <v>2222</v>
      </c>
      <c r="J206" t="s">
        <v>28</v>
      </c>
      <c r="K206" t="s">
        <v>121</v>
      </c>
      <c r="L206">
        <v>1</v>
      </c>
      <c r="M206">
        <f t="shared" si="13"/>
        <v>1.8939393939393939E-4</v>
      </c>
      <c r="N206">
        <v>8</v>
      </c>
      <c r="O206">
        <f t="shared" si="12"/>
        <v>1.5151515151515152E-3</v>
      </c>
      <c r="R206" s="7">
        <v>0.28796205040142792</v>
      </c>
      <c r="S206">
        <f t="shared" si="14"/>
        <v>4.3630613697186047E-4</v>
      </c>
    </row>
    <row r="207" spans="1:19" hidden="1" x14ac:dyDescent="0.25">
      <c r="A207">
        <v>70988</v>
      </c>
      <c r="B207">
        <v>25058</v>
      </c>
      <c r="C207" t="s">
        <v>75</v>
      </c>
      <c r="D207" t="s">
        <v>46</v>
      </c>
      <c r="E207" t="s">
        <v>39</v>
      </c>
      <c r="F207">
        <v>100</v>
      </c>
      <c r="G207" s="6">
        <v>-14513.74</v>
      </c>
      <c r="H207" s="6">
        <v>14513.74</v>
      </c>
      <c r="I207" t="s">
        <v>2227</v>
      </c>
      <c r="J207" t="s">
        <v>28</v>
      </c>
      <c r="K207" t="s">
        <v>121</v>
      </c>
      <c r="L207" s="8">
        <v>1040</v>
      </c>
      <c r="M207">
        <f t="shared" si="13"/>
        <v>0.19696969696969696</v>
      </c>
      <c r="N207">
        <v>66</v>
      </c>
      <c r="O207">
        <f t="shared" si="12"/>
        <v>13</v>
      </c>
      <c r="R207" s="7">
        <v>0.12063997221079976</v>
      </c>
      <c r="S207">
        <f t="shared" si="14"/>
        <v>1.568319638740397</v>
      </c>
    </row>
    <row r="208" spans="1:19" hidden="1" x14ac:dyDescent="0.25">
      <c r="A208">
        <v>70622</v>
      </c>
      <c r="B208">
        <v>25491</v>
      </c>
      <c r="C208" t="s">
        <v>442</v>
      </c>
      <c r="D208" t="s">
        <v>612</v>
      </c>
      <c r="E208" t="s">
        <v>94</v>
      </c>
      <c r="F208">
        <v>88</v>
      </c>
      <c r="G208" s="6">
        <v>-2646.42</v>
      </c>
      <c r="H208" s="6">
        <v>2646.42</v>
      </c>
      <c r="I208" t="s">
        <v>2222</v>
      </c>
      <c r="J208" t="s">
        <v>28</v>
      </c>
      <c r="K208" t="s">
        <v>121</v>
      </c>
      <c r="L208">
        <v>738</v>
      </c>
      <c r="M208">
        <f t="shared" si="13"/>
        <v>0.13977272727272727</v>
      </c>
      <c r="N208">
        <v>30</v>
      </c>
      <c r="O208">
        <f t="shared" si="12"/>
        <v>4.1931818181818183</v>
      </c>
      <c r="R208" s="7">
        <v>0.21276819258494326</v>
      </c>
      <c r="S208">
        <f t="shared" si="14"/>
        <v>0.89217571663459161</v>
      </c>
    </row>
    <row r="209" spans="1:19" hidden="1" x14ac:dyDescent="0.25">
      <c r="A209">
        <v>71229</v>
      </c>
      <c r="B209">
        <v>25552</v>
      </c>
      <c r="C209" t="s">
        <v>77</v>
      </c>
      <c r="D209" t="s">
        <v>78</v>
      </c>
      <c r="E209" t="s">
        <v>39</v>
      </c>
      <c r="F209">
        <v>100</v>
      </c>
      <c r="G209" s="6">
        <v>13967.99</v>
      </c>
      <c r="H209" s="6">
        <v>13967.99</v>
      </c>
      <c r="I209" t="s">
        <v>2227</v>
      </c>
      <c r="J209" t="s">
        <v>28</v>
      </c>
      <c r="K209" t="s">
        <v>121</v>
      </c>
      <c r="L209" s="8">
        <v>2946</v>
      </c>
      <c r="M209">
        <f t="shared" si="13"/>
        <v>0.55795454545454548</v>
      </c>
      <c r="N209">
        <v>66</v>
      </c>
      <c r="O209">
        <f t="shared" si="12"/>
        <v>36.825000000000003</v>
      </c>
      <c r="R209" s="7">
        <v>0.1253535541101313</v>
      </c>
      <c r="S209">
        <f t="shared" si="14"/>
        <v>4.6161446301055857</v>
      </c>
    </row>
    <row r="210" spans="1:19" hidden="1" x14ac:dyDescent="0.25">
      <c r="A210">
        <v>34114</v>
      </c>
      <c r="B210">
        <v>25644</v>
      </c>
      <c r="C210" t="s">
        <v>734</v>
      </c>
      <c r="D210" t="s">
        <v>732</v>
      </c>
      <c r="E210" t="s">
        <v>94</v>
      </c>
      <c r="F210">
        <v>100.5</v>
      </c>
      <c r="G210">
        <v>200.09</v>
      </c>
      <c r="H210">
        <v>200.09</v>
      </c>
      <c r="I210" t="s">
        <v>2222</v>
      </c>
      <c r="J210" t="s">
        <v>28</v>
      </c>
      <c r="K210" t="s">
        <v>121</v>
      </c>
      <c r="L210">
        <v>32</v>
      </c>
      <c r="M210">
        <f t="shared" si="13"/>
        <v>6.0606060606060606E-3</v>
      </c>
      <c r="N210">
        <v>8</v>
      </c>
      <c r="O210">
        <f t="shared" si="12"/>
        <v>4.8484848484848485E-2</v>
      </c>
      <c r="R210" s="7">
        <v>0.28776056763339253</v>
      </c>
      <c r="S210">
        <f t="shared" si="14"/>
        <v>1.3952027521619031E-2</v>
      </c>
    </row>
    <row r="211" spans="1:19" hidden="1" x14ac:dyDescent="0.25">
      <c r="A211">
        <v>4730</v>
      </c>
      <c r="B211">
        <v>25744</v>
      </c>
      <c r="C211" t="s">
        <v>613</v>
      </c>
      <c r="D211" t="s">
        <v>562</v>
      </c>
      <c r="E211" t="s">
        <v>94</v>
      </c>
      <c r="F211">
        <v>106</v>
      </c>
      <c r="G211" s="6">
        <v>3314.38</v>
      </c>
      <c r="H211" s="6">
        <v>3314.38</v>
      </c>
      <c r="I211" t="s">
        <v>2222</v>
      </c>
      <c r="J211" t="s">
        <v>28</v>
      </c>
      <c r="K211" t="s">
        <v>121</v>
      </c>
      <c r="L211">
        <v>3</v>
      </c>
      <c r="M211">
        <f t="shared" si="13"/>
        <v>5.6818181818181815E-4</v>
      </c>
      <c r="N211">
        <v>30</v>
      </c>
      <c r="O211">
        <f t="shared" si="12"/>
        <v>1.7045454545454544E-2</v>
      </c>
      <c r="R211" s="7">
        <v>0.4271484204042868</v>
      </c>
      <c r="S211">
        <f t="shared" si="14"/>
        <v>7.2809389841639793E-3</v>
      </c>
    </row>
    <row r="212" spans="1:19" hidden="1" x14ac:dyDescent="0.25">
      <c r="A212">
        <v>4632</v>
      </c>
      <c r="B212">
        <v>25745</v>
      </c>
      <c r="C212" t="s">
        <v>614</v>
      </c>
      <c r="D212" t="s">
        <v>613</v>
      </c>
      <c r="E212" t="s">
        <v>94</v>
      </c>
      <c r="F212">
        <v>106</v>
      </c>
      <c r="G212" s="6">
        <v>3314.51</v>
      </c>
      <c r="H212" s="6">
        <v>3314.51</v>
      </c>
      <c r="I212" t="s">
        <v>2222</v>
      </c>
      <c r="J212" t="s">
        <v>28</v>
      </c>
      <c r="K212" t="s">
        <v>121</v>
      </c>
      <c r="L212">
        <v>3</v>
      </c>
      <c r="M212">
        <f t="shared" si="13"/>
        <v>5.6818181818181815E-4</v>
      </c>
      <c r="N212">
        <v>30</v>
      </c>
      <c r="O212">
        <f t="shared" si="12"/>
        <v>1.7045454545454544E-2</v>
      </c>
      <c r="R212" s="7">
        <v>0.42713166700947047</v>
      </c>
      <c r="S212">
        <f t="shared" si="14"/>
        <v>7.2806534149341554E-3</v>
      </c>
    </row>
    <row r="213" spans="1:19" hidden="1" x14ac:dyDescent="0.25">
      <c r="A213">
        <v>45444</v>
      </c>
      <c r="B213">
        <v>25746</v>
      </c>
      <c r="C213" t="s">
        <v>615</v>
      </c>
      <c r="D213" t="s">
        <v>436</v>
      </c>
      <c r="E213" t="s">
        <v>94</v>
      </c>
      <c r="F213">
        <v>114</v>
      </c>
      <c r="G213" s="6">
        <v>3374.84</v>
      </c>
      <c r="H213" s="6">
        <v>3374.84</v>
      </c>
      <c r="I213" t="s">
        <v>2222</v>
      </c>
      <c r="J213" t="s">
        <v>28</v>
      </c>
      <c r="K213" t="s">
        <v>121</v>
      </c>
      <c r="L213">
        <v>74</v>
      </c>
      <c r="M213">
        <f t="shared" si="13"/>
        <v>1.4015151515151515E-2</v>
      </c>
      <c r="N213">
        <v>30</v>
      </c>
      <c r="O213">
        <f t="shared" si="12"/>
        <v>0.42045454545454547</v>
      </c>
      <c r="R213" s="7">
        <v>0.41949608918335685</v>
      </c>
      <c r="S213">
        <f t="shared" si="14"/>
        <v>0.17637903749754777</v>
      </c>
    </row>
    <row r="214" spans="1:19" hidden="1" x14ac:dyDescent="0.25">
      <c r="A214">
        <v>51496</v>
      </c>
      <c r="B214">
        <v>25771</v>
      </c>
      <c r="C214" t="s">
        <v>526</v>
      </c>
      <c r="D214" t="s">
        <v>463</v>
      </c>
      <c r="E214" t="s">
        <v>27</v>
      </c>
      <c r="F214">
        <v>99</v>
      </c>
      <c r="G214" s="6">
        <v>2629.73</v>
      </c>
      <c r="H214" s="6">
        <v>2629.73</v>
      </c>
      <c r="I214" t="s">
        <v>2222</v>
      </c>
      <c r="J214" t="s">
        <v>28</v>
      </c>
      <c r="K214" t="s">
        <v>121</v>
      </c>
      <c r="L214">
        <v>137</v>
      </c>
      <c r="M214">
        <f t="shared" si="13"/>
        <v>2.5946969696969698E-2</v>
      </c>
      <c r="N214">
        <v>24</v>
      </c>
      <c r="O214">
        <f t="shared" si="12"/>
        <v>0.6227272727272728</v>
      </c>
      <c r="R214" s="7">
        <v>0.50180022160449933</v>
      </c>
      <c r="S214">
        <f t="shared" si="14"/>
        <v>0.312484683453711</v>
      </c>
    </row>
    <row r="215" spans="1:19" hidden="1" x14ac:dyDescent="0.25">
      <c r="A215">
        <v>69300</v>
      </c>
      <c r="B215">
        <v>25772</v>
      </c>
      <c r="C215" t="s">
        <v>616</v>
      </c>
      <c r="D215" t="s">
        <v>617</v>
      </c>
      <c r="E215" t="s">
        <v>94</v>
      </c>
      <c r="F215">
        <v>106</v>
      </c>
      <c r="G215" s="6">
        <v>-2496.52</v>
      </c>
      <c r="H215" s="6">
        <v>2496.52</v>
      </c>
      <c r="I215" t="s">
        <v>2222</v>
      </c>
      <c r="J215" t="s">
        <v>28</v>
      </c>
      <c r="K215" t="s">
        <v>121</v>
      </c>
      <c r="L215">
        <v>491</v>
      </c>
      <c r="M215">
        <f t="shared" si="13"/>
        <v>9.2992424242424238E-2</v>
      </c>
      <c r="N215">
        <v>30</v>
      </c>
      <c r="O215">
        <f t="shared" si="12"/>
        <v>2.7897727272727271</v>
      </c>
      <c r="R215" s="7">
        <v>0.56708225114141286</v>
      </c>
      <c r="S215">
        <f t="shared" si="14"/>
        <v>1.5820305983547369</v>
      </c>
    </row>
    <row r="216" spans="1:19" hidden="1" x14ac:dyDescent="0.25">
      <c r="A216">
        <v>70748</v>
      </c>
      <c r="B216">
        <v>25973</v>
      </c>
      <c r="C216" t="s">
        <v>618</v>
      </c>
      <c r="D216" t="s">
        <v>619</v>
      </c>
      <c r="E216" t="s">
        <v>27</v>
      </c>
      <c r="F216">
        <v>89</v>
      </c>
      <c r="G216" s="6">
        <v>2408.0700000000002</v>
      </c>
      <c r="H216" s="6">
        <v>2408.0700000000002</v>
      </c>
      <c r="I216" t="s">
        <v>2222</v>
      </c>
      <c r="J216" t="s">
        <v>28</v>
      </c>
      <c r="K216" t="s">
        <v>121</v>
      </c>
      <c r="L216" s="8">
        <v>1061</v>
      </c>
      <c r="M216">
        <f t="shared" si="13"/>
        <v>0.20094696969696971</v>
      </c>
      <c r="N216">
        <v>30</v>
      </c>
      <c r="O216">
        <f t="shared" ref="O216:O279" si="15">M216*N216</f>
        <v>6.0284090909090908</v>
      </c>
      <c r="R216" s="7">
        <v>0.9349377064227784</v>
      </c>
      <c r="S216">
        <f t="shared" si="14"/>
        <v>5.6361869688327717</v>
      </c>
    </row>
    <row r="217" spans="1:19" hidden="1" x14ac:dyDescent="0.25">
      <c r="A217">
        <v>40804</v>
      </c>
      <c r="B217">
        <v>26159</v>
      </c>
      <c r="C217" t="s">
        <v>620</v>
      </c>
      <c r="D217" t="s">
        <v>544</v>
      </c>
      <c r="E217" t="s">
        <v>94</v>
      </c>
      <c r="F217">
        <v>30</v>
      </c>
      <c r="G217">
        <v>118.25</v>
      </c>
      <c r="H217">
        <v>118.25</v>
      </c>
      <c r="I217" t="s">
        <v>2222</v>
      </c>
      <c r="J217" t="s">
        <v>28</v>
      </c>
      <c r="K217" t="s">
        <v>121</v>
      </c>
      <c r="L217">
        <v>48</v>
      </c>
      <c r="M217">
        <f t="shared" si="13"/>
        <v>9.0909090909090905E-3</v>
      </c>
      <c r="N217">
        <v>12</v>
      </c>
      <c r="O217">
        <f t="shared" si="15"/>
        <v>0.10909090909090909</v>
      </c>
      <c r="R217" s="7">
        <v>0.42818934367408035</v>
      </c>
      <c r="S217">
        <f t="shared" si="14"/>
        <v>4.6711564764445129E-2</v>
      </c>
    </row>
    <row r="218" spans="1:19" x14ac:dyDescent="0.25">
      <c r="A218">
        <v>71181</v>
      </c>
      <c r="B218">
        <v>26309</v>
      </c>
      <c r="C218" t="s">
        <v>433</v>
      </c>
      <c r="D218" t="s">
        <v>621</v>
      </c>
      <c r="E218" t="s">
        <v>27</v>
      </c>
      <c r="F218">
        <v>110</v>
      </c>
      <c r="G218" s="6">
        <v>2390.88</v>
      </c>
      <c r="H218" s="6">
        <v>2390.88</v>
      </c>
      <c r="I218" t="s">
        <v>2222</v>
      </c>
      <c r="J218" t="s">
        <v>28</v>
      </c>
      <c r="K218" t="s">
        <v>121</v>
      </c>
      <c r="L218" s="8">
        <v>2232</v>
      </c>
      <c r="M218">
        <f t="shared" si="13"/>
        <v>0.42272727272727273</v>
      </c>
      <c r="N218">
        <v>30</v>
      </c>
      <c r="O218">
        <f t="shared" si="15"/>
        <v>12.681818181818182</v>
      </c>
      <c r="R218" s="7">
        <v>0.9997979948805461</v>
      </c>
      <c r="S218">
        <f t="shared" si="14"/>
        <v>12.679256389621472</v>
      </c>
    </row>
    <row r="219" spans="1:19" hidden="1" x14ac:dyDescent="0.25">
      <c r="A219">
        <v>37919</v>
      </c>
      <c r="B219">
        <v>26351</v>
      </c>
      <c r="C219" t="s">
        <v>563</v>
      </c>
      <c r="D219" t="s">
        <v>418</v>
      </c>
      <c r="E219" t="s">
        <v>94</v>
      </c>
      <c r="F219">
        <v>95</v>
      </c>
      <c r="G219" s="6">
        <v>3313.45</v>
      </c>
      <c r="H219" s="6">
        <v>3313.45</v>
      </c>
      <c r="I219" t="s">
        <v>2222</v>
      </c>
      <c r="J219" t="s">
        <v>28</v>
      </c>
      <c r="K219" t="s">
        <v>121</v>
      </c>
      <c r="L219">
        <v>37</v>
      </c>
      <c r="M219">
        <f t="shared" si="13"/>
        <v>7.0075757575757576E-3</v>
      </c>
      <c r="N219">
        <v>30</v>
      </c>
      <c r="O219">
        <f t="shared" si="15"/>
        <v>0.21022727272727273</v>
      </c>
      <c r="R219" s="7">
        <v>0.42726830995474813</v>
      </c>
      <c r="S219">
        <f t="shared" si="14"/>
        <v>8.9823451524577741E-2</v>
      </c>
    </row>
    <row r="220" spans="1:19" hidden="1" x14ac:dyDescent="0.25">
      <c r="A220">
        <v>70663</v>
      </c>
      <c r="B220">
        <v>27038</v>
      </c>
      <c r="C220" t="s">
        <v>500</v>
      </c>
      <c r="D220" t="s">
        <v>509</v>
      </c>
      <c r="E220" t="s">
        <v>27</v>
      </c>
      <c r="F220">
        <v>83</v>
      </c>
      <c r="G220" s="6">
        <v>2760.81</v>
      </c>
      <c r="H220" s="6">
        <v>2760.81</v>
      </c>
      <c r="I220" t="s">
        <v>2222</v>
      </c>
      <c r="J220" t="s">
        <v>28</v>
      </c>
      <c r="K220" t="s">
        <v>121</v>
      </c>
      <c r="L220">
        <v>751</v>
      </c>
      <c r="M220">
        <f t="shared" si="13"/>
        <v>0.14223484848484849</v>
      </c>
      <c r="N220">
        <v>30</v>
      </c>
      <c r="O220">
        <f t="shared" si="15"/>
        <v>4.267045454545455</v>
      </c>
      <c r="R220" s="7">
        <v>0.8154836597612658</v>
      </c>
      <c r="S220">
        <f t="shared" si="14"/>
        <v>3.4797058436404016</v>
      </c>
    </row>
    <row r="221" spans="1:19" hidden="1" x14ac:dyDescent="0.25">
      <c r="A221">
        <v>35698</v>
      </c>
      <c r="B221">
        <v>27078</v>
      </c>
      <c r="C221" t="s">
        <v>622</v>
      </c>
      <c r="D221" t="s">
        <v>623</v>
      </c>
      <c r="E221" t="s">
        <v>27</v>
      </c>
      <c r="F221">
        <v>91</v>
      </c>
      <c r="G221" s="6">
        <v>2929.99</v>
      </c>
      <c r="H221" s="6">
        <v>2929.99</v>
      </c>
      <c r="I221" t="s">
        <v>2222</v>
      </c>
      <c r="J221" t="s">
        <v>28</v>
      </c>
      <c r="K221" t="s">
        <v>121</v>
      </c>
      <c r="L221">
        <v>33</v>
      </c>
      <c r="M221">
        <f t="shared" si="13"/>
        <v>6.2500000000000003E-3</v>
      </c>
      <c r="N221">
        <v>30</v>
      </c>
      <c r="O221">
        <f t="shared" si="15"/>
        <v>0.1875</v>
      </c>
      <c r="R221" s="7">
        <v>0.7683969715615071</v>
      </c>
      <c r="S221">
        <f t="shared" si="14"/>
        <v>0.1440744321677826</v>
      </c>
    </row>
    <row r="222" spans="1:19" hidden="1" x14ac:dyDescent="0.25">
      <c r="A222">
        <v>69541</v>
      </c>
      <c r="B222">
        <v>27124</v>
      </c>
      <c r="C222" t="s">
        <v>1776</v>
      </c>
      <c r="D222" t="s">
        <v>1028</v>
      </c>
      <c r="E222" t="s">
        <v>70</v>
      </c>
      <c r="F222">
        <v>130</v>
      </c>
      <c r="G222">
        <v>-302.77</v>
      </c>
      <c r="H222">
        <v>302.77</v>
      </c>
      <c r="I222" t="s">
        <v>2222</v>
      </c>
      <c r="J222" t="s">
        <v>28</v>
      </c>
      <c r="K222" t="s">
        <v>121</v>
      </c>
      <c r="L222">
        <v>518</v>
      </c>
      <c r="M222">
        <f t="shared" si="13"/>
        <v>9.8106060606060599E-2</v>
      </c>
      <c r="N222">
        <v>12</v>
      </c>
      <c r="O222">
        <f t="shared" si="15"/>
        <v>1.1772727272727272</v>
      </c>
      <c r="R222" s="7">
        <v>0.14986796680801842</v>
      </c>
      <c r="S222">
        <f t="shared" si="14"/>
        <v>0.1764354700148944</v>
      </c>
    </row>
    <row r="223" spans="1:19" hidden="1" x14ac:dyDescent="0.25">
      <c r="A223">
        <v>36596</v>
      </c>
      <c r="B223">
        <v>27244</v>
      </c>
      <c r="C223" t="s">
        <v>624</v>
      </c>
      <c r="D223" t="s">
        <v>497</v>
      </c>
      <c r="E223" t="s">
        <v>94</v>
      </c>
      <c r="F223">
        <v>79</v>
      </c>
      <c r="G223" s="6">
        <v>1065.54</v>
      </c>
      <c r="H223" s="6">
        <v>1065.54</v>
      </c>
      <c r="I223" t="s">
        <v>2222</v>
      </c>
      <c r="J223" t="s">
        <v>28</v>
      </c>
      <c r="K223" t="s">
        <v>121</v>
      </c>
      <c r="L223">
        <v>35</v>
      </c>
      <c r="M223">
        <f t="shared" si="13"/>
        <v>6.628787878787879E-3</v>
      </c>
      <c r="N223">
        <v>20</v>
      </c>
      <c r="O223">
        <f t="shared" si="15"/>
        <v>0.13257575757575757</v>
      </c>
      <c r="R223" s="7">
        <v>4.751899495979503E-2</v>
      </c>
      <c r="S223">
        <f t="shared" si="14"/>
        <v>6.2998667560334315E-3</v>
      </c>
    </row>
    <row r="224" spans="1:19" hidden="1" x14ac:dyDescent="0.25">
      <c r="A224">
        <v>71223</v>
      </c>
      <c r="B224">
        <v>27275</v>
      </c>
      <c r="C224" t="s">
        <v>32</v>
      </c>
      <c r="D224" t="s">
        <v>29</v>
      </c>
      <c r="F224">
        <v>130</v>
      </c>
      <c r="G224" s="6">
        <v>31846.67</v>
      </c>
      <c r="H224" s="6">
        <v>31846.67</v>
      </c>
      <c r="I224" t="s">
        <v>2225</v>
      </c>
      <c r="J224" t="s">
        <v>28</v>
      </c>
      <c r="K224" t="s">
        <v>121</v>
      </c>
      <c r="L224" s="8">
        <v>2726</v>
      </c>
      <c r="M224">
        <f t="shared" si="13"/>
        <v>0.51628787878787874</v>
      </c>
      <c r="N224">
        <v>78</v>
      </c>
      <c r="O224">
        <f t="shared" si="15"/>
        <v>40.270454545454541</v>
      </c>
      <c r="R224" s="7">
        <v>5.9951191504856921E-2</v>
      </c>
      <c r="S224">
        <f t="shared" si="14"/>
        <v>2.4142617324421809</v>
      </c>
    </row>
    <row r="225" spans="1:19" hidden="1" x14ac:dyDescent="0.25">
      <c r="A225">
        <v>42354</v>
      </c>
      <c r="B225">
        <v>27373</v>
      </c>
      <c r="C225" t="s">
        <v>514</v>
      </c>
      <c r="D225" t="s">
        <v>616</v>
      </c>
      <c r="E225" t="s">
        <v>94</v>
      </c>
      <c r="F225">
        <v>106</v>
      </c>
      <c r="G225" s="6">
        <v>-2495.96</v>
      </c>
      <c r="H225" s="6">
        <v>2495.96</v>
      </c>
      <c r="I225" t="s">
        <v>2222</v>
      </c>
      <c r="J225" t="s">
        <v>28</v>
      </c>
      <c r="K225" t="s">
        <v>121</v>
      </c>
      <c r="L225">
        <v>54</v>
      </c>
      <c r="M225">
        <f t="shared" si="13"/>
        <v>1.0227272727272727E-2</v>
      </c>
      <c r="N225">
        <v>30</v>
      </c>
      <c r="O225">
        <f t="shared" si="15"/>
        <v>0.30681818181818182</v>
      </c>
      <c r="R225" s="7">
        <v>0.56720948317263098</v>
      </c>
      <c r="S225">
        <f t="shared" si="14"/>
        <v>0.17403018233705725</v>
      </c>
    </row>
    <row r="226" spans="1:19" hidden="1" x14ac:dyDescent="0.25">
      <c r="A226">
        <v>10511</v>
      </c>
      <c r="B226">
        <v>27565</v>
      </c>
      <c r="C226" t="s">
        <v>554</v>
      </c>
      <c r="D226" t="s">
        <v>603</v>
      </c>
      <c r="E226" t="s">
        <v>94</v>
      </c>
      <c r="F226">
        <v>100</v>
      </c>
      <c r="G226" s="6">
        <v>-8477.15</v>
      </c>
      <c r="H226" s="6">
        <v>8477.15</v>
      </c>
      <c r="I226" t="s">
        <v>2226</v>
      </c>
      <c r="J226" t="s">
        <v>28</v>
      </c>
      <c r="K226" t="s">
        <v>121</v>
      </c>
      <c r="L226">
        <v>6</v>
      </c>
      <c r="M226">
        <f t="shared" si="13"/>
        <v>1.1363636363636363E-3</v>
      </c>
      <c r="N226">
        <v>42</v>
      </c>
      <c r="O226">
        <f t="shared" si="15"/>
        <v>4.7727272727272722E-2</v>
      </c>
      <c r="R226" s="7">
        <v>9.5583683175325354E-2</v>
      </c>
      <c r="S226">
        <f t="shared" si="14"/>
        <v>4.5619485151859821E-3</v>
      </c>
    </row>
    <row r="227" spans="1:19" hidden="1" x14ac:dyDescent="0.25">
      <c r="A227">
        <v>70314</v>
      </c>
      <c r="B227">
        <v>27729</v>
      </c>
      <c r="C227" t="s">
        <v>622</v>
      </c>
      <c r="D227" t="s">
        <v>378</v>
      </c>
      <c r="E227" t="s">
        <v>27</v>
      </c>
      <c r="F227">
        <v>91</v>
      </c>
      <c r="G227" s="6">
        <v>-3358.53</v>
      </c>
      <c r="H227" s="6">
        <v>3358.53</v>
      </c>
      <c r="I227" t="s">
        <v>2222</v>
      </c>
      <c r="J227" t="s">
        <v>28</v>
      </c>
      <c r="K227" t="s">
        <v>121</v>
      </c>
      <c r="L227">
        <v>631</v>
      </c>
      <c r="M227">
        <f t="shared" si="13"/>
        <v>0.11950757575757576</v>
      </c>
      <c r="N227">
        <v>30</v>
      </c>
      <c r="O227">
        <f t="shared" si="15"/>
        <v>3.5852272727272725</v>
      </c>
      <c r="R227" s="7">
        <v>0.67035144622960041</v>
      </c>
      <c r="S227">
        <f t="shared" si="14"/>
        <v>2.4033622873345331</v>
      </c>
    </row>
    <row r="228" spans="1:19" hidden="1" x14ac:dyDescent="0.25">
      <c r="A228">
        <v>68481</v>
      </c>
      <c r="B228">
        <v>27836</v>
      </c>
      <c r="C228" t="s">
        <v>417</v>
      </c>
      <c r="D228" t="s">
        <v>449</v>
      </c>
      <c r="E228" t="s">
        <v>94</v>
      </c>
      <c r="F228">
        <v>79</v>
      </c>
      <c r="G228" s="6">
        <v>1344.48</v>
      </c>
      <c r="H228" s="6">
        <v>1344.48</v>
      </c>
      <c r="I228" t="s">
        <v>2222</v>
      </c>
      <c r="J228" t="s">
        <v>28</v>
      </c>
      <c r="K228" t="s">
        <v>121</v>
      </c>
      <c r="L228">
        <v>431</v>
      </c>
      <c r="M228">
        <f t="shared" si="13"/>
        <v>8.1628787878787884E-2</v>
      </c>
      <c r="N228">
        <v>20</v>
      </c>
      <c r="O228">
        <f t="shared" si="15"/>
        <v>1.6325757575757578</v>
      </c>
      <c r="R228" s="7">
        <v>3.7660203119019992E-2</v>
      </c>
      <c r="S228">
        <f t="shared" si="14"/>
        <v>6.1483134637490978E-2</v>
      </c>
    </row>
    <row r="229" spans="1:19" hidden="1" x14ac:dyDescent="0.25">
      <c r="A229">
        <v>14019</v>
      </c>
      <c r="B229">
        <v>28114</v>
      </c>
      <c r="C229" t="s">
        <v>528</v>
      </c>
      <c r="D229" t="s">
        <v>494</v>
      </c>
      <c r="E229" t="s">
        <v>94</v>
      </c>
      <c r="F229">
        <v>83</v>
      </c>
      <c r="G229" s="6">
        <v>1488.35</v>
      </c>
      <c r="H229" s="6">
        <v>1488.35</v>
      </c>
      <c r="I229" t="s">
        <v>2222</v>
      </c>
      <c r="J229" t="s">
        <v>28</v>
      </c>
      <c r="K229" t="s">
        <v>121</v>
      </c>
      <c r="L229">
        <v>9</v>
      </c>
      <c r="M229">
        <f t="shared" si="13"/>
        <v>1.7045454545454545E-3</v>
      </c>
      <c r="N229">
        <v>20</v>
      </c>
      <c r="O229">
        <f t="shared" si="15"/>
        <v>3.4090909090909088E-2</v>
      </c>
      <c r="R229" s="7">
        <v>3.4019813813592231E-2</v>
      </c>
      <c r="S229">
        <f t="shared" si="14"/>
        <v>1.1597663800088261E-3</v>
      </c>
    </row>
    <row r="230" spans="1:19" hidden="1" x14ac:dyDescent="0.25">
      <c r="A230">
        <v>14821</v>
      </c>
      <c r="B230">
        <v>28151</v>
      </c>
      <c r="C230" t="s">
        <v>381</v>
      </c>
      <c r="D230" t="s">
        <v>589</v>
      </c>
      <c r="E230" t="s">
        <v>94</v>
      </c>
      <c r="F230">
        <v>100</v>
      </c>
      <c r="G230" s="6">
        <v>-8388.68</v>
      </c>
      <c r="H230" s="6">
        <v>8388.68</v>
      </c>
      <c r="I230" t="s">
        <v>2226</v>
      </c>
      <c r="J230" t="s">
        <v>28</v>
      </c>
      <c r="K230" t="s">
        <v>121</v>
      </c>
      <c r="L230">
        <v>10</v>
      </c>
      <c r="M230">
        <f t="shared" si="13"/>
        <v>1.893939393939394E-3</v>
      </c>
      <c r="N230">
        <v>42</v>
      </c>
      <c r="O230">
        <f t="shared" si="15"/>
        <v>7.9545454545454544E-2</v>
      </c>
      <c r="R230" s="7">
        <v>9.6591742661504471E-2</v>
      </c>
      <c r="S230">
        <f t="shared" si="14"/>
        <v>7.683434075346946E-3</v>
      </c>
    </row>
    <row r="231" spans="1:19" hidden="1" x14ac:dyDescent="0.25">
      <c r="A231">
        <v>12325</v>
      </c>
      <c r="B231">
        <v>28207</v>
      </c>
      <c r="C231" t="s">
        <v>625</v>
      </c>
      <c r="D231" t="s">
        <v>572</v>
      </c>
      <c r="E231" t="s">
        <v>108</v>
      </c>
      <c r="F231">
        <v>83</v>
      </c>
      <c r="G231" s="6">
        <v>2244.9699999999998</v>
      </c>
      <c r="H231" s="6">
        <v>2244.9699999999998</v>
      </c>
      <c r="I231" t="s">
        <v>2222</v>
      </c>
      <c r="J231" t="s">
        <v>28</v>
      </c>
      <c r="K231" t="s">
        <v>121</v>
      </c>
      <c r="L231">
        <v>7</v>
      </c>
      <c r="M231">
        <f t="shared" si="13"/>
        <v>1.3257575757575758E-3</v>
      </c>
      <c r="N231">
        <v>30</v>
      </c>
      <c r="O231">
        <f t="shared" si="15"/>
        <v>3.9772727272727272E-2</v>
      </c>
      <c r="R231" s="7">
        <v>0.61174591199452788</v>
      </c>
      <c r="S231">
        <f t="shared" si="14"/>
        <v>2.4330803317964177E-2</v>
      </c>
    </row>
    <row r="232" spans="1:19" hidden="1" x14ac:dyDescent="0.25">
      <c r="A232">
        <v>27786</v>
      </c>
      <c r="B232">
        <v>28209</v>
      </c>
      <c r="C232" t="s">
        <v>626</v>
      </c>
      <c r="D232" t="s">
        <v>627</v>
      </c>
      <c r="E232" t="s">
        <v>94</v>
      </c>
      <c r="F232">
        <v>89</v>
      </c>
      <c r="G232" s="6">
        <v>-5481.94</v>
      </c>
      <c r="H232" s="6">
        <v>5481.94</v>
      </c>
      <c r="I232" t="s">
        <v>2222</v>
      </c>
      <c r="J232" t="s">
        <v>28</v>
      </c>
      <c r="K232" t="s">
        <v>121</v>
      </c>
      <c r="L232">
        <v>21</v>
      </c>
      <c r="M232">
        <f t="shared" si="13"/>
        <v>3.9772727272727269E-3</v>
      </c>
      <c r="N232">
        <v>30</v>
      </c>
      <c r="O232">
        <f t="shared" si="15"/>
        <v>0.11931818181818181</v>
      </c>
      <c r="R232" s="7">
        <v>0.25052284776016431</v>
      </c>
      <c r="S232">
        <f t="shared" si="14"/>
        <v>2.9891930698655967E-2</v>
      </c>
    </row>
    <row r="233" spans="1:19" hidden="1" x14ac:dyDescent="0.25">
      <c r="A233">
        <v>70918</v>
      </c>
      <c r="B233">
        <v>28388</v>
      </c>
      <c r="C233" t="s">
        <v>628</v>
      </c>
      <c r="D233" t="s">
        <v>629</v>
      </c>
      <c r="E233" t="s">
        <v>94</v>
      </c>
      <c r="F233">
        <v>100</v>
      </c>
      <c r="G233" s="6">
        <v>-7822.58</v>
      </c>
      <c r="H233" s="6">
        <v>7822.58</v>
      </c>
      <c r="I233" t="s">
        <v>2226</v>
      </c>
      <c r="J233" t="s">
        <v>28</v>
      </c>
      <c r="K233" t="s">
        <v>121</v>
      </c>
      <c r="L233">
        <v>933</v>
      </c>
      <c r="M233">
        <f t="shared" si="13"/>
        <v>0.17670454545454545</v>
      </c>
      <c r="N233">
        <v>42</v>
      </c>
      <c r="O233">
        <f t="shared" si="15"/>
        <v>7.4215909090909085</v>
      </c>
      <c r="R233" s="7">
        <v>9.7781255739058687E-2</v>
      </c>
      <c r="S233">
        <f t="shared" si="14"/>
        <v>0.7256924786724912</v>
      </c>
    </row>
    <row r="234" spans="1:19" hidden="1" x14ac:dyDescent="0.25">
      <c r="A234">
        <v>26969</v>
      </c>
      <c r="B234">
        <v>28471</v>
      </c>
      <c r="C234" t="s">
        <v>542</v>
      </c>
      <c r="D234" t="s">
        <v>610</v>
      </c>
      <c r="E234" t="s">
        <v>94</v>
      </c>
      <c r="F234">
        <v>106</v>
      </c>
      <c r="G234" s="6">
        <v>-2536.56</v>
      </c>
      <c r="H234" s="6">
        <v>2536.56</v>
      </c>
      <c r="I234" t="s">
        <v>2222</v>
      </c>
      <c r="J234" t="s">
        <v>28</v>
      </c>
      <c r="K234" t="s">
        <v>121</v>
      </c>
      <c r="L234">
        <v>20</v>
      </c>
      <c r="M234">
        <f t="shared" si="13"/>
        <v>3.787878787878788E-3</v>
      </c>
      <c r="N234">
        <v>30</v>
      </c>
      <c r="O234">
        <f t="shared" si="15"/>
        <v>0.11363636363636365</v>
      </c>
      <c r="R234" s="7">
        <v>0.55813076829231723</v>
      </c>
      <c r="S234">
        <f t="shared" si="14"/>
        <v>6.3423950942308779E-2</v>
      </c>
    </row>
    <row r="235" spans="1:19" hidden="1" x14ac:dyDescent="0.25">
      <c r="A235">
        <v>71188</v>
      </c>
      <c r="B235">
        <v>28873</v>
      </c>
      <c r="C235" t="s">
        <v>73</v>
      </c>
      <c r="D235" t="s">
        <v>80</v>
      </c>
      <c r="F235">
        <v>130</v>
      </c>
      <c r="G235" s="6">
        <v>19079.28</v>
      </c>
      <c r="H235" s="6">
        <v>19079.28</v>
      </c>
      <c r="I235" t="s">
        <v>2223</v>
      </c>
      <c r="J235" t="s">
        <v>28</v>
      </c>
      <c r="K235" t="s">
        <v>121</v>
      </c>
      <c r="L235" s="8">
        <v>1752</v>
      </c>
      <c r="M235">
        <f t="shared" si="13"/>
        <v>0.33181818181818185</v>
      </c>
      <c r="N235">
        <v>102</v>
      </c>
      <c r="O235">
        <f t="shared" si="15"/>
        <v>33.845454545454551</v>
      </c>
      <c r="R235" s="7">
        <v>0.10006907031931928</v>
      </c>
      <c r="S235">
        <f t="shared" si="14"/>
        <v>3.3868831708984155</v>
      </c>
    </row>
    <row r="236" spans="1:19" hidden="1" x14ac:dyDescent="0.25">
      <c r="A236">
        <v>59473</v>
      </c>
      <c r="B236">
        <v>28917</v>
      </c>
      <c r="C236" t="s">
        <v>413</v>
      </c>
      <c r="D236" t="s">
        <v>461</v>
      </c>
      <c r="E236" t="s">
        <v>27</v>
      </c>
      <c r="F236">
        <v>83</v>
      </c>
      <c r="G236" s="6">
        <v>-3579.53</v>
      </c>
      <c r="H236" s="6">
        <v>3579.53</v>
      </c>
      <c r="I236" t="s">
        <v>2222</v>
      </c>
      <c r="J236" t="s">
        <v>28</v>
      </c>
      <c r="K236" t="s">
        <v>121</v>
      </c>
      <c r="L236">
        <v>208</v>
      </c>
      <c r="M236">
        <f t="shared" si="13"/>
        <v>3.9393939393939391E-2</v>
      </c>
      <c r="N236">
        <v>30</v>
      </c>
      <c r="O236">
        <f t="shared" si="15"/>
        <v>1.1818181818181817</v>
      </c>
      <c r="R236" s="7">
        <v>0.62896398206063364</v>
      </c>
      <c r="S236">
        <f t="shared" si="14"/>
        <v>0.74332106970802148</v>
      </c>
    </row>
    <row r="237" spans="1:19" hidden="1" x14ac:dyDescent="0.25">
      <c r="A237">
        <v>70817</v>
      </c>
      <c r="B237">
        <v>29106</v>
      </c>
      <c r="C237" t="s">
        <v>46</v>
      </c>
      <c r="D237" t="s">
        <v>81</v>
      </c>
      <c r="E237" t="s">
        <v>39</v>
      </c>
      <c r="F237">
        <v>100</v>
      </c>
      <c r="G237" s="6">
        <v>-17800.5</v>
      </c>
      <c r="H237" s="6">
        <v>17800.5</v>
      </c>
      <c r="I237" t="s">
        <v>2227</v>
      </c>
      <c r="J237" t="s">
        <v>28</v>
      </c>
      <c r="K237" t="s">
        <v>121</v>
      </c>
      <c r="L237">
        <v>850</v>
      </c>
      <c r="M237">
        <f t="shared" si="13"/>
        <v>0.16098484848484848</v>
      </c>
      <c r="N237">
        <v>66</v>
      </c>
      <c r="O237">
        <f t="shared" si="15"/>
        <v>10.625</v>
      </c>
      <c r="R237" s="7">
        <v>9.8364494832997557E-2</v>
      </c>
      <c r="S237">
        <f t="shared" si="14"/>
        <v>1.045122757600599</v>
      </c>
    </row>
    <row r="238" spans="1:19" hidden="1" x14ac:dyDescent="0.25">
      <c r="A238">
        <v>60106</v>
      </c>
      <c r="B238">
        <v>29166</v>
      </c>
      <c r="C238" t="s">
        <v>623</v>
      </c>
      <c r="D238" t="s">
        <v>630</v>
      </c>
      <c r="E238" t="s">
        <v>27</v>
      </c>
      <c r="F238">
        <v>83</v>
      </c>
      <c r="G238" s="6">
        <v>2929.86</v>
      </c>
      <c r="H238" s="6">
        <v>2929.86</v>
      </c>
      <c r="I238" t="s">
        <v>2222</v>
      </c>
      <c r="J238" t="s">
        <v>28</v>
      </c>
      <c r="K238" t="s">
        <v>121</v>
      </c>
      <c r="L238">
        <v>215</v>
      </c>
      <c r="M238">
        <f t="shared" si="13"/>
        <v>4.0719696969696968E-2</v>
      </c>
      <c r="N238">
        <v>30</v>
      </c>
      <c r="O238">
        <f t="shared" si="15"/>
        <v>1.2215909090909089</v>
      </c>
      <c r="R238" s="7">
        <v>0.76843106588898447</v>
      </c>
      <c r="S238">
        <f t="shared" si="14"/>
        <v>0.93870840435302072</v>
      </c>
    </row>
    <row r="239" spans="1:19" hidden="1" x14ac:dyDescent="0.25">
      <c r="A239">
        <v>71231</v>
      </c>
      <c r="B239">
        <v>29169</v>
      </c>
      <c r="C239" t="s">
        <v>631</v>
      </c>
      <c r="D239" t="s">
        <v>584</v>
      </c>
      <c r="E239" t="s">
        <v>27</v>
      </c>
      <c r="F239">
        <v>120</v>
      </c>
      <c r="G239" s="6">
        <v>-2329.33</v>
      </c>
      <c r="H239" s="6">
        <v>2329.33</v>
      </c>
      <c r="I239" t="s">
        <v>2222</v>
      </c>
      <c r="J239" t="s">
        <v>28</v>
      </c>
      <c r="K239" t="s">
        <v>121</v>
      </c>
      <c r="L239" s="8">
        <v>3684</v>
      </c>
      <c r="M239">
        <f t="shared" si="13"/>
        <v>0.69772727272727275</v>
      </c>
      <c r="N239">
        <v>30</v>
      </c>
      <c r="O239">
        <f t="shared" si="15"/>
        <v>20.931818181818183</v>
      </c>
      <c r="R239" s="7">
        <v>0.6239145891737109</v>
      </c>
      <c r="S239">
        <f t="shared" si="14"/>
        <v>13.059666741567904</v>
      </c>
    </row>
    <row r="240" spans="1:19" hidden="1" x14ac:dyDescent="0.25">
      <c r="A240">
        <v>43121</v>
      </c>
      <c r="B240">
        <v>29266</v>
      </c>
      <c r="C240" t="s">
        <v>740</v>
      </c>
      <c r="D240" t="s">
        <v>473</v>
      </c>
      <c r="E240" t="s">
        <v>94</v>
      </c>
      <c r="F240">
        <v>47.6</v>
      </c>
      <c r="G240">
        <v>61.11</v>
      </c>
      <c r="H240">
        <v>61.11</v>
      </c>
      <c r="I240" t="s">
        <v>2222</v>
      </c>
      <c r="J240" t="s">
        <v>28</v>
      </c>
      <c r="K240" t="s">
        <v>121</v>
      </c>
      <c r="L240">
        <v>59</v>
      </c>
      <c r="M240">
        <f t="shared" si="13"/>
        <v>1.1174242424242425E-2</v>
      </c>
      <c r="N240">
        <v>6</v>
      </c>
      <c r="O240">
        <f t="shared" si="15"/>
        <v>6.7045454545454547E-2</v>
      </c>
      <c r="R240" s="7">
        <v>0.94465862010309287</v>
      </c>
      <c r="S240">
        <f t="shared" si="14"/>
        <v>6.3335066575093732E-2</v>
      </c>
    </row>
    <row r="241" spans="1:19" hidden="1" x14ac:dyDescent="0.25">
      <c r="A241">
        <v>64521</v>
      </c>
      <c r="B241">
        <v>29453</v>
      </c>
      <c r="C241" t="s">
        <v>384</v>
      </c>
      <c r="D241" t="s">
        <v>632</v>
      </c>
      <c r="E241" t="s">
        <v>27</v>
      </c>
      <c r="F241">
        <v>99</v>
      </c>
      <c r="G241" s="6">
        <v>2572.02</v>
      </c>
      <c r="H241" s="6">
        <v>2572.02</v>
      </c>
      <c r="I241" t="s">
        <v>2222</v>
      </c>
      <c r="J241" t="s">
        <v>28</v>
      </c>
      <c r="K241" t="s">
        <v>121</v>
      </c>
      <c r="L241">
        <v>295</v>
      </c>
      <c r="M241">
        <f t="shared" si="13"/>
        <v>5.587121212121212E-2</v>
      </c>
      <c r="N241">
        <v>30</v>
      </c>
      <c r="O241">
        <f t="shared" si="15"/>
        <v>1.6761363636363635</v>
      </c>
      <c r="R241" s="7">
        <v>0.56504341723625784</v>
      </c>
      <c r="S241">
        <f t="shared" si="14"/>
        <v>0.94708981866304576</v>
      </c>
    </row>
    <row r="242" spans="1:19" hidden="1" x14ac:dyDescent="0.25">
      <c r="A242">
        <v>38627</v>
      </c>
      <c r="B242">
        <v>29457</v>
      </c>
      <c r="C242" t="s">
        <v>60</v>
      </c>
      <c r="D242" t="s">
        <v>49</v>
      </c>
      <c r="E242" t="s">
        <v>27</v>
      </c>
      <c r="F242">
        <v>100.5</v>
      </c>
      <c r="G242" s="6">
        <v>16730.23</v>
      </c>
      <c r="H242" s="6">
        <v>16730.23</v>
      </c>
      <c r="I242" t="s">
        <v>2223</v>
      </c>
      <c r="J242" t="s">
        <v>28</v>
      </c>
      <c r="K242" t="s">
        <v>121</v>
      </c>
      <c r="L242">
        <v>39</v>
      </c>
      <c r="M242">
        <f t="shared" si="13"/>
        <v>7.3863636363636362E-3</v>
      </c>
      <c r="N242">
        <v>60</v>
      </c>
      <c r="O242">
        <f t="shared" si="15"/>
        <v>0.44318181818181818</v>
      </c>
      <c r="R242" s="7">
        <v>0.11411951969351179</v>
      </c>
      <c r="S242">
        <f t="shared" si="14"/>
        <v>5.057569622780636E-2</v>
      </c>
    </row>
    <row r="243" spans="1:19" hidden="1" x14ac:dyDescent="0.25">
      <c r="A243">
        <v>43696</v>
      </c>
      <c r="B243">
        <v>29918</v>
      </c>
      <c r="C243" t="s">
        <v>695</v>
      </c>
      <c r="D243" t="s">
        <v>571</v>
      </c>
      <c r="E243" t="s">
        <v>94</v>
      </c>
      <c r="F243">
        <v>120</v>
      </c>
      <c r="G243">
        <v>242.36</v>
      </c>
      <c r="H243">
        <v>242.36</v>
      </c>
      <c r="I243" t="s">
        <v>2222</v>
      </c>
      <c r="J243" t="s">
        <v>28</v>
      </c>
      <c r="K243" t="s">
        <v>121</v>
      </c>
      <c r="L243">
        <v>62</v>
      </c>
      <c r="M243">
        <f t="shared" si="13"/>
        <v>1.1742424242424242E-2</v>
      </c>
      <c r="N243">
        <v>6</v>
      </c>
      <c r="O243">
        <f t="shared" si="15"/>
        <v>7.045454545454545E-2</v>
      </c>
      <c r="R243" s="7">
        <v>0.55167467090278921</v>
      </c>
      <c r="S243">
        <f t="shared" si="14"/>
        <v>3.8867988177241963E-2</v>
      </c>
    </row>
    <row r="244" spans="1:19" hidden="1" x14ac:dyDescent="0.25">
      <c r="A244">
        <v>64913</v>
      </c>
      <c r="B244">
        <v>29923</v>
      </c>
      <c r="C244" t="s">
        <v>741</v>
      </c>
      <c r="D244" t="s">
        <v>742</v>
      </c>
      <c r="E244" t="s">
        <v>27</v>
      </c>
      <c r="F244">
        <v>99</v>
      </c>
      <c r="G244">
        <v>-191.33</v>
      </c>
      <c r="H244">
        <v>191.33</v>
      </c>
      <c r="I244" t="s">
        <v>2222</v>
      </c>
      <c r="J244" t="s">
        <v>28</v>
      </c>
      <c r="K244" t="s">
        <v>121</v>
      </c>
      <c r="L244">
        <v>288</v>
      </c>
      <c r="M244">
        <f t="shared" si="13"/>
        <v>5.4545454545454543E-2</v>
      </c>
      <c r="N244">
        <v>24</v>
      </c>
      <c r="O244">
        <f t="shared" si="15"/>
        <v>1.3090909090909091</v>
      </c>
      <c r="R244" s="7">
        <v>0.50244647916981133</v>
      </c>
      <c r="S244">
        <f t="shared" si="14"/>
        <v>0.65774811818593482</v>
      </c>
    </row>
    <row r="245" spans="1:19" hidden="1" x14ac:dyDescent="0.25">
      <c r="A245">
        <v>58715</v>
      </c>
      <c r="B245">
        <v>30333</v>
      </c>
      <c r="C245" t="s">
        <v>633</v>
      </c>
      <c r="D245" t="s">
        <v>634</v>
      </c>
      <c r="E245" t="s">
        <v>94</v>
      </c>
      <c r="F245">
        <v>121</v>
      </c>
      <c r="G245" s="6">
        <v>3345.05</v>
      </c>
      <c r="H245" s="6">
        <v>3345.05</v>
      </c>
      <c r="I245" t="s">
        <v>2222</v>
      </c>
      <c r="J245" t="s">
        <v>28</v>
      </c>
      <c r="K245" t="s">
        <v>121</v>
      </c>
      <c r="L245">
        <v>202</v>
      </c>
      <c r="M245">
        <f t="shared" si="13"/>
        <v>3.8257575757575754E-2</v>
      </c>
      <c r="N245">
        <v>36</v>
      </c>
      <c r="O245">
        <f t="shared" si="15"/>
        <v>1.3772727272727272</v>
      </c>
      <c r="R245" s="7">
        <v>0.22866674504693371</v>
      </c>
      <c r="S245">
        <f t="shared" si="14"/>
        <v>0.31493647158736776</v>
      </c>
    </row>
    <row r="246" spans="1:19" hidden="1" x14ac:dyDescent="0.25">
      <c r="A246">
        <v>45248</v>
      </c>
      <c r="B246">
        <v>30368</v>
      </c>
      <c r="C246" t="s">
        <v>528</v>
      </c>
      <c r="D246" t="s">
        <v>532</v>
      </c>
      <c r="E246" t="s">
        <v>94</v>
      </c>
      <c r="F246">
        <v>88</v>
      </c>
      <c r="G246" s="6">
        <v>-3228.15</v>
      </c>
      <c r="H246" s="6">
        <v>3228.15</v>
      </c>
      <c r="I246" t="s">
        <v>2222</v>
      </c>
      <c r="J246" t="s">
        <v>28</v>
      </c>
      <c r="K246" t="s">
        <v>121</v>
      </c>
      <c r="L246">
        <v>73</v>
      </c>
      <c r="M246">
        <f t="shared" si="13"/>
        <v>1.3825757575757576E-2</v>
      </c>
      <c r="N246">
        <v>30</v>
      </c>
      <c r="O246">
        <f t="shared" si="15"/>
        <v>0.41477272727272729</v>
      </c>
      <c r="R246" s="7">
        <v>0.28768105959902884</v>
      </c>
      <c r="S246">
        <f t="shared" si="14"/>
        <v>0.1193222576745972</v>
      </c>
    </row>
    <row r="247" spans="1:19" hidden="1" x14ac:dyDescent="0.25">
      <c r="A247">
        <v>34046</v>
      </c>
      <c r="B247">
        <v>30398</v>
      </c>
      <c r="C247" t="s">
        <v>439</v>
      </c>
      <c r="D247" t="s">
        <v>480</v>
      </c>
      <c r="E247" t="s">
        <v>27</v>
      </c>
      <c r="F247">
        <v>100</v>
      </c>
      <c r="G247" s="6">
        <v>7466.6</v>
      </c>
      <c r="H247" s="6">
        <v>7466.6</v>
      </c>
      <c r="I247" t="s">
        <v>2222</v>
      </c>
      <c r="J247" t="s">
        <v>28</v>
      </c>
      <c r="K247" t="s">
        <v>121</v>
      </c>
      <c r="L247">
        <v>30</v>
      </c>
      <c r="M247">
        <f t="shared" si="13"/>
        <v>5.681818181818182E-3</v>
      </c>
      <c r="N247">
        <v>48</v>
      </c>
      <c r="O247">
        <f t="shared" si="15"/>
        <v>0.27272727272727271</v>
      </c>
      <c r="R247" s="7">
        <v>0.3062748482825382</v>
      </c>
      <c r="S247">
        <f t="shared" si="14"/>
        <v>8.3529504077055866E-2</v>
      </c>
    </row>
    <row r="248" spans="1:19" hidden="1" x14ac:dyDescent="0.25">
      <c r="A248">
        <v>14995</v>
      </c>
      <c r="B248">
        <v>30430</v>
      </c>
      <c r="C248" t="s">
        <v>515</v>
      </c>
      <c r="D248" t="s">
        <v>635</v>
      </c>
      <c r="E248" t="s">
        <v>94</v>
      </c>
      <c r="F248">
        <v>121</v>
      </c>
      <c r="G248" s="6">
        <v>3546.64</v>
      </c>
      <c r="H248" s="6">
        <v>3546.64</v>
      </c>
      <c r="I248" t="s">
        <v>2222</v>
      </c>
      <c r="J248" t="s">
        <v>28</v>
      </c>
      <c r="K248" t="s">
        <v>121</v>
      </c>
      <c r="L248">
        <v>10</v>
      </c>
      <c r="M248">
        <f t="shared" si="13"/>
        <v>1.893939393939394E-3</v>
      </c>
      <c r="N248">
        <v>36</v>
      </c>
      <c r="O248">
        <f t="shared" si="15"/>
        <v>6.8181818181818177E-2</v>
      </c>
      <c r="R248" s="7">
        <v>0.22846333990190984</v>
      </c>
      <c r="S248">
        <f t="shared" si="14"/>
        <v>1.5577045902402942E-2</v>
      </c>
    </row>
    <row r="249" spans="1:19" hidden="1" x14ac:dyDescent="0.25">
      <c r="A249">
        <v>42067</v>
      </c>
      <c r="B249">
        <v>30434</v>
      </c>
      <c r="C249" t="s">
        <v>540</v>
      </c>
      <c r="D249" t="s">
        <v>568</v>
      </c>
      <c r="E249" t="s">
        <v>94</v>
      </c>
      <c r="F249">
        <v>49</v>
      </c>
      <c r="G249" s="6">
        <v>-8768.7099999999991</v>
      </c>
      <c r="H249" s="6">
        <v>8768.7099999999991</v>
      </c>
      <c r="I249" t="s">
        <v>2226</v>
      </c>
      <c r="J249" t="s">
        <v>28</v>
      </c>
      <c r="K249" t="s">
        <v>121</v>
      </c>
      <c r="L249">
        <v>53</v>
      </c>
      <c r="M249">
        <f t="shared" si="13"/>
        <v>1.0037878787878788E-2</v>
      </c>
      <c r="N249">
        <v>42</v>
      </c>
      <c r="O249">
        <f t="shared" si="15"/>
        <v>0.42159090909090913</v>
      </c>
      <c r="R249" s="7">
        <v>9.2405521431283444E-2</v>
      </c>
      <c r="S249">
        <f t="shared" si="14"/>
        <v>3.8957327785234273E-2</v>
      </c>
    </row>
    <row r="250" spans="1:19" hidden="1" x14ac:dyDescent="0.25">
      <c r="A250">
        <v>56972</v>
      </c>
      <c r="B250">
        <v>30526</v>
      </c>
      <c r="C250" t="s">
        <v>636</v>
      </c>
      <c r="D250" t="s">
        <v>609</v>
      </c>
      <c r="E250" t="s">
        <v>94</v>
      </c>
      <c r="F250">
        <v>100</v>
      </c>
      <c r="G250" s="6">
        <v>-8187.63</v>
      </c>
      <c r="H250" s="6">
        <v>8187.63</v>
      </c>
      <c r="I250" t="s">
        <v>2226</v>
      </c>
      <c r="J250" t="s">
        <v>28</v>
      </c>
      <c r="K250" t="s">
        <v>121</v>
      </c>
      <c r="L250">
        <v>181</v>
      </c>
      <c r="M250">
        <f t="shared" si="13"/>
        <v>3.4280303030303029E-2</v>
      </c>
      <c r="N250">
        <v>42</v>
      </c>
      <c r="O250">
        <f t="shared" si="15"/>
        <v>1.4397727272727272</v>
      </c>
      <c r="R250" s="7">
        <v>9.8963585290213318E-2</v>
      </c>
      <c r="S250">
        <f t="shared" si="14"/>
        <v>0.14248507109397757</v>
      </c>
    </row>
    <row r="251" spans="1:19" hidden="1" x14ac:dyDescent="0.25">
      <c r="A251">
        <v>68883</v>
      </c>
      <c r="B251">
        <v>30527</v>
      </c>
      <c r="C251" t="s">
        <v>637</v>
      </c>
      <c r="D251" t="s">
        <v>426</v>
      </c>
      <c r="E251" t="s">
        <v>94</v>
      </c>
      <c r="F251">
        <v>83</v>
      </c>
      <c r="G251" s="6">
        <v>-5794.49</v>
      </c>
      <c r="H251" s="6">
        <v>5794.49</v>
      </c>
      <c r="I251" t="s">
        <v>2222</v>
      </c>
      <c r="J251" t="s">
        <v>28</v>
      </c>
      <c r="K251" t="s">
        <v>121</v>
      </c>
      <c r="L251">
        <v>456</v>
      </c>
      <c r="M251">
        <f t="shared" si="13"/>
        <v>8.6363636363636365E-2</v>
      </c>
      <c r="N251">
        <v>30</v>
      </c>
      <c r="O251">
        <f t="shared" si="15"/>
        <v>2.5909090909090908</v>
      </c>
      <c r="R251" s="7">
        <v>0.23700985247197859</v>
      </c>
      <c r="S251">
        <f t="shared" si="14"/>
        <v>0.61407098140467176</v>
      </c>
    </row>
    <row r="252" spans="1:19" hidden="1" x14ac:dyDescent="0.25">
      <c r="A252">
        <v>70806</v>
      </c>
      <c r="B252">
        <v>30730</v>
      </c>
      <c r="C252" t="s">
        <v>578</v>
      </c>
      <c r="D252" t="s">
        <v>638</v>
      </c>
      <c r="E252" t="s">
        <v>94</v>
      </c>
      <c r="F252">
        <v>88</v>
      </c>
      <c r="G252" s="6">
        <v>2766.24</v>
      </c>
      <c r="H252" s="6">
        <v>2766.24</v>
      </c>
      <c r="I252" t="s">
        <v>2222</v>
      </c>
      <c r="J252" t="s">
        <v>28</v>
      </c>
      <c r="K252" t="s">
        <v>121</v>
      </c>
      <c r="L252">
        <v>831</v>
      </c>
      <c r="M252">
        <f t="shared" si="13"/>
        <v>0.15738636363636363</v>
      </c>
      <c r="N252">
        <v>30</v>
      </c>
      <c r="O252">
        <f t="shared" si="15"/>
        <v>4.7215909090909092</v>
      </c>
      <c r="R252" s="7">
        <v>0.20355211414072732</v>
      </c>
      <c r="S252">
        <f t="shared" si="14"/>
        <v>0.96108981165309326</v>
      </c>
    </row>
    <row r="253" spans="1:19" hidden="1" x14ac:dyDescent="0.25">
      <c r="A253">
        <v>20278</v>
      </c>
      <c r="B253">
        <v>30876</v>
      </c>
      <c r="C253" t="s">
        <v>489</v>
      </c>
      <c r="D253" t="s">
        <v>639</v>
      </c>
      <c r="E253" t="s">
        <v>94</v>
      </c>
      <c r="F253">
        <v>88</v>
      </c>
      <c r="G253" s="6">
        <v>-2796.95</v>
      </c>
      <c r="H253" s="6">
        <v>2796.95</v>
      </c>
      <c r="I253" t="s">
        <v>2222</v>
      </c>
      <c r="J253" t="s">
        <v>28</v>
      </c>
      <c r="K253" t="s">
        <v>121</v>
      </c>
      <c r="L253">
        <v>14</v>
      </c>
      <c r="M253">
        <f t="shared" si="13"/>
        <v>2.6515151515151517E-3</v>
      </c>
      <c r="N253">
        <v>30</v>
      </c>
      <c r="O253">
        <f t="shared" si="15"/>
        <v>7.9545454545454544E-2</v>
      </c>
      <c r="R253" s="7">
        <v>0.20131714911623216</v>
      </c>
      <c r="S253">
        <f t="shared" si="14"/>
        <v>1.6013864134245739E-2</v>
      </c>
    </row>
    <row r="254" spans="1:19" hidden="1" x14ac:dyDescent="0.25">
      <c r="A254">
        <v>16223</v>
      </c>
      <c r="B254">
        <v>30938</v>
      </c>
      <c r="C254" t="s">
        <v>640</v>
      </c>
      <c r="D254" t="s">
        <v>572</v>
      </c>
      <c r="E254" t="s">
        <v>27</v>
      </c>
      <c r="F254">
        <v>83</v>
      </c>
      <c r="G254" s="6">
        <v>-3677.81</v>
      </c>
      <c r="H254" s="6">
        <v>3677.81</v>
      </c>
      <c r="I254" t="s">
        <v>2222</v>
      </c>
      <c r="J254" t="s">
        <v>28</v>
      </c>
      <c r="K254" t="s">
        <v>121</v>
      </c>
      <c r="L254">
        <v>11</v>
      </c>
      <c r="M254">
        <f t="shared" si="13"/>
        <v>2.0833333333333333E-3</v>
      </c>
      <c r="N254">
        <v>30</v>
      </c>
      <c r="O254">
        <f t="shared" si="15"/>
        <v>6.25E-2</v>
      </c>
      <c r="R254" s="7">
        <v>0.61215653954540883</v>
      </c>
      <c r="S254">
        <f t="shared" si="14"/>
        <v>3.8259783721588052E-2</v>
      </c>
    </row>
    <row r="255" spans="1:19" hidden="1" x14ac:dyDescent="0.25">
      <c r="A255">
        <v>65537</v>
      </c>
      <c r="B255">
        <v>31053</v>
      </c>
      <c r="C255" t="s">
        <v>641</v>
      </c>
      <c r="D255" t="s">
        <v>633</v>
      </c>
      <c r="E255" t="s">
        <v>94</v>
      </c>
      <c r="F255">
        <v>121</v>
      </c>
      <c r="G255" s="6">
        <v>3345.22</v>
      </c>
      <c r="H255" s="6">
        <v>3345.22</v>
      </c>
      <c r="I255" t="s">
        <v>2222</v>
      </c>
      <c r="J255" t="s">
        <v>28</v>
      </c>
      <c r="K255" t="s">
        <v>121</v>
      </c>
      <c r="L255">
        <v>309</v>
      </c>
      <c r="M255">
        <f t="shared" si="13"/>
        <v>5.8522727272727275E-2</v>
      </c>
      <c r="N255">
        <v>36</v>
      </c>
      <c r="O255">
        <f t="shared" si="15"/>
        <v>2.1068181818181819</v>
      </c>
      <c r="R255" s="7">
        <v>0.22865512448187136</v>
      </c>
      <c r="S255">
        <f t="shared" si="14"/>
        <v>0.48173477362430628</v>
      </c>
    </row>
    <row r="256" spans="1:19" hidden="1" x14ac:dyDescent="0.25">
      <c r="A256">
        <v>41934</v>
      </c>
      <c r="B256">
        <v>31392</v>
      </c>
      <c r="C256" t="s">
        <v>635</v>
      </c>
      <c r="D256" t="s">
        <v>582</v>
      </c>
      <c r="E256" t="s">
        <v>94</v>
      </c>
      <c r="F256">
        <v>121</v>
      </c>
      <c r="G256" s="6">
        <v>3546.5</v>
      </c>
      <c r="H256" s="6">
        <v>3546.5</v>
      </c>
      <c r="I256" t="s">
        <v>2222</v>
      </c>
      <c r="J256" t="s">
        <v>28</v>
      </c>
      <c r="K256" t="s">
        <v>121</v>
      </c>
      <c r="L256">
        <v>52</v>
      </c>
      <c r="M256">
        <f t="shared" si="13"/>
        <v>9.8484848484848477E-3</v>
      </c>
      <c r="N256">
        <v>36</v>
      </c>
      <c r="O256">
        <f t="shared" si="15"/>
        <v>0.3545454545454545</v>
      </c>
      <c r="R256" s="7">
        <v>0.22847235861545451</v>
      </c>
      <c r="S256">
        <f t="shared" si="14"/>
        <v>8.1003836236388405E-2</v>
      </c>
    </row>
    <row r="257" spans="1:19" hidden="1" x14ac:dyDescent="0.25">
      <c r="A257">
        <v>71120</v>
      </c>
      <c r="B257">
        <v>31454</v>
      </c>
      <c r="C257" t="s">
        <v>517</v>
      </c>
      <c r="D257" t="s">
        <v>455</v>
      </c>
      <c r="E257" t="s">
        <v>94</v>
      </c>
      <c r="F257">
        <v>88</v>
      </c>
      <c r="G257" s="6">
        <v>-3803.26</v>
      </c>
      <c r="H257" s="6">
        <v>3803.26</v>
      </c>
      <c r="I257" t="s">
        <v>2222</v>
      </c>
      <c r="J257" t="s">
        <v>28</v>
      </c>
      <c r="K257" t="s">
        <v>121</v>
      </c>
      <c r="L257" s="8">
        <v>1377</v>
      </c>
      <c r="M257">
        <f t="shared" si="13"/>
        <v>0.26079545454545455</v>
      </c>
      <c r="N257">
        <v>30</v>
      </c>
      <c r="O257">
        <f t="shared" si="15"/>
        <v>7.8238636363636367</v>
      </c>
      <c r="R257" s="7">
        <v>0.22904024457093111</v>
      </c>
      <c r="S257">
        <f t="shared" si="14"/>
        <v>1.7919796407623418</v>
      </c>
    </row>
    <row r="258" spans="1:19" hidden="1" x14ac:dyDescent="0.25">
      <c r="A258">
        <v>56103</v>
      </c>
      <c r="B258">
        <v>31633</v>
      </c>
      <c r="C258" t="s">
        <v>596</v>
      </c>
      <c r="D258" t="s">
        <v>559</v>
      </c>
      <c r="E258" t="s">
        <v>94</v>
      </c>
      <c r="F258">
        <v>100.5</v>
      </c>
      <c r="G258">
        <v>255.2</v>
      </c>
      <c r="H258">
        <v>255.2</v>
      </c>
      <c r="I258" t="s">
        <v>2222</v>
      </c>
      <c r="J258" t="s">
        <v>28</v>
      </c>
      <c r="K258" t="s">
        <v>121</v>
      </c>
      <c r="L258">
        <v>172</v>
      </c>
      <c r="M258">
        <f t="shared" ref="M258:M321" si="16">L258/5280</f>
        <v>3.2575757575757577E-2</v>
      </c>
      <c r="N258">
        <v>16</v>
      </c>
      <c r="O258">
        <f t="shared" si="15"/>
        <v>0.52121212121212124</v>
      </c>
      <c r="R258" s="7">
        <v>0.19840670019380877</v>
      </c>
      <c r="S258">
        <f t="shared" si="14"/>
        <v>0.10341197707071245</v>
      </c>
    </row>
    <row r="259" spans="1:19" hidden="1" x14ac:dyDescent="0.25">
      <c r="A259">
        <v>45500</v>
      </c>
      <c r="B259">
        <v>31792</v>
      </c>
      <c r="C259" t="s">
        <v>629</v>
      </c>
      <c r="D259" t="s">
        <v>636</v>
      </c>
      <c r="E259" t="s">
        <v>94</v>
      </c>
      <c r="F259">
        <v>100</v>
      </c>
      <c r="G259" s="6">
        <v>-8156.99</v>
      </c>
      <c r="H259" s="6">
        <v>8156.99</v>
      </c>
      <c r="I259" t="s">
        <v>2226</v>
      </c>
      <c r="J259" t="s">
        <v>28</v>
      </c>
      <c r="K259" t="s">
        <v>121</v>
      </c>
      <c r="L259">
        <v>74</v>
      </c>
      <c r="M259">
        <f t="shared" si="16"/>
        <v>1.4015151515151515E-2</v>
      </c>
      <c r="N259">
        <v>42</v>
      </c>
      <c r="O259">
        <f t="shared" si="15"/>
        <v>0.58863636363636362</v>
      </c>
      <c r="R259" s="7">
        <v>9.9335320973754943E-2</v>
      </c>
      <c r="S259">
        <f t="shared" ref="S259:S322" si="17">O259*R259</f>
        <v>5.8472382118642113E-2</v>
      </c>
    </row>
    <row r="260" spans="1:19" hidden="1" x14ac:dyDescent="0.25">
      <c r="A260">
        <v>58244</v>
      </c>
      <c r="B260">
        <v>31794</v>
      </c>
      <c r="C260" t="s">
        <v>506</v>
      </c>
      <c r="D260" t="s">
        <v>614</v>
      </c>
      <c r="E260" t="s">
        <v>94</v>
      </c>
      <c r="F260">
        <v>106</v>
      </c>
      <c r="G260" s="6">
        <v>3315.02</v>
      </c>
      <c r="H260" s="6">
        <v>3315.02</v>
      </c>
      <c r="I260" t="s">
        <v>2222</v>
      </c>
      <c r="J260" t="s">
        <v>28</v>
      </c>
      <c r="K260" t="s">
        <v>121</v>
      </c>
      <c r="L260">
        <v>195</v>
      </c>
      <c r="M260">
        <f t="shared" si="16"/>
        <v>3.6931818181818184E-2</v>
      </c>
      <c r="N260">
        <v>30</v>
      </c>
      <c r="O260">
        <f t="shared" si="15"/>
        <v>1.1079545454545454</v>
      </c>
      <c r="R260" s="7">
        <v>0.42706595484176874</v>
      </c>
      <c r="S260">
        <f t="shared" si="17"/>
        <v>0.47316966587582332</v>
      </c>
    </row>
    <row r="261" spans="1:19" hidden="1" x14ac:dyDescent="0.25">
      <c r="A261">
        <v>45753</v>
      </c>
      <c r="B261">
        <v>31818</v>
      </c>
      <c r="C261" t="s">
        <v>744</v>
      </c>
      <c r="D261" t="s">
        <v>721</v>
      </c>
      <c r="E261" t="s">
        <v>94</v>
      </c>
      <c r="F261">
        <v>120</v>
      </c>
      <c r="G261">
        <v>242.77</v>
      </c>
      <c r="H261">
        <v>242.77</v>
      </c>
      <c r="I261" t="s">
        <v>2222</v>
      </c>
      <c r="J261" t="s">
        <v>28</v>
      </c>
      <c r="K261" t="s">
        <v>121</v>
      </c>
      <c r="L261">
        <v>77</v>
      </c>
      <c r="M261">
        <f t="shared" si="16"/>
        <v>1.4583333333333334E-2</v>
      </c>
      <c r="N261">
        <v>24</v>
      </c>
      <c r="O261">
        <f t="shared" si="15"/>
        <v>0.35</v>
      </c>
      <c r="R261" s="7">
        <v>0.55074297993986077</v>
      </c>
      <c r="S261">
        <f t="shared" si="17"/>
        <v>0.19276004297895125</v>
      </c>
    </row>
    <row r="262" spans="1:19" hidden="1" x14ac:dyDescent="0.25">
      <c r="A262">
        <v>70561</v>
      </c>
      <c r="B262">
        <v>31992</v>
      </c>
      <c r="C262" t="s">
        <v>565</v>
      </c>
      <c r="D262" t="s">
        <v>642</v>
      </c>
      <c r="E262" t="s">
        <v>94</v>
      </c>
      <c r="F262">
        <v>114</v>
      </c>
      <c r="G262" s="6">
        <v>3376.57</v>
      </c>
      <c r="H262" s="6">
        <v>3376.57</v>
      </c>
      <c r="I262" t="s">
        <v>2222</v>
      </c>
      <c r="J262" t="s">
        <v>28</v>
      </c>
      <c r="K262" t="s">
        <v>121</v>
      </c>
      <c r="L262">
        <v>713</v>
      </c>
      <c r="M262">
        <f t="shared" si="16"/>
        <v>0.13503787878787879</v>
      </c>
      <c r="N262">
        <v>36</v>
      </c>
      <c r="O262">
        <f t="shared" si="15"/>
        <v>4.8613636363636363</v>
      </c>
      <c r="R262" s="7">
        <v>0.41928115857795339</v>
      </c>
      <c r="S262">
        <f t="shared" si="17"/>
        <v>2.0382781777232779</v>
      </c>
    </row>
    <row r="263" spans="1:19" hidden="1" x14ac:dyDescent="0.25">
      <c r="A263">
        <v>20988</v>
      </c>
      <c r="B263">
        <v>32472</v>
      </c>
      <c r="C263" t="s">
        <v>553</v>
      </c>
      <c r="D263" t="s">
        <v>640</v>
      </c>
      <c r="E263" t="s">
        <v>27</v>
      </c>
      <c r="F263">
        <v>83</v>
      </c>
      <c r="G263" s="6">
        <v>-3677.68</v>
      </c>
      <c r="H263" s="6">
        <v>3677.68</v>
      </c>
      <c r="I263" t="s">
        <v>2222</v>
      </c>
      <c r="J263" t="s">
        <v>28</v>
      </c>
      <c r="K263" t="s">
        <v>121</v>
      </c>
      <c r="L263">
        <v>15</v>
      </c>
      <c r="M263">
        <f t="shared" si="16"/>
        <v>2.840909090909091E-3</v>
      </c>
      <c r="N263">
        <v>30</v>
      </c>
      <c r="O263">
        <f t="shared" si="15"/>
        <v>8.5227272727272735E-2</v>
      </c>
      <c r="R263" s="7">
        <v>0.61217817828236831</v>
      </c>
      <c r="S263">
        <f t="shared" si="17"/>
        <v>5.2174276558156395E-2</v>
      </c>
    </row>
    <row r="264" spans="1:19" hidden="1" x14ac:dyDescent="0.25">
      <c r="A264">
        <v>11626</v>
      </c>
      <c r="B264">
        <v>32504</v>
      </c>
      <c r="C264" t="s">
        <v>626</v>
      </c>
      <c r="D264" t="s">
        <v>625</v>
      </c>
      <c r="E264" t="s">
        <v>108</v>
      </c>
      <c r="F264">
        <v>89</v>
      </c>
      <c r="G264" s="6">
        <v>2245.11</v>
      </c>
      <c r="H264" s="6">
        <v>2245.11</v>
      </c>
      <c r="I264" t="s">
        <v>2222</v>
      </c>
      <c r="J264" t="s">
        <v>28</v>
      </c>
      <c r="K264" t="s">
        <v>121</v>
      </c>
      <c r="L264">
        <v>7</v>
      </c>
      <c r="M264">
        <f t="shared" si="16"/>
        <v>1.3257575757575758E-3</v>
      </c>
      <c r="N264">
        <v>30</v>
      </c>
      <c r="O264">
        <f t="shared" si="15"/>
        <v>3.9772727272727272E-2</v>
      </c>
      <c r="R264" s="7">
        <v>0.61170776489809187</v>
      </c>
      <c r="S264">
        <f t="shared" si="17"/>
        <v>2.4329286103901379E-2</v>
      </c>
    </row>
    <row r="265" spans="1:19" hidden="1" x14ac:dyDescent="0.25">
      <c r="A265">
        <v>69685</v>
      </c>
      <c r="B265">
        <v>32533</v>
      </c>
      <c r="C265" t="s">
        <v>643</v>
      </c>
      <c r="D265" t="s">
        <v>499</v>
      </c>
      <c r="E265" t="s">
        <v>27</v>
      </c>
      <c r="F265">
        <v>83</v>
      </c>
      <c r="G265" s="6">
        <v>2813.02</v>
      </c>
      <c r="H265" s="6">
        <v>2813.02</v>
      </c>
      <c r="I265" t="s">
        <v>2222</v>
      </c>
      <c r="J265" t="s">
        <v>28</v>
      </c>
      <c r="K265" t="s">
        <v>121</v>
      </c>
      <c r="L265">
        <v>529</v>
      </c>
      <c r="M265">
        <f t="shared" si="16"/>
        <v>0.10018939393939394</v>
      </c>
      <c r="N265">
        <v>30</v>
      </c>
      <c r="O265">
        <f t="shared" si="15"/>
        <v>3.0056818181818183</v>
      </c>
      <c r="R265" s="7">
        <v>0.80034818192032053</v>
      </c>
      <c r="S265">
        <f t="shared" si="17"/>
        <v>2.4055919786127817</v>
      </c>
    </row>
    <row r="266" spans="1:19" hidden="1" x14ac:dyDescent="0.25">
      <c r="A266">
        <v>68585</v>
      </c>
      <c r="B266">
        <v>32594</v>
      </c>
      <c r="C266" t="s">
        <v>423</v>
      </c>
      <c r="D266" t="s">
        <v>628</v>
      </c>
      <c r="E266" t="s">
        <v>94</v>
      </c>
      <c r="F266">
        <v>100</v>
      </c>
      <c r="G266" s="6">
        <v>-7822.45</v>
      </c>
      <c r="H266" s="6">
        <v>7822.45</v>
      </c>
      <c r="I266" t="s">
        <v>2226</v>
      </c>
      <c r="J266" t="s">
        <v>28</v>
      </c>
      <c r="K266" t="s">
        <v>121</v>
      </c>
      <c r="L266">
        <v>438</v>
      </c>
      <c r="M266">
        <f t="shared" si="16"/>
        <v>8.2954545454545461E-2</v>
      </c>
      <c r="N266">
        <v>42</v>
      </c>
      <c r="O266">
        <f t="shared" si="15"/>
        <v>3.4840909090909093</v>
      </c>
      <c r="R266" s="7">
        <v>9.7782880749540835E-2</v>
      </c>
      <c r="S266">
        <f t="shared" si="17"/>
        <v>0.34068444588419572</v>
      </c>
    </row>
    <row r="267" spans="1:19" hidden="1" x14ac:dyDescent="0.25">
      <c r="A267">
        <v>71206</v>
      </c>
      <c r="B267">
        <v>32753</v>
      </c>
      <c r="C267" t="s">
        <v>82</v>
      </c>
      <c r="D267" t="s">
        <v>83</v>
      </c>
      <c r="F267">
        <v>100</v>
      </c>
      <c r="G267" s="6">
        <v>19078.86</v>
      </c>
      <c r="H267" s="6">
        <v>19078.86</v>
      </c>
      <c r="I267" t="s">
        <v>2223</v>
      </c>
      <c r="J267" t="s">
        <v>28</v>
      </c>
      <c r="K267" t="s">
        <v>121</v>
      </c>
      <c r="L267" s="8">
        <v>2063</v>
      </c>
      <c r="M267">
        <f t="shared" si="16"/>
        <v>0.39071969696969699</v>
      </c>
      <c r="N267">
        <v>102</v>
      </c>
      <c r="O267">
        <f t="shared" si="15"/>
        <v>39.853409090909096</v>
      </c>
      <c r="R267" s="7">
        <v>0.10007127322921713</v>
      </c>
      <c r="S267">
        <f t="shared" si="17"/>
        <v>3.9881813902521301</v>
      </c>
    </row>
    <row r="268" spans="1:19" hidden="1" x14ac:dyDescent="0.25">
      <c r="A268">
        <v>53968</v>
      </c>
      <c r="B268">
        <v>32998</v>
      </c>
      <c r="C268" t="s">
        <v>746</v>
      </c>
      <c r="D268" t="s">
        <v>740</v>
      </c>
      <c r="E268" t="s">
        <v>94</v>
      </c>
      <c r="F268">
        <v>34.5</v>
      </c>
      <c r="G268">
        <v>70.02</v>
      </c>
      <c r="H268">
        <v>70.02</v>
      </c>
      <c r="I268" t="s">
        <v>2222</v>
      </c>
      <c r="J268" t="s">
        <v>28</v>
      </c>
      <c r="K268" t="s">
        <v>121</v>
      </c>
      <c r="L268">
        <v>148</v>
      </c>
      <c r="M268">
        <f t="shared" si="16"/>
        <v>2.803030303030303E-2</v>
      </c>
      <c r="N268">
        <v>8</v>
      </c>
      <c r="O268">
        <f t="shared" si="15"/>
        <v>0.22424242424242424</v>
      </c>
      <c r="R268" s="7">
        <v>0.82445141780205666</v>
      </c>
      <c r="S268">
        <f t="shared" si="17"/>
        <v>0.18487698459803695</v>
      </c>
    </row>
    <row r="269" spans="1:19" hidden="1" x14ac:dyDescent="0.25">
      <c r="A269">
        <v>28915</v>
      </c>
      <c r="B269">
        <v>33091</v>
      </c>
      <c r="C269" t="s">
        <v>511</v>
      </c>
      <c r="D269" t="s">
        <v>107</v>
      </c>
      <c r="E269" t="s">
        <v>94</v>
      </c>
      <c r="F269">
        <v>100</v>
      </c>
      <c r="G269" s="6">
        <v>-5126.38</v>
      </c>
      <c r="H269" s="6">
        <v>5126.38</v>
      </c>
      <c r="I269" t="s">
        <v>2226</v>
      </c>
      <c r="J269" t="s">
        <v>28</v>
      </c>
      <c r="K269" t="s">
        <v>121</v>
      </c>
      <c r="L269">
        <v>23</v>
      </c>
      <c r="M269">
        <f t="shared" si="16"/>
        <v>4.3560606060606064E-3</v>
      </c>
      <c r="N269">
        <v>42</v>
      </c>
      <c r="O269">
        <f t="shared" si="15"/>
        <v>0.18295454545454548</v>
      </c>
      <c r="R269" s="7">
        <v>8.5826749161695429E-2</v>
      </c>
      <c r="S269">
        <f t="shared" si="17"/>
        <v>1.5702393880719281E-2</v>
      </c>
    </row>
    <row r="270" spans="1:19" hidden="1" x14ac:dyDescent="0.25">
      <c r="A270">
        <v>45186</v>
      </c>
      <c r="B270">
        <v>33097</v>
      </c>
      <c r="C270" t="s">
        <v>522</v>
      </c>
      <c r="D270" t="s">
        <v>606</v>
      </c>
      <c r="E270" t="s">
        <v>94</v>
      </c>
      <c r="F270">
        <v>88</v>
      </c>
      <c r="G270" s="6">
        <v>-3116.79</v>
      </c>
      <c r="H270" s="6">
        <v>3116.79</v>
      </c>
      <c r="I270" t="s">
        <v>2222</v>
      </c>
      <c r="J270" t="s">
        <v>28</v>
      </c>
      <c r="K270" t="s">
        <v>121</v>
      </c>
      <c r="L270">
        <v>72</v>
      </c>
      <c r="M270">
        <f t="shared" si="16"/>
        <v>1.3636363636363636E-2</v>
      </c>
      <c r="N270">
        <v>30</v>
      </c>
      <c r="O270">
        <f t="shared" si="15"/>
        <v>0.40909090909090906</v>
      </c>
      <c r="R270" s="7">
        <v>0.27948613816357198</v>
      </c>
      <c r="S270">
        <f t="shared" si="17"/>
        <v>0.11433523833964307</v>
      </c>
    </row>
    <row r="271" spans="1:19" hidden="1" x14ac:dyDescent="0.25">
      <c r="A271">
        <v>70724</v>
      </c>
      <c r="B271">
        <v>33296</v>
      </c>
      <c r="C271" t="s">
        <v>57</v>
      </c>
      <c r="D271" t="s">
        <v>48</v>
      </c>
      <c r="F271">
        <v>130</v>
      </c>
      <c r="G271" s="6">
        <v>31847.08</v>
      </c>
      <c r="H271" s="6">
        <v>31847.08</v>
      </c>
      <c r="I271" t="s">
        <v>2225</v>
      </c>
      <c r="J271" t="s">
        <v>28</v>
      </c>
      <c r="K271" t="s">
        <v>121</v>
      </c>
      <c r="L271">
        <v>806</v>
      </c>
      <c r="M271">
        <f t="shared" si="16"/>
        <v>0.15265151515151515</v>
      </c>
      <c r="N271">
        <v>78</v>
      </c>
      <c r="O271">
        <f t="shared" si="15"/>
        <v>11.906818181818181</v>
      </c>
      <c r="R271" s="7">
        <v>5.9950419691914662E-2</v>
      </c>
      <c r="S271">
        <f t="shared" si="17"/>
        <v>0.71381874719532024</v>
      </c>
    </row>
    <row r="272" spans="1:19" hidden="1" x14ac:dyDescent="0.25">
      <c r="A272">
        <v>1821</v>
      </c>
      <c r="B272">
        <v>33468</v>
      </c>
      <c r="C272" t="s">
        <v>525</v>
      </c>
      <c r="D272" t="s">
        <v>503</v>
      </c>
      <c r="E272" t="s">
        <v>94</v>
      </c>
      <c r="F272">
        <v>120</v>
      </c>
      <c r="G272" s="6">
        <v>2336.0100000000002</v>
      </c>
      <c r="H272" s="6">
        <v>2336.0100000000002</v>
      </c>
      <c r="I272" t="s">
        <v>2222</v>
      </c>
      <c r="J272" t="s">
        <v>28</v>
      </c>
      <c r="K272" t="s">
        <v>121</v>
      </c>
      <c r="L272">
        <v>2</v>
      </c>
      <c r="M272">
        <f t="shared" si="16"/>
        <v>3.7878787878787879E-4</v>
      </c>
      <c r="N272">
        <v>24</v>
      </c>
      <c r="O272">
        <f t="shared" si="15"/>
        <v>9.0909090909090905E-3</v>
      </c>
      <c r="R272" s="7">
        <v>0.56489445540044769</v>
      </c>
      <c r="S272">
        <f t="shared" si="17"/>
        <v>5.1354041400040696E-3</v>
      </c>
    </row>
    <row r="273" spans="1:19" hidden="1" x14ac:dyDescent="0.25">
      <c r="A273">
        <v>55183</v>
      </c>
      <c r="B273">
        <v>33531</v>
      </c>
      <c r="C273" t="s">
        <v>547</v>
      </c>
      <c r="D273" t="s">
        <v>501</v>
      </c>
      <c r="E273" t="s">
        <v>94</v>
      </c>
      <c r="F273">
        <v>120</v>
      </c>
      <c r="G273" s="6">
        <v>2629.32</v>
      </c>
      <c r="H273" s="6">
        <v>2629.32</v>
      </c>
      <c r="I273" t="s">
        <v>2222</v>
      </c>
      <c r="J273" t="s">
        <v>28</v>
      </c>
      <c r="K273" t="s">
        <v>121</v>
      </c>
      <c r="L273">
        <v>177</v>
      </c>
      <c r="M273">
        <f t="shared" si="16"/>
        <v>3.3522727272727273E-2</v>
      </c>
      <c r="N273">
        <v>24</v>
      </c>
      <c r="O273">
        <f t="shared" si="15"/>
        <v>0.80454545454545456</v>
      </c>
      <c r="R273" s="7">
        <v>0.50187846924680146</v>
      </c>
      <c r="S273">
        <f t="shared" si="17"/>
        <v>0.40378404116674482</v>
      </c>
    </row>
    <row r="274" spans="1:19" hidden="1" x14ac:dyDescent="0.25">
      <c r="A274">
        <v>66476</v>
      </c>
      <c r="B274">
        <v>33638</v>
      </c>
      <c r="C274" t="s">
        <v>389</v>
      </c>
      <c r="D274" t="s">
        <v>408</v>
      </c>
      <c r="E274" t="s">
        <v>94</v>
      </c>
      <c r="F274">
        <v>121</v>
      </c>
      <c r="G274" s="6">
        <v>-3415.87</v>
      </c>
      <c r="H274" s="6">
        <v>3415.87</v>
      </c>
      <c r="I274" t="s">
        <v>2222</v>
      </c>
      <c r="J274" t="s">
        <v>28</v>
      </c>
      <c r="K274" t="s">
        <v>121</v>
      </c>
      <c r="L274">
        <v>343</v>
      </c>
      <c r="M274">
        <f t="shared" si="16"/>
        <v>6.4962121212121207E-2</v>
      </c>
      <c r="N274">
        <v>36</v>
      </c>
      <c r="O274">
        <f t="shared" si="15"/>
        <v>2.3386363636363634</v>
      </c>
      <c r="R274" s="7">
        <v>0.23720961858317485</v>
      </c>
      <c r="S274">
        <f t="shared" si="17"/>
        <v>0.55474703982292473</v>
      </c>
    </row>
    <row r="275" spans="1:19" hidden="1" x14ac:dyDescent="0.25">
      <c r="A275">
        <v>14658</v>
      </c>
      <c r="B275">
        <v>33934</v>
      </c>
      <c r="C275" t="s">
        <v>550</v>
      </c>
      <c r="D275" t="s">
        <v>541</v>
      </c>
      <c r="E275" t="s">
        <v>27</v>
      </c>
      <c r="F275">
        <v>99</v>
      </c>
      <c r="G275" s="6">
        <v>-2368.5</v>
      </c>
      <c r="H275" s="6">
        <v>2368.5</v>
      </c>
      <c r="I275" t="s">
        <v>2222</v>
      </c>
      <c r="J275" t="s">
        <v>28</v>
      </c>
      <c r="K275" t="s">
        <v>121</v>
      </c>
      <c r="L275">
        <v>10</v>
      </c>
      <c r="M275">
        <f t="shared" si="16"/>
        <v>1.893939393939394E-3</v>
      </c>
      <c r="N275">
        <v>24</v>
      </c>
      <c r="O275">
        <f t="shared" si="15"/>
        <v>4.5454545454545456E-2</v>
      </c>
      <c r="R275" s="7">
        <v>0.5571454915600591</v>
      </c>
      <c r="S275">
        <f t="shared" si="17"/>
        <v>2.5324795070911777E-2</v>
      </c>
    </row>
    <row r="276" spans="1:19" hidden="1" x14ac:dyDescent="0.25">
      <c r="A276">
        <v>71227</v>
      </c>
      <c r="B276">
        <v>33964</v>
      </c>
      <c r="C276" t="s">
        <v>644</v>
      </c>
      <c r="D276" t="s">
        <v>566</v>
      </c>
      <c r="E276" t="s">
        <v>27</v>
      </c>
      <c r="F276">
        <v>120</v>
      </c>
      <c r="G276" s="6">
        <v>1860.96</v>
      </c>
      <c r="H276" s="6">
        <v>1860.96</v>
      </c>
      <c r="I276" t="s">
        <v>2222</v>
      </c>
      <c r="J276" t="s">
        <v>28</v>
      </c>
      <c r="K276" t="s">
        <v>121</v>
      </c>
      <c r="L276" s="8">
        <v>2760</v>
      </c>
      <c r="M276">
        <f t="shared" si="16"/>
        <v>0.52272727272727271</v>
      </c>
      <c r="N276">
        <v>30</v>
      </c>
      <c r="O276">
        <f t="shared" si="15"/>
        <v>15.681818181818182</v>
      </c>
      <c r="R276" s="7">
        <v>0.78094261563923995</v>
      </c>
      <c r="S276">
        <f t="shared" si="17"/>
        <v>12.246600108888082</v>
      </c>
    </row>
    <row r="277" spans="1:19" hidden="1" x14ac:dyDescent="0.25">
      <c r="A277">
        <v>70835</v>
      </c>
      <c r="B277">
        <v>33991</v>
      </c>
      <c r="C277" t="s">
        <v>77</v>
      </c>
      <c r="D277" t="s">
        <v>71</v>
      </c>
      <c r="E277" t="s">
        <v>39</v>
      </c>
      <c r="F277">
        <v>99</v>
      </c>
      <c r="G277" s="6">
        <v>-14254.75</v>
      </c>
      <c r="H277" s="6">
        <v>14254.75</v>
      </c>
      <c r="I277" t="s">
        <v>2227</v>
      </c>
      <c r="J277" t="s">
        <v>28</v>
      </c>
      <c r="K277" t="s">
        <v>121</v>
      </c>
      <c r="L277">
        <v>851</v>
      </c>
      <c r="M277">
        <f t="shared" si="16"/>
        <v>0.16117424242424241</v>
      </c>
      <c r="N277">
        <v>66</v>
      </c>
      <c r="O277">
        <f t="shared" si="15"/>
        <v>10.637499999999999</v>
      </c>
      <c r="R277" s="7">
        <v>0.12283184133532843</v>
      </c>
      <c r="S277">
        <f t="shared" si="17"/>
        <v>1.3066237122045561</v>
      </c>
    </row>
    <row r="278" spans="1:19" hidden="1" x14ac:dyDescent="0.25">
      <c r="A278">
        <v>55063</v>
      </c>
      <c r="B278">
        <v>34357</v>
      </c>
      <c r="C278" t="s">
        <v>454</v>
      </c>
      <c r="D278" t="s">
        <v>466</v>
      </c>
      <c r="E278" t="s">
        <v>94</v>
      </c>
      <c r="F278">
        <v>100.5</v>
      </c>
      <c r="G278">
        <v>369.16</v>
      </c>
      <c r="H278">
        <v>369.16</v>
      </c>
      <c r="I278" t="s">
        <v>2222</v>
      </c>
      <c r="J278" t="s">
        <v>28</v>
      </c>
      <c r="K278" t="s">
        <v>121</v>
      </c>
      <c r="L278">
        <v>160</v>
      </c>
      <c r="M278">
        <f t="shared" si="16"/>
        <v>3.0303030303030304E-2</v>
      </c>
      <c r="N278">
        <v>16</v>
      </c>
      <c r="O278">
        <f t="shared" si="15"/>
        <v>0.48484848484848486</v>
      </c>
      <c r="R278" s="7">
        <v>0.13715838630799651</v>
      </c>
      <c r="S278">
        <f t="shared" si="17"/>
        <v>6.6501035785695273E-2</v>
      </c>
    </row>
    <row r="279" spans="1:19" hidden="1" x14ac:dyDescent="0.25">
      <c r="A279">
        <v>61709</v>
      </c>
      <c r="B279">
        <v>34400</v>
      </c>
      <c r="C279" t="s">
        <v>376</v>
      </c>
      <c r="D279" t="s">
        <v>580</v>
      </c>
      <c r="E279" t="s">
        <v>94</v>
      </c>
      <c r="F279">
        <v>30</v>
      </c>
      <c r="G279">
        <v>124.81</v>
      </c>
      <c r="H279">
        <v>124.81</v>
      </c>
      <c r="I279" t="s">
        <v>2222</v>
      </c>
      <c r="J279" t="s">
        <v>28</v>
      </c>
      <c r="K279" t="s">
        <v>121</v>
      </c>
      <c r="L279">
        <v>234</v>
      </c>
      <c r="M279">
        <f t="shared" si="16"/>
        <v>4.4318181818181819E-2</v>
      </c>
      <c r="N279">
        <v>12</v>
      </c>
      <c r="O279">
        <f t="shared" si="15"/>
        <v>0.53181818181818186</v>
      </c>
      <c r="R279" s="7">
        <v>0.4056837584284913</v>
      </c>
      <c r="S279">
        <f t="shared" si="17"/>
        <v>0.21574999880060675</v>
      </c>
    </row>
    <row r="280" spans="1:19" hidden="1" x14ac:dyDescent="0.25">
      <c r="A280">
        <v>61916</v>
      </c>
      <c r="B280">
        <v>34498</v>
      </c>
      <c r="C280" t="s">
        <v>496</v>
      </c>
      <c r="D280" t="s">
        <v>599</v>
      </c>
      <c r="E280" t="s">
        <v>94</v>
      </c>
      <c r="F280">
        <v>75</v>
      </c>
      <c r="G280" s="6">
        <v>-1030.97</v>
      </c>
      <c r="H280" s="6">
        <v>1030.97</v>
      </c>
      <c r="I280" t="s">
        <v>2222</v>
      </c>
      <c r="J280" t="s">
        <v>28</v>
      </c>
      <c r="K280" t="s">
        <v>121</v>
      </c>
      <c r="L280">
        <v>236</v>
      </c>
      <c r="M280">
        <f t="shared" si="16"/>
        <v>4.46969696969697E-2</v>
      </c>
      <c r="N280">
        <v>20</v>
      </c>
      <c r="O280">
        <f t="shared" ref="O280:O343" si="18">M280*N280</f>
        <v>0.89393939393939403</v>
      </c>
      <c r="R280" s="7">
        <v>4.9112379496454792E-2</v>
      </c>
      <c r="S280">
        <f t="shared" si="17"/>
        <v>4.3903490761982321E-2</v>
      </c>
    </row>
    <row r="281" spans="1:19" hidden="1" x14ac:dyDescent="0.25">
      <c r="A281">
        <v>70091</v>
      </c>
      <c r="B281">
        <v>34597</v>
      </c>
      <c r="C281" t="s">
        <v>546</v>
      </c>
      <c r="D281" t="s">
        <v>615</v>
      </c>
      <c r="E281" t="s">
        <v>94</v>
      </c>
      <c r="F281">
        <v>114</v>
      </c>
      <c r="G281" s="6">
        <v>3375.65</v>
      </c>
      <c r="H281" s="6">
        <v>3375.65</v>
      </c>
      <c r="I281" t="s">
        <v>2222</v>
      </c>
      <c r="J281" t="s">
        <v>28</v>
      </c>
      <c r="K281" t="s">
        <v>121</v>
      </c>
      <c r="L281">
        <v>591</v>
      </c>
      <c r="M281">
        <f t="shared" si="16"/>
        <v>0.11193181818181819</v>
      </c>
      <c r="N281">
        <v>36</v>
      </c>
      <c r="O281">
        <f t="shared" si="18"/>
        <v>4.0295454545454543</v>
      </c>
      <c r="R281" s="7">
        <v>0.41939542950826064</v>
      </c>
      <c r="S281">
        <f t="shared" si="17"/>
        <v>1.6899729466321503</v>
      </c>
    </row>
    <row r="282" spans="1:19" hidden="1" x14ac:dyDescent="0.25">
      <c r="A282">
        <v>58017</v>
      </c>
      <c r="B282">
        <v>34618</v>
      </c>
      <c r="C282" t="s">
        <v>627</v>
      </c>
      <c r="D282" t="s">
        <v>637</v>
      </c>
      <c r="E282" t="s">
        <v>94</v>
      </c>
      <c r="F282">
        <v>89</v>
      </c>
      <c r="G282" s="6">
        <v>-5482.08</v>
      </c>
      <c r="H282" s="6">
        <v>5482.08</v>
      </c>
      <c r="I282" t="s">
        <v>2222</v>
      </c>
      <c r="J282" t="s">
        <v>28</v>
      </c>
      <c r="K282" t="s">
        <v>121</v>
      </c>
      <c r="L282">
        <v>193</v>
      </c>
      <c r="M282">
        <f t="shared" si="16"/>
        <v>3.6553030303030302E-2</v>
      </c>
      <c r="N282">
        <v>30</v>
      </c>
      <c r="O282">
        <f t="shared" si="18"/>
        <v>1.0965909090909092</v>
      </c>
      <c r="R282" s="7">
        <v>0.25051644996978428</v>
      </c>
      <c r="S282">
        <f t="shared" si="17"/>
        <v>0.274714061614593</v>
      </c>
    </row>
    <row r="283" spans="1:19" hidden="1" x14ac:dyDescent="0.25">
      <c r="A283">
        <v>69715</v>
      </c>
      <c r="B283">
        <v>34701</v>
      </c>
      <c r="C283" t="s">
        <v>604</v>
      </c>
      <c r="D283" t="s">
        <v>419</v>
      </c>
      <c r="E283" t="s">
        <v>94</v>
      </c>
      <c r="F283">
        <v>106</v>
      </c>
      <c r="G283" s="6">
        <v>-2760.64</v>
      </c>
      <c r="H283" s="6">
        <v>2760.64</v>
      </c>
      <c r="I283" t="s">
        <v>2222</v>
      </c>
      <c r="J283" t="s">
        <v>28</v>
      </c>
      <c r="K283" t="s">
        <v>121</v>
      </c>
      <c r="L283">
        <v>553</v>
      </c>
      <c r="M283">
        <f t="shared" si="16"/>
        <v>0.10473484848484849</v>
      </c>
      <c r="N283">
        <v>30</v>
      </c>
      <c r="O283">
        <f t="shared" si="18"/>
        <v>3.1420454545454546</v>
      </c>
      <c r="R283" s="7">
        <v>0.5128275260879942</v>
      </c>
      <c r="S283">
        <f t="shared" si="17"/>
        <v>1.6113273973105726</v>
      </c>
    </row>
    <row r="284" spans="1:19" hidden="1" x14ac:dyDescent="0.25">
      <c r="A284">
        <v>65737</v>
      </c>
      <c r="B284">
        <v>35001</v>
      </c>
      <c r="C284" t="s">
        <v>462</v>
      </c>
      <c r="D284" t="s">
        <v>645</v>
      </c>
      <c r="E284" t="s">
        <v>27</v>
      </c>
      <c r="F284">
        <v>83</v>
      </c>
      <c r="G284" s="6">
        <v>-3581.96</v>
      </c>
      <c r="H284" s="6">
        <v>3581.96</v>
      </c>
      <c r="I284" t="s">
        <v>2222</v>
      </c>
      <c r="J284" t="s">
        <v>28</v>
      </c>
      <c r="K284" t="s">
        <v>121</v>
      </c>
      <c r="L284">
        <v>314</v>
      </c>
      <c r="M284">
        <f t="shared" si="16"/>
        <v>5.9469696969696971E-2</v>
      </c>
      <c r="N284">
        <v>30</v>
      </c>
      <c r="O284">
        <f t="shared" si="18"/>
        <v>1.7840909090909092</v>
      </c>
      <c r="R284" s="7">
        <v>0.62853729318738905</v>
      </c>
      <c r="S284">
        <f t="shared" si="17"/>
        <v>1.1213676708002283</v>
      </c>
    </row>
    <row r="285" spans="1:19" hidden="1" x14ac:dyDescent="0.25">
      <c r="A285">
        <v>67497</v>
      </c>
      <c r="B285">
        <v>35169</v>
      </c>
      <c r="C285" t="s">
        <v>752</v>
      </c>
      <c r="D285" t="s">
        <v>753</v>
      </c>
      <c r="E285" t="s">
        <v>70</v>
      </c>
      <c r="F285">
        <v>120</v>
      </c>
      <c r="G285">
        <v>-265.72000000000003</v>
      </c>
      <c r="H285">
        <v>265.72000000000003</v>
      </c>
      <c r="I285" t="s">
        <v>2222</v>
      </c>
      <c r="J285" t="s">
        <v>28</v>
      </c>
      <c r="K285" t="s">
        <v>121</v>
      </c>
      <c r="L285">
        <v>430</v>
      </c>
      <c r="M285">
        <f t="shared" si="16"/>
        <v>8.1439393939393936E-2</v>
      </c>
      <c r="N285">
        <v>24</v>
      </c>
      <c r="O285">
        <f t="shared" si="18"/>
        <v>1.9545454545454546</v>
      </c>
      <c r="R285" s="7">
        <v>0.50317579873551099</v>
      </c>
      <c r="S285">
        <f t="shared" si="17"/>
        <v>0.9834799702557715</v>
      </c>
    </row>
    <row r="286" spans="1:19" hidden="1" x14ac:dyDescent="0.25">
      <c r="A286">
        <v>71190</v>
      </c>
      <c r="B286">
        <v>35193</v>
      </c>
      <c r="C286" t="s">
        <v>66</v>
      </c>
      <c r="D286" t="s">
        <v>84</v>
      </c>
      <c r="E286" t="s">
        <v>27</v>
      </c>
      <c r="F286">
        <v>130</v>
      </c>
      <c r="G286" s="6">
        <v>19081.060000000001</v>
      </c>
      <c r="H286" s="6">
        <v>19081.060000000001</v>
      </c>
      <c r="I286" t="s">
        <v>2223</v>
      </c>
      <c r="J286" t="s">
        <v>28</v>
      </c>
      <c r="K286" t="s">
        <v>121</v>
      </c>
      <c r="L286" s="8">
        <v>1755</v>
      </c>
      <c r="M286">
        <f t="shared" si="16"/>
        <v>0.33238636363636365</v>
      </c>
      <c r="N286">
        <v>102</v>
      </c>
      <c r="O286">
        <f t="shared" si="18"/>
        <v>33.903409090909093</v>
      </c>
      <c r="R286" s="7">
        <v>0.10005973525380568</v>
      </c>
      <c r="S286">
        <f t="shared" si="17"/>
        <v>3.3923661378378327</v>
      </c>
    </row>
    <row r="287" spans="1:19" hidden="1" x14ac:dyDescent="0.25">
      <c r="A287">
        <v>43090</v>
      </c>
      <c r="B287">
        <v>35461</v>
      </c>
      <c r="C287" t="s">
        <v>471</v>
      </c>
      <c r="D287" t="s">
        <v>524</v>
      </c>
      <c r="E287" t="s">
        <v>94</v>
      </c>
      <c r="F287">
        <v>120</v>
      </c>
      <c r="G287" s="6">
        <v>2577.9899999999998</v>
      </c>
      <c r="H287" s="6">
        <v>2577.9899999999998</v>
      </c>
      <c r="I287" t="s">
        <v>2222</v>
      </c>
      <c r="J287" t="s">
        <v>28</v>
      </c>
      <c r="K287" t="s">
        <v>121</v>
      </c>
      <c r="L287">
        <v>66</v>
      </c>
      <c r="M287">
        <f t="shared" si="16"/>
        <v>1.2500000000000001E-2</v>
      </c>
      <c r="N287">
        <v>24</v>
      </c>
      <c r="O287">
        <f t="shared" si="18"/>
        <v>0.30000000000000004</v>
      </c>
      <c r="R287" s="7">
        <v>0.51187130157991312</v>
      </c>
      <c r="S287">
        <f t="shared" si="17"/>
        <v>0.15356139047397396</v>
      </c>
    </row>
    <row r="288" spans="1:19" hidden="1" x14ac:dyDescent="0.25">
      <c r="A288">
        <v>26659</v>
      </c>
      <c r="B288">
        <v>35464</v>
      </c>
      <c r="C288" t="s">
        <v>450</v>
      </c>
      <c r="D288" t="s">
        <v>581</v>
      </c>
      <c r="E288" t="s">
        <v>94</v>
      </c>
      <c r="F288">
        <v>47.6</v>
      </c>
      <c r="G288" s="6">
        <v>1255.9000000000001</v>
      </c>
      <c r="H288" s="6">
        <v>1255.9000000000001</v>
      </c>
      <c r="I288" t="s">
        <v>2222</v>
      </c>
      <c r="J288" t="s">
        <v>28</v>
      </c>
      <c r="K288" t="s">
        <v>121</v>
      </c>
      <c r="L288">
        <v>20</v>
      </c>
      <c r="M288">
        <f t="shared" si="16"/>
        <v>3.787878787878788E-3</v>
      </c>
      <c r="N288">
        <v>20</v>
      </c>
      <c r="O288">
        <f t="shared" si="18"/>
        <v>7.575757575757576E-2</v>
      </c>
      <c r="R288" s="7">
        <v>4.031641841664145E-2</v>
      </c>
      <c r="S288">
        <f t="shared" si="17"/>
        <v>3.054274122472837E-3</v>
      </c>
    </row>
    <row r="289" spans="1:19" hidden="1" x14ac:dyDescent="0.25">
      <c r="A289">
        <v>57647</v>
      </c>
      <c r="B289">
        <v>35811</v>
      </c>
      <c r="C289" t="s">
        <v>586</v>
      </c>
      <c r="D289" t="s">
        <v>594</v>
      </c>
      <c r="E289" t="s">
        <v>94</v>
      </c>
      <c r="F289">
        <v>100.5</v>
      </c>
      <c r="G289">
        <v>375.86</v>
      </c>
      <c r="H289">
        <v>375.86</v>
      </c>
      <c r="I289" t="s">
        <v>2222</v>
      </c>
      <c r="J289" t="s">
        <v>28</v>
      </c>
      <c r="K289" t="s">
        <v>121</v>
      </c>
      <c r="L289">
        <v>189</v>
      </c>
      <c r="M289">
        <f t="shared" si="16"/>
        <v>3.5795454545454547E-2</v>
      </c>
      <c r="N289">
        <v>16</v>
      </c>
      <c r="O289">
        <f t="shared" si="18"/>
        <v>0.57272727272727275</v>
      </c>
      <c r="R289" s="7">
        <v>0.13471343023854626</v>
      </c>
      <c r="S289">
        <f t="shared" si="17"/>
        <v>7.715405550025832E-2</v>
      </c>
    </row>
    <row r="290" spans="1:19" hidden="1" x14ac:dyDescent="0.25">
      <c r="A290">
        <v>55226</v>
      </c>
      <c r="B290">
        <v>35886</v>
      </c>
      <c r="C290" t="s">
        <v>754</v>
      </c>
      <c r="D290" t="s">
        <v>746</v>
      </c>
      <c r="E290" t="s">
        <v>94</v>
      </c>
      <c r="F290">
        <v>34.5</v>
      </c>
      <c r="G290">
        <v>70.16</v>
      </c>
      <c r="H290">
        <v>70.16</v>
      </c>
      <c r="I290" t="s">
        <v>2222</v>
      </c>
      <c r="J290" t="s">
        <v>28</v>
      </c>
      <c r="K290" t="s">
        <v>121</v>
      </c>
      <c r="L290">
        <v>162</v>
      </c>
      <c r="M290">
        <f t="shared" si="16"/>
        <v>3.0681818181818182E-2</v>
      </c>
      <c r="N290">
        <v>8</v>
      </c>
      <c r="O290">
        <f t="shared" si="18"/>
        <v>0.24545454545454545</v>
      </c>
      <c r="R290" s="7">
        <v>0.82280627529218942</v>
      </c>
      <c r="S290">
        <f t="shared" si="17"/>
        <v>0.20196154029899194</v>
      </c>
    </row>
    <row r="291" spans="1:19" hidden="1" x14ac:dyDescent="0.25">
      <c r="A291">
        <v>17977</v>
      </c>
      <c r="B291">
        <v>35887</v>
      </c>
      <c r="C291" t="s">
        <v>549</v>
      </c>
      <c r="D291" t="s">
        <v>646</v>
      </c>
      <c r="E291" t="s">
        <v>94</v>
      </c>
      <c r="F291">
        <v>88</v>
      </c>
      <c r="G291" s="6">
        <v>3162.23</v>
      </c>
      <c r="H291" s="6">
        <v>3162.23</v>
      </c>
      <c r="I291" t="s">
        <v>2222</v>
      </c>
      <c r="J291" t="s">
        <v>28</v>
      </c>
      <c r="K291" t="s">
        <v>121</v>
      </c>
      <c r="L291">
        <v>13</v>
      </c>
      <c r="M291">
        <f t="shared" si="16"/>
        <v>2.4621212121212119E-3</v>
      </c>
      <c r="N291">
        <v>30</v>
      </c>
      <c r="O291">
        <f t="shared" si="18"/>
        <v>7.3863636363636354E-2</v>
      </c>
      <c r="R291" s="7">
        <v>0.27546132142023116</v>
      </c>
      <c r="S291">
        <f t="shared" si="17"/>
        <v>2.0346574877630707E-2</v>
      </c>
    </row>
    <row r="292" spans="1:19" hidden="1" x14ac:dyDescent="0.25">
      <c r="A292">
        <v>52642</v>
      </c>
      <c r="B292">
        <v>35921</v>
      </c>
      <c r="C292" t="s">
        <v>38</v>
      </c>
      <c r="D292" t="s">
        <v>75</v>
      </c>
      <c r="E292" t="s">
        <v>39</v>
      </c>
      <c r="F292">
        <v>100</v>
      </c>
      <c r="G292" s="6">
        <v>-14513.6</v>
      </c>
      <c r="H292" s="6">
        <v>14513.6</v>
      </c>
      <c r="I292" t="s">
        <v>2227</v>
      </c>
      <c r="J292" t="s">
        <v>28</v>
      </c>
      <c r="K292" t="s">
        <v>121</v>
      </c>
      <c r="L292">
        <v>134</v>
      </c>
      <c r="M292">
        <f t="shared" si="16"/>
        <v>2.5378787878787879E-2</v>
      </c>
      <c r="N292">
        <v>66</v>
      </c>
      <c r="O292">
        <f t="shared" si="18"/>
        <v>1.675</v>
      </c>
      <c r="R292" s="7">
        <v>0.12064113591905337</v>
      </c>
      <c r="S292">
        <f t="shared" si="17"/>
        <v>0.20207390266441441</v>
      </c>
    </row>
    <row r="293" spans="1:19" hidden="1" x14ac:dyDescent="0.25">
      <c r="A293">
        <v>68872</v>
      </c>
      <c r="B293">
        <v>36427</v>
      </c>
      <c r="C293" t="s">
        <v>607</v>
      </c>
      <c r="D293" t="s">
        <v>646</v>
      </c>
      <c r="E293" t="s">
        <v>94</v>
      </c>
      <c r="F293">
        <v>88</v>
      </c>
      <c r="G293" s="6">
        <v>-3162.09</v>
      </c>
      <c r="H293" s="6">
        <v>3162.09</v>
      </c>
      <c r="I293" t="s">
        <v>2222</v>
      </c>
      <c r="J293" t="s">
        <v>28</v>
      </c>
      <c r="K293" t="s">
        <v>121</v>
      </c>
      <c r="L293">
        <v>455</v>
      </c>
      <c r="M293">
        <f t="shared" si="16"/>
        <v>8.6174242424242431E-2</v>
      </c>
      <c r="N293">
        <v>30</v>
      </c>
      <c r="O293">
        <f t="shared" si="18"/>
        <v>2.5852272727272729</v>
      </c>
      <c r="R293" s="7">
        <v>0.27548222870533079</v>
      </c>
      <c r="S293">
        <f t="shared" si="17"/>
        <v>0.71218417080071317</v>
      </c>
    </row>
    <row r="294" spans="1:19" hidden="1" x14ac:dyDescent="0.25">
      <c r="A294">
        <v>8346</v>
      </c>
      <c r="B294">
        <v>36448</v>
      </c>
      <c r="C294" t="s">
        <v>379</v>
      </c>
      <c r="D294" t="s">
        <v>412</v>
      </c>
      <c r="E294" t="s">
        <v>94</v>
      </c>
      <c r="F294">
        <v>120</v>
      </c>
      <c r="G294" s="6">
        <v>-3379.47</v>
      </c>
      <c r="H294" s="6">
        <v>3379.47</v>
      </c>
      <c r="I294" t="s">
        <v>2222</v>
      </c>
      <c r="J294" t="s">
        <v>28</v>
      </c>
      <c r="K294" t="s">
        <v>121</v>
      </c>
      <c r="L294">
        <v>5</v>
      </c>
      <c r="M294">
        <f t="shared" si="16"/>
        <v>9.46969696969697E-4</v>
      </c>
      <c r="N294">
        <v>30</v>
      </c>
      <c r="O294">
        <f t="shared" si="18"/>
        <v>2.8409090909090912E-2</v>
      </c>
      <c r="R294" s="7">
        <v>0.66619778921117812</v>
      </c>
      <c r="S294">
        <f t="shared" si="17"/>
        <v>1.8926073557135742E-2</v>
      </c>
    </row>
    <row r="295" spans="1:19" hidden="1" x14ac:dyDescent="0.25">
      <c r="A295">
        <v>71201</v>
      </c>
      <c r="B295">
        <v>36584</v>
      </c>
      <c r="C295" t="s">
        <v>83</v>
      </c>
      <c r="D295" t="s">
        <v>56</v>
      </c>
      <c r="F295">
        <v>130</v>
      </c>
      <c r="G295" s="6">
        <v>19078.72</v>
      </c>
      <c r="H295" s="6">
        <v>19078.72</v>
      </c>
      <c r="I295" t="s">
        <v>2223</v>
      </c>
      <c r="J295" t="s">
        <v>28</v>
      </c>
      <c r="K295" t="s">
        <v>121</v>
      </c>
      <c r="L295" s="8">
        <v>2006</v>
      </c>
      <c r="M295">
        <f t="shared" si="16"/>
        <v>0.37992424242424244</v>
      </c>
      <c r="N295">
        <v>102</v>
      </c>
      <c r="O295">
        <f t="shared" si="18"/>
        <v>38.752272727272732</v>
      </c>
      <c r="R295" s="7">
        <v>0.10007200755406974</v>
      </c>
      <c r="S295">
        <f t="shared" si="17"/>
        <v>3.8780177291010074</v>
      </c>
    </row>
    <row r="296" spans="1:19" hidden="1" x14ac:dyDescent="0.25">
      <c r="A296">
        <v>10006</v>
      </c>
      <c r="B296">
        <v>36678</v>
      </c>
      <c r="C296" t="s">
        <v>415</v>
      </c>
      <c r="D296" t="s">
        <v>647</v>
      </c>
      <c r="E296" t="s">
        <v>94</v>
      </c>
      <c r="F296">
        <v>30</v>
      </c>
      <c r="G296">
        <v>119.13</v>
      </c>
      <c r="H296">
        <v>119.13</v>
      </c>
      <c r="I296" t="s">
        <v>2222</v>
      </c>
      <c r="J296" t="s">
        <v>28</v>
      </c>
      <c r="K296" t="s">
        <v>121</v>
      </c>
      <c r="L296">
        <v>6</v>
      </c>
      <c r="M296">
        <f t="shared" si="16"/>
        <v>1.1363636363636363E-3</v>
      </c>
      <c r="N296">
        <v>12</v>
      </c>
      <c r="O296">
        <f t="shared" si="18"/>
        <v>1.3636363636363636E-2</v>
      </c>
      <c r="R296" s="7">
        <v>0.42502635683253587</v>
      </c>
      <c r="S296">
        <f t="shared" si="17"/>
        <v>5.7958139568073073E-3</v>
      </c>
    </row>
    <row r="297" spans="1:19" hidden="1" x14ac:dyDescent="0.25">
      <c r="A297">
        <v>4337</v>
      </c>
      <c r="B297">
        <v>36744</v>
      </c>
      <c r="C297" t="s">
        <v>642</v>
      </c>
      <c r="D297" t="s">
        <v>492</v>
      </c>
      <c r="E297" t="s">
        <v>94</v>
      </c>
      <c r="F297">
        <v>114</v>
      </c>
      <c r="G297" s="6">
        <v>3375.15</v>
      </c>
      <c r="H297" s="6">
        <v>3375.15</v>
      </c>
      <c r="I297" t="s">
        <v>2222</v>
      </c>
      <c r="J297" t="s">
        <v>28</v>
      </c>
      <c r="K297" t="s">
        <v>121</v>
      </c>
      <c r="L297">
        <v>3</v>
      </c>
      <c r="M297">
        <f t="shared" si="16"/>
        <v>5.6818181818181815E-4</v>
      </c>
      <c r="N297">
        <v>36</v>
      </c>
      <c r="O297">
        <f t="shared" si="18"/>
        <v>2.0454545454545454E-2</v>
      </c>
      <c r="R297" s="7">
        <v>0.41945755940315543</v>
      </c>
      <c r="S297">
        <f t="shared" si="17"/>
        <v>8.5798137150645427E-3</v>
      </c>
    </row>
    <row r="298" spans="1:19" hidden="1" x14ac:dyDescent="0.25">
      <c r="A298">
        <v>5009</v>
      </c>
      <c r="B298">
        <v>36805</v>
      </c>
      <c r="C298" t="s">
        <v>551</v>
      </c>
      <c r="D298" t="s">
        <v>585</v>
      </c>
      <c r="E298" t="s">
        <v>94</v>
      </c>
      <c r="F298">
        <v>100.5</v>
      </c>
      <c r="G298">
        <v>379.53</v>
      </c>
      <c r="H298">
        <v>379.53</v>
      </c>
      <c r="I298" t="s">
        <v>2222</v>
      </c>
      <c r="J298" t="s">
        <v>28</v>
      </c>
      <c r="K298" t="s">
        <v>121</v>
      </c>
      <c r="L298">
        <v>3</v>
      </c>
      <c r="M298">
        <f t="shared" si="16"/>
        <v>5.6818181818181815E-4</v>
      </c>
      <c r="N298">
        <v>16</v>
      </c>
      <c r="O298">
        <f t="shared" si="18"/>
        <v>9.0909090909090905E-3</v>
      </c>
      <c r="R298" s="7">
        <v>0.13341077092577663</v>
      </c>
      <c r="S298">
        <f t="shared" si="17"/>
        <v>1.2128251902343329E-3</v>
      </c>
    </row>
    <row r="299" spans="1:19" hidden="1" x14ac:dyDescent="0.25">
      <c r="A299">
        <v>24144</v>
      </c>
      <c r="B299">
        <v>37070</v>
      </c>
      <c r="C299" t="s">
        <v>641</v>
      </c>
      <c r="D299" t="s">
        <v>605</v>
      </c>
      <c r="E299" t="s">
        <v>94</v>
      </c>
      <c r="F299">
        <v>121</v>
      </c>
      <c r="G299" s="6">
        <v>-3347.86</v>
      </c>
      <c r="H299" s="6">
        <v>3347.86</v>
      </c>
      <c r="I299" t="s">
        <v>2222</v>
      </c>
      <c r="J299" t="s">
        <v>28</v>
      </c>
      <c r="K299" t="s">
        <v>121</v>
      </c>
      <c r="L299">
        <v>17</v>
      </c>
      <c r="M299">
        <f t="shared" si="16"/>
        <v>3.2196969696969696E-3</v>
      </c>
      <c r="N299">
        <v>36</v>
      </c>
      <c r="O299">
        <f t="shared" si="18"/>
        <v>0.11590909090909091</v>
      </c>
      <c r="R299" s="7">
        <v>0.22847481541021597</v>
      </c>
      <c r="S299">
        <f t="shared" si="17"/>
        <v>2.6482308149820485E-2</v>
      </c>
    </row>
    <row r="300" spans="1:19" hidden="1" x14ac:dyDescent="0.25">
      <c r="A300">
        <v>69738</v>
      </c>
      <c r="B300">
        <v>37072</v>
      </c>
      <c r="C300" t="s">
        <v>396</v>
      </c>
      <c r="D300" t="s">
        <v>648</v>
      </c>
      <c r="E300" t="s">
        <v>27</v>
      </c>
      <c r="F300">
        <v>89</v>
      </c>
      <c r="G300" s="6">
        <v>-2407.8000000000002</v>
      </c>
      <c r="H300" s="6">
        <v>2407.8000000000002</v>
      </c>
      <c r="I300" t="s">
        <v>2222</v>
      </c>
      <c r="J300" t="s">
        <v>28</v>
      </c>
      <c r="K300" t="s">
        <v>121</v>
      </c>
      <c r="L300">
        <v>536</v>
      </c>
      <c r="M300">
        <f t="shared" si="16"/>
        <v>0.10151515151515152</v>
      </c>
      <c r="N300">
        <v>30</v>
      </c>
      <c r="O300">
        <f t="shared" si="18"/>
        <v>3.0454545454545454</v>
      </c>
      <c r="R300" s="7">
        <v>0.93504254618552196</v>
      </c>
      <c r="S300">
        <f t="shared" si="17"/>
        <v>2.8476295724740894</v>
      </c>
    </row>
    <row r="301" spans="1:19" hidden="1" x14ac:dyDescent="0.25">
      <c r="A301">
        <v>69689</v>
      </c>
      <c r="B301">
        <v>37156</v>
      </c>
      <c r="C301" t="s">
        <v>429</v>
      </c>
      <c r="D301" t="s">
        <v>624</v>
      </c>
      <c r="E301" t="s">
        <v>94</v>
      </c>
      <c r="F301">
        <v>79</v>
      </c>
      <c r="G301" s="6">
        <v>1069.06</v>
      </c>
      <c r="H301" s="6">
        <v>1069.06</v>
      </c>
      <c r="I301" t="s">
        <v>2222</v>
      </c>
      <c r="J301" t="s">
        <v>28</v>
      </c>
      <c r="K301" t="s">
        <v>121</v>
      </c>
      <c r="L301">
        <v>529</v>
      </c>
      <c r="M301">
        <f t="shared" si="16"/>
        <v>0.10018939393939394</v>
      </c>
      <c r="N301">
        <v>20</v>
      </c>
      <c r="O301">
        <f t="shared" si="18"/>
        <v>2.0037878787878789</v>
      </c>
      <c r="R301" s="7">
        <v>4.7362533337193424E-2</v>
      </c>
      <c r="S301">
        <f t="shared" si="17"/>
        <v>9.490447020975501E-2</v>
      </c>
    </row>
    <row r="302" spans="1:19" x14ac:dyDescent="0.25">
      <c r="A302">
        <v>71045</v>
      </c>
      <c r="B302">
        <v>37294</v>
      </c>
      <c r="C302" t="s">
        <v>621</v>
      </c>
      <c r="D302" t="s">
        <v>373</v>
      </c>
      <c r="E302" t="s">
        <v>27</v>
      </c>
      <c r="F302">
        <v>110</v>
      </c>
      <c r="G302" s="6">
        <v>2390.5300000000002</v>
      </c>
      <c r="H302" s="6">
        <v>2390.5300000000002</v>
      </c>
      <c r="I302" t="s">
        <v>2222</v>
      </c>
      <c r="J302" t="s">
        <v>28</v>
      </c>
      <c r="K302" t="s">
        <v>121</v>
      </c>
      <c r="L302" s="8">
        <v>1149</v>
      </c>
      <c r="M302">
        <f t="shared" si="16"/>
        <v>0.21761363636363637</v>
      </c>
      <c r="N302">
        <v>30</v>
      </c>
      <c r="O302">
        <f t="shared" si="18"/>
        <v>6.5284090909090908</v>
      </c>
      <c r="R302" s="7">
        <v>0.99994437635168765</v>
      </c>
      <c r="S302">
        <f t="shared" si="17"/>
        <v>6.5280459569777793</v>
      </c>
    </row>
    <row r="303" spans="1:19" hidden="1" x14ac:dyDescent="0.25">
      <c r="A303">
        <v>41947</v>
      </c>
      <c r="B303">
        <v>37448</v>
      </c>
      <c r="C303" t="s">
        <v>426</v>
      </c>
      <c r="D303" t="s">
        <v>388</v>
      </c>
      <c r="E303" t="s">
        <v>94</v>
      </c>
      <c r="F303">
        <v>83</v>
      </c>
      <c r="G303" s="6">
        <v>-3414.21</v>
      </c>
      <c r="H303" s="6">
        <v>3414.21</v>
      </c>
      <c r="I303" t="s">
        <v>2222</v>
      </c>
      <c r="J303" t="s">
        <v>28</v>
      </c>
      <c r="K303" t="s">
        <v>121</v>
      </c>
      <c r="L303">
        <v>52</v>
      </c>
      <c r="M303">
        <f t="shared" si="16"/>
        <v>9.8484848484848477E-3</v>
      </c>
      <c r="N303">
        <v>36</v>
      </c>
      <c r="O303">
        <f t="shared" si="18"/>
        <v>0.3545454545454545</v>
      </c>
      <c r="R303" s="7">
        <v>0.23732495067078752</v>
      </c>
      <c r="S303">
        <f t="shared" si="17"/>
        <v>8.4142482510551925E-2</v>
      </c>
    </row>
    <row r="304" spans="1:19" hidden="1" x14ac:dyDescent="0.25">
      <c r="A304">
        <v>23834</v>
      </c>
      <c r="B304">
        <v>37515</v>
      </c>
      <c r="C304" t="s">
        <v>608</v>
      </c>
      <c r="D304" t="s">
        <v>639</v>
      </c>
      <c r="E304" t="s">
        <v>94</v>
      </c>
      <c r="F304">
        <v>88</v>
      </c>
      <c r="G304" s="6">
        <v>2797.08</v>
      </c>
      <c r="H304" s="6">
        <v>2797.08</v>
      </c>
      <c r="I304" t="s">
        <v>2222</v>
      </c>
      <c r="J304" t="s">
        <v>28</v>
      </c>
      <c r="K304" t="s">
        <v>121</v>
      </c>
      <c r="L304">
        <v>16</v>
      </c>
      <c r="M304">
        <f t="shared" si="16"/>
        <v>3.0303030303030303E-3</v>
      </c>
      <c r="N304">
        <v>30</v>
      </c>
      <c r="O304">
        <f t="shared" si="18"/>
        <v>9.0909090909090912E-2</v>
      </c>
      <c r="R304" s="7">
        <v>0.20130779249097114</v>
      </c>
      <c r="S304">
        <f t="shared" si="17"/>
        <v>1.8300708408270104E-2</v>
      </c>
    </row>
    <row r="305" spans="1:19" hidden="1" x14ac:dyDescent="0.25">
      <c r="A305">
        <v>70076</v>
      </c>
      <c r="B305">
        <v>37591</v>
      </c>
      <c r="C305" t="s">
        <v>709</v>
      </c>
      <c r="D305" t="s">
        <v>668</v>
      </c>
      <c r="E305" t="s">
        <v>27</v>
      </c>
      <c r="F305">
        <v>99</v>
      </c>
      <c r="G305">
        <v>248.02</v>
      </c>
      <c r="H305">
        <v>248.02</v>
      </c>
      <c r="I305" t="s">
        <v>2222</v>
      </c>
      <c r="J305" t="s">
        <v>28</v>
      </c>
      <c r="K305" t="s">
        <v>121</v>
      </c>
      <c r="L305">
        <v>591</v>
      </c>
      <c r="M305">
        <f t="shared" si="16"/>
        <v>0.11193181818181819</v>
      </c>
      <c r="N305">
        <v>24</v>
      </c>
      <c r="O305">
        <f t="shared" si="18"/>
        <v>2.6863636363636365</v>
      </c>
      <c r="R305" s="7">
        <v>0.38760214845399565</v>
      </c>
      <c r="S305">
        <f t="shared" si="17"/>
        <v>1.0412403169832338</v>
      </c>
    </row>
    <row r="306" spans="1:19" hidden="1" x14ac:dyDescent="0.25">
      <c r="A306">
        <v>37117</v>
      </c>
      <c r="B306">
        <v>37602</v>
      </c>
      <c r="C306" t="s">
        <v>649</v>
      </c>
      <c r="D306" t="s">
        <v>382</v>
      </c>
      <c r="E306" t="s">
        <v>94</v>
      </c>
      <c r="F306">
        <v>88</v>
      </c>
      <c r="G306" s="6">
        <v>3362.22</v>
      </c>
      <c r="H306" s="6">
        <v>3362.22</v>
      </c>
      <c r="I306" t="s">
        <v>2222</v>
      </c>
      <c r="J306" t="s">
        <v>28</v>
      </c>
      <c r="K306" t="s">
        <v>121</v>
      </c>
      <c r="L306">
        <v>36</v>
      </c>
      <c r="M306">
        <f t="shared" si="16"/>
        <v>6.8181818181818179E-3</v>
      </c>
      <c r="N306">
        <v>30</v>
      </c>
      <c r="O306">
        <f t="shared" si="18"/>
        <v>0.20454545454545453</v>
      </c>
      <c r="R306" s="7">
        <v>0.25908465257087271</v>
      </c>
      <c r="S306">
        <f t="shared" si="17"/>
        <v>5.2994588025860323E-2</v>
      </c>
    </row>
    <row r="307" spans="1:19" hidden="1" x14ac:dyDescent="0.25">
      <c r="A307">
        <v>29244</v>
      </c>
      <c r="B307">
        <v>37632</v>
      </c>
      <c r="C307" t="s">
        <v>480</v>
      </c>
      <c r="D307" t="s">
        <v>552</v>
      </c>
      <c r="E307" t="s">
        <v>94</v>
      </c>
      <c r="F307">
        <v>114</v>
      </c>
      <c r="G307" s="6">
        <v>3572.72</v>
      </c>
      <c r="H307" s="6">
        <v>3572.72</v>
      </c>
      <c r="I307" t="s">
        <v>2222</v>
      </c>
      <c r="J307" t="s">
        <v>28</v>
      </c>
      <c r="K307" t="s">
        <v>121</v>
      </c>
      <c r="L307">
        <v>23</v>
      </c>
      <c r="M307">
        <f t="shared" si="16"/>
        <v>4.3560606060606064E-3</v>
      </c>
      <c r="N307">
        <v>36</v>
      </c>
      <c r="O307">
        <f t="shared" si="18"/>
        <v>0.15681818181818183</v>
      </c>
      <c r="R307" s="7">
        <v>0.39626172261457943</v>
      </c>
      <c r="S307">
        <f t="shared" si="17"/>
        <v>6.214104286455905E-2</v>
      </c>
    </row>
    <row r="308" spans="1:19" hidden="1" x14ac:dyDescent="0.25">
      <c r="A308">
        <v>62245</v>
      </c>
      <c r="B308">
        <v>37790</v>
      </c>
      <c r="C308" t="s">
        <v>469</v>
      </c>
      <c r="D308" t="s">
        <v>481</v>
      </c>
      <c r="E308" t="s">
        <v>94</v>
      </c>
      <c r="F308">
        <v>83</v>
      </c>
      <c r="G308" s="6">
        <v>-1605.93</v>
      </c>
      <c r="H308" s="6">
        <v>1605.93</v>
      </c>
      <c r="I308" t="s">
        <v>2222</v>
      </c>
      <c r="J308" t="s">
        <v>28</v>
      </c>
      <c r="K308" t="s">
        <v>121</v>
      </c>
      <c r="L308">
        <v>240</v>
      </c>
      <c r="M308">
        <f t="shared" si="16"/>
        <v>4.5454545454545456E-2</v>
      </c>
      <c r="N308">
        <v>30</v>
      </c>
      <c r="O308">
        <f t="shared" si="18"/>
        <v>1.3636363636363638</v>
      </c>
      <c r="R308" s="7">
        <v>0.54675124236744133</v>
      </c>
      <c r="S308">
        <f t="shared" si="17"/>
        <v>0.74556987595560187</v>
      </c>
    </row>
    <row r="309" spans="1:19" hidden="1" x14ac:dyDescent="0.25">
      <c r="A309">
        <v>12966</v>
      </c>
      <c r="B309">
        <v>38142</v>
      </c>
      <c r="C309" t="s">
        <v>527</v>
      </c>
      <c r="D309" t="s">
        <v>650</v>
      </c>
      <c r="E309" t="s">
        <v>27</v>
      </c>
      <c r="F309">
        <v>99</v>
      </c>
      <c r="G309" s="6">
        <v>-2570.52</v>
      </c>
      <c r="H309" s="6">
        <v>2570.52</v>
      </c>
      <c r="I309" t="s">
        <v>2222</v>
      </c>
      <c r="J309" t="s">
        <v>28</v>
      </c>
      <c r="K309" t="s">
        <v>121</v>
      </c>
      <c r="L309">
        <v>8</v>
      </c>
      <c r="M309">
        <f t="shared" si="16"/>
        <v>1.5151515151515152E-3</v>
      </c>
      <c r="N309">
        <v>24</v>
      </c>
      <c r="O309">
        <f t="shared" si="18"/>
        <v>3.6363636363636362E-2</v>
      </c>
      <c r="R309" s="7">
        <v>0.51335881329847666</v>
      </c>
      <c r="S309">
        <f t="shared" si="17"/>
        <v>1.8667593210853695E-2</v>
      </c>
    </row>
    <row r="310" spans="1:19" hidden="1" x14ac:dyDescent="0.25">
      <c r="A310">
        <v>71187</v>
      </c>
      <c r="B310">
        <v>38310</v>
      </c>
      <c r="C310" t="s">
        <v>74</v>
      </c>
      <c r="D310" t="s">
        <v>72</v>
      </c>
      <c r="F310">
        <v>130</v>
      </c>
      <c r="G310" s="6">
        <v>19079.55</v>
      </c>
      <c r="H310" s="6">
        <v>19079.55</v>
      </c>
      <c r="I310" t="s">
        <v>2223</v>
      </c>
      <c r="J310" t="s">
        <v>28</v>
      </c>
      <c r="K310" t="s">
        <v>121</v>
      </c>
      <c r="L310" s="8">
        <v>1706</v>
      </c>
      <c r="M310">
        <f t="shared" si="16"/>
        <v>0.32310606060606062</v>
      </c>
      <c r="N310">
        <v>102</v>
      </c>
      <c r="O310">
        <f t="shared" si="18"/>
        <v>32.956818181818186</v>
      </c>
      <c r="R310" s="7">
        <v>0.10006765421417076</v>
      </c>
      <c r="S310">
        <f t="shared" si="17"/>
        <v>3.2979114858174778</v>
      </c>
    </row>
    <row r="311" spans="1:19" hidden="1" x14ac:dyDescent="0.25">
      <c r="A311">
        <v>71148</v>
      </c>
      <c r="B311">
        <v>38311</v>
      </c>
      <c r="C311" t="s">
        <v>80</v>
      </c>
      <c r="D311" t="s">
        <v>82</v>
      </c>
      <c r="F311">
        <v>140</v>
      </c>
      <c r="G311" s="6">
        <v>19078.990000000002</v>
      </c>
      <c r="H311" s="6">
        <v>19078.990000000002</v>
      </c>
      <c r="I311" t="s">
        <v>2223</v>
      </c>
      <c r="J311" t="s">
        <v>28</v>
      </c>
      <c r="K311" t="s">
        <v>121</v>
      </c>
      <c r="L311" s="8">
        <v>1508</v>
      </c>
      <c r="M311">
        <f t="shared" si="16"/>
        <v>0.28560606060606059</v>
      </c>
      <c r="N311">
        <v>102</v>
      </c>
      <c r="O311">
        <f t="shared" si="18"/>
        <v>29.131818181818179</v>
      </c>
      <c r="R311" s="7">
        <v>0.10007059136578936</v>
      </c>
      <c r="S311">
        <f t="shared" si="17"/>
        <v>2.9152382730151998</v>
      </c>
    </row>
    <row r="312" spans="1:19" hidden="1" x14ac:dyDescent="0.25">
      <c r="A312">
        <v>63199</v>
      </c>
      <c r="B312">
        <v>38359</v>
      </c>
      <c r="C312" t="s">
        <v>630</v>
      </c>
      <c r="D312" t="s">
        <v>651</v>
      </c>
      <c r="E312" t="s">
        <v>27</v>
      </c>
      <c r="F312">
        <v>83</v>
      </c>
      <c r="G312" s="6">
        <v>2928.79</v>
      </c>
      <c r="H312" s="6">
        <v>2928.79</v>
      </c>
      <c r="I312" t="s">
        <v>2222</v>
      </c>
      <c r="J312" t="s">
        <v>28</v>
      </c>
      <c r="K312" t="s">
        <v>121</v>
      </c>
      <c r="L312">
        <v>252</v>
      </c>
      <c r="M312">
        <f t="shared" si="16"/>
        <v>4.7727272727272729E-2</v>
      </c>
      <c r="N312">
        <v>30</v>
      </c>
      <c r="O312">
        <f t="shared" si="18"/>
        <v>1.4318181818181819</v>
      </c>
      <c r="R312" s="7">
        <v>0.76871180340874556</v>
      </c>
      <c r="S312">
        <f t="shared" si="17"/>
        <v>1.1006555366988857</v>
      </c>
    </row>
    <row r="313" spans="1:19" hidden="1" x14ac:dyDescent="0.25">
      <c r="A313">
        <v>39095</v>
      </c>
      <c r="B313">
        <v>38484</v>
      </c>
      <c r="C313" t="s">
        <v>510</v>
      </c>
      <c r="D313" t="s">
        <v>618</v>
      </c>
      <c r="E313" t="s">
        <v>27</v>
      </c>
      <c r="F313">
        <v>89</v>
      </c>
      <c r="G313" s="6">
        <v>2408.21</v>
      </c>
      <c r="H313" s="6">
        <v>2408.21</v>
      </c>
      <c r="I313" t="s">
        <v>2222</v>
      </c>
      <c r="J313" t="s">
        <v>28</v>
      </c>
      <c r="K313" t="s">
        <v>121</v>
      </c>
      <c r="L313">
        <v>43</v>
      </c>
      <c r="M313">
        <f t="shared" si="16"/>
        <v>8.1439393939393943E-3</v>
      </c>
      <c r="N313">
        <v>30</v>
      </c>
      <c r="O313">
        <f t="shared" si="18"/>
        <v>0.24431818181818182</v>
      </c>
      <c r="R313" s="7">
        <v>0.93488335431939074</v>
      </c>
      <c r="S313">
        <f t="shared" si="17"/>
        <v>0.22840900133939659</v>
      </c>
    </row>
    <row r="314" spans="1:19" hidden="1" x14ac:dyDescent="0.25">
      <c r="A314">
        <v>69850</v>
      </c>
      <c r="B314">
        <v>38626</v>
      </c>
      <c r="C314" t="s">
        <v>88</v>
      </c>
      <c r="D314" t="s">
        <v>51</v>
      </c>
      <c r="F314">
        <v>130</v>
      </c>
      <c r="G314" s="6">
        <v>25940.49</v>
      </c>
      <c r="H314" s="6">
        <v>25940.49</v>
      </c>
      <c r="I314" t="s">
        <v>2228</v>
      </c>
      <c r="J314" t="s">
        <v>28</v>
      </c>
      <c r="K314" t="s">
        <v>121</v>
      </c>
      <c r="L314">
        <v>635</v>
      </c>
      <c r="M314">
        <f t="shared" si="16"/>
        <v>0.12026515151515152</v>
      </c>
      <c r="N314">
        <v>78</v>
      </c>
      <c r="O314">
        <f t="shared" si="18"/>
        <v>9.3806818181818183</v>
      </c>
      <c r="R314" s="7">
        <v>7.3600992578088595E-2</v>
      </c>
      <c r="S314">
        <f t="shared" si="17"/>
        <v>0.69042749287741068</v>
      </c>
    </row>
    <row r="315" spans="1:19" hidden="1" x14ac:dyDescent="0.25">
      <c r="A315">
        <v>21149</v>
      </c>
      <c r="B315">
        <v>38664</v>
      </c>
      <c r="C315" t="s">
        <v>521</v>
      </c>
      <c r="D315" t="s">
        <v>520</v>
      </c>
      <c r="E315" t="s">
        <v>94</v>
      </c>
      <c r="F315">
        <v>121</v>
      </c>
      <c r="G315" s="6">
        <v>-3538.64</v>
      </c>
      <c r="H315" s="6">
        <v>3538.64</v>
      </c>
      <c r="I315" t="s">
        <v>2222</v>
      </c>
      <c r="J315" t="s">
        <v>28</v>
      </c>
      <c r="K315" t="s">
        <v>121</v>
      </c>
      <c r="L315">
        <v>15</v>
      </c>
      <c r="M315">
        <f t="shared" si="16"/>
        <v>2.840909090909091E-3</v>
      </c>
      <c r="N315">
        <v>36</v>
      </c>
      <c r="O315">
        <f t="shared" si="18"/>
        <v>0.10227272727272728</v>
      </c>
      <c r="R315" s="7">
        <v>0.22897983966430874</v>
      </c>
      <c r="S315">
        <f t="shared" si="17"/>
        <v>2.3418392692940666E-2</v>
      </c>
    </row>
    <row r="316" spans="1:19" hidden="1" x14ac:dyDescent="0.25">
      <c r="A316">
        <v>24042</v>
      </c>
      <c r="B316">
        <v>38796</v>
      </c>
      <c r="C316" t="s">
        <v>601</v>
      </c>
      <c r="D316" t="s">
        <v>649</v>
      </c>
      <c r="E316" t="s">
        <v>94</v>
      </c>
      <c r="F316">
        <v>88</v>
      </c>
      <c r="G316" s="6">
        <v>3362.35</v>
      </c>
      <c r="H316" s="6">
        <v>3362.35</v>
      </c>
      <c r="I316" t="s">
        <v>2222</v>
      </c>
      <c r="J316" t="s">
        <v>28</v>
      </c>
      <c r="K316" t="s">
        <v>121</v>
      </c>
      <c r="L316">
        <v>16</v>
      </c>
      <c r="M316">
        <f t="shared" si="16"/>
        <v>3.0303030303030303E-3</v>
      </c>
      <c r="N316">
        <v>30</v>
      </c>
      <c r="O316">
        <f t="shared" si="18"/>
        <v>9.0909090909090912E-2</v>
      </c>
      <c r="R316" s="7">
        <v>0.25907463546830029</v>
      </c>
      <c r="S316">
        <f t="shared" si="17"/>
        <v>2.35522395880273E-2</v>
      </c>
    </row>
    <row r="317" spans="1:19" hidden="1" x14ac:dyDescent="0.25">
      <c r="A317">
        <v>36736</v>
      </c>
      <c r="B317">
        <v>38932</v>
      </c>
      <c r="C317" t="s">
        <v>539</v>
      </c>
      <c r="D317" t="s">
        <v>519</v>
      </c>
      <c r="E317" t="s">
        <v>94</v>
      </c>
      <c r="F317">
        <v>121</v>
      </c>
      <c r="G317" s="6">
        <v>3342.21</v>
      </c>
      <c r="H317" s="6">
        <v>3342.21</v>
      </c>
      <c r="I317" t="s">
        <v>2222</v>
      </c>
      <c r="J317" t="s">
        <v>28</v>
      </c>
      <c r="K317" t="s">
        <v>121</v>
      </c>
      <c r="L317">
        <v>35</v>
      </c>
      <c r="M317">
        <f t="shared" si="16"/>
        <v>6.628787878787879E-3</v>
      </c>
      <c r="N317">
        <v>36</v>
      </c>
      <c r="O317">
        <f t="shared" si="18"/>
        <v>0.23863636363636365</v>
      </c>
      <c r="R317" s="7">
        <v>0.22886105167516274</v>
      </c>
      <c r="S317">
        <f t="shared" si="17"/>
        <v>5.4614569149754745E-2</v>
      </c>
    </row>
    <row r="318" spans="1:19" hidden="1" x14ac:dyDescent="0.25">
      <c r="A318">
        <v>40961</v>
      </c>
      <c r="B318">
        <v>39092</v>
      </c>
      <c r="C318" t="s">
        <v>650</v>
      </c>
      <c r="D318" t="s">
        <v>456</v>
      </c>
      <c r="E318" t="s">
        <v>27</v>
      </c>
      <c r="F318">
        <v>99</v>
      </c>
      <c r="G318" s="6">
        <v>-2570.65</v>
      </c>
      <c r="H318" s="6">
        <v>2570.65</v>
      </c>
      <c r="I318" t="s">
        <v>2222</v>
      </c>
      <c r="J318" t="s">
        <v>28</v>
      </c>
      <c r="K318" t="s">
        <v>121</v>
      </c>
      <c r="L318">
        <v>48</v>
      </c>
      <c r="M318">
        <f t="shared" si="16"/>
        <v>9.0909090909090905E-3</v>
      </c>
      <c r="N318">
        <v>24</v>
      </c>
      <c r="O318">
        <f t="shared" si="18"/>
        <v>0.21818181818181817</v>
      </c>
      <c r="R318" s="7">
        <v>0.51333285229805692</v>
      </c>
      <c r="S318">
        <f t="shared" si="17"/>
        <v>0.11199989504684878</v>
      </c>
    </row>
    <row r="319" spans="1:19" hidden="1" x14ac:dyDescent="0.25">
      <c r="A319">
        <v>54654</v>
      </c>
      <c r="B319">
        <v>39186</v>
      </c>
      <c r="C319" t="s">
        <v>634</v>
      </c>
      <c r="D319" t="s">
        <v>386</v>
      </c>
      <c r="E319" t="s">
        <v>94</v>
      </c>
      <c r="F319">
        <v>121</v>
      </c>
      <c r="G319" s="6">
        <v>3342.61</v>
      </c>
      <c r="H319" s="6">
        <v>3342.61</v>
      </c>
      <c r="I319" t="s">
        <v>2222</v>
      </c>
      <c r="J319" t="s">
        <v>28</v>
      </c>
      <c r="K319" t="s">
        <v>121</v>
      </c>
      <c r="L319">
        <v>156</v>
      </c>
      <c r="M319">
        <f t="shared" si="16"/>
        <v>2.9545454545454545E-2</v>
      </c>
      <c r="N319">
        <v>36</v>
      </c>
      <c r="O319">
        <f t="shared" si="18"/>
        <v>1.0636363636363637</v>
      </c>
      <c r="R319" s="7">
        <v>0.22883366456728294</v>
      </c>
      <c r="S319">
        <f t="shared" si="17"/>
        <v>0.24339580685792822</v>
      </c>
    </row>
    <row r="320" spans="1:19" hidden="1" x14ac:dyDescent="0.25">
      <c r="A320">
        <v>40688</v>
      </c>
      <c r="B320">
        <v>39510</v>
      </c>
      <c r="C320" t="s">
        <v>593</v>
      </c>
      <c r="D320" t="s">
        <v>644</v>
      </c>
      <c r="E320" t="s">
        <v>27</v>
      </c>
      <c r="F320">
        <v>111</v>
      </c>
      <c r="G320" s="6">
        <v>1861.1</v>
      </c>
      <c r="H320" s="6">
        <v>1861.1</v>
      </c>
      <c r="I320" t="s">
        <v>2222</v>
      </c>
      <c r="J320" t="s">
        <v>28</v>
      </c>
      <c r="K320" t="s">
        <v>121</v>
      </c>
      <c r="L320">
        <v>65</v>
      </c>
      <c r="M320">
        <f t="shared" si="16"/>
        <v>1.231060606060606E-2</v>
      </c>
      <c r="N320">
        <v>30</v>
      </c>
      <c r="O320">
        <f t="shared" si="18"/>
        <v>0.36931818181818182</v>
      </c>
      <c r="R320" s="7">
        <v>0.78088386975444635</v>
      </c>
      <c r="S320">
        <f t="shared" si="17"/>
        <v>0.28839461098885805</v>
      </c>
    </row>
    <row r="321" spans="1:19" hidden="1" x14ac:dyDescent="0.25">
      <c r="A321">
        <v>18989</v>
      </c>
      <c r="B321">
        <v>39614</v>
      </c>
      <c r="C321" t="s">
        <v>652</v>
      </c>
      <c r="D321" t="s">
        <v>93</v>
      </c>
      <c r="E321" t="s">
        <v>27</v>
      </c>
      <c r="F321">
        <v>100</v>
      </c>
      <c r="G321" s="6">
        <v>-5948.41</v>
      </c>
      <c r="H321" s="6">
        <v>5948.41</v>
      </c>
      <c r="I321" t="s">
        <v>2222</v>
      </c>
      <c r="J321" t="s">
        <v>28</v>
      </c>
      <c r="K321" t="s">
        <v>121</v>
      </c>
      <c r="L321">
        <v>14</v>
      </c>
      <c r="M321">
        <f t="shared" si="16"/>
        <v>2.6515151515151517E-3</v>
      </c>
      <c r="N321">
        <v>42</v>
      </c>
      <c r="O321">
        <f t="shared" si="18"/>
        <v>0.11136363636363637</v>
      </c>
      <c r="R321" s="7">
        <v>0.25871604722939484</v>
      </c>
      <c r="S321">
        <f t="shared" si="17"/>
        <v>2.8811559805091702E-2</v>
      </c>
    </row>
    <row r="322" spans="1:19" hidden="1" x14ac:dyDescent="0.25">
      <c r="A322">
        <v>32079</v>
      </c>
      <c r="B322">
        <v>39933</v>
      </c>
      <c r="C322" t="s">
        <v>400</v>
      </c>
      <c r="D322" t="s">
        <v>375</v>
      </c>
      <c r="E322" t="s">
        <v>94</v>
      </c>
      <c r="F322">
        <v>100.5</v>
      </c>
      <c r="G322">
        <v>207.75</v>
      </c>
      <c r="H322">
        <v>207.75</v>
      </c>
      <c r="I322" t="s">
        <v>2222</v>
      </c>
      <c r="J322" t="s">
        <v>28</v>
      </c>
      <c r="K322" t="s">
        <v>121</v>
      </c>
      <c r="L322">
        <v>27</v>
      </c>
      <c r="M322">
        <f t="shared" ref="M322:M381" si="19">L322/5280</f>
        <v>5.1136363636363636E-3</v>
      </c>
      <c r="N322">
        <v>16</v>
      </c>
      <c r="O322">
        <f t="shared" si="18"/>
        <v>8.1818181818181818E-2</v>
      </c>
      <c r="R322" s="7">
        <v>0.24372269501545127</v>
      </c>
      <c r="S322">
        <f t="shared" si="17"/>
        <v>1.9940947773991469E-2</v>
      </c>
    </row>
    <row r="323" spans="1:19" hidden="1" x14ac:dyDescent="0.25">
      <c r="A323">
        <v>16850</v>
      </c>
      <c r="B323">
        <v>39944</v>
      </c>
      <c r="C323" t="s">
        <v>758</v>
      </c>
      <c r="D323" t="s">
        <v>759</v>
      </c>
      <c r="E323" t="s">
        <v>94</v>
      </c>
      <c r="F323">
        <v>34.5</v>
      </c>
      <c r="G323">
        <v>70.430000000000007</v>
      </c>
      <c r="H323">
        <v>70.430000000000007</v>
      </c>
      <c r="I323" t="s">
        <v>2222</v>
      </c>
      <c r="J323" t="s">
        <v>28</v>
      </c>
      <c r="K323" t="s">
        <v>121</v>
      </c>
      <c r="L323">
        <v>12</v>
      </c>
      <c r="M323">
        <f t="shared" si="19"/>
        <v>2.2727272727272726E-3</v>
      </c>
      <c r="N323">
        <v>8</v>
      </c>
      <c r="O323">
        <f t="shared" si="18"/>
        <v>1.8181818181818181E-2</v>
      </c>
      <c r="R323" s="7">
        <v>0.8196519703890387</v>
      </c>
      <c r="S323">
        <f t="shared" ref="S323:S381" si="20">O323*R323</f>
        <v>1.4902763097982521E-2</v>
      </c>
    </row>
    <row r="324" spans="1:19" hidden="1" x14ac:dyDescent="0.25">
      <c r="A324">
        <v>16175</v>
      </c>
      <c r="B324">
        <v>40024</v>
      </c>
      <c r="C324" t="s">
        <v>558</v>
      </c>
      <c r="D324" t="s">
        <v>531</v>
      </c>
      <c r="E324" t="s">
        <v>94</v>
      </c>
      <c r="F324">
        <v>88</v>
      </c>
      <c r="G324" s="6">
        <v>3083.15</v>
      </c>
      <c r="H324" s="6">
        <v>3083.15</v>
      </c>
      <c r="I324" t="s">
        <v>2222</v>
      </c>
      <c r="J324" t="s">
        <v>28</v>
      </c>
      <c r="K324" t="s">
        <v>121</v>
      </c>
      <c r="L324">
        <v>11</v>
      </c>
      <c r="M324">
        <f t="shared" si="19"/>
        <v>2.0833333333333333E-3</v>
      </c>
      <c r="N324">
        <v>30</v>
      </c>
      <c r="O324">
        <f t="shared" si="18"/>
        <v>6.25E-2</v>
      </c>
      <c r="R324" s="7">
        <v>0.18262945371475456</v>
      </c>
      <c r="S324">
        <f t="shared" si="20"/>
        <v>1.141434085717216E-2</v>
      </c>
    </row>
    <row r="325" spans="1:19" hidden="1" x14ac:dyDescent="0.25">
      <c r="A325">
        <v>70788</v>
      </c>
      <c r="B325">
        <v>40028</v>
      </c>
      <c r="C325" t="s">
        <v>638</v>
      </c>
      <c r="D325" t="s">
        <v>653</v>
      </c>
      <c r="E325" t="s">
        <v>94</v>
      </c>
      <c r="F325">
        <v>88</v>
      </c>
      <c r="G325" s="6">
        <v>2755.11</v>
      </c>
      <c r="H325" s="6">
        <v>2755.11</v>
      </c>
      <c r="I325" t="s">
        <v>2222</v>
      </c>
      <c r="J325" t="s">
        <v>28</v>
      </c>
      <c r="K325" t="s">
        <v>121</v>
      </c>
      <c r="L325">
        <v>828</v>
      </c>
      <c r="M325">
        <f t="shared" si="19"/>
        <v>0.15681818181818183</v>
      </c>
      <c r="N325">
        <v>30</v>
      </c>
      <c r="O325">
        <f t="shared" si="18"/>
        <v>4.704545454545455</v>
      </c>
      <c r="R325" s="7">
        <v>0.20437441707251089</v>
      </c>
      <c r="S325">
        <f t="shared" si="20"/>
        <v>0.96148873486385811</v>
      </c>
    </row>
    <row r="326" spans="1:19" hidden="1" x14ac:dyDescent="0.25">
      <c r="A326">
        <v>65278</v>
      </c>
      <c r="B326">
        <v>40219</v>
      </c>
      <c r="C326" t="s">
        <v>472</v>
      </c>
      <c r="D326" t="s">
        <v>654</v>
      </c>
      <c r="E326" t="s">
        <v>94</v>
      </c>
      <c r="F326">
        <v>47.6</v>
      </c>
      <c r="G326">
        <v>308.58999999999997</v>
      </c>
      <c r="H326">
        <v>308.58999999999997</v>
      </c>
      <c r="I326" t="s">
        <v>2222</v>
      </c>
      <c r="J326" t="s">
        <v>28</v>
      </c>
      <c r="K326" t="s">
        <v>121</v>
      </c>
      <c r="L326">
        <v>299</v>
      </c>
      <c r="M326">
        <f t="shared" si="19"/>
        <v>5.6628787878787876E-2</v>
      </c>
      <c r="N326">
        <v>16</v>
      </c>
      <c r="O326">
        <f t="shared" si="18"/>
        <v>0.90606060606060601</v>
      </c>
      <c r="R326" s="7">
        <v>0.16407981428257559</v>
      </c>
      <c r="S326">
        <f t="shared" si="20"/>
        <v>0.14866625597118213</v>
      </c>
    </row>
    <row r="327" spans="1:19" hidden="1" x14ac:dyDescent="0.25">
      <c r="A327">
        <v>12687</v>
      </c>
      <c r="B327">
        <v>40424</v>
      </c>
      <c r="C327" t="s">
        <v>530</v>
      </c>
      <c r="D327" t="s">
        <v>380</v>
      </c>
      <c r="E327" t="s">
        <v>94</v>
      </c>
      <c r="F327">
        <v>100</v>
      </c>
      <c r="G327" s="6">
        <v>-8203.09</v>
      </c>
      <c r="H327" s="6">
        <v>8203.09</v>
      </c>
      <c r="I327" t="s">
        <v>2226</v>
      </c>
      <c r="J327" t="s">
        <v>28</v>
      </c>
      <c r="K327" t="s">
        <v>121</v>
      </c>
      <c r="L327">
        <v>8</v>
      </c>
      <c r="M327">
        <f t="shared" si="19"/>
        <v>1.5151515151515152E-3</v>
      </c>
      <c r="N327">
        <v>42</v>
      </c>
      <c r="O327">
        <f t="shared" si="18"/>
        <v>6.363636363636363E-2</v>
      </c>
      <c r="R327" s="7">
        <v>9.8777073009037972E-2</v>
      </c>
      <c r="S327">
        <f t="shared" si="20"/>
        <v>6.2858137369387794E-3</v>
      </c>
    </row>
    <row r="328" spans="1:19" hidden="1" x14ac:dyDescent="0.25">
      <c r="A328">
        <v>49186</v>
      </c>
      <c r="B328">
        <v>40579</v>
      </c>
      <c r="C328" t="s">
        <v>760</v>
      </c>
      <c r="D328" t="s">
        <v>742</v>
      </c>
      <c r="E328" t="s">
        <v>27</v>
      </c>
      <c r="F328">
        <v>99</v>
      </c>
      <c r="G328">
        <v>176.1</v>
      </c>
      <c r="H328">
        <v>176.1</v>
      </c>
      <c r="I328" t="s">
        <v>2222</v>
      </c>
      <c r="J328" t="s">
        <v>28</v>
      </c>
      <c r="K328" t="s">
        <v>121</v>
      </c>
      <c r="L328">
        <v>101</v>
      </c>
      <c r="M328">
        <f t="shared" si="19"/>
        <v>1.9128787878787877E-2</v>
      </c>
      <c r="N328">
        <v>24</v>
      </c>
      <c r="O328">
        <f t="shared" si="18"/>
        <v>0.45909090909090905</v>
      </c>
      <c r="R328" s="7">
        <v>0.54590053866871102</v>
      </c>
      <c r="S328">
        <f t="shared" si="20"/>
        <v>0.2506179745706355</v>
      </c>
    </row>
    <row r="329" spans="1:19" hidden="1" x14ac:dyDescent="0.25">
      <c r="A329">
        <v>7403</v>
      </c>
      <c r="B329">
        <v>40645</v>
      </c>
      <c r="C329" t="s">
        <v>577</v>
      </c>
      <c r="D329" t="s">
        <v>655</v>
      </c>
      <c r="E329" t="s">
        <v>94</v>
      </c>
      <c r="F329">
        <v>88</v>
      </c>
      <c r="G329" s="6">
        <v>-3204.16</v>
      </c>
      <c r="H329" s="6">
        <v>3204.16</v>
      </c>
      <c r="I329" t="s">
        <v>2222</v>
      </c>
      <c r="J329" t="s">
        <v>28</v>
      </c>
      <c r="K329" t="s">
        <v>121</v>
      </c>
      <c r="L329">
        <v>4</v>
      </c>
      <c r="M329">
        <f t="shared" si="19"/>
        <v>7.5757575757575758E-4</v>
      </c>
      <c r="N329">
        <v>30</v>
      </c>
      <c r="O329">
        <f t="shared" si="18"/>
        <v>2.2727272727272728E-2</v>
      </c>
      <c r="R329" s="7">
        <v>0.27186520041659579</v>
      </c>
      <c r="S329">
        <f t="shared" si="20"/>
        <v>6.178754554922632E-3</v>
      </c>
    </row>
    <row r="330" spans="1:19" hidden="1" x14ac:dyDescent="0.25">
      <c r="A330">
        <v>71183</v>
      </c>
      <c r="B330">
        <v>40735</v>
      </c>
      <c r="C330" t="s">
        <v>84</v>
      </c>
      <c r="D330" t="s">
        <v>33</v>
      </c>
      <c r="E330" t="s">
        <v>27</v>
      </c>
      <c r="F330">
        <v>130</v>
      </c>
      <c r="G330" s="6">
        <v>19080.93</v>
      </c>
      <c r="H330" s="6">
        <v>19080.93</v>
      </c>
      <c r="I330" t="s">
        <v>2223</v>
      </c>
      <c r="J330" t="s">
        <v>28</v>
      </c>
      <c r="K330" t="s">
        <v>121</v>
      </c>
      <c r="L330" s="8">
        <v>1656</v>
      </c>
      <c r="M330">
        <f t="shared" si="19"/>
        <v>0.31363636363636366</v>
      </c>
      <c r="N330">
        <v>102</v>
      </c>
      <c r="O330">
        <f t="shared" si="18"/>
        <v>31.990909090909092</v>
      </c>
      <c r="R330" s="7">
        <v>0.1000604169692977</v>
      </c>
      <c r="S330">
        <f t="shared" si="20"/>
        <v>3.2010237028632602</v>
      </c>
    </row>
    <row r="331" spans="1:19" hidden="1" x14ac:dyDescent="0.25">
      <c r="A331">
        <v>65078</v>
      </c>
      <c r="B331">
        <v>40896</v>
      </c>
      <c r="C331" t="s">
        <v>654</v>
      </c>
      <c r="D331" t="s">
        <v>535</v>
      </c>
      <c r="E331" t="s">
        <v>94</v>
      </c>
      <c r="F331">
        <v>47.6</v>
      </c>
      <c r="G331">
        <v>304.60000000000002</v>
      </c>
      <c r="H331">
        <v>304.60000000000002</v>
      </c>
      <c r="I331" t="s">
        <v>2222</v>
      </c>
      <c r="J331" t="s">
        <v>28</v>
      </c>
      <c r="K331" t="s">
        <v>121</v>
      </c>
      <c r="L331">
        <v>293</v>
      </c>
      <c r="M331">
        <f t="shared" si="19"/>
        <v>5.5492424242424246E-2</v>
      </c>
      <c r="N331">
        <v>16</v>
      </c>
      <c r="O331">
        <f t="shared" si="18"/>
        <v>0.88787878787878793</v>
      </c>
      <c r="R331" s="7">
        <v>0.16622911979468152</v>
      </c>
      <c r="S331">
        <f t="shared" si="20"/>
        <v>0.14759130939345966</v>
      </c>
    </row>
    <row r="332" spans="1:19" hidden="1" x14ac:dyDescent="0.25">
      <c r="A332">
        <v>69006</v>
      </c>
      <c r="B332">
        <v>40939</v>
      </c>
      <c r="C332" t="s">
        <v>645</v>
      </c>
      <c r="D332" t="s">
        <v>392</v>
      </c>
      <c r="E332" t="s">
        <v>27</v>
      </c>
      <c r="F332">
        <v>83</v>
      </c>
      <c r="G332" s="6">
        <v>-3625.27</v>
      </c>
      <c r="H332" s="6">
        <v>3625.27</v>
      </c>
      <c r="I332" t="s">
        <v>2222</v>
      </c>
      <c r="J332" t="s">
        <v>28</v>
      </c>
      <c r="K332" t="s">
        <v>121</v>
      </c>
      <c r="L332">
        <v>465</v>
      </c>
      <c r="M332">
        <f t="shared" si="19"/>
        <v>8.8068181818181823E-2</v>
      </c>
      <c r="N332">
        <v>30</v>
      </c>
      <c r="O332">
        <f t="shared" si="18"/>
        <v>2.6420454545454546</v>
      </c>
      <c r="R332" s="7">
        <v>0.62102834897966219</v>
      </c>
      <c r="S332">
        <f t="shared" si="20"/>
        <v>1.6407851265655848</v>
      </c>
    </row>
    <row r="333" spans="1:19" hidden="1" x14ac:dyDescent="0.25">
      <c r="A333">
        <v>17693</v>
      </c>
      <c r="B333">
        <v>41021</v>
      </c>
      <c r="C333" t="s">
        <v>759</v>
      </c>
      <c r="D333" t="s">
        <v>754</v>
      </c>
      <c r="E333" t="s">
        <v>94</v>
      </c>
      <c r="F333">
        <v>34.5</v>
      </c>
      <c r="G333">
        <v>70.3</v>
      </c>
      <c r="H333">
        <v>70.3</v>
      </c>
      <c r="I333" t="s">
        <v>2222</v>
      </c>
      <c r="J333" t="s">
        <v>28</v>
      </c>
      <c r="K333" t="s">
        <v>121</v>
      </c>
      <c r="L333">
        <v>12</v>
      </c>
      <c r="M333">
        <f t="shared" si="19"/>
        <v>2.2727272727272726E-3</v>
      </c>
      <c r="N333">
        <v>8</v>
      </c>
      <c r="O333">
        <f t="shared" si="18"/>
        <v>1.8181818181818181E-2</v>
      </c>
      <c r="R333" s="7">
        <v>0.8211676852702704</v>
      </c>
      <c r="S333">
        <f t="shared" si="20"/>
        <v>1.4930321550368553E-2</v>
      </c>
    </row>
    <row r="334" spans="1:19" hidden="1" x14ac:dyDescent="0.25">
      <c r="A334">
        <v>10671</v>
      </c>
      <c r="B334">
        <v>41120</v>
      </c>
      <c r="C334" t="s">
        <v>483</v>
      </c>
      <c r="D334" t="s">
        <v>451</v>
      </c>
      <c r="E334" t="s">
        <v>94</v>
      </c>
      <c r="F334">
        <v>88</v>
      </c>
      <c r="G334" s="6">
        <v>2797.49</v>
      </c>
      <c r="H334" s="6">
        <v>2797.49</v>
      </c>
      <c r="I334" t="s">
        <v>2222</v>
      </c>
      <c r="J334" t="s">
        <v>28</v>
      </c>
      <c r="K334" t="s">
        <v>121</v>
      </c>
      <c r="L334">
        <v>6</v>
      </c>
      <c r="M334">
        <f t="shared" si="19"/>
        <v>1.1363636363636363E-3</v>
      </c>
      <c r="N334">
        <v>30</v>
      </c>
      <c r="O334">
        <f t="shared" si="18"/>
        <v>3.4090909090909088E-2</v>
      </c>
      <c r="R334" s="7">
        <v>0.20127828883057511</v>
      </c>
      <c r="S334">
        <f t="shared" si="20"/>
        <v>6.8617598464968781E-3</v>
      </c>
    </row>
    <row r="335" spans="1:19" hidden="1" x14ac:dyDescent="0.25">
      <c r="A335">
        <v>25619</v>
      </c>
      <c r="B335">
        <v>41253</v>
      </c>
      <c r="C335" t="s">
        <v>391</v>
      </c>
      <c r="D335" t="s">
        <v>602</v>
      </c>
      <c r="E335" t="s">
        <v>94</v>
      </c>
      <c r="F335">
        <v>100.5</v>
      </c>
      <c r="G335">
        <v>259.27</v>
      </c>
      <c r="H335">
        <v>259.27</v>
      </c>
      <c r="I335" t="s">
        <v>2222</v>
      </c>
      <c r="J335" t="s">
        <v>28</v>
      </c>
      <c r="K335" t="s">
        <v>121</v>
      </c>
      <c r="L335">
        <v>18</v>
      </c>
      <c r="M335">
        <f t="shared" si="19"/>
        <v>3.4090909090909089E-3</v>
      </c>
      <c r="N335">
        <v>16</v>
      </c>
      <c r="O335">
        <f t="shared" si="18"/>
        <v>5.4545454545454543E-2</v>
      </c>
      <c r="R335" s="7">
        <v>0.19529212747120764</v>
      </c>
      <c r="S335">
        <f t="shared" si="20"/>
        <v>1.065229786206587E-2</v>
      </c>
    </row>
    <row r="336" spans="1:19" hidden="1" x14ac:dyDescent="0.25">
      <c r="A336">
        <v>57085</v>
      </c>
      <c r="B336">
        <v>41596</v>
      </c>
      <c r="C336" t="s">
        <v>573</v>
      </c>
      <c r="D336" t="s">
        <v>468</v>
      </c>
      <c r="E336" t="s">
        <v>94</v>
      </c>
      <c r="F336">
        <v>83</v>
      </c>
      <c r="G336" s="6">
        <v>-1433.4</v>
      </c>
      <c r="H336" s="6">
        <v>1433.4</v>
      </c>
      <c r="I336" t="s">
        <v>2222</v>
      </c>
      <c r="J336" t="s">
        <v>28</v>
      </c>
      <c r="K336" t="s">
        <v>121</v>
      </c>
      <c r="L336">
        <v>183</v>
      </c>
      <c r="M336">
        <f t="shared" si="19"/>
        <v>3.465909090909091E-2</v>
      </c>
      <c r="N336">
        <v>30</v>
      </c>
      <c r="O336">
        <f t="shared" si="18"/>
        <v>1.0397727272727273</v>
      </c>
      <c r="R336" s="7">
        <v>0.61256050136399121</v>
      </c>
      <c r="S336">
        <f t="shared" si="20"/>
        <v>0.63692370312278634</v>
      </c>
    </row>
    <row r="337" spans="1:19" hidden="1" x14ac:dyDescent="0.25">
      <c r="A337">
        <v>65616</v>
      </c>
      <c r="B337">
        <v>41791</v>
      </c>
      <c r="C337" t="s">
        <v>485</v>
      </c>
      <c r="D337" t="s">
        <v>490</v>
      </c>
      <c r="E337" t="s">
        <v>94</v>
      </c>
      <c r="F337">
        <v>98</v>
      </c>
      <c r="G337" s="6">
        <v>-3416.59</v>
      </c>
      <c r="H337" s="6">
        <v>3416.59</v>
      </c>
      <c r="I337" t="s">
        <v>2222</v>
      </c>
      <c r="J337" t="s">
        <v>28</v>
      </c>
      <c r="K337" t="s">
        <v>121</v>
      </c>
      <c r="L337">
        <v>310</v>
      </c>
      <c r="M337">
        <f t="shared" si="19"/>
        <v>5.8712121212121215E-2</v>
      </c>
      <c r="N337">
        <v>36</v>
      </c>
      <c r="O337">
        <f t="shared" si="18"/>
        <v>2.1136363636363638</v>
      </c>
      <c r="R337" s="7">
        <v>0.2371596298735609</v>
      </c>
      <c r="S337">
        <f t="shared" si="20"/>
        <v>0.50126921768729915</v>
      </c>
    </row>
    <row r="338" spans="1:19" hidden="1" x14ac:dyDescent="0.25">
      <c r="A338">
        <v>14597</v>
      </c>
      <c r="B338">
        <v>41903</v>
      </c>
      <c r="C338" t="s">
        <v>632</v>
      </c>
      <c r="D338" t="s">
        <v>402</v>
      </c>
      <c r="E338" t="s">
        <v>27</v>
      </c>
      <c r="F338">
        <v>99</v>
      </c>
      <c r="G338" s="6">
        <v>2571.89</v>
      </c>
      <c r="H338" s="6">
        <v>2571.89</v>
      </c>
      <c r="I338" t="s">
        <v>2222</v>
      </c>
      <c r="J338" t="s">
        <v>28</v>
      </c>
      <c r="K338" t="s">
        <v>121</v>
      </c>
      <c r="L338">
        <v>10</v>
      </c>
      <c r="M338">
        <f t="shared" si="19"/>
        <v>1.893939393939394E-3</v>
      </c>
      <c r="N338">
        <v>30</v>
      </c>
      <c r="O338">
        <f t="shared" si="18"/>
        <v>5.6818181818181823E-2</v>
      </c>
      <c r="R338" s="7">
        <v>0.56507197819502386</v>
      </c>
      <c r="S338">
        <f t="shared" si="20"/>
        <v>3.2106362397444542E-2</v>
      </c>
    </row>
    <row r="339" spans="1:19" hidden="1" x14ac:dyDescent="0.25">
      <c r="A339">
        <v>37788</v>
      </c>
      <c r="B339">
        <v>42345</v>
      </c>
      <c r="C339" t="s">
        <v>668</v>
      </c>
      <c r="D339" t="s">
        <v>760</v>
      </c>
      <c r="E339" t="s">
        <v>27</v>
      </c>
      <c r="F339">
        <v>99</v>
      </c>
      <c r="G339">
        <v>176.24</v>
      </c>
      <c r="H339">
        <v>176.24</v>
      </c>
      <c r="I339" t="s">
        <v>2222</v>
      </c>
      <c r="J339" t="s">
        <v>28</v>
      </c>
      <c r="K339" t="s">
        <v>121</v>
      </c>
      <c r="L339">
        <v>37</v>
      </c>
      <c r="M339">
        <f t="shared" si="19"/>
        <v>7.0075757575757576E-3</v>
      </c>
      <c r="N339">
        <v>24</v>
      </c>
      <c r="O339">
        <f t="shared" si="18"/>
        <v>0.16818181818181818</v>
      </c>
      <c r="R339" s="7">
        <v>0.54546689094167045</v>
      </c>
      <c r="S339">
        <f t="shared" si="20"/>
        <v>9.1737613476553667E-2</v>
      </c>
    </row>
    <row r="340" spans="1:19" hidden="1" x14ac:dyDescent="0.25">
      <c r="A340">
        <v>70465</v>
      </c>
      <c r="B340">
        <v>42650</v>
      </c>
      <c r="C340" t="s">
        <v>619</v>
      </c>
      <c r="D340" t="s">
        <v>648</v>
      </c>
      <c r="E340" t="s">
        <v>27</v>
      </c>
      <c r="F340">
        <v>89</v>
      </c>
      <c r="G340" s="6">
        <v>2407.94</v>
      </c>
      <c r="H340" s="6">
        <v>2407.94</v>
      </c>
      <c r="I340" t="s">
        <v>2222</v>
      </c>
      <c r="J340" t="s">
        <v>28</v>
      </c>
      <c r="K340" t="s">
        <v>121</v>
      </c>
      <c r="L340">
        <v>681</v>
      </c>
      <c r="M340">
        <f t="shared" si="19"/>
        <v>0.12897727272727272</v>
      </c>
      <c r="N340">
        <v>30</v>
      </c>
      <c r="O340">
        <f t="shared" si="18"/>
        <v>3.8693181818181817</v>
      </c>
      <c r="R340" s="7">
        <v>0.93498818189219834</v>
      </c>
      <c r="S340">
        <f t="shared" si="20"/>
        <v>3.6177667719806084</v>
      </c>
    </row>
    <row r="341" spans="1:19" x14ac:dyDescent="0.25">
      <c r="A341">
        <v>4903</v>
      </c>
      <c r="B341">
        <v>43109</v>
      </c>
      <c r="C341" t="s">
        <v>579</v>
      </c>
      <c r="D341" t="s">
        <v>372</v>
      </c>
      <c r="E341" t="s">
        <v>27</v>
      </c>
      <c r="F341">
        <v>110</v>
      </c>
      <c r="G341" s="6">
        <v>1453.57</v>
      </c>
      <c r="H341" s="6">
        <v>1453.57</v>
      </c>
      <c r="I341" t="s">
        <v>2222</v>
      </c>
      <c r="J341" t="s">
        <v>28</v>
      </c>
      <c r="K341" t="s">
        <v>121</v>
      </c>
      <c r="L341">
        <v>3</v>
      </c>
      <c r="M341">
        <f t="shared" si="19"/>
        <v>5.6818181818181815E-4</v>
      </c>
      <c r="N341">
        <v>30</v>
      </c>
      <c r="O341">
        <f t="shared" si="18"/>
        <v>1.7045454545454544E-2</v>
      </c>
      <c r="R341" s="7">
        <v>0.99981629367694713</v>
      </c>
      <c r="S341">
        <f t="shared" si="20"/>
        <v>1.7042323187675235E-2</v>
      </c>
    </row>
    <row r="342" spans="1:19" hidden="1" x14ac:dyDescent="0.25">
      <c r="A342">
        <v>45587</v>
      </c>
      <c r="B342">
        <v>43136</v>
      </c>
      <c r="C342" t="s">
        <v>542</v>
      </c>
      <c r="D342" t="s">
        <v>708</v>
      </c>
      <c r="E342" t="s">
        <v>27</v>
      </c>
      <c r="F342">
        <v>106</v>
      </c>
      <c r="G342">
        <v>248.6</v>
      </c>
      <c r="H342">
        <v>248.6</v>
      </c>
      <c r="I342" t="s">
        <v>2222</v>
      </c>
      <c r="J342" t="s">
        <v>28</v>
      </c>
      <c r="K342" t="s">
        <v>121</v>
      </c>
      <c r="L342">
        <v>86</v>
      </c>
      <c r="M342">
        <f t="shared" si="19"/>
        <v>1.6287878787878789E-2</v>
      </c>
      <c r="N342">
        <v>24</v>
      </c>
      <c r="O342">
        <f t="shared" si="18"/>
        <v>0.39090909090909093</v>
      </c>
      <c r="R342" s="7">
        <v>0.38669784738358809</v>
      </c>
      <c r="S342">
        <f t="shared" si="20"/>
        <v>0.15116370397722081</v>
      </c>
    </row>
    <row r="343" spans="1:19" hidden="1" x14ac:dyDescent="0.25">
      <c r="A343">
        <v>71166</v>
      </c>
      <c r="B343">
        <v>43158</v>
      </c>
      <c r="C343" t="s">
        <v>89</v>
      </c>
      <c r="D343" t="s">
        <v>90</v>
      </c>
      <c r="F343">
        <v>130</v>
      </c>
      <c r="G343" s="6">
        <v>25941.72</v>
      </c>
      <c r="H343" s="6">
        <v>25941.72</v>
      </c>
      <c r="I343" t="s">
        <v>2228</v>
      </c>
      <c r="J343" t="s">
        <v>28</v>
      </c>
      <c r="K343" t="s">
        <v>121</v>
      </c>
      <c r="L343" s="8">
        <v>1694</v>
      </c>
      <c r="M343">
        <f t="shared" si="19"/>
        <v>0.32083333333333336</v>
      </c>
      <c r="N343">
        <v>78</v>
      </c>
      <c r="O343">
        <f t="shared" si="18"/>
        <v>25.025000000000002</v>
      </c>
      <c r="R343" s="7">
        <v>7.3597502862646796E-2</v>
      </c>
      <c r="S343">
        <f t="shared" si="20"/>
        <v>1.8417775091377362</v>
      </c>
    </row>
    <row r="344" spans="1:19" hidden="1" x14ac:dyDescent="0.25">
      <c r="A344">
        <v>69772</v>
      </c>
      <c r="B344">
        <v>43170</v>
      </c>
      <c r="C344" t="s">
        <v>600</v>
      </c>
      <c r="D344" t="s">
        <v>587</v>
      </c>
      <c r="E344" t="s">
        <v>94</v>
      </c>
      <c r="F344">
        <v>84</v>
      </c>
      <c r="G344" s="6">
        <v>-8764.18</v>
      </c>
      <c r="H344" s="6">
        <v>8764.18</v>
      </c>
      <c r="I344" t="s">
        <v>2226</v>
      </c>
      <c r="J344" t="s">
        <v>28</v>
      </c>
      <c r="K344" t="s">
        <v>121</v>
      </c>
      <c r="L344">
        <v>544</v>
      </c>
      <c r="M344">
        <f t="shared" si="19"/>
        <v>0.10303030303030303</v>
      </c>
      <c r="N344">
        <v>42</v>
      </c>
      <c r="O344">
        <f t="shared" ref="O344:O381" si="21">M344*N344</f>
        <v>4.3272727272727272</v>
      </c>
      <c r="R344" s="7">
        <v>9.2453283687659232E-2</v>
      </c>
      <c r="S344">
        <f t="shared" si="20"/>
        <v>0.40007057304841631</v>
      </c>
    </row>
    <row r="345" spans="1:19" hidden="1" x14ac:dyDescent="0.25">
      <c r="A345">
        <v>71207</v>
      </c>
      <c r="B345">
        <v>43209</v>
      </c>
      <c r="C345" t="s">
        <v>90</v>
      </c>
      <c r="D345" t="s">
        <v>91</v>
      </c>
      <c r="F345">
        <v>130</v>
      </c>
      <c r="G345" s="6">
        <v>25941.58</v>
      </c>
      <c r="H345" s="6">
        <v>25941.58</v>
      </c>
      <c r="I345" t="s">
        <v>2228</v>
      </c>
      <c r="J345" t="s">
        <v>28</v>
      </c>
      <c r="K345" t="s">
        <v>121</v>
      </c>
      <c r="L345" s="8">
        <v>2082</v>
      </c>
      <c r="M345">
        <f t="shared" si="19"/>
        <v>0.39431818181818185</v>
      </c>
      <c r="N345">
        <v>78</v>
      </c>
      <c r="O345">
        <f t="shared" si="21"/>
        <v>30.756818181818183</v>
      </c>
      <c r="R345" s="7">
        <v>7.3597900049340928E-2</v>
      </c>
      <c r="S345">
        <f t="shared" si="20"/>
        <v>2.2636372303812062</v>
      </c>
    </row>
    <row r="346" spans="1:19" hidden="1" x14ac:dyDescent="0.25">
      <c r="A346">
        <v>66055</v>
      </c>
      <c r="B346">
        <v>43387</v>
      </c>
      <c r="C346" t="s">
        <v>617</v>
      </c>
      <c r="D346" t="s">
        <v>591</v>
      </c>
      <c r="E346" t="s">
        <v>94</v>
      </c>
      <c r="F346">
        <v>106</v>
      </c>
      <c r="G346" s="6">
        <v>-2496.9499999999998</v>
      </c>
      <c r="H346" s="6">
        <v>2496.9499999999998</v>
      </c>
      <c r="I346" t="s">
        <v>2222</v>
      </c>
      <c r="J346" t="s">
        <v>28</v>
      </c>
      <c r="K346" t="s">
        <v>121</v>
      </c>
      <c r="L346">
        <v>324</v>
      </c>
      <c r="M346">
        <f t="shared" si="19"/>
        <v>6.1363636363636363E-2</v>
      </c>
      <c r="N346">
        <v>30</v>
      </c>
      <c r="O346">
        <f t="shared" si="21"/>
        <v>1.8409090909090908</v>
      </c>
      <c r="R346" s="7">
        <v>0.56698459385232391</v>
      </c>
      <c r="S346">
        <f t="shared" si="20"/>
        <v>1.0437670932281418</v>
      </c>
    </row>
    <row r="347" spans="1:19" hidden="1" x14ac:dyDescent="0.25">
      <c r="A347">
        <v>70679</v>
      </c>
      <c r="B347">
        <v>43553</v>
      </c>
      <c r="C347" t="s">
        <v>647</v>
      </c>
      <c r="D347" t="s">
        <v>620</v>
      </c>
      <c r="E347" t="s">
        <v>94</v>
      </c>
      <c r="F347">
        <v>30</v>
      </c>
      <c r="G347">
        <v>118.99</v>
      </c>
      <c r="H347">
        <v>118.99</v>
      </c>
      <c r="I347" t="s">
        <v>2222</v>
      </c>
      <c r="J347" t="s">
        <v>28</v>
      </c>
      <c r="K347" t="s">
        <v>121</v>
      </c>
      <c r="L347">
        <v>771</v>
      </c>
      <c r="M347">
        <f t="shared" si="19"/>
        <v>0.14602272727272728</v>
      </c>
      <c r="N347">
        <v>12</v>
      </c>
      <c r="O347">
        <f t="shared" si="21"/>
        <v>1.7522727272727274</v>
      </c>
      <c r="R347" s="7">
        <v>0.42552642986351796</v>
      </c>
      <c r="S347">
        <f t="shared" si="20"/>
        <v>0.74563835778357357</v>
      </c>
    </row>
    <row r="348" spans="1:19" hidden="1" x14ac:dyDescent="0.25">
      <c r="A348">
        <v>66709</v>
      </c>
      <c r="B348">
        <v>43685</v>
      </c>
      <c r="C348" t="s">
        <v>502</v>
      </c>
      <c r="D348" t="s">
        <v>470</v>
      </c>
      <c r="E348" t="s">
        <v>94</v>
      </c>
      <c r="F348">
        <v>120</v>
      </c>
      <c r="G348" s="6">
        <v>2562.46</v>
      </c>
      <c r="H348" s="6">
        <v>2562.46</v>
      </c>
      <c r="I348" t="s">
        <v>2222</v>
      </c>
      <c r="J348" t="s">
        <v>28</v>
      </c>
      <c r="K348" t="s">
        <v>121</v>
      </c>
      <c r="L348">
        <v>408</v>
      </c>
      <c r="M348">
        <f t="shared" si="19"/>
        <v>7.7272727272727271E-2</v>
      </c>
      <c r="N348">
        <v>24</v>
      </c>
      <c r="O348">
        <f t="shared" si="21"/>
        <v>1.8545454545454545</v>
      </c>
      <c r="R348" s="7">
        <v>0.51497353978598692</v>
      </c>
      <c r="S348">
        <f t="shared" si="20"/>
        <v>0.95504183742128479</v>
      </c>
    </row>
    <row r="349" spans="1:19" hidden="1" x14ac:dyDescent="0.25">
      <c r="A349">
        <v>71215</v>
      </c>
      <c r="B349">
        <v>43827</v>
      </c>
      <c r="C349" t="s">
        <v>91</v>
      </c>
      <c r="D349" t="s">
        <v>92</v>
      </c>
      <c r="F349">
        <v>130</v>
      </c>
      <c r="G349" s="6">
        <v>25941.439999999999</v>
      </c>
      <c r="H349" s="6">
        <v>25941.439999999999</v>
      </c>
      <c r="I349" t="s">
        <v>2228</v>
      </c>
      <c r="J349" t="s">
        <v>28</v>
      </c>
      <c r="K349" t="s">
        <v>121</v>
      </c>
      <c r="L349" s="8">
        <v>2139</v>
      </c>
      <c r="M349">
        <f t="shared" si="19"/>
        <v>0.40511363636363634</v>
      </c>
      <c r="N349">
        <v>78</v>
      </c>
      <c r="O349">
        <f t="shared" si="21"/>
        <v>31.598863636363635</v>
      </c>
      <c r="R349" s="7">
        <v>7.3598297240322116E-2</v>
      </c>
      <c r="S349">
        <f t="shared" si="20"/>
        <v>2.3256225583654966</v>
      </c>
    </row>
    <row r="350" spans="1:19" hidden="1" x14ac:dyDescent="0.25">
      <c r="A350">
        <v>49760</v>
      </c>
      <c r="B350">
        <v>43869</v>
      </c>
      <c r="C350" t="s">
        <v>651</v>
      </c>
      <c r="D350" t="s">
        <v>643</v>
      </c>
      <c r="E350" t="s">
        <v>27</v>
      </c>
      <c r="F350">
        <v>83</v>
      </c>
      <c r="G350" s="6">
        <v>2921.52</v>
      </c>
      <c r="H350" s="6">
        <v>2921.52</v>
      </c>
      <c r="I350" t="s">
        <v>2222</v>
      </c>
      <c r="J350" t="s">
        <v>28</v>
      </c>
      <c r="K350" t="s">
        <v>121</v>
      </c>
      <c r="L350">
        <v>107</v>
      </c>
      <c r="M350">
        <f t="shared" si="19"/>
        <v>2.0265151515151514E-2</v>
      </c>
      <c r="N350">
        <v>30</v>
      </c>
      <c r="O350">
        <f t="shared" si="21"/>
        <v>0.60795454545454541</v>
      </c>
      <c r="R350" s="7">
        <v>0.77062468944436457</v>
      </c>
      <c r="S350">
        <f t="shared" si="20"/>
        <v>0.46850478278719887</v>
      </c>
    </row>
    <row r="351" spans="1:19" hidden="1" x14ac:dyDescent="0.25">
      <c r="A351">
        <v>29489</v>
      </c>
      <c r="B351">
        <v>44348</v>
      </c>
      <c r="C351" t="s">
        <v>612</v>
      </c>
      <c r="D351" t="s">
        <v>653</v>
      </c>
      <c r="E351" t="s">
        <v>94</v>
      </c>
      <c r="F351">
        <v>88</v>
      </c>
      <c r="G351" s="6">
        <v>-2754.97</v>
      </c>
      <c r="H351" s="6">
        <v>2754.97</v>
      </c>
      <c r="I351" t="s">
        <v>2222</v>
      </c>
      <c r="J351" t="s">
        <v>28</v>
      </c>
      <c r="K351" t="s">
        <v>121</v>
      </c>
      <c r="L351">
        <v>24</v>
      </c>
      <c r="M351">
        <f t="shared" si="19"/>
        <v>4.5454545454545452E-3</v>
      </c>
      <c r="N351">
        <v>30</v>
      </c>
      <c r="O351">
        <f t="shared" si="21"/>
        <v>0.13636363636363635</v>
      </c>
      <c r="R351" s="7">
        <v>0.20438480281841384</v>
      </c>
      <c r="S351">
        <f t="shared" si="20"/>
        <v>2.7870654929783703E-2</v>
      </c>
    </row>
    <row r="352" spans="1:19" hidden="1" x14ac:dyDescent="0.25">
      <c r="A352">
        <v>65611</v>
      </c>
      <c r="B352">
        <v>44440</v>
      </c>
      <c r="C352" t="s">
        <v>576</v>
      </c>
      <c r="D352" t="s">
        <v>548</v>
      </c>
      <c r="E352" t="s">
        <v>94</v>
      </c>
      <c r="F352">
        <v>88</v>
      </c>
      <c r="G352" s="6">
        <v>3203.88</v>
      </c>
      <c r="H352" s="6">
        <v>3203.88</v>
      </c>
      <c r="I352" t="s">
        <v>2222</v>
      </c>
      <c r="J352" t="s">
        <v>28</v>
      </c>
      <c r="K352" t="s">
        <v>121</v>
      </c>
      <c r="L352">
        <v>412</v>
      </c>
      <c r="M352">
        <f t="shared" si="19"/>
        <v>7.8030303030303033E-2</v>
      </c>
      <c r="N352">
        <v>30</v>
      </c>
      <c r="O352">
        <f t="shared" si="21"/>
        <v>2.3409090909090908</v>
      </c>
      <c r="R352" s="7">
        <v>0.27188895981336364</v>
      </c>
      <c r="S352">
        <f t="shared" si="20"/>
        <v>0.63646733774491937</v>
      </c>
    </row>
    <row r="353" spans="1:19" hidden="1" x14ac:dyDescent="0.25">
      <c r="A353">
        <v>71179</v>
      </c>
      <c r="B353">
        <v>44529</v>
      </c>
      <c r="C353" t="s">
        <v>631</v>
      </c>
      <c r="D353" t="s">
        <v>592</v>
      </c>
      <c r="E353" t="s">
        <v>27</v>
      </c>
      <c r="F353">
        <v>120</v>
      </c>
      <c r="G353" s="6">
        <v>2329.19</v>
      </c>
      <c r="H353" s="6">
        <v>2329.19</v>
      </c>
      <c r="I353" t="s">
        <v>2222</v>
      </c>
      <c r="J353" t="s">
        <v>28</v>
      </c>
      <c r="K353" t="s">
        <v>121</v>
      </c>
      <c r="L353" s="8">
        <v>1624</v>
      </c>
      <c r="M353">
        <f t="shared" si="19"/>
        <v>0.30757575757575756</v>
      </c>
      <c r="N353">
        <v>30</v>
      </c>
      <c r="O353">
        <f t="shared" si="21"/>
        <v>9.2272727272727266</v>
      </c>
      <c r="R353" s="7">
        <v>0.62395209064095236</v>
      </c>
      <c r="S353">
        <f t="shared" si="20"/>
        <v>5.75737610909606</v>
      </c>
    </row>
    <row r="354" spans="1:19" hidden="1" x14ac:dyDescent="0.25">
      <c r="A354">
        <v>70507</v>
      </c>
      <c r="B354">
        <v>44568</v>
      </c>
      <c r="C354" t="s">
        <v>465</v>
      </c>
      <c r="D354" t="s">
        <v>597</v>
      </c>
      <c r="E354" t="s">
        <v>94</v>
      </c>
      <c r="F354">
        <v>83</v>
      </c>
      <c r="G354" s="6">
        <v>-2431.65</v>
      </c>
      <c r="H354" s="6">
        <v>2431.65</v>
      </c>
      <c r="I354" t="s">
        <v>2222</v>
      </c>
      <c r="J354" t="s">
        <v>28</v>
      </c>
      <c r="K354" t="s">
        <v>121</v>
      </c>
      <c r="L354">
        <v>702</v>
      </c>
      <c r="M354">
        <f t="shared" si="19"/>
        <v>0.13295454545454546</v>
      </c>
      <c r="N354">
        <v>30</v>
      </c>
      <c r="O354">
        <f t="shared" si="21"/>
        <v>3.9886363636363638</v>
      </c>
      <c r="R354" s="7">
        <v>0.23156046315080112</v>
      </c>
      <c r="S354">
        <f t="shared" si="20"/>
        <v>0.92361048370376353</v>
      </c>
    </row>
    <row r="355" spans="1:19" hidden="1" x14ac:dyDescent="0.25">
      <c r="A355">
        <v>9815</v>
      </c>
      <c r="B355">
        <v>44636</v>
      </c>
      <c r="C355" t="s">
        <v>487</v>
      </c>
      <c r="D355" t="s">
        <v>652</v>
      </c>
      <c r="E355" t="s">
        <v>27</v>
      </c>
      <c r="F355">
        <v>100</v>
      </c>
      <c r="G355" s="6">
        <v>-5948.27</v>
      </c>
      <c r="H355" s="6">
        <v>5948.27</v>
      </c>
      <c r="I355" t="s">
        <v>2222</v>
      </c>
      <c r="J355" t="s">
        <v>28</v>
      </c>
      <c r="K355" t="s">
        <v>121</v>
      </c>
      <c r="L355">
        <v>6</v>
      </c>
      <c r="M355">
        <f t="shared" si="19"/>
        <v>1.1363636363636363E-3</v>
      </c>
      <c r="N355">
        <v>42</v>
      </c>
      <c r="O355">
        <f t="shared" si="21"/>
        <v>4.7727272727272722E-2</v>
      </c>
      <c r="R355" s="7">
        <v>0.25872213643627545</v>
      </c>
      <c r="S355">
        <f t="shared" si="20"/>
        <v>1.2348101966276781E-2</v>
      </c>
    </row>
    <row r="356" spans="1:19" hidden="1" x14ac:dyDescent="0.25">
      <c r="A356">
        <v>17780</v>
      </c>
      <c r="B356">
        <v>44645</v>
      </c>
      <c r="C356" t="s">
        <v>575</v>
      </c>
      <c r="D356" t="s">
        <v>561</v>
      </c>
      <c r="F356">
        <v>30</v>
      </c>
      <c r="G356">
        <v>-85.97</v>
      </c>
      <c r="H356">
        <v>85.97</v>
      </c>
      <c r="I356" t="s">
        <v>2222</v>
      </c>
      <c r="J356" t="s">
        <v>28</v>
      </c>
      <c r="K356" t="s">
        <v>121</v>
      </c>
      <c r="L356">
        <v>12</v>
      </c>
      <c r="M356">
        <f t="shared" si="19"/>
        <v>2.2727272727272726E-3</v>
      </c>
      <c r="N356">
        <v>12</v>
      </c>
      <c r="O356">
        <f t="shared" si="21"/>
        <v>2.7272727272727271E-2</v>
      </c>
      <c r="R356" s="7">
        <v>0.94537046667442137</v>
      </c>
      <c r="S356">
        <f t="shared" si="20"/>
        <v>2.57828309093024E-2</v>
      </c>
    </row>
    <row r="357" spans="1:19" hidden="1" x14ac:dyDescent="0.25">
      <c r="A357">
        <v>28841</v>
      </c>
      <c r="B357">
        <v>44821</v>
      </c>
      <c r="C357" t="s">
        <v>50</v>
      </c>
      <c r="D357" t="s">
        <v>93</v>
      </c>
      <c r="E357" t="s">
        <v>27</v>
      </c>
      <c r="F357">
        <v>100</v>
      </c>
      <c r="G357" s="6">
        <v>12406.87</v>
      </c>
      <c r="H357" s="6">
        <v>12406.87</v>
      </c>
      <c r="I357" t="s">
        <v>2229</v>
      </c>
      <c r="J357" t="s">
        <v>28</v>
      </c>
      <c r="K357" t="s">
        <v>121</v>
      </c>
      <c r="L357">
        <v>23</v>
      </c>
      <c r="M357">
        <f t="shared" si="19"/>
        <v>4.3560606060606064E-3</v>
      </c>
      <c r="N357">
        <v>60</v>
      </c>
      <c r="O357">
        <f t="shared" si="21"/>
        <v>0.26136363636363635</v>
      </c>
      <c r="R357" s="7">
        <v>0.12404007799709389</v>
      </c>
      <c r="S357">
        <f t="shared" si="20"/>
        <v>3.2419565840149538E-2</v>
      </c>
    </row>
    <row r="358" spans="1:19" hidden="1" x14ac:dyDescent="0.25">
      <c r="A358">
        <v>69996</v>
      </c>
      <c r="B358">
        <v>44873</v>
      </c>
      <c r="C358" t="s">
        <v>1538</v>
      </c>
      <c r="D358" t="s">
        <v>2045</v>
      </c>
      <c r="E358" t="s">
        <v>70</v>
      </c>
      <c r="F358">
        <v>130</v>
      </c>
      <c r="G358">
        <v>-299.97000000000003</v>
      </c>
      <c r="H358">
        <v>299.97000000000003</v>
      </c>
      <c r="I358" t="s">
        <v>2222</v>
      </c>
      <c r="J358" t="s">
        <v>28</v>
      </c>
      <c r="K358" t="s">
        <v>121</v>
      </c>
      <c r="L358">
        <v>586</v>
      </c>
      <c r="M358">
        <f t="shared" si="19"/>
        <v>0.11098484848484849</v>
      </c>
      <c r="N358">
        <v>12</v>
      </c>
      <c r="O358">
        <f t="shared" si="21"/>
        <v>1.331818181818182</v>
      </c>
      <c r="R358" s="7">
        <v>0.15126687438898465</v>
      </c>
      <c r="S358">
        <f t="shared" si="20"/>
        <v>0.20145997361805684</v>
      </c>
    </row>
    <row r="359" spans="1:19" hidden="1" x14ac:dyDescent="0.25">
      <c r="A359">
        <v>66918</v>
      </c>
      <c r="B359">
        <v>346164</v>
      </c>
      <c r="C359" t="s">
        <v>655</v>
      </c>
      <c r="D359" t="s">
        <v>458</v>
      </c>
      <c r="E359" t="s">
        <v>70</v>
      </c>
      <c r="F359">
        <v>88</v>
      </c>
      <c r="G359" s="6">
        <v>-3204.29</v>
      </c>
      <c r="H359" s="6">
        <v>3204.29</v>
      </c>
      <c r="I359" t="s">
        <v>2222</v>
      </c>
      <c r="J359" t="s">
        <v>28</v>
      </c>
      <c r="K359" t="s">
        <v>121</v>
      </c>
      <c r="L359">
        <v>355</v>
      </c>
      <c r="M359">
        <f t="shared" si="19"/>
        <v>6.7234848484848481E-2</v>
      </c>
      <c r="N359">
        <v>30</v>
      </c>
      <c r="O359">
        <f t="shared" si="21"/>
        <v>2.0170454545454546</v>
      </c>
      <c r="R359" s="7">
        <v>0.27185417067957007</v>
      </c>
      <c r="S359">
        <f t="shared" si="20"/>
        <v>0.54834221926845106</v>
      </c>
    </row>
    <row r="360" spans="1:19" hidden="1" x14ac:dyDescent="0.25">
      <c r="A360">
        <v>65684</v>
      </c>
      <c r="B360">
        <v>346231</v>
      </c>
      <c r="C360" t="s">
        <v>744</v>
      </c>
      <c r="D360" t="s">
        <v>752</v>
      </c>
      <c r="E360" t="s">
        <v>70</v>
      </c>
      <c r="F360">
        <v>120</v>
      </c>
      <c r="G360">
        <v>-242.9</v>
      </c>
      <c r="H360">
        <v>242.9</v>
      </c>
      <c r="I360" t="s">
        <v>2222</v>
      </c>
      <c r="J360" t="s">
        <v>28</v>
      </c>
      <c r="K360" t="s">
        <v>121</v>
      </c>
      <c r="L360">
        <v>453</v>
      </c>
      <c r="M360">
        <f t="shared" si="19"/>
        <v>8.579545454545455E-2</v>
      </c>
      <c r="N360">
        <v>24</v>
      </c>
      <c r="O360">
        <f t="shared" si="21"/>
        <v>2.0590909090909091</v>
      </c>
      <c r="R360" s="7">
        <v>0.55044822247838621</v>
      </c>
      <c r="S360">
        <f t="shared" si="20"/>
        <v>1.1334229308304953</v>
      </c>
    </row>
    <row r="361" spans="1:19" hidden="1" x14ac:dyDescent="0.25">
      <c r="A361">
        <v>26542</v>
      </c>
      <c r="B361">
        <v>346241</v>
      </c>
      <c r="C361" t="s">
        <v>753</v>
      </c>
      <c r="D361" t="s">
        <v>741</v>
      </c>
      <c r="E361" t="s">
        <v>70</v>
      </c>
      <c r="F361">
        <v>34.5</v>
      </c>
      <c r="G361">
        <v>-191.2</v>
      </c>
      <c r="H361">
        <v>191.2</v>
      </c>
      <c r="I361" t="s">
        <v>2222</v>
      </c>
      <c r="J361" t="s">
        <v>28</v>
      </c>
      <c r="K361" t="s">
        <v>121</v>
      </c>
      <c r="L361">
        <v>22</v>
      </c>
      <c r="M361">
        <f t="shared" si="19"/>
        <v>4.1666666666666666E-3</v>
      </c>
      <c r="N361">
        <v>24</v>
      </c>
      <c r="O361">
        <f t="shared" si="21"/>
        <v>0.1</v>
      </c>
      <c r="R361" s="7">
        <v>0.50278810072991631</v>
      </c>
      <c r="S361">
        <f t="shared" si="20"/>
        <v>5.0278810072991634E-2</v>
      </c>
    </row>
    <row r="362" spans="1:19" hidden="1" x14ac:dyDescent="0.25">
      <c r="A362">
        <v>42438</v>
      </c>
      <c r="B362">
        <v>346253</v>
      </c>
      <c r="C362" t="s">
        <v>431</v>
      </c>
      <c r="D362" t="s">
        <v>564</v>
      </c>
      <c r="E362" t="s">
        <v>70</v>
      </c>
      <c r="F362">
        <v>114</v>
      </c>
      <c r="G362" s="6">
        <v>3521.51</v>
      </c>
      <c r="H362" s="6">
        <v>3521.51</v>
      </c>
      <c r="I362" t="s">
        <v>2222</v>
      </c>
      <c r="J362" t="s">
        <v>28</v>
      </c>
      <c r="K362" t="s">
        <v>121</v>
      </c>
      <c r="L362">
        <v>55</v>
      </c>
      <c r="M362">
        <f t="shared" si="19"/>
        <v>1.0416666666666666E-2</v>
      </c>
      <c r="N362">
        <v>36</v>
      </c>
      <c r="O362">
        <f t="shared" si="21"/>
        <v>0.375</v>
      </c>
      <c r="R362" s="7">
        <v>0.40202418326784817</v>
      </c>
      <c r="S362">
        <f t="shared" si="20"/>
        <v>0.15075906872544306</v>
      </c>
    </row>
    <row r="363" spans="1:19" hidden="1" x14ac:dyDescent="0.25">
      <c r="A363">
        <v>71356</v>
      </c>
      <c r="B363">
        <v>346255</v>
      </c>
      <c r="C363" t="s">
        <v>538</v>
      </c>
      <c r="D363" t="s">
        <v>656</v>
      </c>
      <c r="E363" t="s">
        <v>70</v>
      </c>
      <c r="F363">
        <v>114</v>
      </c>
      <c r="G363" s="6">
        <v>3505.11</v>
      </c>
      <c r="H363" s="6">
        <v>3505.11</v>
      </c>
      <c r="I363" t="s">
        <v>2222</v>
      </c>
      <c r="J363" t="s">
        <v>28</v>
      </c>
      <c r="K363" t="s">
        <v>121</v>
      </c>
      <c r="L363">
        <v>0</v>
      </c>
      <c r="M363">
        <f t="shared" si="19"/>
        <v>0</v>
      </c>
      <c r="N363">
        <v>36</v>
      </c>
      <c r="O363">
        <f t="shared" si="21"/>
        <v>0</v>
      </c>
      <c r="R363" s="7">
        <v>0.40390520743131031</v>
      </c>
      <c r="S363">
        <f t="shared" si="20"/>
        <v>0</v>
      </c>
    </row>
    <row r="364" spans="1:19" hidden="1" x14ac:dyDescent="0.25">
      <c r="A364">
        <v>307</v>
      </c>
      <c r="B364">
        <v>346256</v>
      </c>
      <c r="C364" t="s">
        <v>656</v>
      </c>
      <c r="D364" t="s">
        <v>478</v>
      </c>
      <c r="E364" t="s">
        <v>70</v>
      </c>
      <c r="F364">
        <v>114</v>
      </c>
      <c r="G364" s="6">
        <v>1752.49</v>
      </c>
      <c r="H364" s="6">
        <v>1752.49</v>
      </c>
      <c r="I364" t="s">
        <v>2222</v>
      </c>
      <c r="J364" t="s">
        <v>28</v>
      </c>
      <c r="K364" t="s">
        <v>121</v>
      </c>
      <c r="L364">
        <v>0</v>
      </c>
      <c r="M364">
        <f t="shared" si="19"/>
        <v>0</v>
      </c>
      <c r="N364">
        <v>36</v>
      </c>
      <c r="O364">
        <f t="shared" si="21"/>
        <v>0</v>
      </c>
      <c r="R364" s="7">
        <v>0.80784037661816055</v>
      </c>
      <c r="S364">
        <f t="shared" si="20"/>
        <v>0</v>
      </c>
    </row>
    <row r="365" spans="1:19" hidden="1" x14ac:dyDescent="0.25">
      <c r="A365">
        <v>70360</v>
      </c>
      <c r="B365">
        <v>346262</v>
      </c>
      <c r="C365" t="s">
        <v>588</v>
      </c>
      <c r="D365" t="s">
        <v>484</v>
      </c>
      <c r="E365" t="s">
        <v>70</v>
      </c>
      <c r="F365">
        <v>100</v>
      </c>
      <c r="G365" s="6">
        <v>-8911.94</v>
      </c>
      <c r="H365" s="6">
        <v>8911.94</v>
      </c>
      <c r="I365" t="s">
        <v>2226</v>
      </c>
      <c r="J365" t="s">
        <v>28</v>
      </c>
      <c r="K365" t="s">
        <v>121</v>
      </c>
      <c r="L365">
        <v>646</v>
      </c>
      <c r="M365">
        <f t="shared" si="19"/>
        <v>0.12234848484848485</v>
      </c>
      <c r="N365">
        <v>42</v>
      </c>
      <c r="O365">
        <f t="shared" si="21"/>
        <v>5.1386363636363637</v>
      </c>
      <c r="R365" s="7">
        <v>9.0920407883099449E-2</v>
      </c>
      <c r="S365">
        <f t="shared" si="20"/>
        <v>0.46720691414474513</v>
      </c>
    </row>
    <row r="366" spans="1:19" hidden="1" x14ac:dyDescent="0.25">
      <c r="A366">
        <v>4463</v>
      </c>
      <c r="B366">
        <v>346283</v>
      </c>
      <c r="C366" t="s">
        <v>611</v>
      </c>
      <c r="D366" t="s">
        <v>105</v>
      </c>
      <c r="E366" t="s">
        <v>70</v>
      </c>
      <c r="F366">
        <v>78</v>
      </c>
      <c r="G366" s="6">
        <v>-5047.41</v>
      </c>
      <c r="H366" s="6">
        <v>5047.41</v>
      </c>
      <c r="I366" t="s">
        <v>2222</v>
      </c>
      <c r="J366" t="s">
        <v>28</v>
      </c>
      <c r="K366" t="s">
        <v>121</v>
      </c>
      <c r="L366">
        <v>3</v>
      </c>
      <c r="M366">
        <f t="shared" si="19"/>
        <v>5.6818181818181815E-4</v>
      </c>
      <c r="N366">
        <v>66</v>
      </c>
      <c r="O366">
        <f t="shared" si="21"/>
        <v>3.7499999999999999E-2</v>
      </c>
      <c r="R366" s="7">
        <v>0.25972858553342026</v>
      </c>
      <c r="S366">
        <f t="shared" si="20"/>
        <v>9.7398219575032599E-3</v>
      </c>
    </row>
    <row r="367" spans="1:19" hidden="1" x14ac:dyDescent="0.25">
      <c r="A367">
        <v>1596</v>
      </c>
      <c r="B367">
        <v>346291</v>
      </c>
      <c r="C367" t="s">
        <v>69</v>
      </c>
      <c r="D367" t="s">
        <v>95</v>
      </c>
      <c r="E367" t="s">
        <v>70</v>
      </c>
      <c r="F367">
        <v>130</v>
      </c>
      <c r="G367" s="6">
        <v>20316.47</v>
      </c>
      <c r="H367" s="6">
        <v>20316.47</v>
      </c>
      <c r="I367" t="s">
        <v>2228</v>
      </c>
      <c r="J367" t="s">
        <v>28</v>
      </c>
      <c r="K367" t="s">
        <v>121</v>
      </c>
      <c r="L367">
        <v>2</v>
      </c>
      <c r="M367">
        <f t="shared" si="19"/>
        <v>3.7878787878787879E-4</v>
      </c>
      <c r="N367">
        <v>102</v>
      </c>
      <c r="O367">
        <f t="shared" si="21"/>
        <v>3.8636363636363635E-2</v>
      </c>
      <c r="R367" s="7">
        <v>9.3975272867874271E-2</v>
      </c>
      <c r="S367">
        <f t="shared" si="20"/>
        <v>3.6308628153496878E-3</v>
      </c>
    </row>
    <row r="368" spans="1:19" hidden="1" x14ac:dyDescent="0.25">
      <c r="A368">
        <v>68352</v>
      </c>
      <c r="B368">
        <v>346307</v>
      </c>
      <c r="C368" t="s">
        <v>55</v>
      </c>
      <c r="D368" t="s">
        <v>44</v>
      </c>
      <c r="E368" t="s">
        <v>94</v>
      </c>
      <c r="F368">
        <v>130</v>
      </c>
      <c r="G368" s="6">
        <v>25941.040000000001</v>
      </c>
      <c r="H368" s="6">
        <v>25941.040000000001</v>
      </c>
      <c r="I368" t="s">
        <v>2228</v>
      </c>
      <c r="J368" t="s">
        <v>28</v>
      </c>
      <c r="K368" t="s">
        <v>121</v>
      </c>
      <c r="L368">
        <v>450</v>
      </c>
      <c r="M368">
        <f t="shared" si="19"/>
        <v>8.5227272727272721E-2</v>
      </c>
      <c r="N368">
        <v>78</v>
      </c>
      <c r="O368">
        <f t="shared" si="21"/>
        <v>6.6477272727272725</v>
      </c>
      <c r="R368" s="7">
        <v>7.3599432095320064E-2</v>
      </c>
      <c r="S368">
        <f t="shared" si="20"/>
        <v>0.48926895199729814</v>
      </c>
    </row>
    <row r="369" spans="1:19" hidden="1" x14ac:dyDescent="0.25">
      <c r="A369">
        <v>1543</v>
      </c>
      <c r="B369">
        <v>346311</v>
      </c>
      <c r="C369" t="s">
        <v>98</v>
      </c>
      <c r="D369" t="s">
        <v>97</v>
      </c>
      <c r="E369" t="s">
        <v>94</v>
      </c>
      <c r="F369">
        <v>130</v>
      </c>
      <c r="G369" s="6">
        <v>25943.48</v>
      </c>
      <c r="H369" s="6">
        <v>25943.48</v>
      </c>
      <c r="I369" t="s">
        <v>2228</v>
      </c>
      <c r="J369" t="s">
        <v>28</v>
      </c>
      <c r="K369" t="s">
        <v>121</v>
      </c>
      <c r="L369">
        <v>2</v>
      </c>
      <c r="M369">
        <f t="shared" si="19"/>
        <v>3.7878787878787879E-4</v>
      </c>
      <c r="N369">
        <v>78</v>
      </c>
      <c r="O369">
        <f t="shared" si="21"/>
        <v>2.9545454545454545E-2</v>
      </c>
      <c r="R369" s="7">
        <v>7.3592510024174926E-2</v>
      </c>
      <c r="S369">
        <f t="shared" si="20"/>
        <v>2.1743241598051683E-3</v>
      </c>
    </row>
    <row r="370" spans="1:19" hidden="1" x14ac:dyDescent="0.25">
      <c r="A370">
        <v>36847</v>
      </c>
      <c r="B370">
        <v>346523</v>
      </c>
      <c r="C370" t="s">
        <v>26</v>
      </c>
      <c r="D370" t="s">
        <v>79</v>
      </c>
      <c r="E370" t="s">
        <v>27</v>
      </c>
      <c r="F370">
        <v>100</v>
      </c>
      <c r="G370" s="6">
        <v>19150.23</v>
      </c>
      <c r="H370" s="6">
        <v>19150.23</v>
      </c>
      <c r="I370" t="s">
        <v>2223</v>
      </c>
      <c r="J370" t="s">
        <v>28</v>
      </c>
      <c r="K370" t="s">
        <v>121</v>
      </c>
      <c r="L370">
        <v>35</v>
      </c>
      <c r="M370">
        <f t="shared" si="19"/>
        <v>6.628787878787879E-3</v>
      </c>
      <c r="N370">
        <v>102</v>
      </c>
      <c r="O370">
        <f t="shared" si="21"/>
        <v>0.67613636363636365</v>
      </c>
      <c r="R370" s="7">
        <v>9.969832278578282E-2</v>
      </c>
      <c r="S370">
        <f t="shared" si="20"/>
        <v>6.7409661429023618E-2</v>
      </c>
    </row>
    <row r="371" spans="1:19" hidden="1" x14ac:dyDescent="0.25">
      <c r="A371">
        <v>37516</v>
      </c>
      <c r="B371">
        <v>346524</v>
      </c>
      <c r="C371" t="s">
        <v>79</v>
      </c>
      <c r="D371" t="s">
        <v>59</v>
      </c>
      <c r="E371" t="s">
        <v>27</v>
      </c>
      <c r="F371">
        <v>100</v>
      </c>
      <c r="G371" s="6">
        <v>16730.5</v>
      </c>
      <c r="H371" s="6">
        <v>16730.5</v>
      </c>
      <c r="I371" t="s">
        <v>2223</v>
      </c>
      <c r="J371" t="s">
        <v>28</v>
      </c>
      <c r="K371" t="s">
        <v>121</v>
      </c>
      <c r="L371">
        <v>36</v>
      </c>
      <c r="M371">
        <f t="shared" si="19"/>
        <v>6.8181818181818179E-3</v>
      </c>
      <c r="N371">
        <v>102</v>
      </c>
      <c r="O371">
        <f t="shared" si="21"/>
        <v>0.69545454545454544</v>
      </c>
      <c r="R371" s="7">
        <v>0.11411767801093702</v>
      </c>
      <c r="S371">
        <f t="shared" si="20"/>
        <v>7.9363657889424372E-2</v>
      </c>
    </row>
    <row r="372" spans="1:19" hidden="1" x14ac:dyDescent="0.25">
      <c r="A372">
        <v>70739</v>
      </c>
      <c r="B372">
        <v>346711</v>
      </c>
      <c r="C372" t="s">
        <v>45</v>
      </c>
      <c r="D372" t="s">
        <v>88</v>
      </c>
      <c r="E372" t="s">
        <v>94</v>
      </c>
      <c r="F372">
        <v>130</v>
      </c>
      <c r="G372" s="6">
        <v>25940.63</v>
      </c>
      <c r="H372" s="6">
        <v>25940.63</v>
      </c>
      <c r="I372" t="s">
        <v>2228</v>
      </c>
      <c r="J372" t="s">
        <v>28</v>
      </c>
      <c r="K372" t="s">
        <v>121</v>
      </c>
      <c r="L372">
        <v>805</v>
      </c>
      <c r="M372">
        <f t="shared" si="19"/>
        <v>0.15246212121212122</v>
      </c>
      <c r="N372">
        <v>78</v>
      </c>
      <c r="O372">
        <f t="shared" si="21"/>
        <v>11.892045454545455</v>
      </c>
      <c r="R372" s="7">
        <v>7.3600595358014886E-2</v>
      </c>
      <c r="S372">
        <f t="shared" si="20"/>
        <v>0.87526162547912023</v>
      </c>
    </row>
    <row r="373" spans="1:19" hidden="1" x14ac:dyDescent="0.25">
      <c r="A373">
        <v>71005</v>
      </c>
      <c r="B373">
        <v>346886</v>
      </c>
      <c r="C373" t="s">
        <v>92</v>
      </c>
      <c r="D373" t="s">
        <v>54</v>
      </c>
      <c r="F373">
        <v>130</v>
      </c>
      <c r="G373" s="6">
        <v>25941.31</v>
      </c>
      <c r="H373" s="6">
        <v>25941.31</v>
      </c>
      <c r="I373" t="s">
        <v>2228</v>
      </c>
      <c r="J373" t="s">
        <v>28</v>
      </c>
      <c r="K373" t="s">
        <v>121</v>
      </c>
      <c r="L373" s="8">
        <v>1057</v>
      </c>
      <c r="M373">
        <f t="shared" si="19"/>
        <v>0.20018939393939394</v>
      </c>
      <c r="N373">
        <v>78</v>
      </c>
      <c r="O373">
        <f t="shared" si="21"/>
        <v>15.614772727272728</v>
      </c>
      <c r="R373" s="7">
        <v>7.3598666064357637E-2</v>
      </c>
      <c r="S373">
        <f t="shared" si="20"/>
        <v>1.1492264436253845</v>
      </c>
    </row>
    <row r="374" spans="1:19" hidden="1" x14ac:dyDescent="0.25">
      <c r="A374">
        <v>71234</v>
      </c>
      <c r="B374">
        <v>346920</v>
      </c>
      <c r="C374" t="s">
        <v>58</v>
      </c>
      <c r="D374" t="s">
        <v>81</v>
      </c>
      <c r="F374">
        <v>110</v>
      </c>
      <c r="G374" s="6">
        <v>34818.65</v>
      </c>
      <c r="H374" s="6">
        <v>34818.65</v>
      </c>
      <c r="I374" t="s">
        <v>2230</v>
      </c>
      <c r="J374" t="s">
        <v>28</v>
      </c>
      <c r="K374" t="s">
        <v>121</v>
      </c>
      <c r="L374" s="8">
        <v>4882</v>
      </c>
      <c r="M374">
        <f t="shared" si="19"/>
        <v>0.92462121212121207</v>
      </c>
      <c r="N374">
        <v>90</v>
      </c>
      <c r="O374">
        <f t="shared" si="21"/>
        <v>83.215909090909079</v>
      </c>
      <c r="R374" s="7">
        <v>5.0287337110277767E-2</v>
      </c>
      <c r="S374">
        <f t="shared" si="20"/>
        <v>4.1847064733927732</v>
      </c>
    </row>
    <row r="375" spans="1:19" hidden="1" x14ac:dyDescent="0.25">
      <c r="A375">
        <v>58198</v>
      </c>
      <c r="B375">
        <v>347057</v>
      </c>
      <c r="C375" t="s">
        <v>95</v>
      </c>
      <c r="D375" t="s">
        <v>96</v>
      </c>
      <c r="E375" t="s">
        <v>27</v>
      </c>
      <c r="F375">
        <v>130</v>
      </c>
      <c r="G375" s="6">
        <v>20316.34</v>
      </c>
      <c r="H375" s="6">
        <v>20316.34</v>
      </c>
      <c r="I375" t="s">
        <v>2228</v>
      </c>
      <c r="J375" t="s">
        <v>28</v>
      </c>
      <c r="K375" t="s">
        <v>121</v>
      </c>
      <c r="L375">
        <v>199</v>
      </c>
      <c r="M375">
        <f t="shared" si="19"/>
        <v>3.7689393939393939E-2</v>
      </c>
      <c r="N375">
        <v>102</v>
      </c>
      <c r="O375">
        <f t="shared" si="21"/>
        <v>3.8443181818181817</v>
      </c>
      <c r="R375" s="7">
        <v>9.3975874195941875E-2</v>
      </c>
      <c r="S375">
        <f t="shared" si="20"/>
        <v>0.36127316182371744</v>
      </c>
    </row>
    <row r="376" spans="1:19" hidden="1" x14ac:dyDescent="0.25">
      <c r="A376">
        <v>70985</v>
      </c>
      <c r="B376">
        <v>347060</v>
      </c>
      <c r="C376" t="s">
        <v>96</v>
      </c>
      <c r="D376" t="s">
        <v>65</v>
      </c>
      <c r="F376">
        <v>130</v>
      </c>
      <c r="G376" s="6">
        <v>19081.330000000002</v>
      </c>
      <c r="H376" s="6">
        <v>19081.330000000002</v>
      </c>
      <c r="I376" t="s">
        <v>2223</v>
      </c>
      <c r="J376" t="s">
        <v>28</v>
      </c>
      <c r="K376" t="s">
        <v>121</v>
      </c>
      <c r="L376" s="8">
        <v>1049</v>
      </c>
      <c r="M376">
        <f t="shared" si="19"/>
        <v>0.19867424242424242</v>
      </c>
      <c r="N376">
        <v>102</v>
      </c>
      <c r="O376">
        <f t="shared" si="21"/>
        <v>20.264772727272728</v>
      </c>
      <c r="R376" s="7">
        <v>0.10005831941284918</v>
      </c>
      <c r="S376">
        <f t="shared" si="20"/>
        <v>2.0276591023742494</v>
      </c>
    </row>
    <row r="377" spans="1:19" hidden="1" x14ac:dyDescent="0.25">
      <c r="A377">
        <v>21426</v>
      </c>
      <c r="B377">
        <v>347311</v>
      </c>
      <c r="C377" t="s">
        <v>78</v>
      </c>
      <c r="D377" t="s">
        <v>40</v>
      </c>
      <c r="E377" t="s">
        <v>39</v>
      </c>
      <c r="F377">
        <v>100</v>
      </c>
      <c r="G377" s="6">
        <v>13894.59</v>
      </c>
      <c r="H377" s="6">
        <v>13894.59</v>
      </c>
      <c r="I377" t="s">
        <v>2227</v>
      </c>
      <c r="J377" t="s">
        <v>28</v>
      </c>
      <c r="K377" t="s">
        <v>121</v>
      </c>
      <c r="L377">
        <v>15</v>
      </c>
      <c r="M377">
        <f t="shared" si="19"/>
        <v>2.840909090909091E-3</v>
      </c>
      <c r="N377">
        <v>66</v>
      </c>
      <c r="O377">
        <f t="shared" si="21"/>
        <v>0.1875</v>
      </c>
      <c r="R377" s="7">
        <v>0.12601575075441399</v>
      </c>
      <c r="S377">
        <f t="shared" si="20"/>
        <v>2.3627953266452624E-2</v>
      </c>
    </row>
    <row r="378" spans="1:19" hidden="1" x14ac:dyDescent="0.25">
      <c r="A378">
        <v>47767</v>
      </c>
      <c r="B378">
        <v>348445</v>
      </c>
      <c r="C378" t="s">
        <v>97</v>
      </c>
      <c r="D378" t="s">
        <v>89</v>
      </c>
      <c r="F378">
        <v>130</v>
      </c>
      <c r="G378" s="6">
        <v>25054.41</v>
      </c>
      <c r="H378" s="6">
        <v>25054.41</v>
      </c>
      <c r="I378" t="s">
        <v>2228</v>
      </c>
      <c r="J378" t="s">
        <v>28</v>
      </c>
      <c r="K378" t="s">
        <v>121</v>
      </c>
      <c r="L378">
        <v>90</v>
      </c>
      <c r="M378">
        <f t="shared" si="19"/>
        <v>1.7045454545454544E-2</v>
      </c>
      <c r="N378">
        <v>78</v>
      </c>
      <c r="O378">
        <f t="shared" si="21"/>
        <v>1.3295454545454544</v>
      </c>
      <c r="R378" s="7">
        <v>7.6203982131767684E-2</v>
      </c>
      <c r="S378">
        <f t="shared" si="20"/>
        <v>0.10131665806155475</v>
      </c>
    </row>
    <row r="379" spans="1:19" hidden="1" x14ac:dyDescent="0.25">
      <c r="A379">
        <v>70406</v>
      </c>
      <c r="B379">
        <v>348446</v>
      </c>
      <c r="C379" t="s">
        <v>2204</v>
      </c>
      <c r="D379" t="s">
        <v>98</v>
      </c>
      <c r="F379">
        <v>130</v>
      </c>
      <c r="G379" s="6">
        <v>25943.62</v>
      </c>
      <c r="H379" s="6">
        <v>25943.62</v>
      </c>
      <c r="I379" t="s">
        <v>2228</v>
      </c>
      <c r="J379" t="s">
        <v>28</v>
      </c>
      <c r="K379" t="s">
        <v>121</v>
      </c>
      <c r="L379">
        <v>704</v>
      </c>
      <c r="M379">
        <f t="shared" si="19"/>
        <v>0.13333333333333333</v>
      </c>
      <c r="N379">
        <v>78</v>
      </c>
      <c r="O379">
        <f t="shared" si="21"/>
        <v>10.4</v>
      </c>
      <c r="R379" s="7">
        <v>7.3592112895655343E-2</v>
      </c>
      <c r="S379">
        <f t="shared" si="20"/>
        <v>0.76535797411481554</v>
      </c>
    </row>
    <row r="380" spans="1:19" hidden="1" x14ac:dyDescent="0.25">
      <c r="A380">
        <v>71525</v>
      </c>
      <c r="B380" t="s">
        <v>99</v>
      </c>
      <c r="C380" t="s">
        <v>100</v>
      </c>
      <c r="D380" t="s">
        <v>101</v>
      </c>
      <c r="F380">
        <v>110</v>
      </c>
      <c r="G380" s="6">
        <v>66666</v>
      </c>
      <c r="H380" s="6">
        <v>66666</v>
      </c>
      <c r="I380" t="s">
        <v>2231</v>
      </c>
      <c r="J380" t="s">
        <v>28</v>
      </c>
      <c r="K380" t="s">
        <v>121</v>
      </c>
      <c r="L380">
        <v>54</v>
      </c>
      <c r="M380">
        <f t="shared" si="19"/>
        <v>1.0227272727272727E-2</v>
      </c>
      <c r="N380">
        <v>90</v>
      </c>
      <c r="O380">
        <f t="shared" si="21"/>
        <v>0.92045454545454541</v>
      </c>
      <c r="R380" s="7">
        <v>5.4903294066491991E-2</v>
      </c>
      <c r="S380">
        <f t="shared" si="20"/>
        <v>5.0535986583930124E-2</v>
      </c>
    </row>
    <row r="381" spans="1:19" hidden="1" x14ac:dyDescent="0.25">
      <c r="A381">
        <v>71526</v>
      </c>
      <c r="B381" t="s">
        <v>102</v>
      </c>
      <c r="C381" t="s">
        <v>101</v>
      </c>
      <c r="D381" t="s">
        <v>57</v>
      </c>
      <c r="F381">
        <v>110</v>
      </c>
      <c r="G381" s="6">
        <v>66666</v>
      </c>
      <c r="H381" s="6">
        <v>66666</v>
      </c>
      <c r="I381" t="s">
        <v>2231</v>
      </c>
      <c r="J381" t="s">
        <v>28</v>
      </c>
      <c r="K381" t="s">
        <v>121</v>
      </c>
      <c r="L381">
        <v>67</v>
      </c>
      <c r="M381">
        <f t="shared" si="19"/>
        <v>1.268939393939394E-2</v>
      </c>
      <c r="N381">
        <v>90</v>
      </c>
      <c r="O381">
        <f t="shared" si="21"/>
        <v>1.1420454545454546</v>
      </c>
      <c r="R381" s="7">
        <v>5.4903294066491991E-2</v>
      </c>
      <c r="S381">
        <f t="shared" si="20"/>
        <v>6.2702057428209612E-2</v>
      </c>
    </row>
  </sheetData>
  <autoFilter ref="A1:U381" xr:uid="{A032BF9C-1C0D-4503-A41A-00C413DE7BAA}">
    <filterColumn colId="17">
      <filters>
        <filter val="100%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D2116-279B-4BE3-AE47-11E434229FB1}">
  <sheetPr>
    <pageSetUpPr fitToPage="1"/>
  </sheetPr>
  <dimension ref="A1:U402"/>
  <sheetViews>
    <sheetView workbookViewId="0">
      <selection activeCell="U3" sqref="U3"/>
    </sheetView>
  </sheetViews>
  <sheetFormatPr defaultRowHeight="15" x14ac:dyDescent="0.25"/>
  <cols>
    <col min="8" max="8" width="10.5703125" bestFit="1" customWidth="1"/>
    <col min="9" max="9" width="10.5703125" customWidth="1"/>
    <col min="12" max="12" width="10.42578125" customWidth="1"/>
    <col min="16" max="16" width="8.85546875" style="7"/>
  </cols>
  <sheetData>
    <row r="1" spans="1:21" s="55" customFormat="1" ht="60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  <c r="I1" s="1" t="s">
        <v>113</v>
      </c>
      <c r="J1" s="1" t="s">
        <v>21</v>
      </c>
      <c r="K1" s="1" t="s">
        <v>22</v>
      </c>
      <c r="L1" s="1" t="s">
        <v>23</v>
      </c>
      <c r="M1" s="1" t="s">
        <v>658</v>
      </c>
      <c r="N1" s="103" t="s">
        <v>661</v>
      </c>
      <c r="O1" s="52">
        <f>SUM(M2:M402)</f>
        <v>1994.1231060606065</v>
      </c>
      <c r="P1" s="53" t="s">
        <v>369</v>
      </c>
      <c r="Q1" s="54" t="s">
        <v>660</v>
      </c>
      <c r="R1" s="103" t="s">
        <v>2221</v>
      </c>
      <c r="S1" s="52">
        <f>SUM(Q2:Q402)</f>
        <v>327.31591562089068</v>
      </c>
    </row>
    <row r="2" spans="1:21" x14ac:dyDescent="0.25">
      <c r="A2">
        <v>3808</v>
      </c>
      <c r="B2">
        <v>904</v>
      </c>
      <c r="C2" t="s">
        <v>372</v>
      </c>
      <c r="D2" t="s">
        <v>373</v>
      </c>
      <c r="E2" t="s">
        <v>27</v>
      </c>
      <c r="F2">
        <v>110</v>
      </c>
      <c r="G2" s="6">
        <v>-3016.05</v>
      </c>
      <c r="H2" s="6">
        <v>3016.05</v>
      </c>
      <c r="I2" t="s">
        <v>2164</v>
      </c>
      <c r="J2">
        <v>3</v>
      </c>
      <c r="K2">
        <f>J2/5280</f>
        <v>5.6818181818181815E-4</v>
      </c>
      <c r="L2" s="8">
        <v>30</v>
      </c>
      <c r="M2">
        <f>K2*L2</f>
        <v>1.7045454545454544E-2</v>
      </c>
      <c r="P2" s="7">
        <v>1.0005718605460783</v>
      </c>
      <c r="Q2">
        <f t="shared" ref="Q2:Q65" si="0">M2*P2</f>
        <v>1.7055202168399061E-2</v>
      </c>
      <c r="U2">
        <f>SUM(Q2,Q3,Q4,Q5,Q6,Q7,Q8)</f>
        <v>23.108337199895367</v>
      </c>
    </row>
    <row r="3" spans="1:21" x14ac:dyDescent="0.25">
      <c r="A3">
        <v>71045</v>
      </c>
      <c r="B3">
        <v>37294</v>
      </c>
      <c r="C3" t="s">
        <v>621</v>
      </c>
      <c r="D3" t="s">
        <v>373</v>
      </c>
      <c r="E3" t="s">
        <v>27</v>
      </c>
      <c r="F3">
        <v>110</v>
      </c>
      <c r="G3" s="6">
        <v>3016.24</v>
      </c>
      <c r="H3" s="6">
        <v>3016.24</v>
      </c>
      <c r="I3" t="s">
        <v>2164</v>
      </c>
      <c r="J3" s="8">
        <v>1149</v>
      </c>
      <c r="K3">
        <f>J3/5280</f>
        <v>0.21761363636363637</v>
      </c>
      <c r="L3" s="8">
        <v>30</v>
      </c>
      <c r="M3">
        <f>K3*L3</f>
        <v>6.5284090909090908</v>
      </c>
      <c r="P3" s="7">
        <v>1.0005088321884201</v>
      </c>
      <c r="Q3">
        <f t="shared" si="0"/>
        <v>6.5317309555937202</v>
      </c>
    </row>
    <row r="4" spans="1:21" x14ac:dyDescent="0.25">
      <c r="A4">
        <v>71181</v>
      </c>
      <c r="B4">
        <v>26309</v>
      </c>
      <c r="C4" t="s">
        <v>433</v>
      </c>
      <c r="D4" t="s">
        <v>621</v>
      </c>
      <c r="E4" t="s">
        <v>27</v>
      </c>
      <c r="F4">
        <v>110</v>
      </c>
      <c r="G4" s="6">
        <v>3016.73</v>
      </c>
      <c r="H4" s="6">
        <v>3016.73</v>
      </c>
      <c r="I4" t="s">
        <v>2164</v>
      </c>
      <c r="J4" s="8">
        <v>2232</v>
      </c>
      <c r="K4">
        <f>J4/5280</f>
        <v>0.42272727272727273</v>
      </c>
      <c r="L4" s="8">
        <v>30</v>
      </c>
      <c r="M4">
        <f>K4*L4</f>
        <v>12.681818181818182</v>
      </c>
      <c r="P4" s="7">
        <v>1.000346322010919</v>
      </c>
      <c r="Q4">
        <f t="shared" si="0"/>
        <v>12.686210174593018</v>
      </c>
    </row>
    <row r="5" spans="1:21" x14ac:dyDescent="0.25">
      <c r="A5">
        <v>13347</v>
      </c>
      <c r="B5">
        <v>24117</v>
      </c>
      <c r="C5" t="s">
        <v>109</v>
      </c>
      <c r="D5" t="s">
        <v>372</v>
      </c>
      <c r="E5" t="s">
        <v>70</v>
      </c>
      <c r="F5">
        <v>130</v>
      </c>
      <c r="G5" s="6">
        <v>-4444.63</v>
      </c>
      <c r="H5" s="6">
        <v>4444.63</v>
      </c>
      <c r="I5" t="s">
        <v>2222</v>
      </c>
      <c r="J5">
        <v>8</v>
      </c>
      <c r="K5">
        <v>3.7878787878787879E-4</v>
      </c>
      <c r="L5">
        <v>30</v>
      </c>
      <c r="M5">
        <v>3.8636363636363635E-2</v>
      </c>
      <c r="P5" s="7">
        <v>0.99995725178473782</v>
      </c>
      <c r="Q5">
        <f t="shared" si="0"/>
        <v>3.8634712000773959E-2</v>
      </c>
    </row>
    <row r="6" spans="1:21" x14ac:dyDescent="0.25">
      <c r="A6">
        <v>4903</v>
      </c>
      <c r="B6">
        <v>43109</v>
      </c>
      <c r="C6" t="s">
        <v>579</v>
      </c>
      <c r="D6" t="s">
        <v>372</v>
      </c>
      <c r="E6" t="s">
        <v>27</v>
      </c>
      <c r="F6">
        <v>110</v>
      </c>
      <c r="G6" s="6">
        <v>1428.78</v>
      </c>
      <c r="H6" s="6">
        <v>1428.78</v>
      </c>
      <c r="I6" t="s">
        <v>2164</v>
      </c>
      <c r="J6">
        <v>3</v>
      </c>
      <c r="K6">
        <f t="shared" ref="K6:K69" si="1">J6/5280</f>
        <v>5.6818181818181815E-4</v>
      </c>
      <c r="L6" s="8">
        <v>30</v>
      </c>
      <c r="M6">
        <f t="shared" ref="M6:M69" si="2">K6*L6</f>
        <v>1.7045454545454544E-2</v>
      </c>
      <c r="P6" s="7">
        <v>0.99856257086465372</v>
      </c>
      <c r="Q6">
        <f t="shared" si="0"/>
        <v>1.7020952912465689E-2</v>
      </c>
    </row>
    <row r="7" spans="1:21" x14ac:dyDescent="0.25">
      <c r="A7">
        <v>69768</v>
      </c>
      <c r="B7">
        <v>18754</v>
      </c>
      <c r="C7" t="s">
        <v>567</v>
      </c>
      <c r="D7" t="s">
        <v>579</v>
      </c>
      <c r="E7" t="s">
        <v>27</v>
      </c>
      <c r="F7">
        <v>120</v>
      </c>
      <c r="G7" s="6">
        <v>1428.97</v>
      </c>
      <c r="H7" s="6">
        <v>1428.97</v>
      </c>
      <c r="I7" t="s">
        <v>2164</v>
      </c>
      <c r="J7">
        <v>540</v>
      </c>
      <c r="K7">
        <f t="shared" si="1"/>
        <v>0.10227272727272728</v>
      </c>
      <c r="L7" s="8">
        <v>30</v>
      </c>
      <c r="M7">
        <f t="shared" si="2"/>
        <v>3.0681818181818183</v>
      </c>
      <c r="P7" s="7">
        <v>0.998429799086055</v>
      </c>
      <c r="Q7">
        <f t="shared" si="0"/>
        <v>3.06336415628676</v>
      </c>
    </row>
    <row r="8" spans="1:21" x14ac:dyDescent="0.25">
      <c r="A8">
        <v>49651</v>
      </c>
      <c r="B8">
        <v>17364</v>
      </c>
      <c r="C8" t="s">
        <v>566</v>
      </c>
      <c r="D8" t="s">
        <v>567</v>
      </c>
      <c r="E8" t="s">
        <v>27</v>
      </c>
      <c r="F8">
        <v>120</v>
      </c>
      <c r="G8" s="6">
        <v>1429.3</v>
      </c>
      <c r="H8" s="6">
        <v>1429.3</v>
      </c>
      <c r="I8" t="s">
        <v>2164</v>
      </c>
      <c r="J8">
        <v>133</v>
      </c>
      <c r="K8">
        <f t="shared" si="1"/>
        <v>2.5189393939393939E-2</v>
      </c>
      <c r="L8" s="8">
        <v>30</v>
      </c>
      <c r="M8">
        <f t="shared" si="2"/>
        <v>0.75568181818181812</v>
      </c>
      <c r="P8" s="7">
        <v>0.99819927936752262</v>
      </c>
      <c r="Q8">
        <f t="shared" si="0"/>
        <v>0.75432104634023012</v>
      </c>
    </row>
    <row r="9" spans="1:21" x14ac:dyDescent="0.25">
      <c r="A9">
        <v>4877</v>
      </c>
      <c r="B9">
        <v>2375</v>
      </c>
      <c r="C9" t="s">
        <v>396</v>
      </c>
      <c r="D9" t="s">
        <v>397</v>
      </c>
      <c r="F9">
        <v>30</v>
      </c>
      <c r="G9">
        <v>-72.040000000000006</v>
      </c>
      <c r="H9" s="6">
        <v>72.040000000000006</v>
      </c>
      <c r="I9" t="s">
        <v>2164</v>
      </c>
      <c r="J9">
        <v>3</v>
      </c>
      <c r="K9">
        <f t="shared" si="1"/>
        <v>5.6818181818181815E-4</v>
      </c>
      <c r="L9" s="8">
        <v>12</v>
      </c>
      <c r="M9">
        <f t="shared" si="2"/>
        <v>6.8181818181818179E-3</v>
      </c>
      <c r="P9" s="7">
        <v>0.9345718336424208</v>
      </c>
      <c r="Q9">
        <f t="shared" si="0"/>
        <v>6.3720806839255963E-3</v>
      </c>
    </row>
    <row r="10" spans="1:21" x14ac:dyDescent="0.25">
      <c r="A10">
        <v>4740</v>
      </c>
      <c r="B10">
        <v>7784</v>
      </c>
      <c r="C10" t="s">
        <v>397</v>
      </c>
      <c r="D10" t="s">
        <v>473</v>
      </c>
      <c r="F10">
        <v>30</v>
      </c>
      <c r="G10">
        <v>-72.23</v>
      </c>
      <c r="H10" s="6">
        <v>72.23</v>
      </c>
      <c r="I10" t="s">
        <v>2164</v>
      </c>
      <c r="J10">
        <v>3</v>
      </c>
      <c r="K10">
        <f t="shared" si="1"/>
        <v>5.6818181818181815E-4</v>
      </c>
      <c r="L10" s="8">
        <v>12</v>
      </c>
      <c r="M10">
        <f t="shared" si="2"/>
        <v>6.8181818181818179E-3</v>
      </c>
      <c r="P10" s="7">
        <v>0.93211345556693881</v>
      </c>
      <c r="Q10">
        <f t="shared" si="0"/>
        <v>6.3553190152291278E-3</v>
      </c>
    </row>
    <row r="11" spans="1:21" x14ac:dyDescent="0.25">
      <c r="A11">
        <v>43121</v>
      </c>
      <c r="B11">
        <v>29266</v>
      </c>
      <c r="C11" t="s">
        <v>740</v>
      </c>
      <c r="D11" t="s">
        <v>473</v>
      </c>
      <c r="E11" t="s">
        <v>94</v>
      </c>
      <c r="F11">
        <v>47.6</v>
      </c>
      <c r="G11">
        <v>72.42</v>
      </c>
      <c r="H11" s="6">
        <v>72.42</v>
      </c>
      <c r="I11" t="s">
        <v>2164</v>
      </c>
      <c r="J11">
        <v>59</v>
      </c>
      <c r="K11">
        <f t="shared" si="1"/>
        <v>1.1174242424242425E-2</v>
      </c>
      <c r="L11" s="8">
        <v>6</v>
      </c>
      <c r="M11">
        <f t="shared" si="2"/>
        <v>6.7045454545454547E-2</v>
      </c>
      <c r="P11" s="7">
        <v>0.92966797701739845</v>
      </c>
      <c r="Q11">
        <f t="shared" si="0"/>
        <v>6.2330012095484673E-2</v>
      </c>
    </row>
    <row r="12" spans="1:21" x14ac:dyDescent="0.25">
      <c r="A12">
        <v>43959</v>
      </c>
      <c r="B12">
        <v>4235</v>
      </c>
      <c r="C12" t="s">
        <v>432</v>
      </c>
      <c r="D12" t="s">
        <v>433</v>
      </c>
      <c r="E12" t="s">
        <v>27</v>
      </c>
      <c r="F12">
        <v>89</v>
      </c>
      <c r="G12" s="6">
        <v>3264.23</v>
      </c>
      <c r="H12" s="6">
        <v>3264.23</v>
      </c>
      <c r="I12" t="s">
        <v>2164</v>
      </c>
      <c r="J12">
        <v>64</v>
      </c>
      <c r="K12">
        <f t="shared" si="1"/>
        <v>1.2121212121212121E-2</v>
      </c>
      <c r="L12" s="8">
        <v>30</v>
      </c>
      <c r="M12">
        <f t="shared" si="2"/>
        <v>0.36363636363636365</v>
      </c>
      <c r="P12" s="7">
        <v>0.92449820018809947</v>
      </c>
      <c r="Q12">
        <f t="shared" si="0"/>
        <v>0.33618116370476347</v>
      </c>
    </row>
    <row r="13" spans="1:21" x14ac:dyDescent="0.25">
      <c r="A13">
        <v>49216</v>
      </c>
      <c r="B13">
        <v>23724</v>
      </c>
      <c r="C13" t="s">
        <v>474</v>
      </c>
      <c r="D13" t="s">
        <v>432</v>
      </c>
      <c r="E13" t="s">
        <v>27</v>
      </c>
      <c r="F13">
        <v>70</v>
      </c>
      <c r="G13" s="6">
        <v>3264.42</v>
      </c>
      <c r="H13" s="6">
        <v>3264.42</v>
      </c>
      <c r="I13" t="s">
        <v>2164</v>
      </c>
      <c r="J13">
        <v>101</v>
      </c>
      <c r="K13">
        <f t="shared" si="1"/>
        <v>1.9128787878787877E-2</v>
      </c>
      <c r="L13" s="8">
        <v>30</v>
      </c>
      <c r="M13">
        <f t="shared" si="2"/>
        <v>0.57386363636363635</v>
      </c>
      <c r="P13" s="7">
        <v>0.92444439134670164</v>
      </c>
      <c r="Q13">
        <f t="shared" si="0"/>
        <v>0.53050502003418676</v>
      </c>
    </row>
    <row r="14" spans="1:21" x14ac:dyDescent="0.25">
      <c r="A14">
        <v>70373</v>
      </c>
      <c r="B14">
        <v>7983</v>
      </c>
      <c r="C14" t="s">
        <v>474</v>
      </c>
      <c r="D14" t="s">
        <v>475</v>
      </c>
      <c r="E14" t="s">
        <v>27</v>
      </c>
      <c r="F14">
        <v>70</v>
      </c>
      <c r="G14" s="6">
        <v>-3264.61</v>
      </c>
      <c r="H14" s="6">
        <v>3264.61</v>
      </c>
      <c r="I14" t="s">
        <v>2164</v>
      </c>
      <c r="J14">
        <v>646</v>
      </c>
      <c r="K14">
        <f t="shared" si="1"/>
        <v>0.12234848484848485</v>
      </c>
      <c r="L14" s="8">
        <v>30</v>
      </c>
      <c r="M14">
        <f t="shared" si="2"/>
        <v>3.6704545454545454</v>
      </c>
      <c r="P14" s="7">
        <v>0.924390588768643</v>
      </c>
      <c r="Q14">
        <f t="shared" si="0"/>
        <v>3.3929336383212689</v>
      </c>
    </row>
    <row r="15" spans="1:21" x14ac:dyDescent="0.25">
      <c r="A15">
        <v>71116</v>
      </c>
      <c r="B15">
        <v>22021</v>
      </c>
      <c r="C15" t="s">
        <v>575</v>
      </c>
      <c r="D15" t="s">
        <v>398</v>
      </c>
      <c r="E15" t="s">
        <v>27</v>
      </c>
      <c r="F15">
        <v>89</v>
      </c>
      <c r="G15" s="6">
        <v>-3178.42</v>
      </c>
      <c r="H15" s="6">
        <v>3178.42</v>
      </c>
      <c r="I15" t="s">
        <v>2164</v>
      </c>
      <c r="J15" s="8">
        <v>1691</v>
      </c>
      <c r="K15">
        <f t="shared" si="1"/>
        <v>0.3202651515151515</v>
      </c>
      <c r="L15" s="8">
        <v>30</v>
      </c>
      <c r="M15">
        <f t="shared" si="2"/>
        <v>9.607954545454545</v>
      </c>
      <c r="P15" s="7">
        <v>0.92097379112892552</v>
      </c>
      <c r="Q15">
        <f t="shared" si="0"/>
        <v>8.8486743227216653</v>
      </c>
    </row>
    <row r="16" spans="1:21" x14ac:dyDescent="0.25">
      <c r="A16">
        <v>16079</v>
      </c>
      <c r="B16">
        <v>2379</v>
      </c>
      <c r="C16" t="s">
        <v>398</v>
      </c>
      <c r="D16" t="s">
        <v>396</v>
      </c>
      <c r="E16" t="s">
        <v>27</v>
      </c>
      <c r="F16">
        <v>89</v>
      </c>
      <c r="G16" s="6">
        <v>-3178.61</v>
      </c>
      <c r="H16" s="6">
        <v>3178.61</v>
      </c>
      <c r="I16" t="s">
        <v>2164</v>
      </c>
      <c r="J16">
        <v>11</v>
      </c>
      <c r="K16">
        <f t="shared" si="1"/>
        <v>2.0833333333333333E-3</v>
      </c>
      <c r="L16" s="8">
        <v>30</v>
      </c>
      <c r="M16">
        <f t="shared" si="2"/>
        <v>6.25E-2</v>
      </c>
      <c r="P16" s="7">
        <v>0.92091874032989252</v>
      </c>
      <c r="Q16">
        <f t="shared" si="0"/>
        <v>5.7557421270618282E-2</v>
      </c>
    </row>
    <row r="17" spans="1:19" x14ac:dyDescent="0.25">
      <c r="A17">
        <v>71143</v>
      </c>
      <c r="B17">
        <v>22626</v>
      </c>
      <c r="C17" t="s">
        <v>475</v>
      </c>
      <c r="D17" t="s">
        <v>574</v>
      </c>
      <c r="E17" t="s">
        <v>27</v>
      </c>
      <c r="F17">
        <v>70</v>
      </c>
      <c r="G17" s="6">
        <v>-3277.58</v>
      </c>
      <c r="H17" s="6">
        <v>3277.58</v>
      </c>
      <c r="I17" t="s">
        <v>2164</v>
      </c>
      <c r="J17" s="8">
        <v>1445</v>
      </c>
      <c r="K17">
        <f t="shared" si="1"/>
        <v>0.27367424242424243</v>
      </c>
      <c r="L17" s="8">
        <v>30</v>
      </c>
      <c r="M17">
        <f t="shared" si="2"/>
        <v>8.2102272727272734</v>
      </c>
      <c r="P17" s="7">
        <v>0.92073260149256464</v>
      </c>
      <c r="Q17">
        <f t="shared" si="0"/>
        <v>7.5594239156633867</v>
      </c>
    </row>
    <row r="18" spans="1:19" s="56" customFormat="1" x14ac:dyDescent="0.25">
      <c r="A18">
        <v>27909</v>
      </c>
      <c r="B18">
        <v>17971</v>
      </c>
      <c r="C18" t="s">
        <v>574</v>
      </c>
      <c r="D18" t="s">
        <v>575</v>
      </c>
      <c r="E18" t="s">
        <v>27</v>
      </c>
      <c r="F18">
        <v>70</v>
      </c>
      <c r="G18" s="6">
        <v>-3277.77</v>
      </c>
      <c r="H18" s="6">
        <v>3277.77</v>
      </c>
      <c r="I18" t="s">
        <v>2164</v>
      </c>
      <c r="J18">
        <v>21</v>
      </c>
      <c r="K18">
        <f t="shared" si="1"/>
        <v>3.9772727272727269E-3</v>
      </c>
      <c r="L18" s="8">
        <v>30</v>
      </c>
      <c r="M18">
        <f t="shared" si="2"/>
        <v>0.11931818181818181</v>
      </c>
      <c r="N18"/>
      <c r="O18"/>
      <c r="P18" s="7">
        <v>0.92067923008630859</v>
      </c>
      <c r="Q18">
        <f t="shared" si="0"/>
        <v>0.10985377177166181</v>
      </c>
      <c r="R18"/>
      <c r="S18"/>
    </row>
    <row r="19" spans="1:19" x14ac:dyDescent="0.25">
      <c r="A19">
        <v>69738</v>
      </c>
      <c r="B19">
        <v>37072</v>
      </c>
      <c r="C19" t="s">
        <v>396</v>
      </c>
      <c r="D19" t="s">
        <v>648</v>
      </c>
      <c r="E19" t="s">
        <v>27</v>
      </c>
      <c r="F19">
        <v>89</v>
      </c>
      <c r="G19" s="6">
        <v>-3106.75</v>
      </c>
      <c r="H19" s="6">
        <v>3106.75</v>
      </c>
      <c r="I19" t="s">
        <v>2164</v>
      </c>
      <c r="J19">
        <v>536</v>
      </c>
      <c r="K19">
        <f t="shared" si="1"/>
        <v>0.10151515151515152</v>
      </c>
      <c r="L19" s="8">
        <v>30</v>
      </c>
      <c r="M19">
        <f t="shared" si="2"/>
        <v>3.0454545454545454</v>
      </c>
      <c r="P19" s="7">
        <v>0.92054879288787306</v>
      </c>
      <c r="Q19">
        <f t="shared" si="0"/>
        <v>2.8034895056130678</v>
      </c>
    </row>
    <row r="20" spans="1:19" x14ac:dyDescent="0.25">
      <c r="A20">
        <v>70465</v>
      </c>
      <c r="B20">
        <v>42650</v>
      </c>
      <c r="C20" t="s">
        <v>619</v>
      </c>
      <c r="D20" t="s">
        <v>648</v>
      </c>
      <c r="E20" t="s">
        <v>27</v>
      </c>
      <c r="F20">
        <v>89</v>
      </c>
      <c r="G20" s="6">
        <v>3106.94</v>
      </c>
      <c r="H20" s="6">
        <v>3106.94</v>
      </c>
      <c r="I20" t="s">
        <v>2164</v>
      </c>
      <c r="J20">
        <v>681</v>
      </c>
      <c r="K20">
        <f t="shared" si="1"/>
        <v>0.12897727272727272</v>
      </c>
      <c r="L20" s="8">
        <v>30</v>
      </c>
      <c r="M20">
        <f t="shared" si="2"/>
        <v>3.8693181818181817</v>
      </c>
      <c r="P20" s="7">
        <v>0.92049249818290646</v>
      </c>
      <c r="Q20">
        <f t="shared" si="0"/>
        <v>3.5616783594463595</v>
      </c>
    </row>
    <row r="21" spans="1:19" x14ac:dyDescent="0.25">
      <c r="A21">
        <v>70748</v>
      </c>
      <c r="B21">
        <v>25973</v>
      </c>
      <c r="C21" t="s">
        <v>618</v>
      </c>
      <c r="D21" t="s">
        <v>619</v>
      </c>
      <c r="E21" t="s">
        <v>27</v>
      </c>
      <c r="F21">
        <v>89</v>
      </c>
      <c r="G21" s="6">
        <v>3107.13</v>
      </c>
      <c r="H21" s="6">
        <v>3107.13</v>
      </c>
      <c r="I21" t="s">
        <v>2164</v>
      </c>
      <c r="J21" s="8">
        <v>1061</v>
      </c>
      <c r="K21">
        <f t="shared" si="1"/>
        <v>0.20094696969696971</v>
      </c>
      <c r="L21" s="8">
        <v>30</v>
      </c>
      <c r="M21">
        <f t="shared" si="2"/>
        <v>6.0284090909090908</v>
      </c>
      <c r="P21" s="7">
        <v>0.92043621036274614</v>
      </c>
      <c r="Q21">
        <f t="shared" si="0"/>
        <v>5.5487660181526914</v>
      </c>
    </row>
    <row r="22" spans="1:19" x14ac:dyDescent="0.25">
      <c r="A22">
        <v>39095</v>
      </c>
      <c r="B22">
        <v>38484</v>
      </c>
      <c r="C22" t="s">
        <v>510</v>
      </c>
      <c r="D22" s="6" t="s">
        <v>618</v>
      </c>
      <c r="E22" t="s">
        <v>27</v>
      </c>
      <c r="F22">
        <v>89</v>
      </c>
      <c r="G22" s="6">
        <v>3107.32</v>
      </c>
      <c r="H22" s="6">
        <v>3107.32</v>
      </c>
      <c r="I22" t="s">
        <v>2164</v>
      </c>
      <c r="J22">
        <v>43</v>
      </c>
      <c r="K22">
        <f t="shared" si="1"/>
        <v>8.1439393939393943E-3</v>
      </c>
      <c r="L22" s="8">
        <v>30</v>
      </c>
      <c r="M22">
        <f t="shared" si="2"/>
        <v>0.24431818181818182</v>
      </c>
      <c r="P22" s="7">
        <v>0.92037992942612912</v>
      </c>
      <c r="Q22">
        <f t="shared" si="0"/>
        <v>0.22486555093933838</v>
      </c>
    </row>
    <row r="23" spans="1:19" x14ac:dyDescent="0.25">
      <c r="A23">
        <v>20689</v>
      </c>
      <c r="B23">
        <v>11561</v>
      </c>
      <c r="C23" t="s">
        <v>509</v>
      </c>
      <c r="D23" t="s">
        <v>510</v>
      </c>
      <c r="E23" t="s">
        <v>27</v>
      </c>
      <c r="F23">
        <v>83</v>
      </c>
      <c r="G23" s="6">
        <v>3107.51</v>
      </c>
      <c r="H23" s="6">
        <v>3107.51</v>
      </c>
      <c r="I23" t="s">
        <v>2164</v>
      </c>
      <c r="J23">
        <v>14</v>
      </c>
      <c r="K23">
        <f t="shared" si="1"/>
        <v>2.6515151515151517E-3</v>
      </c>
      <c r="L23" s="8">
        <v>30</v>
      </c>
      <c r="M23">
        <f t="shared" si="2"/>
        <v>7.9545454545454544E-2</v>
      </c>
      <c r="P23" s="7">
        <v>0.92032365537179261</v>
      </c>
      <c r="Q23">
        <f t="shared" si="0"/>
        <v>7.3207563495483505E-2</v>
      </c>
    </row>
    <row r="24" spans="1:19" x14ac:dyDescent="0.25">
      <c r="A24">
        <v>17780</v>
      </c>
      <c r="B24">
        <v>44645</v>
      </c>
      <c r="C24" t="s">
        <v>575</v>
      </c>
      <c r="D24" t="s">
        <v>561</v>
      </c>
      <c r="F24">
        <v>30</v>
      </c>
      <c r="G24">
        <v>-99.54</v>
      </c>
      <c r="H24" s="6">
        <v>99.54</v>
      </c>
      <c r="I24" t="s">
        <v>2164</v>
      </c>
      <c r="J24">
        <v>12</v>
      </c>
      <c r="K24">
        <f t="shared" si="1"/>
        <v>2.2727272727272726E-3</v>
      </c>
      <c r="L24" s="8">
        <v>12</v>
      </c>
      <c r="M24">
        <f t="shared" si="2"/>
        <v>2.7272727272727271E-2</v>
      </c>
      <c r="P24" s="7">
        <v>0.90951620253164545</v>
      </c>
      <c r="Q24">
        <f t="shared" si="0"/>
        <v>2.4804987341772146E-2</v>
      </c>
    </row>
    <row r="25" spans="1:19" x14ac:dyDescent="0.25">
      <c r="A25">
        <v>2053</v>
      </c>
      <c r="B25">
        <v>16983</v>
      </c>
      <c r="C25" t="s">
        <v>561</v>
      </c>
      <c r="D25" t="s">
        <v>508</v>
      </c>
      <c r="F25">
        <v>30</v>
      </c>
      <c r="G25">
        <v>-99.73</v>
      </c>
      <c r="H25" s="6">
        <v>99.73</v>
      </c>
      <c r="I25" t="s">
        <v>2164</v>
      </c>
      <c r="J25">
        <v>2</v>
      </c>
      <c r="K25">
        <f t="shared" si="1"/>
        <v>3.7878787878787879E-4</v>
      </c>
      <c r="L25" s="8">
        <v>12</v>
      </c>
      <c r="M25">
        <f t="shared" si="2"/>
        <v>4.5454545454545452E-3</v>
      </c>
      <c r="P25" s="7">
        <v>0.90778344329690153</v>
      </c>
      <c r="Q25">
        <f t="shared" si="0"/>
        <v>4.1262883786222799E-3</v>
      </c>
    </row>
    <row r="26" spans="1:19" x14ac:dyDescent="0.25">
      <c r="A26">
        <v>70663</v>
      </c>
      <c r="B26">
        <v>27038</v>
      </c>
      <c r="C26" t="s">
        <v>500</v>
      </c>
      <c r="D26" t="s">
        <v>509</v>
      </c>
      <c r="E26" t="s">
        <v>27</v>
      </c>
      <c r="F26">
        <v>83</v>
      </c>
      <c r="G26" s="6">
        <v>3473.26</v>
      </c>
      <c r="H26" s="6">
        <v>3473.26</v>
      </c>
      <c r="I26" t="s">
        <v>2164</v>
      </c>
      <c r="J26">
        <v>751</v>
      </c>
      <c r="K26">
        <f t="shared" si="1"/>
        <v>0.14223484848484849</v>
      </c>
      <c r="L26" s="8">
        <v>30</v>
      </c>
      <c r="M26">
        <f t="shared" si="2"/>
        <v>4.267045454545455</v>
      </c>
      <c r="P26" s="7">
        <v>0.82340940853964273</v>
      </c>
      <c r="Q26">
        <f t="shared" si="0"/>
        <v>3.5135253739390442</v>
      </c>
    </row>
    <row r="27" spans="1:19" x14ac:dyDescent="0.25">
      <c r="A27">
        <v>62819</v>
      </c>
      <c r="B27">
        <v>10007</v>
      </c>
      <c r="C27" t="s">
        <v>499</v>
      </c>
      <c r="D27" t="s">
        <v>500</v>
      </c>
      <c r="E27" t="s">
        <v>27</v>
      </c>
      <c r="F27">
        <v>83</v>
      </c>
      <c r="G27" s="6">
        <v>3547.35</v>
      </c>
      <c r="H27" s="6">
        <v>3547.35</v>
      </c>
      <c r="I27" t="s">
        <v>2164</v>
      </c>
      <c r="J27">
        <v>248</v>
      </c>
      <c r="K27">
        <f t="shared" si="1"/>
        <v>4.6969696969696967E-2</v>
      </c>
      <c r="L27" s="8">
        <v>30</v>
      </c>
      <c r="M27">
        <f t="shared" si="2"/>
        <v>1.4090909090909089</v>
      </c>
      <c r="P27" s="7">
        <v>0.80621166851435566</v>
      </c>
      <c r="Q27">
        <f t="shared" si="0"/>
        <v>1.136025532906592</v>
      </c>
    </row>
    <row r="28" spans="1:19" x14ac:dyDescent="0.25">
      <c r="A28">
        <v>69685</v>
      </c>
      <c r="B28">
        <v>32533</v>
      </c>
      <c r="C28" t="s">
        <v>643</v>
      </c>
      <c r="D28" t="s">
        <v>499</v>
      </c>
      <c r="E28" t="s">
        <v>27</v>
      </c>
      <c r="F28">
        <v>83</v>
      </c>
      <c r="G28" s="6">
        <v>3551.17</v>
      </c>
      <c r="H28" s="6">
        <v>3551.17</v>
      </c>
      <c r="I28" t="s">
        <v>2164</v>
      </c>
      <c r="J28">
        <v>529</v>
      </c>
      <c r="K28">
        <f t="shared" si="1"/>
        <v>0.10018939393939394</v>
      </c>
      <c r="L28" s="8">
        <v>30</v>
      </c>
      <c r="M28">
        <f t="shared" si="2"/>
        <v>3.0056818181818183</v>
      </c>
      <c r="P28" s="7">
        <v>0.8053444251625238</v>
      </c>
      <c r="Q28">
        <f t="shared" si="0"/>
        <v>2.4206090960850859</v>
      </c>
    </row>
    <row r="29" spans="1:19" x14ac:dyDescent="0.25">
      <c r="A29">
        <v>53968</v>
      </c>
      <c r="B29">
        <v>32998</v>
      </c>
      <c r="C29" t="s">
        <v>746</v>
      </c>
      <c r="D29" t="s">
        <v>740</v>
      </c>
      <c r="E29" t="s">
        <v>94</v>
      </c>
      <c r="F29">
        <v>34.5</v>
      </c>
      <c r="G29">
        <v>85.32</v>
      </c>
      <c r="H29" s="6">
        <v>85.32</v>
      </c>
      <c r="I29" t="s">
        <v>2164</v>
      </c>
      <c r="J29">
        <v>148</v>
      </c>
      <c r="K29">
        <f t="shared" si="1"/>
        <v>2.803030303030303E-2</v>
      </c>
      <c r="L29" s="8">
        <v>8</v>
      </c>
      <c r="M29">
        <f t="shared" si="2"/>
        <v>0.22424242424242424</v>
      </c>
      <c r="P29" s="7">
        <v>0.78910636305203941</v>
      </c>
      <c r="Q29">
        <f t="shared" si="0"/>
        <v>0.17695112383591186</v>
      </c>
    </row>
    <row r="30" spans="1:19" x14ac:dyDescent="0.25">
      <c r="A30">
        <v>55226</v>
      </c>
      <c r="B30">
        <v>35886</v>
      </c>
      <c r="C30" t="s">
        <v>754</v>
      </c>
      <c r="D30" t="s">
        <v>746</v>
      </c>
      <c r="E30" t="s">
        <v>94</v>
      </c>
      <c r="F30">
        <v>34.5</v>
      </c>
      <c r="G30">
        <v>85.52</v>
      </c>
      <c r="H30" s="6">
        <v>85.52</v>
      </c>
      <c r="I30" t="s">
        <v>2164</v>
      </c>
      <c r="J30">
        <v>162</v>
      </c>
      <c r="K30">
        <f t="shared" si="1"/>
        <v>3.0681818181818182E-2</v>
      </c>
      <c r="L30" s="8">
        <v>8</v>
      </c>
      <c r="M30">
        <f t="shared" si="2"/>
        <v>0.24545454545454545</v>
      </c>
      <c r="P30" s="7">
        <v>0.78726093189429369</v>
      </c>
      <c r="Q30">
        <f t="shared" si="0"/>
        <v>0.19323677419223573</v>
      </c>
    </row>
    <row r="31" spans="1:19" x14ac:dyDescent="0.25">
      <c r="A31">
        <v>17693</v>
      </c>
      <c r="B31">
        <v>41021</v>
      </c>
      <c r="C31" t="s">
        <v>759</v>
      </c>
      <c r="D31" t="s">
        <v>754</v>
      </c>
      <c r="E31" t="s">
        <v>94</v>
      </c>
      <c r="F31">
        <v>34.5</v>
      </c>
      <c r="G31">
        <v>85.71</v>
      </c>
      <c r="H31" s="6">
        <v>85.71</v>
      </c>
      <c r="I31" t="s">
        <v>2164</v>
      </c>
      <c r="J31">
        <v>12</v>
      </c>
      <c r="K31">
        <f t="shared" si="1"/>
        <v>2.2727272727272726E-3</v>
      </c>
      <c r="L31" s="8">
        <v>8</v>
      </c>
      <c r="M31">
        <f t="shared" si="2"/>
        <v>1.8181818181818181E-2</v>
      </c>
      <c r="P31" s="7">
        <v>0.78551574956947845</v>
      </c>
      <c r="Q31">
        <f t="shared" si="0"/>
        <v>1.4282104537626881E-2</v>
      </c>
    </row>
    <row r="32" spans="1:19" x14ac:dyDescent="0.25">
      <c r="A32">
        <v>16850</v>
      </c>
      <c r="B32">
        <v>39944</v>
      </c>
      <c r="C32" t="s">
        <v>758</v>
      </c>
      <c r="D32" t="s">
        <v>759</v>
      </c>
      <c r="E32" t="s">
        <v>94</v>
      </c>
      <c r="F32">
        <v>34.5</v>
      </c>
      <c r="G32">
        <v>85.9</v>
      </c>
      <c r="H32" s="6">
        <v>85.9</v>
      </c>
      <c r="I32" t="s">
        <v>2164</v>
      </c>
      <c r="J32">
        <v>12</v>
      </c>
      <c r="K32">
        <f t="shared" si="1"/>
        <v>2.2727272727272726E-3</v>
      </c>
      <c r="L32" s="8">
        <v>8</v>
      </c>
      <c r="M32">
        <f t="shared" si="2"/>
        <v>1.8181818181818181E-2</v>
      </c>
      <c r="P32" s="7">
        <v>0.78377828749243295</v>
      </c>
      <c r="Q32">
        <f t="shared" si="0"/>
        <v>1.4250514318044234E-2</v>
      </c>
    </row>
    <row r="33" spans="1:19" x14ac:dyDescent="0.25">
      <c r="A33">
        <v>49760</v>
      </c>
      <c r="B33">
        <v>43869</v>
      </c>
      <c r="C33" t="s">
        <v>651</v>
      </c>
      <c r="D33" t="s">
        <v>643</v>
      </c>
      <c r="E33" t="s">
        <v>27</v>
      </c>
      <c r="F33">
        <v>83</v>
      </c>
      <c r="G33" s="6">
        <v>3715.07</v>
      </c>
      <c r="H33" s="6">
        <v>3715.07</v>
      </c>
      <c r="I33" t="s">
        <v>2164</v>
      </c>
      <c r="J33">
        <v>107</v>
      </c>
      <c r="K33">
        <f t="shared" si="1"/>
        <v>2.0265151515151514E-2</v>
      </c>
      <c r="L33" s="8">
        <v>30</v>
      </c>
      <c r="M33">
        <f t="shared" si="2"/>
        <v>0.60795454545454541</v>
      </c>
      <c r="P33" s="7">
        <v>0.76981455593148973</v>
      </c>
      <c r="Q33">
        <f t="shared" si="0"/>
        <v>0.46801225843562155</v>
      </c>
    </row>
    <row r="34" spans="1:19" x14ac:dyDescent="0.25">
      <c r="A34">
        <v>60106</v>
      </c>
      <c r="B34">
        <v>29166</v>
      </c>
      <c r="C34" t="s">
        <v>623</v>
      </c>
      <c r="D34" t="s">
        <v>630</v>
      </c>
      <c r="E34" t="s">
        <v>27</v>
      </c>
      <c r="F34">
        <v>83</v>
      </c>
      <c r="G34" s="6">
        <v>3723.55</v>
      </c>
      <c r="H34" s="6">
        <v>3723.55</v>
      </c>
      <c r="I34" t="s">
        <v>2164</v>
      </c>
      <c r="J34">
        <v>215</v>
      </c>
      <c r="K34">
        <f t="shared" si="1"/>
        <v>4.0719696969696968E-2</v>
      </c>
      <c r="L34" s="8">
        <v>30</v>
      </c>
      <c r="M34">
        <f t="shared" si="2"/>
        <v>1.2215909090909089</v>
      </c>
      <c r="P34" s="7">
        <v>0.76806138290190795</v>
      </c>
      <c r="Q34">
        <f t="shared" si="0"/>
        <v>0.93825680297676239</v>
      </c>
    </row>
    <row r="35" spans="1:19" x14ac:dyDescent="0.25">
      <c r="A35">
        <v>35698</v>
      </c>
      <c r="B35">
        <v>27078</v>
      </c>
      <c r="C35" t="s">
        <v>622</v>
      </c>
      <c r="D35" t="s">
        <v>623</v>
      </c>
      <c r="E35" t="s">
        <v>27</v>
      </c>
      <c r="F35">
        <v>91</v>
      </c>
      <c r="G35" s="6">
        <v>3723.74</v>
      </c>
      <c r="H35" s="6">
        <v>3723.74</v>
      </c>
      <c r="I35" t="s">
        <v>2164</v>
      </c>
      <c r="J35">
        <v>33</v>
      </c>
      <c r="K35">
        <f t="shared" si="1"/>
        <v>6.2500000000000003E-3</v>
      </c>
      <c r="L35" s="8">
        <v>30</v>
      </c>
      <c r="M35">
        <f t="shared" si="2"/>
        <v>0.1875</v>
      </c>
      <c r="P35" s="7">
        <v>0.768022193360546</v>
      </c>
      <c r="Q35">
        <f t="shared" si="0"/>
        <v>0.14400416125510238</v>
      </c>
    </row>
    <row r="36" spans="1:19" x14ac:dyDescent="0.25">
      <c r="A36">
        <v>63199</v>
      </c>
      <c r="B36">
        <v>38359</v>
      </c>
      <c r="C36" t="s">
        <v>630</v>
      </c>
      <c r="D36" t="s">
        <v>651</v>
      </c>
      <c r="E36" t="s">
        <v>27</v>
      </c>
      <c r="F36">
        <v>83</v>
      </c>
      <c r="G36" s="6">
        <v>3724.47</v>
      </c>
      <c r="H36" s="6">
        <v>3724.47</v>
      </c>
      <c r="I36" t="s">
        <v>2164</v>
      </c>
      <c r="J36">
        <v>252</v>
      </c>
      <c r="K36">
        <f t="shared" si="1"/>
        <v>4.7727272727272729E-2</v>
      </c>
      <c r="L36" s="8">
        <v>30</v>
      </c>
      <c r="M36">
        <f t="shared" si="2"/>
        <v>1.4318181818181819</v>
      </c>
      <c r="P36" s="7">
        <v>0.76787166021055331</v>
      </c>
      <c r="Q36">
        <f t="shared" si="0"/>
        <v>1.0994526043923831</v>
      </c>
    </row>
    <row r="37" spans="1:19" x14ac:dyDescent="0.25">
      <c r="A37">
        <v>71227</v>
      </c>
      <c r="B37">
        <v>33964</v>
      </c>
      <c r="C37" t="s">
        <v>644</v>
      </c>
      <c r="D37" t="s">
        <v>566</v>
      </c>
      <c r="E37" t="s">
        <v>27</v>
      </c>
      <c r="F37">
        <v>120</v>
      </c>
      <c r="G37" s="6">
        <v>2047.28</v>
      </c>
      <c r="H37" s="6">
        <v>2047.28</v>
      </c>
      <c r="I37" t="s">
        <v>2164</v>
      </c>
      <c r="J37" s="8">
        <v>2760</v>
      </c>
      <c r="K37">
        <f t="shared" si="1"/>
        <v>0.52272727272727271</v>
      </c>
      <c r="L37" s="8">
        <v>30</v>
      </c>
      <c r="M37">
        <f t="shared" si="2"/>
        <v>15.681818181818182</v>
      </c>
      <c r="P37" s="7">
        <v>0.69688866691414952</v>
      </c>
      <c r="Q37">
        <f t="shared" si="0"/>
        <v>10.928481367517344</v>
      </c>
    </row>
    <row r="38" spans="1:19" x14ac:dyDescent="0.25">
      <c r="A38">
        <v>40688</v>
      </c>
      <c r="B38">
        <v>39510</v>
      </c>
      <c r="C38" t="s">
        <v>593</v>
      </c>
      <c r="D38" t="s">
        <v>644</v>
      </c>
      <c r="E38" t="s">
        <v>27</v>
      </c>
      <c r="F38">
        <v>111</v>
      </c>
      <c r="G38" s="6">
        <v>2047.47</v>
      </c>
      <c r="H38" s="6">
        <v>2047.47</v>
      </c>
      <c r="I38" t="s">
        <v>2164</v>
      </c>
      <c r="J38">
        <v>65</v>
      </c>
      <c r="K38">
        <f t="shared" si="1"/>
        <v>1.231060606060606E-2</v>
      </c>
      <c r="L38" s="8">
        <v>30</v>
      </c>
      <c r="M38">
        <f t="shared" si="2"/>
        <v>0.36931818181818182</v>
      </c>
      <c r="P38" s="7">
        <v>0.6968239974212076</v>
      </c>
      <c r="Q38">
        <f t="shared" si="0"/>
        <v>0.25734977177487783</v>
      </c>
    </row>
    <row r="39" spans="1:19" x14ac:dyDescent="0.25">
      <c r="A39">
        <v>71024</v>
      </c>
      <c r="B39">
        <v>20181</v>
      </c>
      <c r="C39" t="s">
        <v>592</v>
      </c>
      <c r="D39" t="s">
        <v>593</v>
      </c>
      <c r="E39" t="s">
        <v>27</v>
      </c>
      <c r="F39">
        <v>120</v>
      </c>
      <c r="G39" s="6">
        <v>2050.54</v>
      </c>
      <c r="H39" s="6">
        <v>2050.54</v>
      </c>
      <c r="I39" t="s">
        <v>2164</v>
      </c>
      <c r="J39" s="8">
        <v>1114</v>
      </c>
      <c r="K39">
        <f t="shared" si="1"/>
        <v>0.2109848484848485</v>
      </c>
      <c r="L39" s="8">
        <v>30</v>
      </c>
      <c r="M39">
        <f t="shared" si="2"/>
        <v>6.329545454545455</v>
      </c>
      <c r="P39" s="7">
        <v>0.69578073580617794</v>
      </c>
      <c r="Q39">
        <f t="shared" si="0"/>
        <v>4.4039757936822861</v>
      </c>
      <c r="R39" s="59"/>
      <c r="S39" s="59"/>
    </row>
    <row r="40" spans="1:19" x14ac:dyDescent="0.25">
      <c r="A40">
        <v>70314</v>
      </c>
      <c r="B40">
        <v>27729</v>
      </c>
      <c r="C40" t="s">
        <v>622</v>
      </c>
      <c r="D40" t="s">
        <v>378</v>
      </c>
      <c r="E40" t="s">
        <v>27</v>
      </c>
      <c r="F40">
        <v>91</v>
      </c>
      <c r="G40" s="6">
        <v>-4250.9799999999996</v>
      </c>
      <c r="H40" s="6">
        <v>4250.9799999999996</v>
      </c>
      <c r="I40" t="s">
        <v>2164</v>
      </c>
      <c r="J40">
        <v>631</v>
      </c>
      <c r="K40">
        <f t="shared" si="1"/>
        <v>0.11950757575757576</v>
      </c>
      <c r="L40" s="8">
        <v>30</v>
      </c>
      <c r="M40">
        <f t="shared" si="2"/>
        <v>3.5852272727272725</v>
      </c>
      <c r="P40" s="7">
        <v>0.67276603566810478</v>
      </c>
      <c r="Q40">
        <f t="shared" si="0"/>
        <v>2.4120191392418984</v>
      </c>
    </row>
    <row r="41" spans="1:19" x14ac:dyDescent="0.25">
      <c r="A41">
        <v>8346</v>
      </c>
      <c r="B41">
        <v>36448</v>
      </c>
      <c r="C41" t="s">
        <v>379</v>
      </c>
      <c r="D41" t="s">
        <v>412</v>
      </c>
      <c r="E41" t="s">
        <v>94</v>
      </c>
      <c r="F41">
        <v>120</v>
      </c>
      <c r="G41" s="6">
        <v>-4265.5200000000004</v>
      </c>
      <c r="H41" s="6">
        <v>4265.5200000000004</v>
      </c>
      <c r="I41" t="s">
        <v>2164</v>
      </c>
      <c r="J41">
        <v>5</v>
      </c>
      <c r="K41">
        <f t="shared" si="1"/>
        <v>9.46969696969697E-4</v>
      </c>
      <c r="L41" s="8">
        <v>30</v>
      </c>
      <c r="M41">
        <f t="shared" si="2"/>
        <v>2.8409090909090912E-2</v>
      </c>
      <c r="P41" s="7">
        <v>0.6704727588440329</v>
      </c>
      <c r="Q41">
        <f t="shared" si="0"/>
        <v>1.9047521558069117E-2</v>
      </c>
    </row>
    <row r="42" spans="1:19" x14ac:dyDescent="0.25">
      <c r="A42">
        <v>70372</v>
      </c>
      <c r="B42">
        <v>1347</v>
      </c>
      <c r="C42" t="s">
        <v>378</v>
      </c>
      <c r="D42" t="s">
        <v>379</v>
      </c>
      <c r="E42" t="s">
        <v>27</v>
      </c>
      <c r="F42">
        <v>83</v>
      </c>
      <c r="G42" s="6">
        <v>-4270.91</v>
      </c>
      <c r="H42" s="6">
        <v>4270.91</v>
      </c>
      <c r="I42" t="s">
        <v>2164</v>
      </c>
      <c r="J42">
        <v>650</v>
      </c>
      <c r="K42">
        <f t="shared" si="1"/>
        <v>0.12310606060606061</v>
      </c>
      <c r="L42" s="8">
        <v>30</v>
      </c>
      <c r="M42">
        <f t="shared" si="2"/>
        <v>3.6931818181818183</v>
      </c>
      <c r="P42" s="7">
        <v>0.66962660470588231</v>
      </c>
      <c r="Q42">
        <f t="shared" si="0"/>
        <v>2.4730528014705881</v>
      </c>
    </row>
    <row r="43" spans="1:19" x14ac:dyDescent="0.25">
      <c r="A43">
        <v>34719</v>
      </c>
      <c r="B43">
        <v>3564</v>
      </c>
      <c r="C43" t="s">
        <v>412</v>
      </c>
      <c r="D43" t="s">
        <v>413</v>
      </c>
      <c r="E43" t="s">
        <v>27</v>
      </c>
      <c r="F43">
        <v>120</v>
      </c>
      <c r="G43" s="6">
        <v>-4475.91</v>
      </c>
      <c r="H43" s="6">
        <v>4475.91</v>
      </c>
      <c r="I43" t="s">
        <v>2164</v>
      </c>
      <c r="J43">
        <v>32</v>
      </c>
      <c r="K43">
        <f t="shared" si="1"/>
        <v>6.0606060606060606E-3</v>
      </c>
      <c r="L43" s="8">
        <v>30</v>
      </c>
      <c r="M43">
        <f t="shared" si="2"/>
        <v>0.18181818181818182</v>
      </c>
      <c r="P43" s="7">
        <v>0.63895720921653909</v>
      </c>
      <c r="Q43">
        <f t="shared" si="0"/>
        <v>0.11617403803937075</v>
      </c>
    </row>
    <row r="44" spans="1:19" s="56" customFormat="1" x14ac:dyDescent="0.25">
      <c r="A44">
        <v>70459</v>
      </c>
      <c r="B44">
        <v>7035</v>
      </c>
      <c r="C44" t="s">
        <v>461</v>
      </c>
      <c r="D44" t="s">
        <v>462</v>
      </c>
      <c r="E44" t="s">
        <v>27</v>
      </c>
      <c r="F44">
        <v>83</v>
      </c>
      <c r="G44" s="6">
        <v>-4532.45</v>
      </c>
      <c r="H44" s="6">
        <v>4532.45</v>
      </c>
      <c r="I44" t="s">
        <v>2164</v>
      </c>
      <c r="J44">
        <v>679</v>
      </c>
      <c r="K44">
        <f t="shared" si="1"/>
        <v>0.12859848484848485</v>
      </c>
      <c r="L44" s="8">
        <v>30</v>
      </c>
      <c r="M44">
        <f t="shared" si="2"/>
        <v>3.8579545454545454</v>
      </c>
      <c r="N44"/>
      <c r="O44"/>
      <c r="P44" s="7">
        <v>0.63098654420995259</v>
      </c>
      <c r="Q44">
        <f t="shared" si="0"/>
        <v>2.4343174063554422</v>
      </c>
      <c r="R44"/>
      <c r="S44"/>
    </row>
    <row r="45" spans="1:19" x14ac:dyDescent="0.25">
      <c r="A45">
        <v>59473</v>
      </c>
      <c r="B45">
        <v>28917</v>
      </c>
      <c r="C45" t="s">
        <v>413</v>
      </c>
      <c r="D45" t="s">
        <v>461</v>
      </c>
      <c r="E45" t="s">
        <v>27</v>
      </c>
      <c r="F45">
        <v>83</v>
      </c>
      <c r="G45" s="6">
        <v>-4548.6000000000004</v>
      </c>
      <c r="H45" s="6">
        <v>4548.6000000000004</v>
      </c>
      <c r="I45" t="s">
        <v>2164</v>
      </c>
      <c r="J45">
        <v>208</v>
      </c>
      <c r="K45">
        <f t="shared" si="1"/>
        <v>3.9393939393939391E-2</v>
      </c>
      <c r="L45" s="8">
        <v>30</v>
      </c>
      <c r="M45">
        <f t="shared" si="2"/>
        <v>1.1818181818181817</v>
      </c>
      <c r="P45" s="7">
        <v>0.62874619933702658</v>
      </c>
      <c r="Q45">
        <f t="shared" si="0"/>
        <v>0.74306369012557671</v>
      </c>
    </row>
    <row r="46" spans="1:19" x14ac:dyDescent="0.25">
      <c r="A46">
        <v>65737</v>
      </c>
      <c r="B46">
        <v>35001</v>
      </c>
      <c r="C46" t="s">
        <v>462</v>
      </c>
      <c r="D46" t="s">
        <v>645</v>
      </c>
      <c r="E46" t="s">
        <v>27</v>
      </c>
      <c r="F46">
        <v>83</v>
      </c>
      <c r="G46" s="6">
        <v>-4552.7299999999996</v>
      </c>
      <c r="H46" s="6">
        <v>4552.7299999999996</v>
      </c>
      <c r="I46" t="s">
        <v>2164</v>
      </c>
      <c r="J46">
        <v>314</v>
      </c>
      <c r="K46">
        <f t="shared" si="1"/>
        <v>5.9469696969696971E-2</v>
      </c>
      <c r="L46" s="8">
        <v>30</v>
      </c>
      <c r="M46">
        <f t="shared" si="2"/>
        <v>1.7840909090909092</v>
      </c>
      <c r="P46" s="7">
        <v>0.62817583346791916</v>
      </c>
      <c r="Q46">
        <f t="shared" si="0"/>
        <v>1.1207227938007194</v>
      </c>
    </row>
    <row r="47" spans="1:19" x14ac:dyDescent="0.25">
      <c r="A47">
        <v>48777</v>
      </c>
      <c r="B47">
        <v>2309</v>
      </c>
      <c r="C47" t="s">
        <v>392</v>
      </c>
      <c r="D47" t="s">
        <v>393</v>
      </c>
      <c r="E47" t="s">
        <v>27</v>
      </c>
      <c r="F47">
        <v>83</v>
      </c>
      <c r="G47" s="6">
        <v>-4600.8500000000004</v>
      </c>
      <c r="H47" s="6">
        <v>4600.8500000000004</v>
      </c>
      <c r="I47" t="s">
        <v>2164</v>
      </c>
      <c r="J47">
        <v>99</v>
      </c>
      <c r="K47">
        <f t="shared" si="1"/>
        <v>1.8749999999999999E-2</v>
      </c>
      <c r="L47" s="8">
        <v>30</v>
      </c>
      <c r="M47">
        <f t="shared" si="2"/>
        <v>0.5625</v>
      </c>
      <c r="P47" s="7">
        <v>0.6216057820412314</v>
      </c>
      <c r="Q47">
        <f t="shared" si="0"/>
        <v>0.34965325239819267</v>
      </c>
    </row>
    <row r="48" spans="1:19" x14ac:dyDescent="0.25">
      <c r="A48">
        <v>62303</v>
      </c>
      <c r="B48">
        <v>15904</v>
      </c>
      <c r="C48" t="s">
        <v>393</v>
      </c>
      <c r="D48" t="s">
        <v>553</v>
      </c>
      <c r="E48" t="s">
        <v>27</v>
      </c>
      <c r="F48">
        <v>83</v>
      </c>
      <c r="G48" s="6">
        <v>-4603.07</v>
      </c>
      <c r="H48" s="6">
        <v>4603.07</v>
      </c>
      <c r="I48" t="s">
        <v>2164</v>
      </c>
      <c r="J48">
        <v>241</v>
      </c>
      <c r="K48">
        <f t="shared" si="1"/>
        <v>4.5643939393939396E-2</v>
      </c>
      <c r="L48" s="8">
        <v>30</v>
      </c>
      <c r="M48">
        <f t="shared" si="2"/>
        <v>1.3693181818181819</v>
      </c>
      <c r="P48" s="7">
        <v>0.6213059897643094</v>
      </c>
      <c r="Q48">
        <f t="shared" si="0"/>
        <v>0.85076558825681003</v>
      </c>
    </row>
    <row r="49" spans="1:17" x14ac:dyDescent="0.25">
      <c r="A49">
        <v>69006</v>
      </c>
      <c r="B49">
        <v>40939</v>
      </c>
      <c r="C49" t="s">
        <v>645</v>
      </c>
      <c r="D49" t="s">
        <v>392</v>
      </c>
      <c r="E49" t="s">
        <v>27</v>
      </c>
      <c r="F49">
        <v>83</v>
      </c>
      <c r="G49" s="6">
        <v>-4613.62</v>
      </c>
      <c r="H49" s="6">
        <v>4613.62</v>
      </c>
      <c r="I49" t="s">
        <v>2164</v>
      </c>
      <c r="J49">
        <v>465</v>
      </c>
      <c r="K49">
        <f t="shared" si="1"/>
        <v>8.8068181818181823E-2</v>
      </c>
      <c r="L49" s="8">
        <v>30</v>
      </c>
      <c r="M49">
        <f t="shared" si="2"/>
        <v>2.6420454545454546</v>
      </c>
      <c r="P49" s="7">
        <v>0.61988524462448136</v>
      </c>
      <c r="Q49">
        <f t="shared" si="0"/>
        <v>1.6377649928999081</v>
      </c>
    </row>
    <row r="50" spans="1:17" x14ac:dyDescent="0.25">
      <c r="A50">
        <v>12325</v>
      </c>
      <c r="B50">
        <v>28207</v>
      </c>
      <c r="C50" t="s">
        <v>625</v>
      </c>
      <c r="D50" t="s">
        <v>572</v>
      </c>
      <c r="E50" t="s">
        <v>108</v>
      </c>
      <c r="F50">
        <v>83</v>
      </c>
      <c r="G50" s="6">
        <v>3265.77</v>
      </c>
      <c r="H50" s="6">
        <v>3265.77</v>
      </c>
      <c r="I50" t="s">
        <v>2164</v>
      </c>
      <c r="J50">
        <v>7</v>
      </c>
      <c r="K50">
        <f t="shared" si="1"/>
        <v>1.3257575757575758E-3</v>
      </c>
      <c r="L50" s="8">
        <v>30</v>
      </c>
      <c r="M50">
        <f t="shared" si="2"/>
        <v>3.9772727272727272E-2</v>
      </c>
      <c r="P50" s="7">
        <v>0.61125573561165381</v>
      </c>
      <c r="Q50">
        <f t="shared" si="0"/>
        <v>2.4311307666372593E-2</v>
      </c>
    </row>
    <row r="51" spans="1:17" x14ac:dyDescent="0.25">
      <c r="A51">
        <v>11626</v>
      </c>
      <c r="B51">
        <v>32504</v>
      </c>
      <c r="C51" t="s">
        <v>626</v>
      </c>
      <c r="D51" t="s">
        <v>625</v>
      </c>
      <c r="E51" t="s">
        <v>108</v>
      </c>
      <c r="F51">
        <v>89</v>
      </c>
      <c r="G51" s="6">
        <v>3265.96</v>
      </c>
      <c r="H51" s="6">
        <v>3265.96</v>
      </c>
      <c r="I51" t="s">
        <v>2164</v>
      </c>
      <c r="J51">
        <v>7</v>
      </c>
      <c r="K51">
        <f t="shared" si="1"/>
        <v>1.3257575757575758E-3</v>
      </c>
      <c r="L51" s="8">
        <v>30</v>
      </c>
      <c r="M51">
        <f t="shared" si="2"/>
        <v>3.9772727272727272E-2</v>
      </c>
      <c r="P51" s="7">
        <v>0.61122017528949246</v>
      </c>
      <c r="Q51">
        <f t="shared" si="0"/>
        <v>2.4309893335377541E-2</v>
      </c>
    </row>
    <row r="52" spans="1:17" x14ac:dyDescent="0.25">
      <c r="A52">
        <v>20988</v>
      </c>
      <c r="B52">
        <v>32472</v>
      </c>
      <c r="C52" t="s">
        <v>553</v>
      </c>
      <c r="D52" t="s">
        <v>640</v>
      </c>
      <c r="E52" t="s">
        <v>27</v>
      </c>
      <c r="F52">
        <v>83</v>
      </c>
      <c r="G52" s="6">
        <v>-4681.8599999999997</v>
      </c>
      <c r="H52" s="6">
        <v>4681.8599999999997</v>
      </c>
      <c r="I52" t="s">
        <v>2164</v>
      </c>
      <c r="J52">
        <v>15</v>
      </c>
      <c r="K52">
        <f t="shared" si="1"/>
        <v>2.840909090909091E-3</v>
      </c>
      <c r="L52" s="8">
        <v>30</v>
      </c>
      <c r="M52">
        <f t="shared" si="2"/>
        <v>8.5227272727272735E-2</v>
      </c>
      <c r="P52" s="7">
        <v>0.6108501668790608</v>
      </c>
      <c r="Q52">
        <f t="shared" si="0"/>
        <v>5.2061093768101779E-2</v>
      </c>
    </row>
    <row r="53" spans="1:17" x14ac:dyDescent="0.25">
      <c r="A53">
        <v>16223</v>
      </c>
      <c r="B53">
        <v>30938</v>
      </c>
      <c r="C53" t="s">
        <v>640</v>
      </c>
      <c r="D53" t="s">
        <v>572</v>
      </c>
      <c r="E53" t="s">
        <v>27</v>
      </c>
      <c r="F53">
        <v>83</v>
      </c>
      <c r="G53" s="6">
        <v>-4682.05</v>
      </c>
      <c r="H53" s="6">
        <v>4682.05</v>
      </c>
      <c r="I53" t="s">
        <v>2164</v>
      </c>
      <c r="J53">
        <v>11</v>
      </c>
      <c r="K53">
        <f t="shared" si="1"/>
        <v>2.0833333333333333E-3</v>
      </c>
      <c r="L53" s="8">
        <v>30</v>
      </c>
      <c r="M53">
        <f t="shared" si="2"/>
        <v>6.25E-2</v>
      </c>
      <c r="P53" s="7">
        <v>0.61082537826473438</v>
      </c>
      <c r="Q53">
        <f t="shared" si="0"/>
        <v>3.8176586141545898E-2</v>
      </c>
    </row>
    <row r="54" spans="1:17" x14ac:dyDescent="0.25">
      <c r="A54">
        <v>30032</v>
      </c>
      <c r="B54">
        <v>17955</v>
      </c>
      <c r="C54" t="s">
        <v>572</v>
      </c>
      <c r="D54" t="s">
        <v>573</v>
      </c>
      <c r="E54" t="s">
        <v>27</v>
      </c>
      <c r="F54">
        <v>83</v>
      </c>
      <c r="G54" s="6">
        <v>-1416.46</v>
      </c>
      <c r="H54" s="6">
        <v>1416.46</v>
      </c>
      <c r="I54" t="s">
        <v>2164</v>
      </c>
      <c r="J54">
        <v>25</v>
      </c>
      <c r="K54">
        <f t="shared" si="1"/>
        <v>4.734848484848485E-3</v>
      </c>
      <c r="L54" s="8">
        <v>30</v>
      </c>
      <c r="M54">
        <f t="shared" si="2"/>
        <v>0.14204545454545456</v>
      </c>
      <c r="P54" s="7">
        <v>0.6097555304180341</v>
      </c>
      <c r="Q54">
        <f t="shared" si="0"/>
        <v>8.6613001479834403E-2</v>
      </c>
    </row>
    <row r="55" spans="1:17" x14ac:dyDescent="0.25">
      <c r="A55">
        <v>57085</v>
      </c>
      <c r="B55">
        <v>41596</v>
      </c>
      <c r="C55" t="s">
        <v>573</v>
      </c>
      <c r="D55" t="s">
        <v>468</v>
      </c>
      <c r="E55" t="s">
        <v>94</v>
      </c>
      <c r="F55">
        <v>83</v>
      </c>
      <c r="G55" s="6">
        <v>-1417.05</v>
      </c>
      <c r="H55" s="6">
        <v>1417.05</v>
      </c>
      <c r="I55" t="s">
        <v>2164</v>
      </c>
      <c r="J55">
        <v>183</v>
      </c>
      <c r="K55">
        <f t="shared" si="1"/>
        <v>3.465909090909091E-2</v>
      </c>
      <c r="L55" s="8">
        <v>30</v>
      </c>
      <c r="M55">
        <f t="shared" si="2"/>
        <v>1.0397727272727273</v>
      </c>
      <c r="P55" s="7">
        <v>0.60950165386960842</v>
      </c>
      <c r="Q55">
        <f t="shared" si="0"/>
        <v>0.63374319692124059</v>
      </c>
    </row>
    <row r="56" spans="1:17" x14ac:dyDescent="0.25">
      <c r="A56">
        <v>71020</v>
      </c>
      <c r="B56">
        <v>7723</v>
      </c>
      <c r="C56" t="s">
        <v>468</v>
      </c>
      <c r="D56" t="s">
        <v>469</v>
      </c>
      <c r="E56" t="s">
        <v>94</v>
      </c>
      <c r="F56">
        <v>83</v>
      </c>
      <c r="G56" s="6">
        <v>-1556.4</v>
      </c>
      <c r="H56" s="6">
        <v>1556.4</v>
      </c>
      <c r="I56" t="s">
        <v>2164</v>
      </c>
      <c r="J56" s="8">
        <v>1112</v>
      </c>
      <c r="K56">
        <f t="shared" si="1"/>
        <v>0.2106060606060606</v>
      </c>
      <c r="L56" s="8">
        <v>30</v>
      </c>
      <c r="M56">
        <f t="shared" si="2"/>
        <v>6.3181818181818183</v>
      </c>
      <c r="P56" s="7">
        <v>0.55493081381131371</v>
      </c>
      <c r="Q56">
        <f t="shared" si="0"/>
        <v>3.5061537781714822</v>
      </c>
    </row>
    <row r="57" spans="1:17" x14ac:dyDescent="0.25">
      <c r="A57">
        <v>307</v>
      </c>
      <c r="B57">
        <v>346256</v>
      </c>
      <c r="C57" t="s">
        <v>656</v>
      </c>
      <c r="D57" t="s">
        <v>478</v>
      </c>
      <c r="E57" t="s">
        <v>70</v>
      </c>
      <c r="F57">
        <v>114</v>
      </c>
      <c r="G57" s="6">
        <v>2224.59</v>
      </c>
      <c r="H57" s="6">
        <v>2224.59</v>
      </c>
      <c r="I57" t="s">
        <v>2164</v>
      </c>
      <c r="J57">
        <v>0</v>
      </c>
      <c r="K57">
        <f t="shared" si="1"/>
        <v>0</v>
      </c>
      <c r="L57" s="8">
        <v>36</v>
      </c>
      <c r="M57">
        <f t="shared" si="2"/>
        <v>0</v>
      </c>
      <c r="P57" s="7">
        <v>0.53383802399381719</v>
      </c>
      <c r="Q57">
        <f t="shared" si="0"/>
        <v>0</v>
      </c>
    </row>
    <row r="58" spans="1:17" x14ac:dyDescent="0.25">
      <c r="A58">
        <v>71179</v>
      </c>
      <c r="B58">
        <v>44529</v>
      </c>
      <c r="C58" t="s">
        <v>631</v>
      </c>
      <c r="D58" t="s">
        <v>592</v>
      </c>
      <c r="E58" t="s">
        <v>27</v>
      </c>
      <c r="F58">
        <v>120</v>
      </c>
      <c r="G58" s="6">
        <v>2703.33</v>
      </c>
      <c r="H58" s="6">
        <v>2703.33</v>
      </c>
      <c r="I58" t="s">
        <v>2164</v>
      </c>
      <c r="J58" s="8">
        <v>1624</v>
      </c>
      <c r="K58">
        <f t="shared" si="1"/>
        <v>0.30757575757575756</v>
      </c>
      <c r="L58" s="8">
        <v>30</v>
      </c>
      <c r="M58">
        <f t="shared" si="2"/>
        <v>9.2272727272727266</v>
      </c>
      <c r="P58" s="7">
        <v>0.52776621056252848</v>
      </c>
      <c r="Q58">
        <f t="shared" si="0"/>
        <v>4.8698427610996946</v>
      </c>
    </row>
    <row r="59" spans="1:17" x14ac:dyDescent="0.25">
      <c r="A59">
        <v>71231</v>
      </c>
      <c r="B59">
        <v>29169</v>
      </c>
      <c r="C59" t="s">
        <v>631</v>
      </c>
      <c r="D59" t="s">
        <v>584</v>
      </c>
      <c r="E59" t="s">
        <v>27</v>
      </c>
      <c r="F59">
        <v>120</v>
      </c>
      <c r="G59" s="6">
        <v>-2703.52</v>
      </c>
      <c r="H59" s="6">
        <v>2703.52</v>
      </c>
      <c r="I59" t="s">
        <v>2164</v>
      </c>
      <c r="J59" s="8">
        <v>3684</v>
      </c>
      <c r="K59">
        <f t="shared" si="1"/>
        <v>0.69772727272727275</v>
      </c>
      <c r="L59" s="8">
        <v>30</v>
      </c>
      <c r="M59">
        <f t="shared" si="2"/>
        <v>20.931818181818183</v>
      </c>
      <c r="P59" s="7">
        <v>0.52772911981416815</v>
      </c>
      <c r="Q59">
        <f t="shared" si="0"/>
        <v>11.046329985201112</v>
      </c>
    </row>
    <row r="60" spans="1:17" x14ac:dyDescent="0.25">
      <c r="A60">
        <v>44330</v>
      </c>
      <c r="B60">
        <v>19451</v>
      </c>
      <c r="C60" t="s">
        <v>583</v>
      </c>
      <c r="D60" t="s">
        <v>584</v>
      </c>
      <c r="E60" t="s">
        <v>27</v>
      </c>
      <c r="F60">
        <v>120</v>
      </c>
      <c r="G60" s="6">
        <v>2703.71</v>
      </c>
      <c r="H60" s="6">
        <v>2703.71</v>
      </c>
      <c r="I60" t="s">
        <v>2164</v>
      </c>
      <c r="J60">
        <v>66</v>
      </c>
      <c r="K60">
        <f t="shared" si="1"/>
        <v>1.2500000000000001E-2</v>
      </c>
      <c r="L60" s="8">
        <v>30</v>
      </c>
      <c r="M60">
        <f t="shared" si="2"/>
        <v>0.375</v>
      </c>
      <c r="P60" s="7">
        <v>0.52769203427882427</v>
      </c>
      <c r="Q60">
        <f t="shared" si="0"/>
        <v>0.1978845128545591</v>
      </c>
    </row>
    <row r="61" spans="1:17" x14ac:dyDescent="0.25">
      <c r="A61">
        <v>62245</v>
      </c>
      <c r="B61">
        <v>37790</v>
      </c>
      <c r="C61" t="s">
        <v>469</v>
      </c>
      <c r="D61" t="s">
        <v>481</v>
      </c>
      <c r="E61" t="s">
        <v>94</v>
      </c>
      <c r="F61">
        <v>83</v>
      </c>
      <c r="G61" s="6">
        <v>-1647.56</v>
      </c>
      <c r="H61" s="6">
        <v>1647.56</v>
      </c>
      <c r="I61" t="s">
        <v>2164</v>
      </c>
      <c r="J61">
        <v>240</v>
      </c>
      <c r="K61">
        <f t="shared" si="1"/>
        <v>4.5454545454545456E-2</v>
      </c>
      <c r="L61" s="8">
        <v>30</v>
      </c>
      <c r="M61">
        <f t="shared" si="2"/>
        <v>1.3636363636363638</v>
      </c>
      <c r="P61" s="7">
        <v>0.52422632172177563</v>
      </c>
      <c r="Q61">
        <f t="shared" si="0"/>
        <v>0.71485407507514864</v>
      </c>
    </row>
    <row r="62" spans="1:17" x14ac:dyDescent="0.25">
      <c r="A62">
        <v>62911</v>
      </c>
      <c r="B62">
        <v>8316</v>
      </c>
      <c r="C62" t="s">
        <v>481</v>
      </c>
      <c r="D62" t="s">
        <v>482</v>
      </c>
      <c r="E62" t="s">
        <v>94</v>
      </c>
      <c r="F62">
        <v>83</v>
      </c>
      <c r="G62" s="6">
        <v>-1699.08</v>
      </c>
      <c r="H62" s="6">
        <v>1699.08</v>
      </c>
      <c r="I62" t="s">
        <v>2164</v>
      </c>
      <c r="J62">
        <v>249</v>
      </c>
      <c r="K62">
        <f t="shared" si="1"/>
        <v>4.7159090909090907E-2</v>
      </c>
      <c r="L62" s="8">
        <v>30</v>
      </c>
      <c r="M62">
        <f t="shared" si="2"/>
        <v>1.4147727272727273</v>
      </c>
      <c r="P62" s="7">
        <v>0.50833057808692272</v>
      </c>
      <c r="Q62">
        <f t="shared" si="0"/>
        <v>0.71917223831615773</v>
      </c>
    </row>
    <row r="63" spans="1:17" x14ac:dyDescent="0.25">
      <c r="A63">
        <v>69984</v>
      </c>
      <c r="B63">
        <v>13890</v>
      </c>
      <c r="C63" t="s">
        <v>482</v>
      </c>
      <c r="D63" t="s">
        <v>528</v>
      </c>
      <c r="E63" t="s">
        <v>94</v>
      </c>
      <c r="F63">
        <v>83</v>
      </c>
      <c r="G63" s="6">
        <v>-1828.15</v>
      </c>
      <c r="H63" s="6">
        <v>1828.15</v>
      </c>
      <c r="I63" t="s">
        <v>2164</v>
      </c>
      <c r="J63">
        <v>568</v>
      </c>
      <c r="K63">
        <f t="shared" si="1"/>
        <v>0.10757575757575757</v>
      </c>
      <c r="L63" s="8">
        <v>30</v>
      </c>
      <c r="M63">
        <f t="shared" si="2"/>
        <v>3.2272727272727271</v>
      </c>
      <c r="P63" s="7">
        <v>0.47244171354425435</v>
      </c>
      <c r="Q63">
        <f t="shared" si="0"/>
        <v>1.5246982573473662</v>
      </c>
    </row>
    <row r="64" spans="1:17" x14ac:dyDescent="0.25">
      <c r="A64">
        <v>71146</v>
      </c>
      <c r="B64">
        <v>20212</v>
      </c>
      <c r="C64" t="s">
        <v>403</v>
      </c>
      <c r="D64" t="s">
        <v>583</v>
      </c>
      <c r="E64" t="s">
        <v>27</v>
      </c>
      <c r="F64">
        <v>89</v>
      </c>
      <c r="G64" s="6">
        <v>3035.23</v>
      </c>
      <c r="H64" s="6">
        <v>3035.23</v>
      </c>
      <c r="I64" t="s">
        <v>2164</v>
      </c>
      <c r="J64" s="8">
        <v>1736</v>
      </c>
      <c r="K64">
        <f t="shared" si="1"/>
        <v>0.3287878787878788</v>
      </c>
      <c r="L64" s="8">
        <v>30</v>
      </c>
      <c r="M64">
        <f t="shared" si="2"/>
        <v>9.8636363636363633</v>
      </c>
      <c r="P64" s="7">
        <v>0.47005539283678666</v>
      </c>
      <c r="Q64">
        <f t="shared" si="0"/>
        <v>4.6364554657083046</v>
      </c>
    </row>
    <row r="65" spans="1:17" x14ac:dyDescent="0.25">
      <c r="A65">
        <v>36659</v>
      </c>
      <c r="B65">
        <v>10526</v>
      </c>
      <c r="C65" t="s">
        <v>503</v>
      </c>
      <c r="D65" t="s">
        <v>385</v>
      </c>
      <c r="E65" t="s">
        <v>94</v>
      </c>
      <c r="F65">
        <v>99</v>
      </c>
      <c r="G65" s="6">
        <v>2821.89</v>
      </c>
      <c r="H65" s="6">
        <v>2821.89</v>
      </c>
      <c r="I65" t="s">
        <v>2164</v>
      </c>
      <c r="J65">
        <v>35</v>
      </c>
      <c r="K65">
        <f t="shared" si="1"/>
        <v>6.628787878787879E-3</v>
      </c>
      <c r="L65" s="8">
        <v>24</v>
      </c>
      <c r="M65">
        <f t="shared" si="2"/>
        <v>0.15909090909090909</v>
      </c>
      <c r="P65" s="7">
        <v>0.46615622297821674</v>
      </c>
      <c r="Q65">
        <f t="shared" si="0"/>
        <v>7.4161217291989032E-2</v>
      </c>
    </row>
    <row r="66" spans="1:17" x14ac:dyDescent="0.25">
      <c r="A66" s="57">
        <v>1821</v>
      </c>
      <c r="B66" s="57">
        <v>33468</v>
      </c>
      <c r="C66" s="57" t="s">
        <v>525</v>
      </c>
      <c r="D66" s="57" t="s">
        <v>503</v>
      </c>
      <c r="E66" s="57" t="s">
        <v>94</v>
      </c>
      <c r="F66" s="57">
        <v>120</v>
      </c>
      <c r="G66" s="58">
        <v>2822.08</v>
      </c>
      <c r="H66" s="58">
        <v>2822.08</v>
      </c>
      <c r="I66" s="57" t="s">
        <v>2164</v>
      </c>
      <c r="J66" s="57">
        <v>2</v>
      </c>
      <c r="K66">
        <f t="shared" si="1"/>
        <v>3.7878787878787879E-4</v>
      </c>
      <c r="L66" s="104">
        <v>24</v>
      </c>
      <c r="M66">
        <f t="shared" si="2"/>
        <v>9.0909090909090905E-3</v>
      </c>
      <c r="P66" s="7">
        <v>0.46612483843831498</v>
      </c>
      <c r="Q66">
        <f t="shared" ref="Q66:Q129" si="3">M66*P66</f>
        <v>4.2374985312574089E-3</v>
      </c>
    </row>
    <row r="67" spans="1:17" x14ac:dyDescent="0.25">
      <c r="A67">
        <v>71125</v>
      </c>
      <c r="B67">
        <v>3005</v>
      </c>
      <c r="C67" t="s">
        <v>402</v>
      </c>
      <c r="D67" t="s">
        <v>403</v>
      </c>
      <c r="E67" t="s">
        <v>27</v>
      </c>
      <c r="F67">
        <v>120</v>
      </c>
      <c r="G67" s="6">
        <v>3106.87</v>
      </c>
      <c r="H67" s="6">
        <v>3106.87</v>
      </c>
      <c r="I67" t="s">
        <v>2164</v>
      </c>
      <c r="J67" s="8">
        <v>1717</v>
      </c>
      <c r="K67">
        <f t="shared" si="1"/>
        <v>0.32518939393939394</v>
      </c>
      <c r="L67" s="8">
        <v>30</v>
      </c>
      <c r="M67">
        <f t="shared" si="2"/>
        <v>9.7556818181818183</v>
      </c>
      <c r="P67" s="7">
        <v>0.45921658453684899</v>
      </c>
      <c r="Q67">
        <f t="shared" si="3"/>
        <v>4.4799708843736914</v>
      </c>
    </row>
    <row r="68" spans="1:17" x14ac:dyDescent="0.25">
      <c r="A68">
        <v>14597</v>
      </c>
      <c r="B68">
        <v>41903</v>
      </c>
      <c r="C68" t="s">
        <v>632</v>
      </c>
      <c r="D68" t="s">
        <v>402</v>
      </c>
      <c r="E68" t="s">
        <v>27</v>
      </c>
      <c r="F68">
        <v>99</v>
      </c>
      <c r="G68" s="6">
        <v>3107.59</v>
      </c>
      <c r="H68" s="6">
        <v>3107.59</v>
      </c>
      <c r="I68" t="s">
        <v>2164</v>
      </c>
      <c r="J68">
        <v>10</v>
      </c>
      <c r="K68">
        <f t="shared" si="1"/>
        <v>1.893939393939394E-3</v>
      </c>
      <c r="L68" s="8">
        <v>30</v>
      </c>
      <c r="M68">
        <f t="shared" si="2"/>
        <v>5.6818181818181823E-2</v>
      </c>
      <c r="P68" s="7">
        <v>0.45911018828095079</v>
      </c>
      <c r="Q68">
        <f t="shared" si="3"/>
        <v>2.6085806152326751E-2</v>
      </c>
    </row>
    <row r="69" spans="1:17" x14ac:dyDescent="0.25">
      <c r="A69">
        <v>64521</v>
      </c>
      <c r="B69">
        <v>29453</v>
      </c>
      <c r="C69" t="s">
        <v>384</v>
      </c>
      <c r="D69" t="s">
        <v>632</v>
      </c>
      <c r="E69" t="s">
        <v>27</v>
      </c>
      <c r="F69">
        <v>99</v>
      </c>
      <c r="G69" s="6">
        <v>3107.78</v>
      </c>
      <c r="H69" s="6">
        <v>3107.78</v>
      </c>
      <c r="I69" t="s">
        <v>2164</v>
      </c>
      <c r="J69">
        <v>295</v>
      </c>
      <c r="K69">
        <f t="shared" si="1"/>
        <v>5.587121212121212E-2</v>
      </c>
      <c r="L69" s="8">
        <v>30</v>
      </c>
      <c r="M69">
        <f t="shared" si="2"/>
        <v>1.6761363636363635</v>
      </c>
      <c r="P69" s="7">
        <v>0.45908211971246354</v>
      </c>
      <c r="Q69">
        <f t="shared" si="3"/>
        <v>0.76948423474532235</v>
      </c>
    </row>
    <row r="70" spans="1:17" x14ac:dyDescent="0.25">
      <c r="A70">
        <v>71221</v>
      </c>
      <c r="B70">
        <v>1672</v>
      </c>
      <c r="C70" t="s">
        <v>384</v>
      </c>
      <c r="D70" t="s">
        <v>385</v>
      </c>
      <c r="E70" t="s">
        <v>27</v>
      </c>
      <c r="F70">
        <v>120</v>
      </c>
      <c r="G70" s="6">
        <v>-3108.35</v>
      </c>
      <c r="H70" s="6">
        <v>3108.35</v>
      </c>
      <c r="I70" t="s">
        <v>2164</v>
      </c>
      <c r="J70" s="8">
        <v>2474</v>
      </c>
      <c r="K70">
        <f t="shared" ref="K70:K133" si="4">J70/5280</f>
        <v>0.46856060606060607</v>
      </c>
      <c r="L70" s="8">
        <v>30</v>
      </c>
      <c r="M70">
        <f t="shared" ref="M70:M133" si="5">K70*L70</f>
        <v>14.056818181818182</v>
      </c>
      <c r="P70" s="7">
        <v>0.45899793459552496</v>
      </c>
      <c r="Q70">
        <f t="shared" si="3"/>
        <v>6.4520505124393681</v>
      </c>
    </row>
    <row r="71" spans="1:17" x14ac:dyDescent="0.25">
      <c r="A71">
        <v>25066</v>
      </c>
      <c r="B71">
        <v>7735</v>
      </c>
      <c r="C71" t="s">
        <v>470</v>
      </c>
      <c r="D71" t="s">
        <v>471</v>
      </c>
      <c r="E71" t="s">
        <v>94</v>
      </c>
      <c r="F71">
        <v>120</v>
      </c>
      <c r="G71" s="6">
        <v>3115.22</v>
      </c>
      <c r="H71" s="6">
        <v>3115.22</v>
      </c>
      <c r="I71" t="s">
        <v>2164</v>
      </c>
      <c r="J71">
        <v>18</v>
      </c>
      <c r="K71">
        <f t="shared" si="4"/>
        <v>3.4090909090909089E-3</v>
      </c>
      <c r="L71" s="8">
        <v>24</v>
      </c>
      <c r="M71">
        <f t="shared" si="5"/>
        <v>8.1818181818181818E-2</v>
      </c>
      <c r="P71" s="7">
        <v>0.42226282062262055</v>
      </c>
      <c r="Q71">
        <f t="shared" si="3"/>
        <v>3.4548776232759863E-2</v>
      </c>
    </row>
    <row r="72" spans="1:17" x14ac:dyDescent="0.25">
      <c r="A72">
        <v>66709</v>
      </c>
      <c r="B72">
        <v>43685</v>
      </c>
      <c r="C72" t="s">
        <v>502</v>
      </c>
      <c r="D72" t="s">
        <v>470</v>
      </c>
      <c r="E72" t="s">
        <v>94</v>
      </c>
      <c r="F72">
        <v>120</v>
      </c>
      <c r="G72" s="6">
        <v>3115.41</v>
      </c>
      <c r="H72" s="6">
        <v>3115.41</v>
      </c>
      <c r="I72" t="s">
        <v>2164</v>
      </c>
      <c r="J72">
        <v>408</v>
      </c>
      <c r="K72">
        <f t="shared" si="4"/>
        <v>7.7272727272727271E-2</v>
      </c>
      <c r="L72" s="8">
        <v>24</v>
      </c>
      <c r="M72">
        <f t="shared" si="5"/>
        <v>1.8545454545454545</v>
      </c>
      <c r="P72" s="7">
        <v>0.4222370680135199</v>
      </c>
      <c r="Q72">
        <f t="shared" si="3"/>
        <v>0.78305783522507322</v>
      </c>
    </row>
    <row r="73" spans="1:17" x14ac:dyDescent="0.25">
      <c r="A73">
        <v>62517</v>
      </c>
      <c r="B73">
        <v>13323</v>
      </c>
      <c r="C73" t="s">
        <v>524</v>
      </c>
      <c r="D73" t="s">
        <v>525</v>
      </c>
      <c r="E73" t="s">
        <v>94</v>
      </c>
      <c r="F73">
        <v>120</v>
      </c>
      <c r="G73" s="6">
        <v>3115.64</v>
      </c>
      <c r="H73" s="6">
        <v>3115.64</v>
      </c>
      <c r="I73" t="s">
        <v>2164</v>
      </c>
      <c r="J73">
        <v>243</v>
      </c>
      <c r="K73">
        <f t="shared" si="4"/>
        <v>4.6022727272727271E-2</v>
      </c>
      <c r="L73" s="8">
        <v>24</v>
      </c>
      <c r="M73">
        <f t="shared" si="5"/>
        <v>1.1045454545454545</v>
      </c>
      <c r="P73" s="7">
        <v>0.42220589800490432</v>
      </c>
      <c r="Q73">
        <f t="shared" si="3"/>
        <v>0.46634560552359883</v>
      </c>
    </row>
    <row r="74" spans="1:17" x14ac:dyDescent="0.25">
      <c r="A74">
        <v>21839</v>
      </c>
      <c r="B74">
        <v>10086</v>
      </c>
      <c r="C74" t="s">
        <v>501</v>
      </c>
      <c r="D74" t="s">
        <v>502</v>
      </c>
      <c r="E74" t="s">
        <v>94</v>
      </c>
      <c r="F74">
        <v>120</v>
      </c>
      <c r="G74" s="6">
        <v>3115.79</v>
      </c>
      <c r="H74" s="6">
        <v>3115.79</v>
      </c>
      <c r="I74" t="s">
        <v>2164</v>
      </c>
      <c r="J74">
        <v>15</v>
      </c>
      <c r="K74">
        <f t="shared" si="4"/>
        <v>2.840909090909091E-3</v>
      </c>
      <c r="L74" s="8">
        <v>24</v>
      </c>
      <c r="M74">
        <f t="shared" si="5"/>
        <v>6.8181818181818177E-2</v>
      </c>
      <c r="P74" s="7">
        <v>0.4221855722176398</v>
      </c>
      <c r="Q74">
        <f t="shared" si="3"/>
        <v>2.8785379923929984E-2</v>
      </c>
    </row>
    <row r="75" spans="1:17" x14ac:dyDescent="0.25">
      <c r="A75">
        <v>43090</v>
      </c>
      <c r="B75">
        <v>35461</v>
      </c>
      <c r="C75" t="s">
        <v>471</v>
      </c>
      <c r="D75" t="s">
        <v>524</v>
      </c>
      <c r="E75" t="s">
        <v>94</v>
      </c>
      <c r="F75">
        <v>120</v>
      </c>
      <c r="G75" s="6">
        <v>3131.36</v>
      </c>
      <c r="H75" s="6">
        <v>3131.36</v>
      </c>
      <c r="I75" t="s">
        <v>2164</v>
      </c>
      <c r="J75">
        <v>66</v>
      </c>
      <c r="K75">
        <f t="shared" si="4"/>
        <v>1.2500000000000001E-2</v>
      </c>
      <c r="L75" s="8">
        <v>24</v>
      </c>
      <c r="M75">
        <f t="shared" si="5"/>
        <v>0.30000000000000004</v>
      </c>
      <c r="P75" s="7">
        <v>0.42008634716544885</v>
      </c>
      <c r="Q75">
        <f t="shared" si="3"/>
        <v>0.12602590414963466</v>
      </c>
    </row>
    <row r="76" spans="1:17" x14ac:dyDescent="0.25">
      <c r="A76">
        <v>55183</v>
      </c>
      <c r="B76">
        <v>33531</v>
      </c>
      <c r="C76" t="s">
        <v>547</v>
      </c>
      <c r="D76" t="s">
        <v>501</v>
      </c>
      <c r="E76" t="s">
        <v>94</v>
      </c>
      <c r="F76">
        <v>120</v>
      </c>
      <c r="G76" s="6">
        <v>3198.3</v>
      </c>
      <c r="H76" s="6">
        <v>3198.3</v>
      </c>
      <c r="I76" t="s">
        <v>2164</v>
      </c>
      <c r="J76">
        <v>177</v>
      </c>
      <c r="K76">
        <f t="shared" si="4"/>
        <v>3.3522727272727273E-2</v>
      </c>
      <c r="L76" s="8">
        <v>24</v>
      </c>
      <c r="M76">
        <f t="shared" si="5"/>
        <v>0.80454545454545456</v>
      </c>
      <c r="P76" s="7">
        <v>0.41129399495356905</v>
      </c>
      <c r="Q76">
        <f t="shared" si="3"/>
        <v>0.33090471412173511</v>
      </c>
    </row>
    <row r="77" spans="1:17" x14ac:dyDescent="0.25">
      <c r="A77">
        <v>67547</v>
      </c>
      <c r="B77">
        <v>15392</v>
      </c>
      <c r="C77" t="s">
        <v>464</v>
      </c>
      <c r="D77" t="s">
        <v>547</v>
      </c>
      <c r="E77" t="s">
        <v>27</v>
      </c>
      <c r="F77">
        <v>120</v>
      </c>
      <c r="G77" s="6">
        <v>3198.49</v>
      </c>
      <c r="H77" s="6">
        <v>3198.49</v>
      </c>
      <c r="I77" t="s">
        <v>2164</v>
      </c>
      <c r="J77">
        <v>476</v>
      </c>
      <c r="K77">
        <f t="shared" si="4"/>
        <v>9.0151515151515149E-2</v>
      </c>
      <c r="L77" s="8">
        <v>24</v>
      </c>
      <c r="M77">
        <f t="shared" si="5"/>
        <v>2.1636363636363636</v>
      </c>
      <c r="P77" s="7">
        <v>0.41126956284371691</v>
      </c>
      <c r="Q77">
        <f t="shared" si="3"/>
        <v>0.88983778142549652</v>
      </c>
    </row>
    <row r="78" spans="1:17" x14ac:dyDescent="0.25">
      <c r="A78">
        <v>14128</v>
      </c>
      <c r="B78">
        <v>28404</v>
      </c>
      <c r="C78" t="s">
        <v>689</v>
      </c>
      <c r="D78" t="s">
        <v>456</v>
      </c>
      <c r="E78" t="s">
        <v>94</v>
      </c>
      <c r="F78">
        <v>100.5</v>
      </c>
      <c r="G78">
        <v>244.2</v>
      </c>
      <c r="H78" s="6">
        <v>244.2</v>
      </c>
      <c r="I78" t="s">
        <v>2164</v>
      </c>
      <c r="J78">
        <v>9</v>
      </c>
      <c r="K78">
        <f t="shared" si="4"/>
        <v>1.7045454545454545E-3</v>
      </c>
      <c r="L78" s="8">
        <v>8</v>
      </c>
      <c r="M78">
        <f t="shared" si="5"/>
        <v>1.3636363636363636E-2</v>
      </c>
      <c r="P78" s="7">
        <v>0.41125879425587308</v>
      </c>
      <c r="Q78">
        <f t="shared" si="3"/>
        <v>5.6080744671255416E-3</v>
      </c>
    </row>
    <row r="79" spans="1:17" x14ac:dyDescent="0.25">
      <c r="A79">
        <v>67510</v>
      </c>
      <c r="B79">
        <v>7331</v>
      </c>
      <c r="C79" t="s">
        <v>463</v>
      </c>
      <c r="D79" t="s">
        <v>464</v>
      </c>
      <c r="E79" t="s">
        <v>27</v>
      </c>
      <c r="F79">
        <v>99</v>
      </c>
      <c r="G79" s="6">
        <v>3198.68</v>
      </c>
      <c r="H79" s="6">
        <v>3198.68</v>
      </c>
      <c r="I79" t="s">
        <v>2164</v>
      </c>
      <c r="J79">
        <v>381</v>
      </c>
      <c r="K79">
        <f t="shared" si="4"/>
        <v>7.2159090909090909E-2</v>
      </c>
      <c r="L79" s="8">
        <v>24</v>
      </c>
      <c r="M79">
        <f t="shared" si="5"/>
        <v>1.7318181818181819</v>
      </c>
      <c r="P79" s="7">
        <v>0.41124513363637499</v>
      </c>
      <c r="Q79">
        <f t="shared" si="3"/>
        <v>0.71220179961572216</v>
      </c>
    </row>
    <row r="80" spans="1:17" x14ac:dyDescent="0.25">
      <c r="A80">
        <v>51496</v>
      </c>
      <c r="B80">
        <v>25771</v>
      </c>
      <c r="C80" t="s">
        <v>526</v>
      </c>
      <c r="D80" t="s">
        <v>463</v>
      </c>
      <c r="E80" t="s">
        <v>27</v>
      </c>
      <c r="F80">
        <v>99</v>
      </c>
      <c r="G80" s="6">
        <v>3198.87</v>
      </c>
      <c r="H80" s="6">
        <v>3198.87</v>
      </c>
      <c r="I80" t="s">
        <v>2164</v>
      </c>
      <c r="J80">
        <v>137</v>
      </c>
      <c r="K80">
        <f t="shared" si="4"/>
        <v>2.5946969696969698E-2</v>
      </c>
      <c r="L80" s="8">
        <v>24</v>
      </c>
      <c r="M80">
        <f t="shared" si="5"/>
        <v>0.6227272727272728</v>
      </c>
      <c r="P80" s="7">
        <v>0.41122070733102628</v>
      </c>
      <c r="Q80">
        <f t="shared" si="3"/>
        <v>0.25607834956523001</v>
      </c>
    </row>
    <row r="81" spans="1:19" x14ac:dyDescent="0.25">
      <c r="A81">
        <v>45032</v>
      </c>
      <c r="B81">
        <v>13327</v>
      </c>
      <c r="C81" t="s">
        <v>526</v>
      </c>
      <c r="D81" t="s">
        <v>527</v>
      </c>
      <c r="E81" t="s">
        <v>27</v>
      </c>
      <c r="F81">
        <v>99</v>
      </c>
      <c r="G81" s="6">
        <v>-3130.21</v>
      </c>
      <c r="H81" s="6">
        <v>3130.21</v>
      </c>
      <c r="I81" t="s">
        <v>2164</v>
      </c>
      <c r="J81">
        <v>71</v>
      </c>
      <c r="K81">
        <f t="shared" si="4"/>
        <v>1.3446969696969697E-2</v>
      </c>
      <c r="L81" s="8">
        <v>24</v>
      </c>
      <c r="M81">
        <f t="shared" si="5"/>
        <v>0.32272727272727275</v>
      </c>
      <c r="P81" s="7">
        <v>0.4109953866388133</v>
      </c>
      <c r="Q81">
        <f t="shared" si="3"/>
        <v>0.13263942023343522</v>
      </c>
    </row>
    <row r="82" spans="1:19" x14ac:dyDescent="0.25">
      <c r="A82">
        <v>12966</v>
      </c>
      <c r="B82">
        <v>38142</v>
      </c>
      <c r="C82" t="s">
        <v>527</v>
      </c>
      <c r="D82" t="s">
        <v>650</v>
      </c>
      <c r="E82" t="s">
        <v>27</v>
      </c>
      <c r="F82">
        <v>99</v>
      </c>
      <c r="G82" s="6">
        <v>-3130.6</v>
      </c>
      <c r="H82" s="6">
        <v>3130.6</v>
      </c>
      <c r="I82" t="s">
        <v>2164</v>
      </c>
      <c r="J82">
        <v>8</v>
      </c>
      <c r="K82">
        <f t="shared" si="4"/>
        <v>1.5151515151515152E-3</v>
      </c>
      <c r="L82" s="8">
        <v>24</v>
      </c>
      <c r="M82">
        <f t="shared" si="5"/>
        <v>3.6363636363636362E-2</v>
      </c>
      <c r="P82" s="7">
        <v>0.41094418616580841</v>
      </c>
      <c r="Q82">
        <f t="shared" si="3"/>
        <v>1.4943424951483942E-2</v>
      </c>
    </row>
    <row r="83" spans="1:19" x14ac:dyDescent="0.25">
      <c r="A83">
        <v>40961</v>
      </c>
      <c r="B83">
        <v>39092</v>
      </c>
      <c r="C83" t="s">
        <v>650</v>
      </c>
      <c r="D83" t="s">
        <v>456</v>
      </c>
      <c r="E83" t="s">
        <v>27</v>
      </c>
      <c r="F83">
        <v>99</v>
      </c>
      <c r="G83" s="6">
        <v>-3130.8</v>
      </c>
      <c r="H83" s="6">
        <v>3130.8</v>
      </c>
      <c r="I83" t="s">
        <v>2164</v>
      </c>
      <c r="J83">
        <v>48</v>
      </c>
      <c r="K83">
        <f t="shared" si="4"/>
        <v>9.0909090909090905E-3</v>
      </c>
      <c r="L83" s="8">
        <v>24</v>
      </c>
      <c r="M83">
        <f t="shared" si="5"/>
        <v>0.21818181818181817</v>
      </c>
      <c r="P83" s="7">
        <v>0.41091793446105779</v>
      </c>
      <c r="Q83">
        <f t="shared" si="3"/>
        <v>8.9654822064230782E-2</v>
      </c>
    </row>
    <row r="84" spans="1:19" x14ac:dyDescent="0.25">
      <c r="A84">
        <v>68183</v>
      </c>
      <c r="B84">
        <v>6282</v>
      </c>
      <c r="C84" t="s">
        <v>456</v>
      </c>
      <c r="D84" t="s">
        <v>457</v>
      </c>
      <c r="E84" t="s">
        <v>27</v>
      </c>
      <c r="F84">
        <v>99</v>
      </c>
      <c r="G84" s="6">
        <v>-2886.78</v>
      </c>
      <c r="H84" s="6">
        <v>2886.78</v>
      </c>
      <c r="I84" t="s">
        <v>2164</v>
      </c>
      <c r="J84">
        <v>414</v>
      </c>
      <c r="K84">
        <f t="shared" si="4"/>
        <v>7.8409090909090914E-2</v>
      </c>
      <c r="L84" s="8">
        <v>24</v>
      </c>
      <c r="M84">
        <f t="shared" si="5"/>
        <v>1.8818181818181818</v>
      </c>
      <c r="P84" s="7">
        <v>0.41089197078137119</v>
      </c>
      <c r="Q84">
        <f t="shared" si="3"/>
        <v>0.77322398137948944</v>
      </c>
    </row>
    <row r="85" spans="1:19" x14ac:dyDescent="0.25">
      <c r="A85">
        <v>55581</v>
      </c>
      <c r="B85">
        <v>15476</v>
      </c>
      <c r="C85" t="s">
        <v>457</v>
      </c>
      <c r="D85" t="s">
        <v>550</v>
      </c>
      <c r="E85" t="s">
        <v>27</v>
      </c>
      <c r="F85">
        <v>99</v>
      </c>
      <c r="G85" s="6">
        <v>-2887.88</v>
      </c>
      <c r="H85" s="6">
        <v>2887.88</v>
      </c>
      <c r="I85" t="s">
        <v>2164</v>
      </c>
      <c r="J85">
        <v>166</v>
      </c>
      <c r="K85">
        <f t="shared" si="4"/>
        <v>3.1439393939393941E-2</v>
      </c>
      <c r="L85" s="8">
        <v>24</v>
      </c>
      <c r="M85">
        <f t="shared" si="5"/>
        <v>0.75454545454545463</v>
      </c>
      <c r="P85" s="7">
        <v>0.41073546110373238</v>
      </c>
      <c r="Q85">
        <f t="shared" si="3"/>
        <v>0.30991857519645266</v>
      </c>
    </row>
    <row r="86" spans="1:19" x14ac:dyDescent="0.25">
      <c r="A86">
        <v>20415</v>
      </c>
      <c r="B86">
        <v>4742</v>
      </c>
      <c r="C86" t="s">
        <v>683</v>
      </c>
      <c r="D86" t="s">
        <v>684</v>
      </c>
      <c r="E86" t="s">
        <v>94</v>
      </c>
      <c r="F86">
        <v>34.5</v>
      </c>
      <c r="G86">
        <v>153.93</v>
      </c>
      <c r="H86" s="6">
        <v>153.93</v>
      </c>
      <c r="I86" t="s">
        <v>2164</v>
      </c>
      <c r="J86">
        <v>14</v>
      </c>
      <c r="K86">
        <f t="shared" si="4"/>
        <v>2.6515151515151517E-3</v>
      </c>
      <c r="L86" s="8">
        <v>8</v>
      </c>
      <c r="M86">
        <f t="shared" si="5"/>
        <v>2.1212121212121213E-2</v>
      </c>
      <c r="P86" s="7">
        <v>0.41069773178076274</v>
      </c>
      <c r="Q86">
        <f t="shared" si="3"/>
        <v>8.7117700680767862E-3</v>
      </c>
    </row>
    <row r="87" spans="1:19" s="56" customFormat="1" x14ac:dyDescent="0.25">
      <c r="A87">
        <v>47264</v>
      </c>
      <c r="B87">
        <v>14735</v>
      </c>
      <c r="C87" t="s">
        <v>541</v>
      </c>
      <c r="D87" t="s">
        <v>542</v>
      </c>
      <c r="E87" t="s">
        <v>27</v>
      </c>
      <c r="F87">
        <v>106</v>
      </c>
      <c r="G87" s="6">
        <v>-2796.24</v>
      </c>
      <c r="H87" s="6">
        <v>2796.24</v>
      </c>
      <c r="I87" t="s">
        <v>2164</v>
      </c>
      <c r="J87">
        <v>109</v>
      </c>
      <c r="K87">
        <f t="shared" si="4"/>
        <v>2.0643939393939395E-2</v>
      </c>
      <c r="L87" s="8">
        <v>24</v>
      </c>
      <c r="M87">
        <f t="shared" si="5"/>
        <v>0.49545454545454548</v>
      </c>
      <c r="N87"/>
      <c r="O87"/>
      <c r="P87" s="7">
        <v>0.41062203969010341</v>
      </c>
      <c r="Q87">
        <f t="shared" si="3"/>
        <v>0.20344455602827852</v>
      </c>
      <c r="R87"/>
      <c r="S87"/>
    </row>
    <row r="88" spans="1:19" x14ac:dyDescent="0.25">
      <c r="A88">
        <v>14126</v>
      </c>
      <c r="B88">
        <v>6281</v>
      </c>
      <c r="C88" t="s">
        <v>684</v>
      </c>
      <c r="D88" t="s">
        <v>689</v>
      </c>
      <c r="E88" t="s">
        <v>94</v>
      </c>
      <c r="F88">
        <v>100.5</v>
      </c>
      <c r="G88">
        <v>244.39</v>
      </c>
      <c r="H88" s="6">
        <v>244.39</v>
      </c>
      <c r="I88" t="s">
        <v>2164</v>
      </c>
      <c r="J88">
        <v>9</v>
      </c>
      <c r="K88">
        <f t="shared" si="4"/>
        <v>1.7045454545454545E-3</v>
      </c>
      <c r="L88" s="8">
        <v>8</v>
      </c>
      <c r="M88">
        <f t="shared" si="5"/>
        <v>1.3636363636363636E-2</v>
      </c>
      <c r="P88" s="7">
        <v>0.41060250336934012</v>
      </c>
      <c r="Q88">
        <f t="shared" si="3"/>
        <v>5.5991250459455468E-3</v>
      </c>
    </row>
    <row r="89" spans="1:19" x14ac:dyDescent="0.25">
      <c r="A89">
        <v>14658</v>
      </c>
      <c r="B89">
        <v>33934</v>
      </c>
      <c r="C89" t="s">
        <v>550</v>
      </c>
      <c r="D89" t="s">
        <v>541</v>
      </c>
      <c r="E89" t="s">
        <v>27</v>
      </c>
      <c r="F89">
        <v>99</v>
      </c>
      <c r="G89" s="6">
        <v>-2888.86</v>
      </c>
      <c r="H89" s="6">
        <v>2888.86</v>
      </c>
      <c r="I89" t="s">
        <v>2164</v>
      </c>
      <c r="J89">
        <v>10</v>
      </c>
      <c r="K89">
        <f t="shared" si="4"/>
        <v>1.893939393939394E-3</v>
      </c>
      <c r="L89" s="8">
        <v>24</v>
      </c>
      <c r="M89">
        <f t="shared" si="5"/>
        <v>4.5454545454545456E-2</v>
      </c>
      <c r="P89" s="7">
        <v>0.41059612560395681</v>
      </c>
      <c r="Q89">
        <f t="shared" si="3"/>
        <v>1.866346025472531E-2</v>
      </c>
    </row>
    <row r="90" spans="1:19" x14ac:dyDescent="0.25">
      <c r="A90">
        <v>16391</v>
      </c>
      <c r="B90">
        <v>23132</v>
      </c>
      <c r="C90" t="s">
        <v>683</v>
      </c>
      <c r="D90" t="s">
        <v>701</v>
      </c>
      <c r="E90" t="s">
        <v>94</v>
      </c>
      <c r="F90">
        <v>34.5</v>
      </c>
      <c r="G90">
        <v>-154.29</v>
      </c>
      <c r="H90" s="6">
        <v>154.29</v>
      </c>
      <c r="I90" t="s">
        <v>2164</v>
      </c>
      <c r="J90">
        <v>11</v>
      </c>
      <c r="K90">
        <f t="shared" si="4"/>
        <v>2.0833333333333333E-3</v>
      </c>
      <c r="L90" s="8">
        <v>8</v>
      </c>
      <c r="M90">
        <f t="shared" si="5"/>
        <v>1.6666666666666666E-2</v>
      </c>
      <c r="P90" s="7">
        <v>0.40973946369183234</v>
      </c>
      <c r="Q90">
        <f t="shared" si="3"/>
        <v>6.8289910615305389E-3</v>
      </c>
    </row>
    <row r="91" spans="1:19" x14ac:dyDescent="0.25">
      <c r="A91">
        <v>26969</v>
      </c>
      <c r="B91">
        <v>28471</v>
      </c>
      <c r="C91" t="s">
        <v>542</v>
      </c>
      <c r="D91" t="s">
        <v>610</v>
      </c>
      <c r="E91" t="s">
        <v>94</v>
      </c>
      <c r="F91">
        <v>106</v>
      </c>
      <c r="G91" s="6">
        <v>-3115.45</v>
      </c>
      <c r="H91" s="6">
        <v>3115.45</v>
      </c>
      <c r="I91" t="s">
        <v>2164</v>
      </c>
      <c r="J91">
        <v>20</v>
      </c>
      <c r="K91">
        <f t="shared" si="4"/>
        <v>3.787878787878788E-3</v>
      </c>
      <c r="L91" s="8">
        <v>30</v>
      </c>
      <c r="M91">
        <f t="shared" si="5"/>
        <v>0.11363636363636365</v>
      </c>
      <c r="P91" s="7">
        <v>0.39328498892455416</v>
      </c>
      <c r="Q91">
        <f t="shared" si="3"/>
        <v>4.4691476014153887E-2</v>
      </c>
    </row>
    <row r="92" spans="1:19" x14ac:dyDescent="0.25">
      <c r="A92">
        <v>65507</v>
      </c>
      <c r="B92">
        <v>24752</v>
      </c>
      <c r="C92" t="s">
        <v>610</v>
      </c>
      <c r="D92" t="s">
        <v>513</v>
      </c>
      <c r="E92" t="s">
        <v>94</v>
      </c>
      <c r="F92">
        <v>106</v>
      </c>
      <c r="G92" s="6">
        <v>-3117.02</v>
      </c>
      <c r="H92" s="6">
        <v>3117.02</v>
      </c>
      <c r="I92" t="s">
        <v>2164</v>
      </c>
      <c r="J92">
        <v>306</v>
      </c>
      <c r="K92">
        <f t="shared" si="4"/>
        <v>5.7954545454545453E-2</v>
      </c>
      <c r="L92" s="8">
        <v>30</v>
      </c>
      <c r="M92">
        <f t="shared" si="5"/>
        <v>1.7386363636363635</v>
      </c>
      <c r="P92" s="7">
        <v>0.39308689669780822</v>
      </c>
      <c r="Q92">
        <f t="shared" si="3"/>
        <v>0.6834351726677802</v>
      </c>
    </row>
    <row r="93" spans="1:19" x14ac:dyDescent="0.25">
      <c r="A93">
        <v>12399</v>
      </c>
      <c r="B93">
        <v>11841</v>
      </c>
      <c r="C93" t="s">
        <v>513</v>
      </c>
      <c r="D93" t="s">
        <v>514</v>
      </c>
      <c r="E93" t="s">
        <v>94</v>
      </c>
      <c r="F93">
        <v>106</v>
      </c>
      <c r="G93" s="6">
        <v>-3117.5</v>
      </c>
      <c r="H93" s="6">
        <v>3117.5</v>
      </c>
      <c r="I93" t="s">
        <v>2164</v>
      </c>
      <c r="J93">
        <v>7</v>
      </c>
      <c r="K93">
        <f t="shared" si="4"/>
        <v>1.3257575757575758E-3</v>
      </c>
      <c r="L93" s="8">
        <v>30</v>
      </c>
      <c r="M93">
        <f t="shared" si="5"/>
        <v>3.9772727272727272E-2</v>
      </c>
      <c r="P93" s="7">
        <v>0.39302637329430701</v>
      </c>
      <c r="Q93">
        <f t="shared" si="3"/>
        <v>1.5631730756023574E-2</v>
      </c>
    </row>
    <row r="94" spans="1:19" x14ac:dyDescent="0.25">
      <c r="A94">
        <v>42354</v>
      </c>
      <c r="B94">
        <v>27373</v>
      </c>
      <c r="C94" t="s">
        <v>514</v>
      </c>
      <c r="D94" t="s">
        <v>616</v>
      </c>
      <c r="E94" t="s">
        <v>94</v>
      </c>
      <c r="F94">
        <v>106</v>
      </c>
      <c r="G94" s="6">
        <v>-3068.51</v>
      </c>
      <c r="H94" s="6">
        <v>3068.51</v>
      </c>
      <c r="I94" t="s">
        <v>2164</v>
      </c>
      <c r="J94">
        <v>54</v>
      </c>
      <c r="K94">
        <f t="shared" si="4"/>
        <v>1.0227272727272727E-2</v>
      </c>
      <c r="L94" s="8">
        <v>30</v>
      </c>
      <c r="M94">
        <f t="shared" si="5"/>
        <v>0.30681818181818182</v>
      </c>
      <c r="P94" s="7">
        <v>0.39291237872618368</v>
      </c>
      <c r="Q94">
        <f t="shared" si="3"/>
        <v>0.12055266165462454</v>
      </c>
    </row>
    <row r="95" spans="1:19" x14ac:dyDescent="0.25">
      <c r="A95">
        <v>69300</v>
      </c>
      <c r="B95">
        <v>25772</v>
      </c>
      <c r="C95" t="s">
        <v>616</v>
      </c>
      <c r="D95" t="s">
        <v>617</v>
      </c>
      <c r="E95" t="s">
        <v>94</v>
      </c>
      <c r="F95">
        <v>106</v>
      </c>
      <c r="G95" s="6">
        <v>-3069.3</v>
      </c>
      <c r="H95" s="6">
        <v>3069.3</v>
      </c>
      <c r="I95" t="s">
        <v>2164</v>
      </c>
      <c r="J95">
        <v>491</v>
      </c>
      <c r="K95">
        <f t="shared" si="4"/>
        <v>9.2992424242424238E-2</v>
      </c>
      <c r="L95" s="8">
        <v>30</v>
      </c>
      <c r="M95">
        <f t="shared" si="5"/>
        <v>2.7897727272727271</v>
      </c>
      <c r="P95" s="7">
        <v>0.39281124792137684</v>
      </c>
      <c r="Q95">
        <f t="shared" si="3"/>
        <v>1.0958541064170229</v>
      </c>
    </row>
    <row r="96" spans="1:19" x14ac:dyDescent="0.25">
      <c r="A96">
        <v>66055</v>
      </c>
      <c r="B96">
        <v>43387</v>
      </c>
      <c r="C96" t="s">
        <v>617</v>
      </c>
      <c r="D96" t="s">
        <v>591</v>
      </c>
      <c r="E96" t="s">
        <v>94</v>
      </c>
      <c r="F96">
        <v>106</v>
      </c>
      <c r="G96" s="6">
        <v>-3069.91</v>
      </c>
      <c r="H96" s="6">
        <v>3069.91</v>
      </c>
      <c r="I96" t="s">
        <v>2164</v>
      </c>
      <c r="J96">
        <v>324</v>
      </c>
      <c r="K96">
        <f t="shared" si="4"/>
        <v>6.1363636363636363E-2</v>
      </c>
      <c r="L96" s="8">
        <v>30</v>
      </c>
      <c r="M96">
        <f t="shared" si="5"/>
        <v>1.8409090909090908</v>
      </c>
      <c r="P96" s="7">
        <v>0.392733195189788</v>
      </c>
      <c r="Q96">
        <f t="shared" si="3"/>
        <v>0.72298610932665519</v>
      </c>
    </row>
    <row r="97" spans="1:19" x14ac:dyDescent="0.25">
      <c r="A97">
        <v>21894</v>
      </c>
      <c r="B97">
        <v>20141</v>
      </c>
      <c r="C97" t="s">
        <v>591</v>
      </c>
      <c r="D97" t="s">
        <v>590</v>
      </c>
      <c r="E97" t="s">
        <v>94</v>
      </c>
      <c r="F97">
        <v>106</v>
      </c>
      <c r="G97" s="6">
        <v>-3070.1</v>
      </c>
      <c r="H97" s="6">
        <v>3070.1</v>
      </c>
      <c r="I97" t="s">
        <v>2164</v>
      </c>
      <c r="J97">
        <v>18</v>
      </c>
      <c r="K97">
        <f t="shared" si="4"/>
        <v>3.4090909090909089E-3</v>
      </c>
      <c r="L97" s="8">
        <v>8</v>
      </c>
      <c r="M97">
        <f t="shared" si="5"/>
        <v>2.7272727272727271E-2</v>
      </c>
      <c r="P97" s="7">
        <v>0.3927088900182672</v>
      </c>
      <c r="Q97">
        <f t="shared" si="3"/>
        <v>1.071024245504365E-2</v>
      </c>
    </row>
    <row r="98" spans="1:19" x14ac:dyDescent="0.25">
      <c r="A98">
        <v>55177</v>
      </c>
      <c r="B98">
        <v>20140</v>
      </c>
      <c r="C98" t="s">
        <v>590</v>
      </c>
      <c r="D98" t="s">
        <v>440</v>
      </c>
      <c r="E98" t="s">
        <v>94</v>
      </c>
      <c r="F98">
        <v>106</v>
      </c>
      <c r="G98" s="6">
        <v>-3070.29</v>
      </c>
      <c r="H98" s="6">
        <v>3070.29</v>
      </c>
      <c r="I98" t="s">
        <v>2164</v>
      </c>
      <c r="J98">
        <v>161</v>
      </c>
      <c r="K98">
        <f t="shared" si="4"/>
        <v>3.0492424242424241E-2</v>
      </c>
      <c r="L98" s="8">
        <v>30</v>
      </c>
      <c r="M98">
        <f t="shared" si="5"/>
        <v>0.91477272727272718</v>
      </c>
      <c r="P98" s="7">
        <v>0.39268458785491989</v>
      </c>
      <c r="Q98">
        <f t="shared" si="3"/>
        <v>0.35921715139001192</v>
      </c>
    </row>
    <row r="99" spans="1:19" x14ac:dyDescent="0.25">
      <c r="A99">
        <v>42007</v>
      </c>
      <c r="B99">
        <v>4645</v>
      </c>
      <c r="C99" t="s">
        <v>440</v>
      </c>
      <c r="D99" t="s">
        <v>420</v>
      </c>
      <c r="E99" t="s">
        <v>94</v>
      </c>
      <c r="F99">
        <v>106</v>
      </c>
      <c r="G99" s="6">
        <v>-3024.45</v>
      </c>
      <c r="H99" s="6">
        <v>3024.45</v>
      </c>
      <c r="I99" t="s">
        <v>2164</v>
      </c>
      <c r="J99">
        <v>53</v>
      </c>
      <c r="K99">
        <f t="shared" si="4"/>
        <v>1.0037878787878788E-2</v>
      </c>
      <c r="L99" s="8">
        <v>30</v>
      </c>
      <c r="M99">
        <f t="shared" si="5"/>
        <v>0.30113636363636365</v>
      </c>
      <c r="P99" s="7">
        <v>0.39265675735965416</v>
      </c>
      <c r="Q99">
        <f t="shared" si="3"/>
        <v>0.11824322806853223</v>
      </c>
    </row>
    <row r="100" spans="1:19" x14ac:dyDescent="0.25">
      <c r="A100">
        <v>35801</v>
      </c>
      <c r="B100">
        <v>3673</v>
      </c>
      <c r="C100" t="s">
        <v>420</v>
      </c>
      <c r="D100" t="s">
        <v>421</v>
      </c>
      <c r="E100" t="s">
        <v>94</v>
      </c>
      <c r="F100">
        <v>106</v>
      </c>
      <c r="G100" s="6">
        <v>-3024.64</v>
      </c>
      <c r="H100" s="6">
        <v>3024.64</v>
      </c>
      <c r="I100" t="s">
        <v>2164</v>
      </c>
      <c r="J100">
        <v>33</v>
      </c>
      <c r="K100">
        <f t="shared" si="4"/>
        <v>6.2500000000000003E-3</v>
      </c>
      <c r="L100" s="8">
        <v>8</v>
      </c>
      <c r="M100">
        <f t="shared" si="5"/>
        <v>0.05</v>
      </c>
      <c r="P100" s="7">
        <v>0.3926320916857563</v>
      </c>
      <c r="Q100">
        <f t="shared" si="3"/>
        <v>1.9631604584287816E-2</v>
      </c>
    </row>
    <row r="101" spans="1:19" x14ac:dyDescent="0.25">
      <c r="A101">
        <v>69479</v>
      </c>
      <c r="B101">
        <v>23270</v>
      </c>
      <c r="C101" t="s">
        <v>421</v>
      </c>
      <c r="D101" t="s">
        <v>604</v>
      </c>
      <c r="E101" t="s">
        <v>94</v>
      </c>
      <c r="F101">
        <v>106</v>
      </c>
      <c r="G101" s="6">
        <v>-3024.83</v>
      </c>
      <c r="H101" s="6">
        <v>3024.83</v>
      </c>
      <c r="I101" t="s">
        <v>2164</v>
      </c>
      <c r="J101">
        <v>506</v>
      </c>
      <c r="K101">
        <f t="shared" si="4"/>
        <v>9.583333333333334E-2</v>
      </c>
      <c r="L101" s="8">
        <v>30</v>
      </c>
      <c r="M101">
        <f t="shared" si="5"/>
        <v>2.875</v>
      </c>
      <c r="P101" s="7">
        <v>0.39260742911053048</v>
      </c>
      <c r="Q101">
        <f t="shared" si="3"/>
        <v>1.1287463586927751</v>
      </c>
      <c r="R101" s="59"/>
      <c r="S101" s="59"/>
    </row>
    <row r="102" spans="1:19" x14ac:dyDescent="0.25">
      <c r="A102">
        <v>59091</v>
      </c>
      <c r="B102">
        <v>11414</v>
      </c>
      <c r="C102" t="s">
        <v>507</v>
      </c>
      <c r="D102" t="s">
        <v>508</v>
      </c>
      <c r="E102" t="s">
        <v>94</v>
      </c>
      <c r="F102">
        <v>30</v>
      </c>
      <c r="G102">
        <v>232.69</v>
      </c>
      <c r="H102" s="6">
        <v>232.69</v>
      </c>
      <c r="I102" t="s">
        <v>2164</v>
      </c>
      <c r="J102">
        <v>204</v>
      </c>
      <c r="K102">
        <f t="shared" si="4"/>
        <v>3.8636363636363635E-2</v>
      </c>
      <c r="L102" s="8">
        <v>12</v>
      </c>
      <c r="M102">
        <f t="shared" si="5"/>
        <v>0.46363636363636362</v>
      </c>
      <c r="P102" s="7">
        <v>0.38907234002320684</v>
      </c>
      <c r="Q102">
        <f t="shared" si="3"/>
        <v>0.18038808491985045</v>
      </c>
    </row>
    <row r="103" spans="1:19" x14ac:dyDescent="0.25">
      <c r="A103">
        <v>37986</v>
      </c>
      <c r="B103">
        <v>15035</v>
      </c>
      <c r="C103" t="s">
        <v>543</v>
      </c>
      <c r="D103" t="s">
        <v>507</v>
      </c>
      <c r="E103" t="s">
        <v>94</v>
      </c>
      <c r="F103">
        <v>30</v>
      </c>
      <c r="G103">
        <v>232.88</v>
      </c>
      <c r="H103" s="6">
        <v>232.88</v>
      </c>
      <c r="I103" t="s">
        <v>2164</v>
      </c>
      <c r="J103">
        <v>38</v>
      </c>
      <c r="K103">
        <f t="shared" si="4"/>
        <v>7.1969696969696973E-3</v>
      </c>
      <c r="L103" s="8">
        <v>12</v>
      </c>
      <c r="M103">
        <f t="shared" si="5"/>
        <v>8.6363636363636365E-2</v>
      </c>
      <c r="P103" s="7">
        <v>0.38875490724836825</v>
      </c>
      <c r="Q103">
        <f t="shared" si="3"/>
        <v>3.3574287444177259E-2</v>
      </c>
    </row>
    <row r="104" spans="1:19" x14ac:dyDescent="0.25">
      <c r="A104">
        <v>43282</v>
      </c>
      <c r="B104">
        <v>15036</v>
      </c>
      <c r="C104" t="s">
        <v>544</v>
      </c>
      <c r="D104" t="s">
        <v>543</v>
      </c>
      <c r="E104" t="s">
        <v>94</v>
      </c>
      <c r="F104">
        <v>30</v>
      </c>
      <c r="G104">
        <v>138.86000000000001</v>
      </c>
      <c r="H104" s="6">
        <v>138.86000000000001</v>
      </c>
      <c r="I104" t="s">
        <v>2164</v>
      </c>
      <c r="J104">
        <v>60</v>
      </c>
      <c r="K104">
        <f t="shared" si="4"/>
        <v>1.1363636363636364E-2</v>
      </c>
      <c r="L104" s="8">
        <v>12</v>
      </c>
      <c r="M104">
        <f t="shared" si="5"/>
        <v>0.13636363636363635</v>
      </c>
      <c r="P104" s="7">
        <v>0.38857707553507126</v>
      </c>
      <c r="Q104">
        <f t="shared" si="3"/>
        <v>5.2987783027509713E-2</v>
      </c>
    </row>
    <row r="105" spans="1:19" x14ac:dyDescent="0.25">
      <c r="A105">
        <v>35252</v>
      </c>
      <c r="B105">
        <v>17731</v>
      </c>
      <c r="C105" t="s">
        <v>571</v>
      </c>
      <c r="D105" t="s">
        <v>385</v>
      </c>
      <c r="E105" t="s">
        <v>27</v>
      </c>
      <c r="F105">
        <v>120</v>
      </c>
      <c r="G105">
        <v>286.64</v>
      </c>
      <c r="H105" s="6">
        <v>286.64</v>
      </c>
      <c r="I105" t="s">
        <v>2164</v>
      </c>
      <c r="J105">
        <v>38</v>
      </c>
      <c r="K105">
        <f t="shared" si="4"/>
        <v>7.1969696969696973E-3</v>
      </c>
      <c r="L105" s="8">
        <v>24</v>
      </c>
      <c r="M105">
        <f t="shared" si="5"/>
        <v>0.17272727272727273</v>
      </c>
      <c r="P105" s="7">
        <v>0.38823836847613735</v>
      </c>
      <c r="Q105">
        <f t="shared" si="3"/>
        <v>6.7059354554969183E-2</v>
      </c>
    </row>
    <row r="106" spans="1:19" x14ac:dyDescent="0.25">
      <c r="A106">
        <v>40804</v>
      </c>
      <c r="B106">
        <v>26159</v>
      </c>
      <c r="C106" t="s">
        <v>620</v>
      </c>
      <c r="D106" t="s">
        <v>544</v>
      </c>
      <c r="E106" t="s">
        <v>94</v>
      </c>
      <c r="F106">
        <v>30</v>
      </c>
      <c r="G106">
        <v>139.05000000000001</v>
      </c>
      <c r="H106" s="6">
        <v>139.05000000000001</v>
      </c>
      <c r="I106" t="s">
        <v>2164</v>
      </c>
      <c r="J106">
        <v>48</v>
      </c>
      <c r="K106">
        <f t="shared" si="4"/>
        <v>9.0909090909090905E-3</v>
      </c>
      <c r="L106" s="8">
        <v>12</v>
      </c>
      <c r="M106">
        <f t="shared" si="5"/>
        <v>0.10909090909090909</v>
      </c>
      <c r="P106" s="7">
        <v>0.38804611800647243</v>
      </c>
      <c r="Q106">
        <f t="shared" si="3"/>
        <v>4.2332303782524262E-2</v>
      </c>
    </row>
    <row r="107" spans="1:19" x14ac:dyDescent="0.25">
      <c r="A107">
        <v>70679</v>
      </c>
      <c r="B107">
        <v>43553</v>
      </c>
      <c r="C107" t="s">
        <v>647</v>
      </c>
      <c r="D107" t="s">
        <v>620</v>
      </c>
      <c r="E107" t="s">
        <v>94</v>
      </c>
      <c r="F107">
        <v>30</v>
      </c>
      <c r="G107">
        <v>140.09</v>
      </c>
      <c r="H107">
        <v>140.09</v>
      </c>
      <c r="I107" t="s">
        <v>2164</v>
      </c>
      <c r="J107">
        <v>771</v>
      </c>
      <c r="K107">
        <f t="shared" si="4"/>
        <v>0.14602272727272728</v>
      </c>
      <c r="L107" s="8">
        <v>12</v>
      </c>
      <c r="M107">
        <f t="shared" si="5"/>
        <v>1.7522727272727274</v>
      </c>
      <c r="P107" s="7">
        <v>0.38516534162895277</v>
      </c>
      <c r="Q107">
        <f t="shared" si="3"/>
        <v>0.67491472362709681</v>
      </c>
    </row>
    <row r="108" spans="1:19" x14ac:dyDescent="0.25">
      <c r="A108">
        <v>10006</v>
      </c>
      <c r="B108">
        <v>36678</v>
      </c>
      <c r="C108" t="s">
        <v>415</v>
      </c>
      <c r="D108" t="s">
        <v>647</v>
      </c>
      <c r="E108" t="s">
        <v>94</v>
      </c>
      <c r="F108">
        <v>30</v>
      </c>
      <c r="G108">
        <v>140.28</v>
      </c>
      <c r="H108" s="6">
        <v>140.28</v>
      </c>
      <c r="I108" t="s">
        <v>2164</v>
      </c>
      <c r="J108">
        <v>6</v>
      </c>
      <c r="K108">
        <f t="shared" si="4"/>
        <v>1.1363636363636363E-3</v>
      </c>
      <c r="L108" s="8">
        <v>12</v>
      </c>
      <c r="M108">
        <f t="shared" si="5"/>
        <v>1.3636363636363636E-2</v>
      </c>
      <c r="P108" s="7">
        <v>0.38464366059880239</v>
      </c>
      <c r="Q108">
        <f t="shared" si="3"/>
        <v>5.2451408263473054E-3</v>
      </c>
    </row>
    <row r="109" spans="1:19" x14ac:dyDescent="0.25">
      <c r="A109">
        <v>55357</v>
      </c>
      <c r="B109">
        <v>3567</v>
      </c>
      <c r="C109" t="s">
        <v>414</v>
      </c>
      <c r="D109" t="s">
        <v>415</v>
      </c>
      <c r="E109" t="s">
        <v>94</v>
      </c>
      <c r="F109">
        <v>30</v>
      </c>
      <c r="G109">
        <v>140.47</v>
      </c>
      <c r="H109" s="6">
        <v>140.47</v>
      </c>
      <c r="I109" t="s">
        <v>2164</v>
      </c>
      <c r="J109">
        <v>163</v>
      </c>
      <c r="K109">
        <f t="shared" si="4"/>
        <v>3.0871212121212122E-2</v>
      </c>
      <c r="L109" s="8">
        <v>12</v>
      </c>
      <c r="M109">
        <f t="shared" si="5"/>
        <v>0.37045454545454548</v>
      </c>
      <c r="P109" s="7">
        <v>0.38412339082223962</v>
      </c>
      <c r="Q109">
        <f t="shared" si="3"/>
        <v>0.14230025614551151</v>
      </c>
    </row>
    <row r="110" spans="1:19" x14ac:dyDescent="0.25">
      <c r="A110">
        <v>62922</v>
      </c>
      <c r="B110">
        <v>18900</v>
      </c>
      <c r="C110" t="s">
        <v>580</v>
      </c>
      <c r="D110" t="s">
        <v>414</v>
      </c>
      <c r="E110" t="s">
        <v>94</v>
      </c>
      <c r="F110">
        <v>30</v>
      </c>
      <c r="G110">
        <v>137.52000000000001</v>
      </c>
      <c r="H110" s="6">
        <v>137.52000000000001</v>
      </c>
      <c r="I110" t="s">
        <v>2164</v>
      </c>
      <c r="J110">
        <v>249</v>
      </c>
      <c r="K110">
        <f t="shared" si="4"/>
        <v>4.7159090909090907E-2</v>
      </c>
      <c r="L110" s="8">
        <v>12</v>
      </c>
      <c r="M110">
        <f t="shared" si="5"/>
        <v>0.56590909090909092</v>
      </c>
      <c r="P110" s="7">
        <v>0.38373139055560201</v>
      </c>
      <c r="Q110">
        <f t="shared" si="3"/>
        <v>0.21715708238260206</v>
      </c>
      <c r="R110" s="59"/>
      <c r="S110" s="59"/>
    </row>
    <row r="111" spans="1:19" x14ac:dyDescent="0.25">
      <c r="A111">
        <v>43696</v>
      </c>
      <c r="B111">
        <v>29918</v>
      </c>
      <c r="C111" t="s">
        <v>695</v>
      </c>
      <c r="D111" t="s">
        <v>571</v>
      </c>
      <c r="E111" t="s">
        <v>94</v>
      </c>
      <c r="F111">
        <v>120</v>
      </c>
      <c r="G111">
        <v>294.79000000000002</v>
      </c>
      <c r="H111" s="6">
        <v>294.79000000000002</v>
      </c>
      <c r="I111" t="s">
        <v>2164</v>
      </c>
      <c r="J111">
        <v>62</v>
      </c>
      <c r="K111">
        <f t="shared" si="4"/>
        <v>1.1742424242424242E-2</v>
      </c>
      <c r="L111" s="8">
        <v>6</v>
      </c>
      <c r="M111">
        <f t="shared" si="5"/>
        <v>7.045454545454545E-2</v>
      </c>
      <c r="P111" s="7">
        <v>0.37750482017707521</v>
      </c>
      <c r="Q111">
        <f t="shared" si="3"/>
        <v>2.6596930512475751E-2</v>
      </c>
    </row>
    <row r="112" spans="1:19" x14ac:dyDescent="0.25">
      <c r="A112">
        <v>61718</v>
      </c>
      <c r="B112">
        <v>9624</v>
      </c>
      <c r="C112" t="s">
        <v>694</v>
      </c>
      <c r="D112" t="s">
        <v>695</v>
      </c>
      <c r="E112" t="s">
        <v>94</v>
      </c>
      <c r="F112">
        <v>120</v>
      </c>
      <c r="G112">
        <v>294.98</v>
      </c>
      <c r="H112" s="6">
        <v>294.98</v>
      </c>
      <c r="I112" t="s">
        <v>2164</v>
      </c>
      <c r="J112">
        <v>236</v>
      </c>
      <c r="K112">
        <f t="shared" si="4"/>
        <v>4.46969696969697E-2</v>
      </c>
      <c r="L112" s="8">
        <v>6</v>
      </c>
      <c r="M112">
        <f t="shared" si="5"/>
        <v>0.26818181818181819</v>
      </c>
      <c r="P112" s="7">
        <v>0.37726166499423691</v>
      </c>
      <c r="Q112">
        <f t="shared" si="3"/>
        <v>0.10117471924845445</v>
      </c>
    </row>
    <row r="113" spans="1:19" s="56" customFormat="1" x14ac:dyDescent="0.25">
      <c r="A113">
        <v>50409</v>
      </c>
      <c r="B113">
        <v>18664</v>
      </c>
      <c r="C113" t="s">
        <v>721</v>
      </c>
      <c r="D113" t="s">
        <v>694</v>
      </c>
      <c r="E113" t="s">
        <v>27</v>
      </c>
      <c r="F113">
        <v>120</v>
      </c>
      <c r="G113">
        <v>295.17</v>
      </c>
      <c r="H113" s="6">
        <v>295.17</v>
      </c>
      <c r="I113" t="s">
        <v>2164</v>
      </c>
      <c r="J113">
        <v>117</v>
      </c>
      <c r="K113">
        <f t="shared" si="4"/>
        <v>2.215909090909091E-2</v>
      </c>
      <c r="L113" s="8">
        <v>24</v>
      </c>
      <c r="M113">
        <f t="shared" si="5"/>
        <v>0.53181818181818186</v>
      </c>
      <c r="N113"/>
      <c r="O113"/>
      <c r="P113" s="7">
        <v>0.37701882284785038</v>
      </c>
      <c r="Q113">
        <f t="shared" si="3"/>
        <v>0.200505464878175</v>
      </c>
      <c r="R113"/>
      <c r="S113"/>
    </row>
    <row r="114" spans="1:19" x14ac:dyDescent="0.25">
      <c r="A114">
        <v>45753</v>
      </c>
      <c r="B114">
        <v>31818</v>
      </c>
      <c r="C114" t="s">
        <v>744</v>
      </c>
      <c r="D114" t="s">
        <v>721</v>
      </c>
      <c r="E114" t="s">
        <v>94</v>
      </c>
      <c r="F114">
        <v>120</v>
      </c>
      <c r="G114">
        <v>295.36</v>
      </c>
      <c r="H114" s="6">
        <v>295.36</v>
      </c>
      <c r="I114" t="s">
        <v>2164</v>
      </c>
      <c r="J114">
        <v>77</v>
      </c>
      <c r="K114">
        <f t="shared" si="4"/>
        <v>1.4583333333333334E-2</v>
      </c>
      <c r="L114" s="8">
        <v>24</v>
      </c>
      <c r="M114">
        <f t="shared" si="5"/>
        <v>0.35</v>
      </c>
      <c r="P114" s="7">
        <v>0.37677629313380279</v>
      </c>
      <c r="Q114">
        <f t="shared" si="3"/>
        <v>0.13187170259683095</v>
      </c>
    </row>
    <row r="115" spans="1:19" x14ac:dyDescent="0.25">
      <c r="A115">
        <v>65684</v>
      </c>
      <c r="B115">
        <v>346231</v>
      </c>
      <c r="C115" t="s">
        <v>744</v>
      </c>
      <c r="D115" t="s">
        <v>752</v>
      </c>
      <c r="E115" t="s">
        <v>70</v>
      </c>
      <c r="F115">
        <v>120</v>
      </c>
      <c r="G115">
        <v>-295.55</v>
      </c>
      <c r="H115">
        <v>295.55</v>
      </c>
      <c r="I115" t="s">
        <v>2164</v>
      </c>
      <c r="J115">
        <v>453</v>
      </c>
      <c r="K115">
        <f t="shared" si="4"/>
        <v>8.579545454545455E-2</v>
      </c>
      <c r="L115" s="8">
        <v>24</v>
      </c>
      <c r="M115">
        <f t="shared" si="5"/>
        <v>2.0590909090909091</v>
      </c>
      <c r="P115" s="7">
        <v>0.37653407524953475</v>
      </c>
      <c r="Q115">
        <f t="shared" si="3"/>
        <v>0.77531789130926931</v>
      </c>
    </row>
    <row r="116" spans="1:19" x14ac:dyDescent="0.25">
      <c r="A116">
        <v>69715</v>
      </c>
      <c r="B116">
        <v>34701</v>
      </c>
      <c r="C116" t="s">
        <v>604</v>
      </c>
      <c r="D116" t="s">
        <v>419</v>
      </c>
      <c r="E116" t="s">
        <v>94</v>
      </c>
      <c r="F116">
        <v>106</v>
      </c>
      <c r="G116" s="6">
        <v>-3442.4</v>
      </c>
      <c r="H116" s="6">
        <v>3442.4</v>
      </c>
      <c r="I116" t="s">
        <v>2164</v>
      </c>
      <c r="J116">
        <v>553</v>
      </c>
      <c r="K116">
        <f t="shared" si="4"/>
        <v>0.10473484848484849</v>
      </c>
      <c r="L116" s="8">
        <v>30</v>
      </c>
      <c r="M116">
        <f t="shared" si="5"/>
        <v>3.1420454545454546</v>
      </c>
      <c r="P116" s="7">
        <v>0.34498336329200729</v>
      </c>
      <c r="Q116">
        <f t="shared" si="3"/>
        <v>1.0839534085254547</v>
      </c>
    </row>
    <row r="117" spans="1:19" x14ac:dyDescent="0.25">
      <c r="A117">
        <v>31350</v>
      </c>
      <c r="B117">
        <v>3667</v>
      </c>
      <c r="C117" t="s">
        <v>418</v>
      </c>
      <c r="D117" t="s">
        <v>419</v>
      </c>
      <c r="E117" t="s">
        <v>94</v>
      </c>
      <c r="F117">
        <v>95</v>
      </c>
      <c r="G117" s="6">
        <v>3442.59</v>
      </c>
      <c r="H117" s="6">
        <v>3442.59</v>
      </c>
      <c r="I117" t="s">
        <v>2164</v>
      </c>
      <c r="J117">
        <v>26</v>
      </c>
      <c r="K117">
        <f t="shared" si="4"/>
        <v>4.9242424242424239E-3</v>
      </c>
      <c r="L117" s="8">
        <v>30</v>
      </c>
      <c r="M117">
        <f t="shared" si="5"/>
        <v>0.14772727272727271</v>
      </c>
      <c r="P117" s="7">
        <v>0.34496432331366961</v>
      </c>
      <c r="Q117">
        <f t="shared" si="3"/>
        <v>5.0960638671337551E-2</v>
      </c>
    </row>
    <row r="118" spans="1:19" x14ac:dyDescent="0.25">
      <c r="A118">
        <v>67497</v>
      </c>
      <c r="B118">
        <v>35169</v>
      </c>
      <c r="C118" t="s">
        <v>752</v>
      </c>
      <c r="D118" t="s">
        <v>753</v>
      </c>
      <c r="E118" t="s">
        <v>70</v>
      </c>
      <c r="F118">
        <v>120</v>
      </c>
      <c r="G118">
        <v>-331.32</v>
      </c>
      <c r="H118">
        <v>331.32</v>
      </c>
      <c r="I118" t="s">
        <v>2164</v>
      </c>
      <c r="J118">
        <v>430</v>
      </c>
      <c r="K118">
        <f t="shared" si="4"/>
        <v>8.1439393939393936E-2</v>
      </c>
      <c r="L118" s="8">
        <v>24</v>
      </c>
      <c r="M118">
        <f t="shared" si="5"/>
        <v>1.9545454545454546</v>
      </c>
      <c r="P118" s="7">
        <v>0.33588266914161535</v>
      </c>
      <c r="Q118">
        <f t="shared" si="3"/>
        <v>0.65649794423133911</v>
      </c>
    </row>
    <row r="119" spans="1:19" x14ac:dyDescent="0.25">
      <c r="A119">
        <v>26542</v>
      </c>
      <c r="B119">
        <v>346241</v>
      </c>
      <c r="C119" t="s">
        <v>753</v>
      </c>
      <c r="D119" t="s">
        <v>741</v>
      </c>
      <c r="E119" t="s">
        <v>70</v>
      </c>
      <c r="F119">
        <v>34.5</v>
      </c>
      <c r="G119">
        <v>-246.28</v>
      </c>
      <c r="H119" s="6">
        <v>246.28</v>
      </c>
      <c r="I119" t="s">
        <v>2164</v>
      </c>
      <c r="J119">
        <v>22</v>
      </c>
      <c r="K119">
        <f t="shared" si="4"/>
        <v>4.1666666666666666E-3</v>
      </c>
      <c r="L119" s="8">
        <v>24</v>
      </c>
      <c r="M119">
        <f t="shared" si="5"/>
        <v>0.1</v>
      </c>
      <c r="P119" s="7">
        <v>0.33573368496597372</v>
      </c>
      <c r="Q119">
        <f t="shared" si="3"/>
        <v>3.3573368496597374E-2</v>
      </c>
    </row>
    <row r="120" spans="1:19" x14ac:dyDescent="0.25">
      <c r="A120">
        <v>64913</v>
      </c>
      <c r="B120">
        <v>29923</v>
      </c>
      <c r="C120" t="s">
        <v>741</v>
      </c>
      <c r="D120" t="s">
        <v>742</v>
      </c>
      <c r="E120" t="s">
        <v>27</v>
      </c>
      <c r="F120">
        <v>99</v>
      </c>
      <c r="G120">
        <v>-246.47</v>
      </c>
      <c r="H120" s="6">
        <v>246.47</v>
      </c>
      <c r="I120" t="s">
        <v>2164</v>
      </c>
      <c r="J120">
        <v>288</v>
      </c>
      <c r="K120">
        <f t="shared" si="4"/>
        <v>5.4545454545454543E-2</v>
      </c>
      <c r="L120" s="8">
        <v>24</v>
      </c>
      <c r="M120">
        <f t="shared" si="5"/>
        <v>1.3090909090909091</v>
      </c>
      <c r="P120" s="7">
        <v>0.335474872939587</v>
      </c>
      <c r="Q120">
        <f t="shared" si="3"/>
        <v>0.43916710639364115</v>
      </c>
    </row>
    <row r="121" spans="1:19" x14ac:dyDescent="0.25">
      <c r="A121">
        <v>49186</v>
      </c>
      <c r="B121">
        <v>40579</v>
      </c>
      <c r="C121" t="s">
        <v>760</v>
      </c>
      <c r="D121" t="s">
        <v>742</v>
      </c>
      <c r="E121" t="s">
        <v>27</v>
      </c>
      <c r="F121">
        <v>99</v>
      </c>
      <c r="G121">
        <v>229.82</v>
      </c>
      <c r="H121" s="6">
        <v>229.82</v>
      </c>
      <c r="I121" t="s">
        <v>2164</v>
      </c>
      <c r="J121">
        <v>101</v>
      </c>
      <c r="K121">
        <f t="shared" si="4"/>
        <v>1.9128787878787877E-2</v>
      </c>
      <c r="L121" s="8">
        <v>24</v>
      </c>
      <c r="M121">
        <f t="shared" si="5"/>
        <v>0.45909090909090905</v>
      </c>
      <c r="P121" s="7">
        <v>0.33531436116067986</v>
      </c>
      <c r="Q121">
        <f t="shared" si="3"/>
        <v>0.15393977489649394</v>
      </c>
    </row>
    <row r="122" spans="1:19" x14ac:dyDescent="0.25">
      <c r="A122">
        <v>37788</v>
      </c>
      <c r="B122">
        <v>42345</v>
      </c>
      <c r="C122" t="s">
        <v>668</v>
      </c>
      <c r="D122" t="s">
        <v>760</v>
      </c>
      <c r="E122" t="s">
        <v>27</v>
      </c>
      <c r="F122">
        <v>99</v>
      </c>
      <c r="G122">
        <v>230.01</v>
      </c>
      <c r="H122" s="6">
        <v>230.01</v>
      </c>
      <c r="I122" t="s">
        <v>2164</v>
      </c>
      <c r="J122">
        <v>37</v>
      </c>
      <c r="K122">
        <f t="shared" si="4"/>
        <v>7.0075757575757576E-3</v>
      </c>
      <c r="L122" s="8">
        <v>24</v>
      </c>
      <c r="M122">
        <f t="shared" si="5"/>
        <v>0.16818181818181818</v>
      </c>
      <c r="P122" s="7">
        <v>0.33503737438349396</v>
      </c>
      <c r="Q122">
        <f t="shared" si="3"/>
        <v>5.6347194782678529E-2</v>
      </c>
    </row>
    <row r="123" spans="1:19" x14ac:dyDescent="0.25">
      <c r="A123">
        <v>61709</v>
      </c>
      <c r="B123">
        <v>34400</v>
      </c>
      <c r="C123" t="s">
        <v>376</v>
      </c>
      <c r="D123" t="s">
        <v>580</v>
      </c>
      <c r="E123" t="s">
        <v>94</v>
      </c>
      <c r="F123">
        <v>30</v>
      </c>
      <c r="G123">
        <v>158.57</v>
      </c>
      <c r="H123" s="6">
        <v>158.57</v>
      </c>
      <c r="I123" t="s">
        <v>2164</v>
      </c>
      <c r="J123">
        <v>234</v>
      </c>
      <c r="K123">
        <f t="shared" si="4"/>
        <v>4.4318181818181819E-2</v>
      </c>
      <c r="L123" s="8">
        <v>12</v>
      </c>
      <c r="M123">
        <f t="shared" si="5"/>
        <v>0.53181818181818186</v>
      </c>
      <c r="P123" s="7">
        <v>0.33279145380088543</v>
      </c>
      <c r="Q123">
        <f t="shared" si="3"/>
        <v>0.17698454588501636</v>
      </c>
    </row>
    <row r="124" spans="1:19" x14ac:dyDescent="0.25">
      <c r="A124">
        <v>16965</v>
      </c>
      <c r="B124">
        <v>1265</v>
      </c>
      <c r="C124" t="s">
        <v>375</v>
      </c>
      <c r="D124" t="s">
        <v>376</v>
      </c>
      <c r="E124" t="s">
        <v>94</v>
      </c>
      <c r="F124">
        <v>30</v>
      </c>
      <c r="G124">
        <v>158.76</v>
      </c>
      <c r="H124" s="6">
        <v>158.76</v>
      </c>
      <c r="I124" t="s">
        <v>2164</v>
      </c>
      <c r="J124">
        <v>12</v>
      </c>
      <c r="K124">
        <f t="shared" si="4"/>
        <v>2.2727272727272726E-3</v>
      </c>
      <c r="L124" s="8">
        <v>12</v>
      </c>
      <c r="M124">
        <f t="shared" si="5"/>
        <v>2.7272727272727271E-2</v>
      </c>
      <c r="P124" s="7">
        <v>0.33239317730666668</v>
      </c>
      <c r="Q124">
        <f t="shared" si="3"/>
        <v>9.0652684719999994E-3</v>
      </c>
    </row>
    <row r="125" spans="1:19" x14ac:dyDescent="0.25">
      <c r="A125">
        <v>37919</v>
      </c>
      <c r="B125">
        <v>26351</v>
      </c>
      <c r="C125" t="s">
        <v>563</v>
      </c>
      <c r="D125" t="s">
        <v>418</v>
      </c>
      <c r="E125" t="s">
        <v>94</v>
      </c>
      <c r="F125">
        <v>95</v>
      </c>
      <c r="G125" s="6">
        <v>4195.7299999999996</v>
      </c>
      <c r="H125" s="6">
        <v>4195.7299999999996</v>
      </c>
      <c r="I125" t="s">
        <v>2164</v>
      </c>
      <c r="J125">
        <v>37</v>
      </c>
      <c r="K125">
        <f t="shared" si="4"/>
        <v>7.0075757575757576E-3</v>
      </c>
      <c r="L125" s="8">
        <v>30</v>
      </c>
      <c r="M125">
        <f t="shared" si="5"/>
        <v>0.21022727272727273</v>
      </c>
      <c r="P125" s="7">
        <v>0.28304269573981311</v>
      </c>
      <c r="Q125">
        <f t="shared" si="3"/>
        <v>5.950329399075617E-2</v>
      </c>
    </row>
    <row r="126" spans="1:19" x14ac:dyDescent="0.25">
      <c r="A126">
        <v>4730</v>
      </c>
      <c r="B126">
        <v>25744</v>
      </c>
      <c r="C126" t="s">
        <v>613</v>
      </c>
      <c r="D126" t="s">
        <v>562</v>
      </c>
      <c r="E126" t="s">
        <v>94</v>
      </c>
      <c r="F126">
        <v>106</v>
      </c>
      <c r="G126" s="6">
        <v>4197.07</v>
      </c>
      <c r="H126" s="6">
        <v>4197.07</v>
      </c>
      <c r="I126" t="s">
        <v>2164</v>
      </c>
      <c r="J126">
        <v>3</v>
      </c>
      <c r="K126">
        <f t="shared" si="4"/>
        <v>5.6818181818181815E-4</v>
      </c>
      <c r="L126" s="8">
        <v>30</v>
      </c>
      <c r="M126">
        <f t="shared" si="5"/>
        <v>1.7045454545454544E-2</v>
      </c>
      <c r="P126" s="7">
        <v>0.28295232859981034</v>
      </c>
      <c r="Q126">
        <f t="shared" si="3"/>
        <v>4.8230510556785851E-3</v>
      </c>
    </row>
    <row r="127" spans="1:19" x14ac:dyDescent="0.25">
      <c r="A127">
        <v>70193</v>
      </c>
      <c r="B127">
        <v>17316</v>
      </c>
      <c r="C127" t="s">
        <v>562</v>
      </c>
      <c r="D127" t="s">
        <v>563</v>
      </c>
      <c r="E127" t="s">
        <v>94</v>
      </c>
      <c r="F127">
        <v>106</v>
      </c>
      <c r="G127" s="6">
        <v>4197.17</v>
      </c>
      <c r="H127" s="6">
        <v>4197.17</v>
      </c>
      <c r="I127" t="s">
        <v>2164</v>
      </c>
      <c r="J127">
        <v>602</v>
      </c>
      <c r="K127">
        <f t="shared" si="4"/>
        <v>0.11401515151515151</v>
      </c>
      <c r="L127" s="8">
        <v>30</v>
      </c>
      <c r="M127">
        <f t="shared" si="5"/>
        <v>3.4204545454545454</v>
      </c>
      <c r="P127" s="7">
        <v>0.28294558709711681</v>
      </c>
      <c r="Q127">
        <f t="shared" si="3"/>
        <v>0.96780251950263818</v>
      </c>
    </row>
    <row r="128" spans="1:19" x14ac:dyDescent="0.25">
      <c r="A128">
        <v>4632</v>
      </c>
      <c r="B128">
        <v>25745</v>
      </c>
      <c r="C128" t="s">
        <v>614</v>
      </c>
      <c r="D128" t="s">
        <v>613</v>
      </c>
      <c r="E128" t="s">
        <v>94</v>
      </c>
      <c r="F128">
        <v>106</v>
      </c>
      <c r="G128" s="6">
        <v>4197.26</v>
      </c>
      <c r="H128" s="6">
        <v>4197.26</v>
      </c>
      <c r="I128" t="s">
        <v>2164</v>
      </c>
      <c r="J128">
        <v>3</v>
      </c>
      <c r="K128">
        <f t="shared" si="4"/>
        <v>5.6818181818181815E-4</v>
      </c>
      <c r="L128" s="8">
        <v>30</v>
      </c>
      <c r="M128">
        <f t="shared" si="5"/>
        <v>1.7045454545454544E-2</v>
      </c>
      <c r="P128" s="7">
        <v>0.28293952001934736</v>
      </c>
      <c r="Q128">
        <f t="shared" si="3"/>
        <v>4.8228327276025112E-3</v>
      </c>
    </row>
    <row r="129" spans="1:19" x14ac:dyDescent="0.25">
      <c r="A129">
        <v>58244</v>
      </c>
      <c r="B129">
        <v>31794</v>
      </c>
      <c r="C129" t="s">
        <v>506</v>
      </c>
      <c r="D129" t="s">
        <v>614</v>
      </c>
      <c r="E129" t="s">
        <v>94</v>
      </c>
      <c r="F129">
        <v>106</v>
      </c>
      <c r="G129" s="6">
        <v>4197.93</v>
      </c>
      <c r="H129" s="6">
        <v>4197.93</v>
      </c>
      <c r="I129" t="s">
        <v>2164</v>
      </c>
      <c r="J129">
        <v>195</v>
      </c>
      <c r="K129">
        <f t="shared" si="4"/>
        <v>3.6931818181818184E-2</v>
      </c>
      <c r="L129" s="8">
        <v>30</v>
      </c>
      <c r="M129">
        <f t="shared" si="5"/>
        <v>1.1079545454545454</v>
      </c>
      <c r="P129" s="7">
        <v>0.28289436217288183</v>
      </c>
      <c r="Q129">
        <f t="shared" si="3"/>
        <v>0.31343409445290882</v>
      </c>
    </row>
    <row r="130" spans="1:19" x14ac:dyDescent="0.25">
      <c r="A130">
        <v>27786</v>
      </c>
      <c r="B130">
        <v>28209</v>
      </c>
      <c r="C130" t="s">
        <v>626</v>
      </c>
      <c r="D130" t="s">
        <v>627</v>
      </c>
      <c r="E130" t="s">
        <v>94</v>
      </c>
      <c r="F130">
        <v>89</v>
      </c>
      <c r="G130" s="6">
        <v>-7184.85</v>
      </c>
      <c r="H130" s="6">
        <v>7184.85</v>
      </c>
      <c r="I130" t="s">
        <v>2164</v>
      </c>
      <c r="J130">
        <v>21</v>
      </c>
      <c r="K130">
        <f t="shared" si="4"/>
        <v>3.9772727272727269E-3</v>
      </c>
      <c r="L130" s="8">
        <v>30</v>
      </c>
      <c r="M130">
        <f t="shared" si="5"/>
        <v>0.11931818181818181</v>
      </c>
      <c r="P130" s="7">
        <v>0.27783748355059196</v>
      </c>
      <c r="Q130">
        <f t="shared" ref="Q130:Q193" si="6">M130*P130</f>
        <v>3.3151063378195629E-2</v>
      </c>
    </row>
    <row r="131" spans="1:19" x14ac:dyDescent="0.25">
      <c r="A131">
        <v>58017</v>
      </c>
      <c r="B131">
        <v>34618</v>
      </c>
      <c r="C131" t="s">
        <v>627</v>
      </c>
      <c r="D131" t="s">
        <v>637</v>
      </c>
      <c r="E131" t="s">
        <v>94</v>
      </c>
      <c r="F131">
        <v>89</v>
      </c>
      <c r="G131" s="6">
        <v>-7185.04</v>
      </c>
      <c r="H131" s="6">
        <v>7185.04</v>
      </c>
      <c r="I131" t="s">
        <v>2164</v>
      </c>
      <c r="J131">
        <v>193</v>
      </c>
      <c r="K131">
        <f t="shared" si="4"/>
        <v>3.6553030303030302E-2</v>
      </c>
      <c r="L131" s="8">
        <v>30</v>
      </c>
      <c r="M131">
        <f t="shared" si="5"/>
        <v>1.0965909090909092</v>
      </c>
      <c r="P131" s="7">
        <v>0.27783013646249299</v>
      </c>
      <c r="Q131">
        <f t="shared" si="6"/>
        <v>0.30466600191625653</v>
      </c>
    </row>
    <row r="132" spans="1:19" x14ac:dyDescent="0.25">
      <c r="A132">
        <v>62554</v>
      </c>
      <c r="B132">
        <v>11079</v>
      </c>
      <c r="C132" t="s">
        <v>437</v>
      </c>
      <c r="D132" t="s">
        <v>506</v>
      </c>
      <c r="E132" t="s">
        <v>94</v>
      </c>
      <c r="F132">
        <v>106</v>
      </c>
      <c r="G132" s="6">
        <v>4276.03</v>
      </c>
      <c r="H132" s="6">
        <v>4276.03</v>
      </c>
      <c r="I132" t="s">
        <v>2164</v>
      </c>
      <c r="J132">
        <v>244</v>
      </c>
      <c r="K132">
        <f t="shared" si="4"/>
        <v>4.6212121212121211E-2</v>
      </c>
      <c r="L132" s="8">
        <v>30</v>
      </c>
      <c r="M132">
        <f t="shared" si="5"/>
        <v>1.3863636363636362</v>
      </c>
      <c r="P132" s="7">
        <v>0.277727408319494</v>
      </c>
      <c r="Q132">
        <f t="shared" si="6"/>
        <v>0.38503117971566209</v>
      </c>
    </row>
    <row r="133" spans="1:19" x14ac:dyDescent="0.25">
      <c r="A133">
        <v>36938</v>
      </c>
      <c r="B133">
        <v>4387</v>
      </c>
      <c r="C133" t="s">
        <v>436</v>
      </c>
      <c r="D133" t="s">
        <v>437</v>
      </c>
      <c r="E133" t="s">
        <v>94</v>
      </c>
      <c r="F133">
        <v>114</v>
      </c>
      <c r="G133" s="6">
        <v>4277.21</v>
      </c>
      <c r="H133" s="6">
        <v>4277.21</v>
      </c>
      <c r="I133" t="s">
        <v>2164</v>
      </c>
      <c r="J133">
        <v>35</v>
      </c>
      <c r="K133">
        <f t="shared" si="4"/>
        <v>6.628787878787879E-3</v>
      </c>
      <c r="L133" s="8">
        <v>30</v>
      </c>
      <c r="M133">
        <f t="shared" si="5"/>
        <v>0.19886363636363638</v>
      </c>
      <c r="P133" s="7">
        <v>0.27765078866747384</v>
      </c>
      <c r="Q133">
        <f t="shared" si="6"/>
        <v>5.5214645473645373E-2</v>
      </c>
    </row>
    <row r="134" spans="1:19" x14ac:dyDescent="0.25">
      <c r="A134">
        <v>45444</v>
      </c>
      <c r="B134">
        <v>25746</v>
      </c>
      <c r="C134" t="s">
        <v>615</v>
      </c>
      <c r="D134" t="s">
        <v>436</v>
      </c>
      <c r="E134" t="s">
        <v>94</v>
      </c>
      <c r="F134">
        <v>114</v>
      </c>
      <c r="G134" s="6">
        <v>4277.3999999999996</v>
      </c>
      <c r="H134" s="6">
        <v>4277.3999999999996</v>
      </c>
      <c r="I134" t="s">
        <v>2164</v>
      </c>
      <c r="J134">
        <v>74</v>
      </c>
      <c r="K134">
        <f t="shared" ref="K134:K197" si="7">J134/5280</f>
        <v>1.4015151515151515E-2</v>
      </c>
      <c r="L134" s="8">
        <v>30</v>
      </c>
      <c r="M134">
        <f t="shared" ref="M134:M197" si="8">K134*L134</f>
        <v>0.42045454545454547</v>
      </c>
      <c r="P134" s="7">
        <v>0.27763845555627392</v>
      </c>
      <c r="Q134">
        <f t="shared" si="6"/>
        <v>0.11673435063161518</v>
      </c>
    </row>
    <row r="135" spans="1:19" x14ac:dyDescent="0.25">
      <c r="A135">
        <v>4866</v>
      </c>
      <c r="B135">
        <v>9075</v>
      </c>
      <c r="C135" t="s">
        <v>492</v>
      </c>
      <c r="D135" t="s">
        <v>434</v>
      </c>
      <c r="E135" t="s">
        <v>94</v>
      </c>
      <c r="F135">
        <v>114</v>
      </c>
      <c r="G135" s="6">
        <v>4277.82</v>
      </c>
      <c r="H135" s="6">
        <v>4277.82</v>
      </c>
      <c r="I135" t="s">
        <v>2164</v>
      </c>
      <c r="J135">
        <v>3</v>
      </c>
      <c r="K135">
        <f t="shared" si="7"/>
        <v>5.6818181818181815E-4</v>
      </c>
      <c r="L135" s="8">
        <v>36</v>
      </c>
      <c r="M135">
        <f t="shared" si="8"/>
        <v>2.0454545454545454E-2</v>
      </c>
      <c r="P135" s="7">
        <v>0.27761119677695789</v>
      </c>
      <c r="Q135">
        <f t="shared" si="6"/>
        <v>5.6784108431650474E-3</v>
      </c>
      <c r="R135" s="56"/>
      <c r="S135" s="56"/>
    </row>
    <row r="136" spans="1:19" x14ac:dyDescent="0.25">
      <c r="A136">
        <v>4337</v>
      </c>
      <c r="B136">
        <v>36744</v>
      </c>
      <c r="C136" t="s">
        <v>642</v>
      </c>
      <c r="D136" t="s">
        <v>492</v>
      </c>
      <c r="E136" t="s">
        <v>94</v>
      </c>
      <c r="F136">
        <v>114</v>
      </c>
      <c r="G136" s="6">
        <v>4278.01</v>
      </c>
      <c r="H136" s="6">
        <v>4278.01</v>
      </c>
      <c r="I136" t="s">
        <v>2164</v>
      </c>
      <c r="J136">
        <v>3</v>
      </c>
      <c r="K136">
        <f t="shared" si="7"/>
        <v>5.6818181818181815E-4</v>
      </c>
      <c r="L136" s="8">
        <v>36</v>
      </c>
      <c r="M136">
        <f t="shared" si="8"/>
        <v>2.0454545454545454E-2</v>
      </c>
      <c r="P136" s="7">
        <v>0.27759886718273352</v>
      </c>
      <c r="Q136">
        <f t="shared" si="6"/>
        <v>5.6781586469195492E-3</v>
      </c>
    </row>
    <row r="137" spans="1:19" x14ac:dyDescent="0.25">
      <c r="A137">
        <v>70091</v>
      </c>
      <c r="B137">
        <v>34597</v>
      </c>
      <c r="C137" t="s">
        <v>546</v>
      </c>
      <c r="D137" t="s">
        <v>615</v>
      </c>
      <c r="E137" t="s">
        <v>94</v>
      </c>
      <c r="F137">
        <v>114</v>
      </c>
      <c r="G137" s="6">
        <v>4278.53</v>
      </c>
      <c r="H137" s="6">
        <v>4278.53</v>
      </c>
      <c r="I137" t="s">
        <v>2164</v>
      </c>
      <c r="J137">
        <v>591</v>
      </c>
      <c r="K137">
        <f t="shared" si="7"/>
        <v>0.11193181818181819</v>
      </c>
      <c r="L137" s="8">
        <v>36</v>
      </c>
      <c r="M137">
        <f t="shared" si="8"/>
        <v>4.0295454545454543</v>
      </c>
      <c r="P137" s="7">
        <v>0.27756512862978777</v>
      </c>
      <c r="Q137">
        <f t="shared" si="6"/>
        <v>1.1184613024104857</v>
      </c>
    </row>
    <row r="138" spans="1:19" x14ac:dyDescent="0.25">
      <c r="A138">
        <v>32798</v>
      </c>
      <c r="B138">
        <v>15248</v>
      </c>
      <c r="C138" t="s">
        <v>435</v>
      </c>
      <c r="D138" t="s">
        <v>546</v>
      </c>
      <c r="E138" t="s">
        <v>94</v>
      </c>
      <c r="F138">
        <v>114</v>
      </c>
      <c r="G138" s="6">
        <v>4278.91</v>
      </c>
      <c r="H138" s="6">
        <v>4278.91</v>
      </c>
      <c r="I138" t="s">
        <v>2164</v>
      </c>
      <c r="J138">
        <v>28</v>
      </c>
      <c r="K138">
        <f t="shared" si="7"/>
        <v>5.3030303030303034E-3</v>
      </c>
      <c r="L138" s="8">
        <v>36</v>
      </c>
      <c r="M138">
        <f t="shared" si="8"/>
        <v>0.19090909090909092</v>
      </c>
      <c r="P138" s="7">
        <v>0.27754047871920789</v>
      </c>
      <c r="Q138">
        <f t="shared" si="6"/>
        <v>5.2985000482757873E-2</v>
      </c>
    </row>
    <row r="139" spans="1:19" x14ac:dyDescent="0.25">
      <c r="A139">
        <v>24260</v>
      </c>
      <c r="B139">
        <v>4266</v>
      </c>
      <c r="C139" t="s">
        <v>434</v>
      </c>
      <c r="D139" t="s">
        <v>435</v>
      </c>
      <c r="E139" t="s">
        <v>94</v>
      </c>
      <c r="F139">
        <v>114</v>
      </c>
      <c r="G139" s="6">
        <v>4279.25</v>
      </c>
      <c r="H139" s="6">
        <v>4279.25</v>
      </c>
      <c r="I139" t="s">
        <v>2164</v>
      </c>
      <c r="J139">
        <v>17</v>
      </c>
      <c r="K139">
        <f t="shared" si="7"/>
        <v>3.2196969696969696E-3</v>
      </c>
      <c r="L139" s="8">
        <v>36</v>
      </c>
      <c r="M139">
        <f t="shared" si="8"/>
        <v>0.11590909090909091</v>
      </c>
      <c r="P139" s="7">
        <v>0.27751842724692549</v>
      </c>
      <c r="Q139">
        <f t="shared" si="6"/>
        <v>3.216690861271182E-2</v>
      </c>
    </row>
    <row r="140" spans="1:19" x14ac:dyDescent="0.25">
      <c r="A140">
        <v>70561</v>
      </c>
      <c r="B140">
        <v>31992</v>
      </c>
      <c r="C140" t="s">
        <v>565</v>
      </c>
      <c r="D140" t="s">
        <v>642</v>
      </c>
      <c r="E140" t="s">
        <v>94</v>
      </c>
      <c r="F140">
        <v>114</v>
      </c>
      <c r="G140" s="6">
        <v>4279.82</v>
      </c>
      <c r="H140" s="6">
        <v>4279.82</v>
      </c>
      <c r="I140" t="s">
        <v>2164</v>
      </c>
      <c r="J140">
        <v>713</v>
      </c>
      <c r="K140">
        <f t="shared" si="7"/>
        <v>0.13503787878787879</v>
      </c>
      <c r="L140" s="8">
        <v>36</v>
      </c>
      <c r="M140">
        <f t="shared" si="8"/>
        <v>4.8613636363636363</v>
      </c>
      <c r="P140" s="7">
        <v>0.27748146646270311</v>
      </c>
      <c r="Q140">
        <f t="shared" si="6"/>
        <v>1.3489383108266408</v>
      </c>
    </row>
    <row r="141" spans="1:19" x14ac:dyDescent="0.25">
      <c r="A141">
        <v>71356</v>
      </c>
      <c r="B141">
        <v>346255</v>
      </c>
      <c r="C141" t="s">
        <v>538</v>
      </c>
      <c r="D141" t="s">
        <v>656</v>
      </c>
      <c r="E141" t="s">
        <v>70</v>
      </c>
      <c r="F141">
        <v>114</v>
      </c>
      <c r="G141" s="6">
        <v>4449.38</v>
      </c>
      <c r="H141" s="6">
        <v>4449.38</v>
      </c>
      <c r="I141" t="s">
        <v>2164</v>
      </c>
      <c r="J141">
        <v>0</v>
      </c>
      <c r="K141">
        <f t="shared" si="7"/>
        <v>0</v>
      </c>
      <c r="L141" s="8">
        <v>36</v>
      </c>
      <c r="M141">
        <f t="shared" si="8"/>
        <v>0</v>
      </c>
      <c r="P141" s="7">
        <v>0.26690701396518296</v>
      </c>
      <c r="Q141">
        <f t="shared" si="6"/>
        <v>0</v>
      </c>
    </row>
    <row r="142" spans="1:19" x14ac:dyDescent="0.25">
      <c r="A142">
        <v>36407</v>
      </c>
      <c r="B142">
        <v>17339</v>
      </c>
      <c r="C142" t="s">
        <v>564</v>
      </c>
      <c r="D142" t="s">
        <v>565</v>
      </c>
      <c r="E142" t="s">
        <v>94</v>
      </c>
      <c r="F142">
        <v>114</v>
      </c>
      <c r="G142" s="6">
        <v>4469.87</v>
      </c>
      <c r="H142" s="6">
        <v>4469.87</v>
      </c>
      <c r="I142" t="s">
        <v>2164</v>
      </c>
      <c r="J142">
        <v>34</v>
      </c>
      <c r="K142">
        <f t="shared" si="7"/>
        <v>6.4393939393939392E-3</v>
      </c>
      <c r="L142" s="8">
        <v>36</v>
      </c>
      <c r="M142">
        <f t="shared" si="8"/>
        <v>0.23181818181818181</v>
      </c>
      <c r="P142" s="7">
        <v>0.26568350529129614</v>
      </c>
      <c r="Q142">
        <f t="shared" si="6"/>
        <v>6.1590267135709559E-2</v>
      </c>
    </row>
    <row r="143" spans="1:19" x14ac:dyDescent="0.25">
      <c r="A143">
        <v>42438</v>
      </c>
      <c r="B143">
        <v>346253</v>
      </c>
      <c r="C143" t="s">
        <v>431</v>
      </c>
      <c r="D143" t="s">
        <v>564</v>
      </c>
      <c r="E143" t="s">
        <v>70</v>
      </c>
      <c r="F143">
        <v>114</v>
      </c>
      <c r="G143" s="6">
        <v>4470.0600000000004</v>
      </c>
      <c r="H143" s="6">
        <v>4470.0600000000004</v>
      </c>
      <c r="I143" t="s">
        <v>2164</v>
      </c>
      <c r="J143">
        <v>55</v>
      </c>
      <c r="K143">
        <f t="shared" si="7"/>
        <v>1.0416666666666666E-2</v>
      </c>
      <c r="L143" s="8">
        <v>36</v>
      </c>
      <c r="M143">
        <f t="shared" si="8"/>
        <v>0.375</v>
      </c>
      <c r="P143" s="7">
        <v>0.26567221240797789</v>
      </c>
      <c r="Q143">
        <f t="shared" si="6"/>
        <v>9.962707965299171E-2</v>
      </c>
    </row>
    <row r="144" spans="1:19" x14ac:dyDescent="0.25">
      <c r="A144">
        <v>70709</v>
      </c>
      <c r="B144">
        <v>4230</v>
      </c>
      <c r="C144" t="s">
        <v>430</v>
      </c>
      <c r="D144" t="s">
        <v>431</v>
      </c>
      <c r="E144" t="s">
        <v>70</v>
      </c>
      <c r="F144">
        <v>114</v>
      </c>
      <c r="G144" s="6">
        <v>4470.54</v>
      </c>
      <c r="H144" s="6">
        <v>4470.54</v>
      </c>
      <c r="I144" t="s">
        <v>2164</v>
      </c>
      <c r="J144">
        <v>772</v>
      </c>
      <c r="K144">
        <f t="shared" si="7"/>
        <v>0.14621212121212121</v>
      </c>
      <c r="L144" s="8">
        <v>36</v>
      </c>
      <c r="M144">
        <f t="shared" si="8"/>
        <v>5.2636363636363637</v>
      </c>
      <c r="P144" s="7">
        <v>0.2656436872942432</v>
      </c>
      <c r="Q144">
        <f t="shared" si="6"/>
        <v>1.3982517722124257</v>
      </c>
    </row>
    <row r="145" spans="1:17" x14ac:dyDescent="0.25">
      <c r="A145">
        <v>22530</v>
      </c>
      <c r="B145">
        <v>8201</v>
      </c>
      <c r="C145" t="s">
        <v>478</v>
      </c>
      <c r="D145" t="s">
        <v>430</v>
      </c>
      <c r="E145" t="s">
        <v>70</v>
      </c>
      <c r="F145">
        <v>114</v>
      </c>
      <c r="G145" s="6">
        <v>4471.1099999999997</v>
      </c>
      <c r="H145" s="6">
        <v>4471.1099999999997</v>
      </c>
      <c r="I145" t="s">
        <v>2164</v>
      </c>
      <c r="J145">
        <v>16</v>
      </c>
      <c r="K145">
        <f t="shared" si="7"/>
        <v>3.0303030303030303E-3</v>
      </c>
      <c r="L145" s="8">
        <v>36</v>
      </c>
      <c r="M145">
        <f t="shared" si="8"/>
        <v>0.10909090909090909</v>
      </c>
      <c r="P145" s="7">
        <v>0.26560982167658725</v>
      </c>
      <c r="Q145">
        <f t="shared" si="6"/>
        <v>2.8975616910173155E-2</v>
      </c>
    </row>
    <row r="146" spans="1:17" x14ac:dyDescent="0.25">
      <c r="A146">
        <v>39818</v>
      </c>
      <c r="B146">
        <v>14433</v>
      </c>
      <c r="C146" t="s">
        <v>534</v>
      </c>
      <c r="D146" t="s">
        <v>538</v>
      </c>
      <c r="E146" t="s">
        <v>70</v>
      </c>
      <c r="F146">
        <v>114</v>
      </c>
      <c r="G146" s="6">
        <v>4471.78</v>
      </c>
      <c r="H146" s="6">
        <v>4471.78</v>
      </c>
      <c r="I146" t="s">
        <v>2164</v>
      </c>
      <c r="J146">
        <v>43</v>
      </c>
      <c r="K146">
        <f t="shared" si="7"/>
        <v>8.1439393939393943E-3</v>
      </c>
      <c r="L146" s="8">
        <v>36</v>
      </c>
      <c r="M146">
        <f t="shared" si="8"/>
        <v>0.29318181818181821</v>
      </c>
      <c r="P146" s="7">
        <v>0.26557002576074984</v>
      </c>
      <c r="Q146">
        <f t="shared" si="6"/>
        <v>7.7860303007128942E-2</v>
      </c>
    </row>
    <row r="147" spans="1:17" x14ac:dyDescent="0.25">
      <c r="A147">
        <v>41947</v>
      </c>
      <c r="B147">
        <v>37448</v>
      </c>
      <c r="C147" t="s">
        <v>426</v>
      </c>
      <c r="D147" t="s">
        <v>388</v>
      </c>
      <c r="E147" t="s">
        <v>94</v>
      </c>
      <c r="F147">
        <v>83</v>
      </c>
      <c r="G147" s="6">
        <v>-4948.32</v>
      </c>
      <c r="H147" s="6">
        <v>4948.32</v>
      </c>
      <c r="I147" t="s">
        <v>2164</v>
      </c>
      <c r="J147">
        <v>52</v>
      </c>
      <c r="K147">
        <f t="shared" si="7"/>
        <v>9.8484848484848477E-3</v>
      </c>
      <c r="L147" s="8">
        <v>36</v>
      </c>
      <c r="M147">
        <f t="shared" si="8"/>
        <v>0.3545454545454545</v>
      </c>
      <c r="P147" s="7">
        <v>0.26342922048868539</v>
      </c>
      <c r="Q147">
        <f t="shared" si="6"/>
        <v>9.339763271871572E-2</v>
      </c>
    </row>
    <row r="148" spans="1:17" x14ac:dyDescent="0.25">
      <c r="A148">
        <v>70477</v>
      </c>
      <c r="B148">
        <v>2223</v>
      </c>
      <c r="C148" t="s">
        <v>388</v>
      </c>
      <c r="D148" t="s">
        <v>389</v>
      </c>
      <c r="E148" t="s">
        <v>94</v>
      </c>
      <c r="F148">
        <v>121</v>
      </c>
      <c r="G148" s="6">
        <v>-4948.51</v>
      </c>
      <c r="H148" s="6">
        <v>4948.51</v>
      </c>
      <c r="I148" t="s">
        <v>2164</v>
      </c>
      <c r="J148">
        <v>683</v>
      </c>
      <c r="K148">
        <f t="shared" si="7"/>
        <v>0.12935606060606061</v>
      </c>
      <c r="L148" s="8">
        <v>36</v>
      </c>
      <c r="M148">
        <f t="shared" si="8"/>
        <v>4.6568181818181822</v>
      </c>
      <c r="P148" s="7">
        <v>0.26341910601950314</v>
      </c>
      <c r="Q148">
        <f t="shared" si="6"/>
        <v>1.2266948823499135</v>
      </c>
    </row>
    <row r="149" spans="1:17" x14ac:dyDescent="0.25">
      <c r="A149">
        <v>66476</v>
      </c>
      <c r="B149">
        <v>33638</v>
      </c>
      <c r="C149" t="s">
        <v>389</v>
      </c>
      <c r="D149" t="s">
        <v>408</v>
      </c>
      <c r="E149" t="s">
        <v>94</v>
      </c>
      <c r="F149">
        <v>121</v>
      </c>
      <c r="G149" s="6">
        <v>-4950.6499999999996</v>
      </c>
      <c r="H149" s="6">
        <v>4950.6499999999996</v>
      </c>
      <c r="I149" t="s">
        <v>2164</v>
      </c>
      <c r="J149">
        <v>343</v>
      </c>
      <c r="K149">
        <f t="shared" si="7"/>
        <v>6.4962121212121207E-2</v>
      </c>
      <c r="L149" s="8">
        <v>36</v>
      </c>
      <c r="M149">
        <f t="shared" si="8"/>
        <v>2.3386363636363634</v>
      </c>
      <c r="P149" s="7">
        <v>0.26330523877239786</v>
      </c>
      <c r="Q149">
        <f t="shared" si="6"/>
        <v>0.61577520612908498</v>
      </c>
    </row>
    <row r="150" spans="1:17" x14ac:dyDescent="0.25">
      <c r="A150">
        <v>68883</v>
      </c>
      <c r="B150">
        <v>30527</v>
      </c>
      <c r="C150" t="s">
        <v>637</v>
      </c>
      <c r="D150" t="s">
        <v>426</v>
      </c>
      <c r="E150" t="s">
        <v>94</v>
      </c>
      <c r="F150">
        <v>83</v>
      </c>
      <c r="G150" s="6">
        <v>-7581.64</v>
      </c>
      <c r="H150" s="6">
        <v>7581.64</v>
      </c>
      <c r="I150" t="s">
        <v>2164</v>
      </c>
      <c r="J150">
        <v>456</v>
      </c>
      <c r="K150">
        <f t="shared" si="7"/>
        <v>8.6363636363636365E-2</v>
      </c>
      <c r="L150" s="8">
        <v>30</v>
      </c>
      <c r="M150">
        <f t="shared" si="8"/>
        <v>2.5909090909090908</v>
      </c>
      <c r="P150" s="7">
        <v>0.26329668036051179</v>
      </c>
      <c r="Q150">
        <f t="shared" si="6"/>
        <v>0.68217776275223507</v>
      </c>
    </row>
    <row r="151" spans="1:17" x14ac:dyDescent="0.25">
      <c r="A151">
        <v>68000</v>
      </c>
      <c r="B151">
        <v>3402</v>
      </c>
      <c r="C151" t="s">
        <v>408</v>
      </c>
      <c r="D151" t="s">
        <v>409</v>
      </c>
      <c r="E151" t="s">
        <v>94</v>
      </c>
      <c r="F151">
        <v>98</v>
      </c>
      <c r="G151" s="6">
        <v>-4951.2700000000004</v>
      </c>
      <c r="H151" s="6">
        <v>4951.2700000000004</v>
      </c>
      <c r="I151" t="s">
        <v>2164</v>
      </c>
      <c r="J151">
        <v>405</v>
      </c>
      <c r="K151">
        <f t="shared" si="7"/>
        <v>7.6704545454545456E-2</v>
      </c>
      <c r="L151" s="8">
        <v>36</v>
      </c>
      <c r="M151">
        <f t="shared" si="8"/>
        <v>2.7613636363636362</v>
      </c>
      <c r="P151" s="7">
        <v>0.26327226758560357</v>
      </c>
      <c r="Q151">
        <f t="shared" si="6"/>
        <v>0.72699046617388252</v>
      </c>
    </row>
    <row r="152" spans="1:17" x14ac:dyDescent="0.25">
      <c r="A152">
        <v>63244</v>
      </c>
      <c r="B152">
        <v>8544</v>
      </c>
      <c r="C152" t="s">
        <v>409</v>
      </c>
      <c r="D152" t="s">
        <v>485</v>
      </c>
      <c r="E152" t="s">
        <v>94</v>
      </c>
      <c r="F152">
        <v>98</v>
      </c>
      <c r="G152" s="6">
        <v>-4951.46</v>
      </c>
      <c r="H152" s="6">
        <v>4951.46</v>
      </c>
      <c r="I152" t="s">
        <v>2164</v>
      </c>
      <c r="J152">
        <v>258</v>
      </c>
      <c r="K152">
        <f t="shared" si="7"/>
        <v>4.8863636363636366E-2</v>
      </c>
      <c r="L152" s="8">
        <v>36</v>
      </c>
      <c r="M152">
        <f t="shared" si="8"/>
        <v>1.7590909090909093</v>
      </c>
      <c r="P152" s="7">
        <v>0.26326216516513745</v>
      </c>
      <c r="Q152">
        <f t="shared" si="6"/>
        <v>0.46310208144958276</v>
      </c>
    </row>
    <row r="153" spans="1:17" x14ac:dyDescent="0.25">
      <c r="A153">
        <v>65616</v>
      </c>
      <c r="B153">
        <v>41791</v>
      </c>
      <c r="C153" t="s">
        <v>485</v>
      </c>
      <c r="D153" t="s">
        <v>490</v>
      </c>
      <c r="E153" t="s">
        <v>94</v>
      </c>
      <c r="F153">
        <v>98</v>
      </c>
      <c r="G153" s="6">
        <v>-4951.66</v>
      </c>
      <c r="H153" s="6">
        <v>4951.66</v>
      </c>
      <c r="I153" t="s">
        <v>2164</v>
      </c>
      <c r="J153">
        <v>310</v>
      </c>
      <c r="K153">
        <f t="shared" si="7"/>
        <v>5.8712121212121215E-2</v>
      </c>
      <c r="L153" s="8">
        <v>36</v>
      </c>
      <c r="M153">
        <f t="shared" si="8"/>
        <v>2.1136363636363638</v>
      </c>
      <c r="P153" s="7">
        <v>0.2632515318758904</v>
      </c>
      <c r="Q153">
        <f t="shared" si="6"/>
        <v>0.55641801055585927</v>
      </c>
    </row>
    <row r="154" spans="1:17" x14ac:dyDescent="0.25">
      <c r="A154">
        <v>70878</v>
      </c>
      <c r="B154">
        <v>8772</v>
      </c>
      <c r="C154" t="s">
        <v>490</v>
      </c>
      <c r="D154" t="s">
        <v>443</v>
      </c>
      <c r="E154" t="s">
        <v>94</v>
      </c>
      <c r="F154">
        <v>121</v>
      </c>
      <c r="G154" s="6">
        <v>-4951.8500000000004</v>
      </c>
      <c r="H154" s="6">
        <v>4951.8500000000004</v>
      </c>
      <c r="I154" t="s">
        <v>2164</v>
      </c>
      <c r="J154">
        <v>901</v>
      </c>
      <c r="K154">
        <f t="shared" si="7"/>
        <v>0.1706439393939394</v>
      </c>
      <c r="L154" s="8">
        <v>36</v>
      </c>
      <c r="M154">
        <f t="shared" si="8"/>
        <v>6.1431818181818185</v>
      </c>
      <c r="P154" s="7">
        <v>0.26324143104669395</v>
      </c>
      <c r="Q154">
        <f t="shared" si="6"/>
        <v>1.6171399729982132</v>
      </c>
    </row>
    <row r="155" spans="1:17" x14ac:dyDescent="0.25">
      <c r="A155">
        <v>70865</v>
      </c>
      <c r="B155">
        <v>4988</v>
      </c>
      <c r="C155" t="s">
        <v>443</v>
      </c>
      <c r="D155" t="s">
        <v>444</v>
      </c>
      <c r="E155" t="s">
        <v>94</v>
      </c>
      <c r="F155">
        <v>121</v>
      </c>
      <c r="G155" s="6">
        <v>-4952.04</v>
      </c>
      <c r="H155" s="6">
        <v>4952.04</v>
      </c>
      <c r="I155" t="s">
        <v>2164</v>
      </c>
      <c r="J155">
        <v>878</v>
      </c>
      <c r="K155">
        <f t="shared" si="7"/>
        <v>0.16628787878787879</v>
      </c>
      <c r="L155" s="8">
        <v>36</v>
      </c>
      <c r="M155">
        <f t="shared" si="8"/>
        <v>5.9863636363636363</v>
      </c>
      <c r="P155" s="7">
        <v>0.26323133099259527</v>
      </c>
      <c r="Q155">
        <f t="shared" si="6"/>
        <v>1.5757984678056727</v>
      </c>
    </row>
    <row r="156" spans="1:17" x14ac:dyDescent="0.25">
      <c r="A156">
        <v>70744</v>
      </c>
      <c r="B156">
        <v>3980</v>
      </c>
      <c r="C156" t="s">
        <v>426</v>
      </c>
      <c r="D156" t="s">
        <v>427</v>
      </c>
      <c r="E156" t="s">
        <v>94</v>
      </c>
      <c r="F156">
        <v>83</v>
      </c>
      <c r="G156" s="6">
        <v>-2633.51</v>
      </c>
      <c r="H156" s="6">
        <v>2633.51</v>
      </c>
      <c r="I156" t="s">
        <v>2164</v>
      </c>
      <c r="J156">
        <v>798</v>
      </c>
      <c r="K156">
        <f t="shared" si="7"/>
        <v>0.15113636363636362</v>
      </c>
      <c r="L156" s="8">
        <v>30</v>
      </c>
      <c r="M156">
        <f t="shared" si="8"/>
        <v>4.5340909090909083</v>
      </c>
      <c r="P156" s="7">
        <v>0.2630286436580454</v>
      </c>
      <c r="Q156">
        <f t="shared" si="6"/>
        <v>1.1925957820404556</v>
      </c>
    </row>
    <row r="157" spans="1:17" x14ac:dyDescent="0.25">
      <c r="A157">
        <v>70527</v>
      </c>
      <c r="B157">
        <v>14297</v>
      </c>
      <c r="C157" t="s">
        <v>407</v>
      </c>
      <c r="D157" t="s">
        <v>534</v>
      </c>
      <c r="E157" t="s">
        <v>94</v>
      </c>
      <c r="F157">
        <v>114</v>
      </c>
      <c r="G157" s="6">
        <v>4530.13</v>
      </c>
      <c r="H157" s="6">
        <v>4530.13</v>
      </c>
      <c r="I157" t="s">
        <v>2164</v>
      </c>
      <c r="J157">
        <v>714</v>
      </c>
      <c r="K157">
        <f t="shared" si="7"/>
        <v>0.13522727272727272</v>
      </c>
      <c r="L157" s="8">
        <v>36</v>
      </c>
      <c r="M157">
        <f t="shared" si="8"/>
        <v>4.8681818181818182</v>
      </c>
      <c r="P157" s="7">
        <v>0.26214937094441126</v>
      </c>
      <c r="Q157">
        <f t="shared" si="6"/>
        <v>1.2761908012793839</v>
      </c>
    </row>
    <row r="158" spans="1:17" x14ac:dyDescent="0.25">
      <c r="A158">
        <v>17731</v>
      </c>
      <c r="B158">
        <v>3309</v>
      </c>
      <c r="C158" t="s">
        <v>406</v>
      </c>
      <c r="D158" t="s">
        <v>407</v>
      </c>
      <c r="E158" t="s">
        <v>94</v>
      </c>
      <c r="F158">
        <v>114</v>
      </c>
      <c r="G158" s="6">
        <v>4535.79</v>
      </c>
      <c r="H158" s="6">
        <v>4535.79</v>
      </c>
      <c r="I158" t="s">
        <v>2164</v>
      </c>
      <c r="J158">
        <v>12</v>
      </c>
      <c r="K158">
        <f t="shared" si="7"/>
        <v>2.2727272727272726E-3</v>
      </c>
      <c r="L158" s="8">
        <v>36</v>
      </c>
      <c r="M158">
        <f t="shared" si="8"/>
        <v>8.1818181818181818E-2</v>
      </c>
      <c r="P158" s="7">
        <v>0.26182224701681645</v>
      </c>
      <c r="Q158">
        <f t="shared" si="6"/>
        <v>2.1421820210466801E-2</v>
      </c>
    </row>
    <row r="159" spans="1:17" x14ac:dyDescent="0.25">
      <c r="A159">
        <v>25794</v>
      </c>
      <c r="B159">
        <v>15525</v>
      </c>
      <c r="C159" t="s">
        <v>552</v>
      </c>
      <c r="D159" s="6" t="s">
        <v>406</v>
      </c>
      <c r="E159" t="s">
        <v>94</v>
      </c>
      <c r="F159">
        <v>114</v>
      </c>
      <c r="G159" s="6">
        <v>4535.9799999999996</v>
      </c>
      <c r="H159" s="6">
        <v>4535.9799999999996</v>
      </c>
      <c r="I159" t="s">
        <v>2164</v>
      </c>
      <c r="J159">
        <v>18</v>
      </c>
      <c r="K159">
        <f t="shared" si="7"/>
        <v>3.4090909090909089E-3</v>
      </c>
      <c r="L159" s="8">
        <v>36</v>
      </c>
      <c r="M159">
        <f t="shared" si="8"/>
        <v>0.12272727272727273</v>
      </c>
      <c r="P159" s="7">
        <v>0.26181127998721465</v>
      </c>
      <c r="Q159">
        <f t="shared" si="6"/>
        <v>3.213138436206725E-2</v>
      </c>
    </row>
    <row r="160" spans="1:17" x14ac:dyDescent="0.25">
      <c r="A160">
        <v>29244</v>
      </c>
      <c r="B160">
        <v>37632</v>
      </c>
      <c r="C160" t="s">
        <v>480</v>
      </c>
      <c r="D160" t="s">
        <v>552</v>
      </c>
      <c r="E160" t="s">
        <v>94</v>
      </c>
      <c r="F160">
        <v>114</v>
      </c>
      <c r="G160" s="6">
        <v>4536.17</v>
      </c>
      <c r="H160" s="6">
        <v>4536.17</v>
      </c>
      <c r="I160" t="s">
        <v>2164</v>
      </c>
      <c r="J160">
        <v>23</v>
      </c>
      <c r="K160">
        <f t="shared" si="7"/>
        <v>4.3560606060606064E-3</v>
      </c>
      <c r="L160" s="8">
        <v>36</v>
      </c>
      <c r="M160">
        <f t="shared" si="8"/>
        <v>0.15681818181818183</v>
      </c>
      <c r="P160" s="7">
        <v>0.26180031387633307</v>
      </c>
      <c r="Q160">
        <f t="shared" si="6"/>
        <v>4.1055049221515871E-2</v>
      </c>
    </row>
    <row r="161" spans="1:19" x14ac:dyDescent="0.25">
      <c r="A161">
        <v>64740</v>
      </c>
      <c r="B161">
        <v>7540</v>
      </c>
      <c r="C161" t="s">
        <v>427</v>
      </c>
      <c r="D161" t="s">
        <v>465</v>
      </c>
      <c r="E161" t="s">
        <v>94</v>
      </c>
      <c r="F161">
        <v>83</v>
      </c>
      <c r="G161" s="6">
        <v>-2703.99</v>
      </c>
      <c r="H161" s="6">
        <v>2703.99</v>
      </c>
      <c r="I161" t="s">
        <v>2164</v>
      </c>
      <c r="J161">
        <v>284</v>
      </c>
      <c r="K161">
        <f t="shared" si="7"/>
        <v>5.3787878787878787E-2</v>
      </c>
      <c r="L161" s="8">
        <v>30</v>
      </c>
      <c r="M161">
        <f t="shared" si="8"/>
        <v>1.6136363636363635</v>
      </c>
      <c r="P161" s="7">
        <v>0.25617275336073703</v>
      </c>
      <c r="Q161">
        <f t="shared" si="6"/>
        <v>0.41336967019573473</v>
      </c>
    </row>
    <row r="162" spans="1:19" x14ac:dyDescent="0.25">
      <c r="A162">
        <v>70507</v>
      </c>
      <c r="B162">
        <v>44568</v>
      </c>
      <c r="C162" t="s">
        <v>465</v>
      </c>
      <c r="D162" t="s">
        <v>597</v>
      </c>
      <c r="E162" t="s">
        <v>94</v>
      </c>
      <c r="F162">
        <v>83</v>
      </c>
      <c r="G162" s="6">
        <v>-2704.18</v>
      </c>
      <c r="H162" s="6">
        <v>2704.18</v>
      </c>
      <c r="I162" t="s">
        <v>2164</v>
      </c>
      <c r="J162">
        <v>702</v>
      </c>
      <c r="K162">
        <f t="shared" si="7"/>
        <v>0.13295454545454546</v>
      </c>
      <c r="L162" s="8">
        <v>30</v>
      </c>
      <c r="M162">
        <f t="shared" si="8"/>
        <v>3.9886363636363638</v>
      </c>
      <c r="P162" s="7">
        <v>0.25615475425448725</v>
      </c>
      <c r="Q162">
        <f t="shared" si="6"/>
        <v>1.0217081675377844</v>
      </c>
    </row>
    <row r="163" spans="1:19" x14ac:dyDescent="0.25">
      <c r="A163">
        <v>70418</v>
      </c>
      <c r="B163">
        <v>5383</v>
      </c>
      <c r="C163" t="s">
        <v>1647</v>
      </c>
      <c r="D163" t="s">
        <v>520</v>
      </c>
      <c r="E163" t="s">
        <v>70</v>
      </c>
      <c r="F163">
        <v>130</v>
      </c>
      <c r="G163">
        <v>220.44</v>
      </c>
      <c r="H163">
        <v>220.44</v>
      </c>
      <c r="I163" t="s">
        <v>2164</v>
      </c>
      <c r="J163">
        <v>661</v>
      </c>
      <c r="K163">
        <f t="shared" si="7"/>
        <v>0.12518939393939393</v>
      </c>
      <c r="L163" s="8">
        <v>12</v>
      </c>
      <c r="M163">
        <f t="shared" si="8"/>
        <v>1.5022727272727272</v>
      </c>
      <c r="P163" s="7">
        <v>0.25427272479644603</v>
      </c>
      <c r="Q163">
        <f t="shared" si="6"/>
        <v>0.38198697975102458</v>
      </c>
    </row>
    <row r="164" spans="1:19" x14ac:dyDescent="0.25">
      <c r="A164">
        <v>70105</v>
      </c>
      <c r="B164">
        <v>8975</v>
      </c>
      <c r="C164" t="s">
        <v>491</v>
      </c>
      <c r="D164" t="s">
        <v>441</v>
      </c>
      <c r="E164" t="s">
        <v>94</v>
      </c>
      <c r="F164">
        <v>88</v>
      </c>
      <c r="G164" s="6">
        <v>-2737.91</v>
      </c>
      <c r="H164" s="6">
        <v>2737.91</v>
      </c>
      <c r="I164" t="s">
        <v>2164</v>
      </c>
      <c r="J164">
        <v>588</v>
      </c>
      <c r="K164">
        <f t="shared" si="7"/>
        <v>0.11136363636363636</v>
      </c>
      <c r="L164" s="8">
        <v>30</v>
      </c>
      <c r="M164">
        <f t="shared" si="8"/>
        <v>3.3409090909090908</v>
      </c>
      <c r="P164" s="7">
        <v>0.25299902603076774</v>
      </c>
      <c r="Q164">
        <f t="shared" si="6"/>
        <v>0.84524674605733763</v>
      </c>
    </row>
    <row r="165" spans="1:19" x14ac:dyDescent="0.25">
      <c r="A165">
        <v>23924</v>
      </c>
      <c r="B165">
        <v>20708</v>
      </c>
      <c r="C165" t="s">
        <v>597</v>
      </c>
      <c r="D165" t="s">
        <v>491</v>
      </c>
      <c r="E165" t="s">
        <v>94</v>
      </c>
      <c r="F165">
        <v>88</v>
      </c>
      <c r="G165" s="6">
        <v>-2737.72</v>
      </c>
      <c r="H165" s="6">
        <v>2737.72</v>
      </c>
      <c r="I165" t="s">
        <v>2164</v>
      </c>
      <c r="J165">
        <v>16</v>
      </c>
      <c r="K165">
        <f t="shared" si="7"/>
        <v>3.0303030303030303E-3</v>
      </c>
      <c r="L165" s="8">
        <v>30</v>
      </c>
      <c r="M165">
        <f t="shared" si="8"/>
        <v>9.0909090909090912E-2</v>
      </c>
      <c r="P165" s="7">
        <v>0.25292419939238014</v>
      </c>
      <c r="Q165">
        <f t="shared" si="6"/>
        <v>2.2993109035670922E-2</v>
      </c>
    </row>
    <row r="166" spans="1:19" x14ac:dyDescent="0.25">
      <c r="A166">
        <v>32035</v>
      </c>
      <c r="B166">
        <v>19400</v>
      </c>
      <c r="C166" t="s">
        <v>582</v>
      </c>
      <c r="D166" t="s">
        <v>444</v>
      </c>
      <c r="E166" t="s">
        <v>94</v>
      </c>
      <c r="F166">
        <v>76</v>
      </c>
      <c r="G166" s="6">
        <v>5167.5</v>
      </c>
      <c r="H166" s="6">
        <v>5167.5</v>
      </c>
      <c r="I166" t="s">
        <v>2164</v>
      </c>
      <c r="J166">
        <v>27</v>
      </c>
      <c r="K166">
        <f t="shared" si="7"/>
        <v>5.1136363636363636E-3</v>
      </c>
      <c r="L166" s="8">
        <v>36</v>
      </c>
      <c r="M166">
        <f t="shared" si="8"/>
        <v>0.18409090909090908</v>
      </c>
      <c r="P166" s="7">
        <v>0.25225584524984451</v>
      </c>
      <c r="Q166">
        <f t="shared" si="6"/>
        <v>4.6438007875539554E-2</v>
      </c>
    </row>
    <row r="167" spans="1:19" s="59" customFormat="1" x14ac:dyDescent="0.25">
      <c r="A167">
        <v>41934</v>
      </c>
      <c r="B167">
        <v>31392</v>
      </c>
      <c r="C167" t="s">
        <v>635</v>
      </c>
      <c r="D167" t="s">
        <v>582</v>
      </c>
      <c r="E167" t="s">
        <v>94</v>
      </c>
      <c r="F167">
        <v>121</v>
      </c>
      <c r="G167" s="6">
        <v>5167.6899999999996</v>
      </c>
      <c r="H167" s="6">
        <v>5167.6899999999996</v>
      </c>
      <c r="I167" t="s">
        <v>2164</v>
      </c>
      <c r="J167">
        <v>52</v>
      </c>
      <c r="K167">
        <f t="shared" si="7"/>
        <v>9.8484848484848477E-3</v>
      </c>
      <c r="L167" s="8">
        <v>36</v>
      </c>
      <c r="M167">
        <f t="shared" si="8"/>
        <v>0.3545454545454545</v>
      </c>
      <c r="N167"/>
      <c r="O167"/>
      <c r="P167" s="7">
        <v>0.25224657058155031</v>
      </c>
      <c r="Q167">
        <f t="shared" si="6"/>
        <v>8.9432875024367822E-2</v>
      </c>
      <c r="R167"/>
      <c r="S167"/>
    </row>
    <row r="168" spans="1:19" x14ac:dyDescent="0.25">
      <c r="A168">
        <v>14995</v>
      </c>
      <c r="B168">
        <v>30430</v>
      </c>
      <c r="C168" t="s">
        <v>515</v>
      </c>
      <c r="D168" t="s">
        <v>635</v>
      </c>
      <c r="E168" t="s">
        <v>94</v>
      </c>
      <c r="F168">
        <v>121</v>
      </c>
      <c r="G168" s="6">
        <v>5167.88</v>
      </c>
      <c r="H168" s="6">
        <v>5167.88</v>
      </c>
      <c r="I168" t="s">
        <v>2164</v>
      </c>
      <c r="J168">
        <v>10</v>
      </c>
      <c r="K168">
        <f t="shared" si="7"/>
        <v>1.893939393939394E-3</v>
      </c>
      <c r="L168" s="8">
        <v>36</v>
      </c>
      <c r="M168">
        <f t="shared" si="8"/>
        <v>6.8181818181818177E-2</v>
      </c>
      <c r="P168" s="7">
        <v>0.25223729659523275</v>
      </c>
      <c r="Q168">
        <f t="shared" si="6"/>
        <v>1.7197997495129503E-2</v>
      </c>
    </row>
    <row r="169" spans="1:19" x14ac:dyDescent="0.25">
      <c r="A169">
        <v>5158</v>
      </c>
      <c r="B169">
        <v>10919</v>
      </c>
      <c r="C169" t="s">
        <v>504</v>
      </c>
      <c r="D169" t="s">
        <v>505</v>
      </c>
      <c r="E169" t="s">
        <v>94</v>
      </c>
      <c r="F169">
        <v>121</v>
      </c>
      <c r="G169" s="6">
        <v>-5169.26</v>
      </c>
      <c r="H169" s="6">
        <v>5169.26</v>
      </c>
      <c r="I169" t="s">
        <v>2164</v>
      </c>
      <c r="J169">
        <v>3</v>
      </c>
      <c r="K169">
        <f t="shared" si="7"/>
        <v>5.6818181818181815E-4</v>
      </c>
      <c r="L169" s="8">
        <v>36</v>
      </c>
      <c r="M169">
        <f t="shared" si="8"/>
        <v>2.0454545454545454E-2</v>
      </c>
      <c r="P169" s="7">
        <v>0.25216995862629688</v>
      </c>
      <c r="Q169">
        <f t="shared" si="6"/>
        <v>5.1580218809924357E-3</v>
      </c>
    </row>
    <row r="170" spans="1:19" x14ac:dyDescent="0.25">
      <c r="A170">
        <v>66022</v>
      </c>
      <c r="B170">
        <v>12803</v>
      </c>
      <c r="C170" t="s">
        <v>505</v>
      </c>
      <c r="D170" t="s">
        <v>521</v>
      </c>
      <c r="E170" t="s">
        <v>94</v>
      </c>
      <c r="F170">
        <v>121</v>
      </c>
      <c r="G170" s="6">
        <v>-5169.46</v>
      </c>
      <c r="H170" s="6">
        <v>5169.46</v>
      </c>
      <c r="I170" t="s">
        <v>2164</v>
      </c>
      <c r="J170">
        <v>323</v>
      </c>
      <c r="K170">
        <f t="shared" si="7"/>
        <v>6.1174242424242423E-2</v>
      </c>
      <c r="L170" s="8">
        <v>36</v>
      </c>
      <c r="M170">
        <f t="shared" si="8"/>
        <v>2.2022727272727272</v>
      </c>
      <c r="P170" s="7">
        <v>0.25216020248315518</v>
      </c>
      <c r="Q170">
        <f t="shared" si="6"/>
        <v>0.5553255368322213</v>
      </c>
      <c r="R170" s="56"/>
      <c r="S170" s="56"/>
    </row>
    <row r="171" spans="1:19" x14ac:dyDescent="0.25">
      <c r="A171">
        <v>21149</v>
      </c>
      <c r="B171">
        <v>38664</v>
      </c>
      <c r="C171" t="s">
        <v>521</v>
      </c>
      <c r="D171" t="s">
        <v>520</v>
      </c>
      <c r="E171" t="s">
        <v>94</v>
      </c>
      <c r="F171">
        <v>121</v>
      </c>
      <c r="G171" s="6">
        <v>-5171.1099999999997</v>
      </c>
      <c r="H171" s="6">
        <v>5171.1099999999997</v>
      </c>
      <c r="I171" t="s">
        <v>2164</v>
      </c>
      <c r="J171">
        <v>15</v>
      </c>
      <c r="K171">
        <f t="shared" si="7"/>
        <v>2.840909090909091E-3</v>
      </c>
      <c r="L171" s="8">
        <v>36</v>
      </c>
      <c r="M171">
        <f t="shared" si="8"/>
        <v>0.10227272727272728</v>
      </c>
      <c r="P171" s="7">
        <v>0.25207974309743392</v>
      </c>
      <c r="Q171">
        <f t="shared" si="6"/>
        <v>2.5780882816783014E-2</v>
      </c>
    </row>
    <row r="172" spans="1:19" x14ac:dyDescent="0.25">
      <c r="A172">
        <v>57225</v>
      </c>
      <c r="B172">
        <v>12801</v>
      </c>
      <c r="C172" t="s">
        <v>519</v>
      </c>
      <c r="D172" t="s">
        <v>520</v>
      </c>
      <c r="E172" t="s">
        <v>94</v>
      </c>
      <c r="F172">
        <v>121</v>
      </c>
      <c r="G172" s="6">
        <v>4950.8599999999997</v>
      </c>
      <c r="H172" s="6">
        <v>4950.8599999999997</v>
      </c>
      <c r="I172" t="s">
        <v>2164</v>
      </c>
      <c r="J172">
        <v>184</v>
      </c>
      <c r="K172">
        <f t="shared" si="7"/>
        <v>3.4848484848484851E-2</v>
      </c>
      <c r="L172" s="8">
        <v>36</v>
      </c>
      <c r="M172">
        <f t="shared" si="8"/>
        <v>1.2545454545454546</v>
      </c>
      <c r="P172" s="7">
        <v>0.25197242516945401</v>
      </c>
      <c r="Q172">
        <f t="shared" si="6"/>
        <v>0.31611086066713323</v>
      </c>
    </row>
    <row r="173" spans="1:19" x14ac:dyDescent="0.25">
      <c r="A173">
        <v>36736</v>
      </c>
      <c r="B173">
        <v>38932</v>
      </c>
      <c r="C173" t="s">
        <v>539</v>
      </c>
      <c r="D173" t="s">
        <v>519</v>
      </c>
      <c r="E173" t="s">
        <v>94</v>
      </c>
      <c r="F173">
        <v>121</v>
      </c>
      <c r="G173" s="6">
        <v>4951.05</v>
      </c>
      <c r="H173" s="6">
        <v>4951.05</v>
      </c>
      <c r="I173" t="s">
        <v>2164</v>
      </c>
      <c r="J173">
        <v>35</v>
      </c>
      <c r="K173">
        <f t="shared" si="7"/>
        <v>6.628787878787879E-3</v>
      </c>
      <c r="L173" s="8">
        <v>36</v>
      </c>
      <c r="M173">
        <f t="shared" si="8"/>
        <v>0.23863636363636365</v>
      </c>
      <c r="P173" s="7">
        <v>0.25196275555174014</v>
      </c>
      <c r="Q173">
        <f t="shared" si="6"/>
        <v>6.0127475756665265E-2</v>
      </c>
    </row>
    <row r="174" spans="1:19" x14ac:dyDescent="0.25">
      <c r="A174">
        <v>26972</v>
      </c>
      <c r="B174">
        <v>14495</v>
      </c>
      <c r="C174" t="s">
        <v>387</v>
      </c>
      <c r="D174" t="s">
        <v>539</v>
      </c>
      <c r="E174" t="s">
        <v>94</v>
      </c>
      <c r="F174">
        <v>121</v>
      </c>
      <c r="G174" s="6">
        <v>4951.25</v>
      </c>
      <c r="H174" s="6">
        <v>4951.25</v>
      </c>
      <c r="I174" t="s">
        <v>2164</v>
      </c>
      <c r="J174">
        <v>20</v>
      </c>
      <c r="K174">
        <f t="shared" si="7"/>
        <v>3.787878787878788E-3</v>
      </c>
      <c r="L174" s="8">
        <v>36</v>
      </c>
      <c r="M174">
        <f t="shared" si="8"/>
        <v>0.13636363636363635</v>
      </c>
      <c r="P174" s="7">
        <v>0.2519525778085217</v>
      </c>
      <c r="Q174">
        <f t="shared" si="6"/>
        <v>3.4357169701162045E-2</v>
      </c>
    </row>
    <row r="175" spans="1:19" x14ac:dyDescent="0.25">
      <c r="A175">
        <v>59125</v>
      </c>
      <c r="B175">
        <v>1808</v>
      </c>
      <c r="C175" t="s">
        <v>386</v>
      </c>
      <c r="D175" t="s">
        <v>387</v>
      </c>
      <c r="E175" t="s">
        <v>94</v>
      </c>
      <c r="F175">
        <v>121</v>
      </c>
      <c r="G175" s="6">
        <v>4951.4399999999996</v>
      </c>
      <c r="H175" s="6">
        <v>4951.4399999999996</v>
      </c>
      <c r="I175" t="s">
        <v>2164</v>
      </c>
      <c r="J175">
        <v>204</v>
      </c>
      <c r="K175">
        <f t="shared" si="7"/>
        <v>3.8636363636363635E-2</v>
      </c>
      <c r="L175" s="8">
        <v>36</v>
      </c>
      <c r="M175">
        <f t="shared" si="8"/>
        <v>1.3909090909090909</v>
      </c>
      <c r="P175" s="7">
        <v>0.25194290971403127</v>
      </c>
      <c r="Q175">
        <f t="shared" si="6"/>
        <v>0.35042968351133441</v>
      </c>
    </row>
    <row r="176" spans="1:19" x14ac:dyDescent="0.25">
      <c r="A176">
        <v>54654</v>
      </c>
      <c r="B176">
        <v>39186</v>
      </c>
      <c r="C176" t="s">
        <v>634</v>
      </c>
      <c r="D176" t="s">
        <v>386</v>
      </c>
      <c r="E176" t="s">
        <v>94</v>
      </c>
      <c r="F176">
        <v>121</v>
      </c>
      <c r="G176" s="6">
        <v>4951.63</v>
      </c>
      <c r="H176" s="6">
        <v>4951.63</v>
      </c>
      <c r="I176" t="s">
        <v>2164</v>
      </c>
      <c r="J176">
        <v>156</v>
      </c>
      <c r="K176">
        <f t="shared" si="7"/>
        <v>2.9545454545454545E-2</v>
      </c>
      <c r="L176" s="8">
        <v>36</v>
      </c>
      <c r="M176">
        <f t="shared" si="8"/>
        <v>1.0636363636363637</v>
      </c>
      <c r="P176" s="7">
        <v>0.25193324236149367</v>
      </c>
      <c r="Q176">
        <f t="shared" si="6"/>
        <v>0.26796535778449782</v>
      </c>
    </row>
    <row r="177" spans="1:19" s="59" customFormat="1" x14ac:dyDescent="0.25">
      <c r="A177">
        <v>58715</v>
      </c>
      <c r="B177">
        <v>30333</v>
      </c>
      <c r="C177" t="s">
        <v>633</v>
      </c>
      <c r="D177" t="s">
        <v>634</v>
      </c>
      <c r="E177" t="s">
        <v>94</v>
      </c>
      <c r="F177">
        <v>121</v>
      </c>
      <c r="G177" s="6">
        <v>4955.03</v>
      </c>
      <c r="H177" s="6">
        <v>4955.03</v>
      </c>
      <c r="I177" t="s">
        <v>2164</v>
      </c>
      <c r="J177">
        <v>202</v>
      </c>
      <c r="K177">
        <f t="shared" si="7"/>
        <v>3.8257575757575754E-2</v>
      </c>
      <c r="L177" s="8">
        <v>36</v>
      </c>
      <c r="M177">
        <f t="shared" si="8"/>
        <v>1.3772727272727272</v>
      </c>
      <c r="N177"/>
      <c r="O177"/>
      <c r="P177" s="7">
        <v>0.25176037296937515</v>
      </c>
      <c r="Q177">
        <f t="shared" si="6"/>
        <v>0.34674269549873032</v>
      </c>
      <c r="R177"/>
      <c r="S177"/>
    </row>
    <row r="178" spans="1:19" x14ac:dyDescent="0.25">
      <c r="A178">
        <v>65537</v>
      </c>
      <c r="B178">
        <v>31053</v>
      </c>
      <c r="C178" t="s">
        <v>641</v>
      </c>
      <c r="D178" t="s">
        <v>633</v>
      </c>
      <c r="E178" t="s">
        <v>94</v>
      </c>
      <c r="F178">
        <v>121</v>
      </c>
      <c r="G178" s="6">
        <v>4955.28</v>
      </c>
      <c r="H178" s="6">
        <v>4955.28</v>
      </c>
      <c r="I178" t="s">
        <v>2164</v>
      </c>
      <c r="J178">
        <v>309</v>
      </c>
      <c r="K178">
        <f t="shared" si="7"/>
        <v>5.8522727272727275E-2</v>
      </c>
      <c r="L178" s="8">
        <v>36</v>
      </c>
      <c r="M178">
        <f t="shared" si="8"/>
        <v>2.1068181818181819</v>
      </c>
      <c r="P178" s="7">
        <v>0.25174767134741993</v>
      </c>
      <c r="Q178">
        <f t="shared" si="6"/>
        <v>0.53038657122513244</v>
      </c>
    </row>
    <row r="179" spans="1:19" x14ac:dyDescent="0.25">
      <c r="A179">
        <v>24144</v>
      </c>
      <c r="B179">
        <v>37070</v>
      </c>
      <c r="C179" t="s">
        <v>641</v>
      </c>
      <c r="D179" t="s">
        <v>605</v>
      </c>
      <c r="E179" t="s">
        <v>94</v>
      </c>
      <c r="F179">
        <v>121</v>
      </c>
      <c r="G179" s="6">
        <v>-4958.97</v>
      </c>
      <c r="H179" s="6">
        <v>4958.97</v>
      </c>
      <c r="I179" t="s">
        <v>2164</v>
      </c>
      <c r="J179">
        <v>17</v>
      </c>
      <c r="K179">
        <f t="shared" si="7"/>
        <v>3.2196969696969696E-3</v>
      </c>
      <c r="L179" s="8">
        <v>36</v>
      </c>
      <c r="M179">
        <f t="shared" si="8"/>
        <v>0.11590909090909091</v>
      </c>
      <c r="P179" s="7">
        <v>0.25156034436071256</v>
      </c>
      <c r="Q179">
        <f t="shared" si="6"/>
        <v>2.9158130823628045E-2</v>
      </c>
    </row>
    <row r="180" spans="1:19" x14ac:dyDescent="0.25">
      <c r="A180">
        <v>1026</v>
      </c>
      <c r="B180">
        <v>24798</v>
      </c>
      <c r="C180" t="s">
        <v>732</v>
      </c>
      <c r="D180" t="s">
        <v>533</v>
      </c>
      <c r="F180">
        <v>34.5</v>
      </c>
      <c r="G180">
        <v>239.49</v>
      </c>
      <c r="H180" s="6">
        <v>239.49</v>
      </c>
      <c r="I180" t="s">
        <v>2164</v>
      </c>
      <c r="J180">
        <v>1</v>
      </c>
      <c r="K180">
        <f t="shared" si="7"/>
        <v>1.8939393939393939E-4</v>
      </c>
      <c r="L180" s="8">
        <v>8</v>
      </c>
      <c r="M180">
        <f t="shared" si="8"/>
        <v>1.5151515151515152E-3</v>
      </c>
      <c r="P180" s="7">
        <v>0.2441451454704596</v>
      </c>
      <c r="Q180">
        <f t="shared" si="6"/>
        <v>3.6991688707645393E-4</v>
      </c>
    </row>
    <row r="181" spans="1:19" x14ac:dyDescent="0.25">
      <c r="A181">
        <v>34114</v>
      </c>
      <c r="B181">
        <v>25644</v>
      </c>
      <c r="C181" t="s">
        <v>734</v>
      </c>
      <c r="D181" t="s">
        <v>732</v>
      </c>
      <c r="E181" t="s">
        <v>94</v>
      </c>
      <c r="F181">
        <v>100.5</v>
      </c>
      <c r="G181">
        <v>239.69</v>
      </c>
      <c r="H181" s="6">
        <v>239.69</v>
      </c>
      <c r="I181" t="s">
        <v>2164</v>
      </c>
      <c r="J181">
        <v>32</v>
      </c>
      <c r="K181">
        <f t="shared" si="7"/>
        <v>6.0606060606060606E-3</v>
      </c>
      <c r="L181" s="8">
        <v>8</v>
      </c>
      <c r="M181">
        <f t="shared" si="8"/>
        <v>4.8484848484848485E-2</v>
      </c>
      <c r="P181" s="7">
        <v>0.243941428047563</v>
      </c>
      <c r="Q181">
        <f t="shared" si="6"/>
        <v>1.1827463178063661E-2</v>
      </c>
    </row>
    <row r="182" spans="1:19" x14ac:dyDescent="0.25">
      <c r="A182">
        <v>45248</v>
      </c>
      <c r="B182">
        <v>30368</v>
      </c>
      <c r="C182" t="s">
        <v>528</v>
      </c>
      <c r="D182" t="s">
        <v>532</v>
      </c>
      <c r="E182" t="s">
        <v>94</v>
      </c>
      <c r="F182">
        <v>88</v>
      </c>
      <c r="G182" s="6">
        <v>-3754.57</v>
      </c>
      <c r="H182" s="6">
        <v>3754.57</v>
      </c>
      <c r="I182" t="s">
        <v>2164</v>
      </c>
      <c r="J182">
        <v>73</v>
      </c>
      <c r="K182">
        <f t="shared" si="7"/>
        <v>1.3825757575757576E-2</v>
      </c>
      <c r="L182" s="8">
        <v>30</v>
      </c>
      <c r="M182">
        <f t="shared" si="8"/>
        <v>0.41477272727272729</v>
      </c>
      <c r="P182" s="7">
        <v>0.24332979912113925</v>
      </c>
      <c r="Q182">
        <f t="shared" si="6"/>
        <v>0.1009265644081998</v>
      </c>
    </row>
    <row r="183" spans="1:19" x14ac:dyDescent="0.25">
      <c r="A183">
        <v>70307</v>
      </c>
      <c r="B183">
        <v>14290</v>
      </c>
      <c r="C183" t="s">
        <v>532</v>
      </c>
      <c r="D183" t="s">
        <v>533</v>
      </c>
      <c r="E183" t="s">
        <v>94</v>
      </c>
      <c r="F183">
        <v>88</v>
      </c>
      <c r="G183" s="6">
        <v>-3754.76</v>
      </c>
      <c r="H183" s="6">
        <v>3754.76</v>
      </c>
      <c r="I183" t="s">
        <v>2164</v>
      </c>
      <c r="J183">
        <v>628</v>
      </c>
      <c r="K183">
        <f t="shared" si="7"/>
        <v>0.11893939393939394</v>
      </c>
      <c r="L183" s="8">
        <v>30</v>
      </c>
      <c r="M183">
        <f t="shared" si="8"/>
        <v>3.5681818181818183</v>
      </c>
      <c r="P183" s="7">
        <v>0.24331748604072051</v>
      </c>
      <c r="Q183">
        <f t="shared" si="6"/>
        <v>0.86820102973620727</v>
      </c>
    </row>
    <row r="184" spans="1:19" x14ac:dyDescent="0.25">
      <c r="A184">
        <v>70946</v>
      </c>
      <c r="B184">
        <v>24582</v>
      </c>
      <c r="C184" t="s">
        <v>533</v>
      </c>
      <c r="D184" t="s">
        <v>555</v>
      </c>
      <c r="E184" t="s">
        <v>94</v>
      </c>
      <c r="F184">
        <v>88</v>
      </c>
      <c r="G184" s="6">
        <v>-3515.46</v>
      </c>
      <c r="H184" s="6">
        <v>3515.46</v>
      </c>
      <c r="I184" t="s">
        <v>2164</v>
      </c>
      <c r="J184">
        <v>967</v>
      </c>
      <c r="K184">
        <f t="shared" si="7"/>
        <v>0.18314393939393939</v>
      </c>
      <c r="L184" s="8">
        <v>30</v>
      </c>
      <c r="M184">
        <f t="shared" si="8"/>
        <v>5.4943181818181817</v>
      </c>
      <c r="P184" s="7">
        <v>0.24272819075448532</v>
      </c>
      <c r="Q184">
        <f t="shared" si="6"/>
        <v>1.3336259117022005</v>
      </c>
    </row>
    <row r="185" spans="1:19" x14ac:dyDescent="0.25">
      <c r="A185">
        <v>70745</v>
      </c>
      <c r="B185">
        <v>16531</v>
      </c>
      <c r="C185" t="s">
        <v>555</v>
      </c>
      <c r="D185" t="s">
        <v>556</v>
      </c>
      <c r="E185" t="s">
        <v>94</v>
      </c>
      <c r="F185">
        <v>88</v>
      </c>
      <c r="G185" s="6">
        <v>-3515.84</v>
      </c>
      <c r="H185" s="6">
        <v>3515.84</v>
      </c>
      <c r="I185" t="s">
        <v>2164</v>
      </c>
      <c r="J185">
        <v>803</v>
      </c>
      <c r="K185">
        <f t="shared" si="7"/>
        <v>0.15208333333333332</v>
      </c>
      <c r="L185" s="8">
        <v>30</v>
      </c>
      <c r="M185">
        <f t="shared" si="8"/>
        <v>4.5625</v>
      </c>
      <c r="P185" s="7">
        <v>0.24270195613843717</v>
      </c>
      <c r="Q185">
        <f t="shared" si="6"/>
        <v>1.1073276748816197</v>
      </c>
    </row>
    <row r="186" spans="1:19" x14ac:dyDescent="0.25">
      <c r="A186">
        <v>70076</v>
      </c>
      <c r="B186">
        <v>37591</v>
      </c>
      <c r="C186" t="s">
        <v>709</v>
      </c>
      <c r="D186" t="s">
        <v>668</v>
      </c>
      <c r="E186" t="s">
        <v>27</v>
      </c>
      <c r="F186">
        <v>99</v>
      </c>
      <c r="G186">
        <v>318.22000000000003</v>
      </c>
      <c r="H186">
        <v>318.22000000000003</v>
      </c>
      <c r="I186" t="s">
        <v>2164</v>
      </c>
      <c r="J186">
        <v>591</v>
      </c>
      <c r="K186">
        <f t="shared" si="7"/>
        <v>0.11193181818181819</v>
      </c>
      <c r="L186" s="8">
        <v>24</v>
      </c>
      <c r="M186">
        <f t="shared" si="8"/>
        <v>2.6863636363636365</v>
      </c>
      <c r="P186" s="7">
        <v>0.24216562906777525</v>
      </c>
      <c r="Q186">
        <f t="shared" si="6"/>
        <v>0.65054493990479623</v>
      </c>
    </row>
    <row r="187" spans="1:19" x14ac:dyDescent="0.25">
      <c r="A187">
        <v>62174</v>
      </c>
      <c r="B187">
        <v>14736</v>
      </c>
      <c r="C187" t="s">
        <v>708</v>
      </c>
      <c r="D187" t="s">
        <v>709</v>
      </c>
      <c r="E187" t="s">
        <v>27</v>
      </c>
      <c r="F187">
        <v>99</v>
      </c>
      <c r="G187">
        <v>318.83999999999997</v>
      </c>
      <c r="H187" s="6">
        <v>318.83999999999997</v>
      </c>
      <c r="I187" t="s">
        <v>2164</v>
      </c>
      <c r="J187">
        <v>240</v>
      </c>
      <c r="K187">
        <f t="shared" si="7"/>
        <v>4.5454545454545456E-2</v>
      </c>
      <c r="L187" s="8">
        <v>24</v>
      </c>
      <c r="M187">
        <f t="shared" si="8"/>
        <v>1.0909090909090908</v>
      </c>
      <c r="P187" s="7">
        <v>0.24169472613833726</v>
      </c>
      <c r="Q187">
        <f t="shared" si="6"/>
        <v>0.26366697396909516</v>
      </c>
    </row>
    <row r="188" spans="1:19" s="59" customFormat="1" x14ac:dyDescent="0.25">
      <c r="A188">
        <v>61499</v>
      </c>
      <c r="B188">
        <v>4875</v>
      </c>
      <c r="C188" t="s">
        <v>441</v>
      </c>
      <c r="D188" t="s">
        <v>442</v>
      </c>
      <c r="E188" t="s">
        <v>94</v>
      </c>
      <c r="F188">
        <v>88</v>
      </c>
      <c r="G188" s="6">
        <v>-2866.75</v>
      </c>
      <c r="H188" s="6">
        <v>2866.75</v>
      </c>
      <c r="I188" t="s">
        <v>2164</v>
      </c>
      <c r="J188">
        <v>231</v>
      </c>
      <c r="K188">
        <f t="shared" si="7"/>
        <v>4.3749999999999997E-2</v>
      </c>
      <c r="L188" s="8">
        <v>30</v>
      </c>
      <c r="M188">
        <f t="shared" si="8"/>
        <v>1.3125</v>
      </c>
      <c r="N188"/>
      <c r="O188"/>
      <c r="P188" s="7">
        <v>0.24162852127318366</v>
      </c>
      <c r="Q188">
        <f t="shared" si="6"/>
        <v>0.31713743417105356</v>
      </c>
      <c r="R188" s="56"/>
      <c r="S188" s="56"/>
    </row>
    <row r="189" spans="1:19" x14ac:dyDescent="0.25">
      <c r="A189">
        <v>45587</v>
      </c>
      <c r="B189">
        <v>43136</v>
      </c>
      <c r="C189" t="s">
        <v>542</v>
      </c>
      <c r="D189" t="s">
        <v>708</v>
      </c>
      <c r="E189" t="s">
        <v>27</v>
      </c>
      <c r="F189">
        <v>106</v>
      </c>
      <c r="G189">
        <v>319.02999999999997</v>
      </c>
      <c r="H189" s="6">
        <v>319.02999999999997</v>
      </c>
      <c r="I189" t="s">
        <v>2164</v>
      </c>
      <c r="J189">
        <v>86</v>
      </c>
      <c r="K189">
        <f t="shared" si="7"/>
        <v>1.6287878787878789E-2</v>
      </c>
      <c r="L189" s="8">
        <v>24</v>
      </c>
      <c r="M189">
        <f t="shared" si="8"/>
        <v>0.39090909090909093</v>
      </c>
      <c r="P189" s="7">
        <v>0.24155078356877865</v>
      </c>
      <c r="Q189">
        <f t="shared" si="6"/>
        <v>9.4424397213249842E-2</v>
      </c>
    </row>
    <row r="190" spans="1:19" x14ac:dyDescent="0.25">
      <c r="A190">
        <v>65180</v>
      </c>
      <c r="B190">
        <v>17973</v>
      </c>
      <c r="C190" t="s">
        <v>523</v>
      </c>
      <c r="D190" t="s">
        <v>556</v>
      </c>
      <c r="E190" t="s">
        <v>94</v>
      </c>
      <c r="F190">
        <v>88</v>
      </c>
      <c r="G190" s="6">
        <v>3568.15</v>
      </c>
      <c r="H190" s="6">
        <v>3568.15</v>
      </c>
      <c r="I190" t="s">
        <v>2164</v>
      </c>
      <c r="J190">
        <v>296</v>
      </c>
      <c r="K190">
        <f t="shared" si="7"/>
        <v>5.6060606060606061E-2</v>
      </c>
      <c r="L190" s="8">
        <v>30</v>
      </c>
      <c r="M190">
        <f t="shared" si="8"/>
        <v>1.6818181818181819</v>
      </c>
      <c r="P190" s="7">
        <v>0.23914388281595869</v>
      </c>
      <c r="Q190">
        <f t="shared" si="6"/>
        <v>0.40219653019047602</v>
      </c>
    </row>
    <row r="191" spans="1:19" x14ac:dyDescent="0.25">
      <c r="A191">
        <v>64899</v>
      </c>
      <c r="B191">
        <v>13107</v>
      </c>
      <c r="C191" t="s">
        <v>522</v>
      </c>
      <c r="D191" t="s">
        <v>523</v>
      </c>
      <c r="E191" t="s">
        <v>94</v>
      </c>
      <c r="F191">
        <v>88</v>
      </c>
      <c r="G191" s="6">
        <v>3568.34</v>
      </c>
      <c r="H191" s="6">
        <v>3568.34</v>
      </c>
      <c r="I191" t="s">
        <v>2164</v>
      </c>
      <c r="J191">
        <v>288</v>
      </c>
      <c r="K191">
        <f t="shared" si="7"/>
        <v>5.4545454545454543E-2</v>
      </c>
      <c r="L191" s="8">
        <v>30</v>
      </c>
      <c r="M191">
        <f t="shared" si="8"/>
        <v>1.6363636363636362</v>
      </c>
      <c r="P191" s="7">
        <v>0.23913114934949106</v>
      </c>
      <c r="Q191">
        <f t="shared" si="6"/>
        <v>0.39130551711734896</v>
      </c>
    </row>
    <row r="192" spans="1:19" x14ac:dyDescent="0.25">
      <c r="A192">
        <v>45186</v>
      </c>
      <c r="B192">
        <v>33097</v>
      </c>
      <c r="C192" t="s">
        <v>522</v>
      </c>
      <c r="D192" t="s">
        <v>606</v>
      </c>
      <c r="E192" t="s">
        <v>94</v>
      </c>
      <c r="F192">
        <v>88</v>
      </c>
      <c r="G192" s="6">
        <v>-3643.88</v>
      </c>
      <c r="H192" s="6">
        <v>3643.88</v>
      </c>
      <c r="I192" t="s">
        <v>2164</v>
      </c>
      <c r="J192">
        <v>72</v>
      </c>
      <c r="K192">
        <f t="shared" si="7"/>
        <v>1.3636363636363636E-2</v>
      </c>
      <c r="L192" s="8">
        <v>30</v>
      </c>
      <c r="M192">
        <f t="shared" si="8"/>
        <v>0.40909090909090906</v>
      </c>
      <c r="P192" s="7">
        <v>0.23417380524873568</v>
      </c>
      <c r="Q192">
        <f t="shared" si="6"/>
        <v>9.579837487448277E-2</v>
      </c>
    </row>
    <row r="193" spans="1:19" x14ac:dyDescent="0.25">
      <c r="A193">
        <v>70622</v>
      </c>
      <c r="B193">
        <v>25491</v>
      </c>
      <c r="C193" t="s">
        <v>442</v>
      </c>
      <c r="D193" t="s">
        <v>612</v>
      </c>
      <c r="E193" t="s">
        <v>94</v>
      </c>
      <c r="F193">
        <v>88</v>
      </c>
      <c r="G193" s="6">
        <v>-2991.43</v>
      </c>
      <c r="H193" s="6">
        <v>2991.43</v>
      </c>
      <c r="I193" t="s">
        <v>2164</v>
      </c>
      <c r="J193">
        <v>738</v>
      </c>
      <c r="K193">
        <f t="shared" si="7"/>
        <v>0.13977272727272727</v>
      </c>
      <c r="L193" s="8">
        <v>30</v>
      </c>
      <c r="M193">
        <f t="shared" si="8"/>
        <v>4.1931818181818183</v>
      </c>
      <c r="P193" s="7">
        <v>0.23155767086640813</v>
      </c>
      <c r="Q193">
        <f t="shared" si="6"/>
        <v>0.97096341533755237</v>
      </c>
    </row>
    <row r="194" spans="1:19" x14ac:dyDescent="0.25">
      <c r="A194">
        <v>62090</v>
      </c>
      <c r="B194">
        <v>23677</v>
      </c>
      <c r="C194" t="s">
        <v>606</v>
      </c>
      <c r="D194" t="s">
        <v>607</v>
      </c>
      <c r="E194" t="s">
        <v>94</v>
      </c>
      <c r="F194">
        <v>88</v>
      </c>
      <c r="G194" s="6">
        <v>-3704.52</v>
      </c>
      <c r="H194" s="6">
        <v>3704.52</v>
      </c>
      <c r="I194" t="s">
        <v>2164</v>
      </c>
      <c r="J194">
        <v>239</v>
      </c>
      <c r="K194">
        <f t="shared" si="7"/>
        <v>4.5265151515151515E-2</v>
      </c>
      <c r="L194" s="8">
        <v>30</v>
      </c>
      <c r="M194">
        <f t="shared" si="8"/>
        <v>1.3579545454545454</v>
      </c>
      <c r="P194" s="7">
        <v>0.23034056921538093</v>
      </c>
      <c r="Q194">
        <f t="shared" ref="Q194:Q257" si="9">M194*P194</f>
        <v>0.31279202296861386</v>
      </c>
    </row>
    <row r="195" spans="1:19" x14ac:dyDescent="0.25">
      <c r="A195">
        <v>68872</v>
      </c>
      <c r="B195">
        <v>36427</v>
      </c>
      <c r="C195" t="s">
        <v>607</v>
      </c>
      <c r="D195" t="s">
        <v>646</v>
      </c>
      <c r="E195" t="s">
        <v>94</v>
      </c>
      <c r="F195">
        <v>88</v>
      </c>
      <c r="G195" s="6">
        <v>-3704.71</v>
      </c>
      <c r="H195" s="6">
        <v>3704.71</v>
      </c>
      <c r="I195" t="s">
        <v>2164</v>
      </c>
      <c r="J195">
        <v>455</v>
      </c>
      <c r="K195">
        <f t="shared" si="7"/>
        <v>8.6174242424242431E-2</v>
      </c>
      <c r="L195" s="8">
        <v>30</v>
      </c>
      <c r="M195">
        <f t="shared" si="8"/>
        <v>2.5852272727272729</v>
      </c>
      <c r="P195" s="7">
        <v>0.23032875595384333</v>
      </c>
      <c r="Q195">
        <f t="shared" si="9"/>
        <v>0.59545218158522006</v>
      </c>
    </row>
    <row r="196" spans="1:19" x14ac:dyDescent="0.25">
      <c r="A196">
        <v>17977</v>
      </c>
      <c r="B196">
        <v>35887</v>
      </c>
      <c r="C196" t="s">
        <v>549</v>
      </c>
      <c r="D196" t="s">
        <v>646</v>
      </c>
      <c r="E196" t="s">
        <v>94</v>
      </c>
      <c r="F196">
        <v>88</v>
      </c>
      <c r="G196" s="6">
        <v>3704.9</v>
      </c>
      <c r="H196" s="6">
        <v>3704.9</v>
      </c>
      <c r="I196" t="s">
        <v>2164</v>
      </c>
      <c r="J196">
        <v>13</v>
      </c>
      <c r="K196">
        <f t="shared" si="7"/>
        <v>2.4621212121212119E-3</v>
      </c>
      <c r="L196" s="8">
        <v>30</v>
      </c>
      <c r="M196">
        <f t="shared" si="8"/>
        <v>7.3863636363636354E-2</v>
      </c>
      <c r="P196" s="7">
        <v>0.23031694390395502</v>
      </c>
      <c r="Q196">
        <f t="shared" si="9"/>
        <v>1.7012046992905767E-2</v>
      </c>
    </row>
    <row r="197" spans="1:19" x14ac:dyDescent="0.25">
      <c r="A197">
        <v>36283</v>
      </c>
      <c r="B197">
        <v>15413</v>
      </c>
      <c r="C197" t="s">
        <v>548</v>
      </c>
      <c r="D197" t="s">
        <v>549</v>
      </c>
      <c r="E197" t="s">
        <v>94</v>
      </c>
      <c r="F197">
        <v>88</v>
      </c>
      <c r="G197" s="6">
        <v>3705.09</v>
      </c>
      <c r="H197" s="6">
        <v>3705.09</v>
      </c>
      <c r="I197" t="s">
        <v>2164</v>
      </c>
      <c r="J197">
        <v>34</v>
      </c>
      <c r="K197">
        <f t="shared" si="7"/>
        <v>6.4393939393939392E-3</v>
      </c>
      <c r="L197" s="8">
        <v>30</v>
      </c>
      <c r="M197">
        <f t="shared" si="8"/>
        <v>0.19318181818181818</v>
      </c>
      <c r="P197" s="7">
        <v>0.23030513306552958</v>
      </c>
      <c r="Q197">
        <f t="shared" si="9"/>
        <v>4.4490764342204579E-2</v>
      </c>
    </row>
    <row r="198" spans="1:19" x14ac:dyDescent="0.25">
      <c r="A198">
        <v>65611</v>
      </c>
      <c r="B198">
        <v>44440</v>
      </c>
      <c r="C198" t="s">
        <v>576</v>
      </c>
      <c r="D198" t="s">
        <v>548</v>
      </c>
      <c r="E198" t="s">
        <v>94</v>
      </c>
      <c r="F198">
        <v>88</v>
      </c>
      <c r="G198" s="6">
        <v>3754.68</v>
      </c>
      <c r="H198" s="6">
        <v>3754.68</v>
      </c>
      <c r="I198" t="s">
        <v>2164</v>
      </c>
      <c r="J198">
        <v>412</v>
      </c>
      <c r="K198">
        <f t="shared" ref="K198:K261" si="10">J198/5280</f>
        <v>7.8030303030303033E-2</v>
      </c>
      <c r="L198" s="8">
        <v>30</v>
      </c>
      <c r="M198">
        <f t="shared" ref="M198:M261" si="11">K198*L198</f>
        <v>2.3409090909090908</v>
      </c>
      <c r="P198" s="7">
        <v>0.22726337410105868</v>
      </c>
      <c r="Q198">
        <f t="shared" si="9"/>
        <v>0.53200289846384186</v>
      </c>
    </row>
    <row r="199" spans="1:19" x14ac:dyDescent="0.25">
      <c r="A199">
        <v>5961</v>
      </c>
      <c r="B199">
        <v>18485</v>
      </c>
      <c r="C199" t="s">
        <v>576</v>
      </c>
      <c r="D199" t="s">
        <v>577</v>
      </c>
      <c r="E199" t="s">
        <v>94</v>
      </c>
      <c r="F199">
        <v>88</v>
      </c>
      <c r="G199" s="6">
        <v>-3754.87</v>
      </c>
      <c r="H199" s="6">
        <v>3754.87</v>
      </c>
      <c r="I199" t="s">
        <v>2164</v>
      </c>
      <c r="J199">
        <v>4</v>
      </c>
      <c r="K199">
        <f t="shared" si="10"/>
        <v>7.5757575757575758E-4</v>
      </c>
      <c r="L199" s="8">
        <v>30</v>
      </c>
      <c r="M199">
        <f t="shared" si="11"/>
        <v>2.2727272727272728E-2</v>
      </c>
      <c r="P199" s="7">
        <v>0.22725187435777083</v>
      </c>
      <c r="Q199">
        <f t="shared" si="9"/>
        <v>5.1648153263129737E-3</v>
      </c>
    </row>
    <row r="200" spans="1:19" x14ac:dyDescent="0.25">
      <c r="A200">
        <v>7403</v>
      </c>
      <c r="B200">
        <v>40645</v>
      </c>
      <c r="C200" t="s">
        <v>577</v>
      </c>
      <c r="D200" t="s">
        <v>655</v>
      </c>
      <c r="E200" t="s">
        <v>94</v>
      </c>
      <c r="F200">
        <v>88</v>
      </c>
      <c r="G200" s="6">
        <v>-3755.06</v>
      </c>
      <c r="H200" s="6">
        <v>3755.06</v>
      </c>
      <c r="I200" t="s">
        <v>2164</v>
      </c>
      <c r="J200">
        <v>4</v>
      </c>
      <c r="K200">
        <f t="shared" si="10"/>
        <v>7.5757575757575758E-4</v>
      </c>
      <c r="L200" s="8">
        <v>30</v>
      </c>
      <c r="M200">
        <f t="shared" si="11"/>
        <v>2.2727272727272728E-2</v>
      </c>
      <c r="P200" s="7">
        <v>0.22724037577822007</v>
      </c>
      <c r="Q200">
        <f t="shared" si="9"/>
        <v>5.1645539949595467E-3</v>
      </c>
    </row>
    <row r="201" spans="1:19" x14ac:dyDescent="0.25">
      <c r="A201">
        <v>66918</v>
      </c>
      <c r="B201">
        <v>346164</v>
      </c>
      <c r="C201" t="s">
        <v>655</v>
      </c>
      <c r="D201" t="s">
        <v>458</v>
      </c>
      <c r="E201" t="s">
        <v>70</v>
      </c>
      <c r="F201">
        <v>88</v>
      </c>
      <c r="G201" s="6">
        <v>-3755.25</v>
      </c>
      <c r="H201" s="6">
        <v>3755.25</v>
      </c>
      <c r="I201" t="s">
        <v>2164</v>
      </c>
      <c r="J201">
        <v>355</v>
      </c>
      <c r="K201">
        <f t="shared" si="10"/>
        <v>6.7234848484848481E-2</v>
      </c>
      <c r="L201" s="8">
        <v>30</v>
      </c>
      <c r="M201">
        <f t="shared" si="11"/>
        <v>2.0170454545454546</v>
      </c>
      <c r="P201" s="7">
        <v>0.22722887836222969</v>
      </c>
      <c r="Q201">
        <f t="shared" si="9"/>
        <v>0.45833097624199737</v>
      </c>
    </row>
    <row r="202" spans="1:19" x14ac:dyDescent="0.25">
      <c r="A202">
        <v>64094</v>
      </c>
      <c r="B202">
        <v>11948</v>
      </c>
      <c r="C202" t="s">
        <v>504</v>
      </c>
      <c r="D202" t="s">
        <v>515</v>
      </c>
      <c r="E202" t="s">
        <v>94</v>
      </c>
      <c r="F202">
        <v>121</v>
      </c>
      <c r="G202" s="6">
        <v>5168.07</v>
      </c>
      <c r="H202" s="6">
        <v>5168.07</v>
      </c>
      <c r="I202" t="s">
        <v>2164</v>
      </c>
      <c r="J202">
        <v>295</v>
      </c>
      <c r="K202">
        <f t="shared" si="10"/>
        <v>5.587121212121212E-2</v>
      </c>
      <c r="L202" s="8">
        <v>36</v>
      </c>
      <c r="M202">
        <f t="shared" si="11"/>
        <v>2.0113636363636362</v>
      </c>
      <c r="P202" s="7">
        <v>0.22599102998551882</v>
      </c>
      <c r="Q202">
        <f t="shared" si="9"/>
        <v>0.45455013985723669</v>
      </c>
    </row>
    <row r="203" spans="1:19" s="59" customFormat="1" x14ac:dyDescent="0.25">
      <c r="A203">
        <v>68663</v>
      </c>
      <c r="B203">
        <v>6323</v>
      </c>
      <c r="C203" t="s">
        <v>458</v>
      </c>
      <c r="D203" t="s">
        <v>459</v>
      </c>
      <c r="E203" t="s">
        <v>70</v>
      </c>
      <c r="F203">
        <v>88</v>
      </c>
      <c r="G203" s="6">
        <v>-3783.82</v>
      </c>
      <c r="H203" s="6">
        <v>3783.82</v>
      </c>
      <c r="I203" t="s">
        <v>2164</v>
      </c>
      <c r="J203">
        <v>442</v>
      </c>
      <c r="K203">
        <f t="shared" si="10"/>
        <v>8.371212121212121E-2</v>
      </c>
      <c r="L203" s="8">
        <v>30</v>
      </c>
      <c r="M203">
        <f t="shared" si="11"/>
        <v>2.5113636363636362</v>
      </c>
      <c r="N203"/>
      <c r="O203"/>
      <c r="P203" s="7">
        <v>0.22551317067666088</v>
      </c>
      <c r="Q203">
        <f t="shared" si="9"/>
        <v>0.56634557635843241</v>
      </c>
      <c r="R203"/>
      <c r="S203"/>
    </row>
    <row r="204" spans="1:19" x14ac:dyDescent="0.25">
      <c r="A204">
        <v>34046</v>
      </c>
      <c r="B204">
        <v>30398</v>
      </c>
      <c r="C204" t="s">
        <v>439</v>
      </c>
      <c r="D204" t="s">
        <v>480</v>
      </c>
      <c r="E204" t="s">
        <v>27</v>
      </c>
      <c r="F204">
        <v>100</v>
      </c>
      <c r="G204" s="6">
        <v>9222.4699999999993</v>
      </c>
      <c r="H204" s="6">
        <v>9222.4699999999993</v>
      </c>
      <c r="I204" t="s">
        <v>2164</v>
      </c>
      <c r="J204">
        <v>30</v>
      </c>
      <c r="K204">
        <f t="shared" si="10"/>
        <v>5.681818181818182E-3</v>
      </c>
      <c r="L204" s="8">
        <v>48</v>
      </c>
      <c r="M204">
        <f t="shared" si="11"/>
        <v>0.27272727272727271</v>
      </c>
      <c r="P204" s="7">
        <v>0.22129342521755765</v>
      </c>
      <c r="Q204">
        <f t="shared" si="9"/>
        <v>6.0352752332061173E-2</v>
      </c>
    </row>
    <row r="205" spans="1:19" x14ac:dyDescent="0.25">
      <c r="A205">
        <v>29489</v>
      </c>
      <c r="B205">
        <v>44348</v>
      </c>
      <c r="C205" t="s">
        <v>612</v>
      </c>
      <c r="D205" t="s">
        <v>653</v>
      </c>
      <c r="E205" t="s">
        <v>94</v>
      </c>
      <c r="F205">
        <v>88</v>
      </c>
      <c r="G205" s="6">
        <v>-3135.95</v>
      </c>
      <c r="H205" s="6">
        <v>3135.95</v>
      </c>
      <c r="I205" t="s">
        <v>2164</v>
      </c>
      <c r="J205">
        <v>24</v>
      </c>
      <c r="K205">
        <f t="shared" si="10"/>
        <v>4.5454545454545452E-3</v>
      </c>
      <c r="L205" s="8">
        <v>30</v>
      </c>
      <c r="M205">
        <f t="shared" si="11"/>
        <v>0.13636363636363635</v>
      </c>
      <c r="P205" s="7">
        <v>0.22088635448903818</v>
      </c>
      <c r="Q205">
        <f t="shared" si="9"/>
        <v>3.0120866521232477E-2</v>
      </c>
    </row>
    <row r="206" spans="1:19" x14ac:dyDescent="0.25">
      <c r="A206">
        <v>70788</v>
      </c>
      <c r="B206">
        <v>40028</v>
      </c>
      <c r="C206" t="s">
        <v>638</v>
      </c>
      <c r="D206" t="s">
        <v>653</v>
      </c>
      <c r="E206" t="s">
        <v>94</v>
      </c>
      <c r="F206">
        <v>88</v>
      </c>
      <c r="G206" s="6">
        <v>3136.14</v>
      </c>
      <c r="H206" s="6">
        <v>3136.14</v>
      </c>
      <c r="I206" t="s">
        <v>2164</v>
      </c>
      <c r="J206">
        <v>828</v>
      </c>
      <c r="K206">
        <f t="shared" si="10"/>
        <v>0.15681818181818183</v>
      </c>
      <c r="L206" s="8">
        <v>30</v>
      </c>
      <c r="M206">
        <f t="shared" si="11"/>
        <v>4.704545454545455</v>
      </c>
      <c r="P206" s="7">
        <v>0.22087297230350025</v>
      </c>
      <c r="Q206">
        <f t="shared" si="9"/>
        <v>1.0391069378823763</v>
      </c>
    </row>
    <row r="207" spans="1:19" x14ac:dyDescent="0.25">
      <c r="A207">
        <v>70806</v>
      </c>
      <c r="B207">
        <v>30730</v>
      </c>
      <c r="C207" t="s">
        <v>578</v>
      </c>
      <c r="D207" t="s">
        <v>638</v>
      </c>
      <c r="E207" t="s">
        <v>94</v>
      </c>
      <c r="F207">
        <v>88</v>
      </c>
      <c r="G207" s="6">
        <v>3152.03</v>
      </c>
      <c r="H207" s="6">
        <v>3152.03</v>
      </c>
      <c r="I207" t="s">
        <v>2164</v>
      </c>
      <c r="J207">
        <v>831</v>
      </c>
      <c r="K207">
        <f t="shared" si="10"/>
        <v>0.15738636363636363</v>
      </c>
      <c r="L207" s="8">
        <v>30</v>
      </c>
      <c r="M207">
        <f t="shared" si="11"/>
        <v>4.7215909090909092</v>
      </c>
      <c r="P207" s="7">
        <v>0.21975950843104261</v>
      </c>
      <c r="Q207">
        <f t="shared" si="9"/>
        <v>1.0376144971942978</v>
      </c>
    </row>
    <row r="208" spans="1:19" x14ac:dyDescent="0.25">
      <c r="A208">
        <v>42545</v>
      </c>
      <c r="B208">
        <v>18676</v>
      </c>
      <c r="C208" t="s">
        <v>578</v>
      </c>
      <c r="D208" t="s">
        <v>488</v>
      </c>
      <c r="E208" t="s">
        <v>94</v>
      </c>
      <c r="F208">
        <v>88</v>
      </c>
      <c r="G208" s="6">
        <v>-3152.22</v>
      </c>
      <c r="H208" s="6">
        <v>3152.22</v>
      </c>
      <c r="I208" t="s">
        <v>2164</v>
      </c>
      <c r="J208">
        <v>55</v>
      </c>
      <c r="K208">
        <f t="shared" si="10"/>
        <v>1.0416666666666666E-2</v>
      </c>
      <c r="L208" s="8">
        <v>30</v>
      </c>
      <c r="M208">
        <f t="shared" si="11"/>
        <v>0.3125</v>
      </c>
      <c r="P208" s="7">
        <v>0.21974626243088977</v>
      </c>
      <c r="Q208">
        <f t="shared" si="9"/>
        <v>6.8670707009653054E-2</v>
      </c>
    </row>
    <row r="209" spans="1:17" x14ac:dyDescent="0.25">
      <c r="A209">
        <v>68539</v>
      </c>
      <c r="B209">
        <v>8721</v>
      </c>
      <c r="C209" t="s">
        <v>488</v>
      </c>
      <c r="D209" t="s">
        <v>489</v>
      </c>
      <c r="E209" t="s">
        <v>94</v>
      </c>
      <c r="F209">
        <v>88</v>
      </c>
      <c r="G209" s="6">
        <v>-3152.41</v>
      </c>
      <c r="H209" s="6">
        <v>3152.41</v>
      </c>
      <c r="I209" t="s">
        <v>2164</v>
      </c>
      <c r="J209">
        <v>434</v>
      </c>
      <c r="K209">
        <f t="shared" si="10"/>
        <v>8.2196969696969699E-2</v>
      </c>
      <c r="L209" s="8">
        <v>30</v>
      </c>
      <c r="M209">
        <f t="shared" si="11"/>
        <v>2.4659090909090908</v>
      </c>
      <c r="P209" s="7">
        <v>0.21973301802744544</v>
      </c>
      <c r="Q209">
        <f t="shared" si="9"/>
        <v>0.54184164672676882</v>
      </c>
    </row>
    <row r="210" spans="1:17" x14ac:dyDescent="0.25">
      <c r="A210">
        <v>70597</v>
      </c>
      <c r="B210">
        <v>8428</v>
      </c>
      <c r="C210" t="s">
        <v>459</v>
      </c>
      <c r="D210" t="s">
        <v>383</v>
      </c>
      <c r="E210" t="s">
        <v>94</v>
      </c>
      <c r="F210">
        <v>88</v>
      </c>
      <c r="G210" s="6">
        <v>-3908.99</v>
      </c>
      <c r="H210" s="6">
        <v>3908.99</v>
      </c>
      <c r="I210" t="s">
        <v>2164</v>
      </c>
      <c r="J210">
        <v>726</v>
      </c>
      <c r="K210">
        <f t="shared" si="10"/>
        <v>0.13750000000000001</v>
      </c>
      <c r="L210" s="8">
        <v>30</v>
      </c>
      <c r="M210">
        <f t="shared" si="11"/>
        <v>4.125</v>
      </c>
      <c r="P210" s="7">
        <v>0.21829200009970939</v>
      </c>
      <c r="Q210">
        <f t="shared" si="9"/>
        <v>0.90045450041130126</v>
      </c>
    </row>
    <row r="211" spans="1:17" x14ac:dyDescent="0.25">
      <c r="A211">
        <v>20278</v>
      </c>
      <c r="B211">
        <v>30876</v>
      </c>
      <c r="C211" t="s">
        <v>489</v>
      </c>
      <c r="D211" t="s">
        <v>639</v>
      </c>
      <c r="E211" t="s">
        <v>94</v>
      </c>
      <c r="F211">
        <v>88</v>
      </c>
      <c r="G211" s="6">
        <v>-3189.26</v>
      </c>
      <c r="H211" s="6">
        <v>3189.26</v>
      </c>
      <c r="I211" t="s">
        <v>2164</v>
      </c>
      <c r="J211">
        <v>14</v>
      </c>
      <c r="K211">
        <f t="shared" si="10"/>
        <v>2.6515151515151517E-3</v>
      </c>
      <c r="L211" s="8">
        <v>30</v>
      </c>
      <c r="M211">
        <f t="shared" si="11"/>
        <v>7.9545454545454544E-2</v>
      </c>
      <c r="P211" s="7">
        <v>0.21719413386174197</v>
      </c>
      <c r="Q211">
        <f t="shared" si="9"/>
        <v>1.7276806102638567E-2</v>
      </c>
    </row>
    <row r="212" spans="1:17" x14ac:dyDescent="0.25">
      <c r="A212">
        <v>23834</v>
      </c>
      <c r="B212">
        <v>37515</v>
      </c>
      <c r="C212" t="s">
        <v>608</v>
      </c>
      <c r="D212" t="s">
        <v>639</v>
      </c>
      <c r="E212" t="s">
        <v>94</v>
      </c>
      <c r="F212">
        <v>88</v>
      </c>
      <c r="G212" s="6">
        <v>3189.45</v>
      </c>
      <c r="H212" s="6">
        <v>3189.45</v>
      </c>
      <c r="I212" t="s">
        <v>2164</v>
      </c>
      <c r="J212">
        <v>16</v>
      </c>
      <c r="K212">
        <f t="shared" si="10"/>
        <v>3.0303030303030303E-3</v>
      </c>
      <c r="L212" s="8">
        <v>30</v>
      </c>
      <c r="M212">
        <f t="shared" si="11"/>
        <v>9.0909090909090912E-2</v>
      </c>
      <c r="P212" s="7">
        <v>0.21718119530323388</v>
      </c>
      <c r="Q212">
        <f t="shared" si="9"/>
        <v>1.9743745027566716E-2</v>
      </c>
    </row>
    <row r="213" spans="1:17" x14ac:dyDescent="0.25">
      <c r="A213">
        <v>51481</v>
      </c>
      <c r="B213">
        <v>24279</v>
      </c>
      <c r="C213" t="s">
        <v>452</v>
      </c>
      <c r="D213" t="s">
        <v>608</v>
      </c>
      <c r="E213" t="s">
        <v>94</v>
      </c>
      <c r="F213">
        <v>88</v>
      </c>
      <c r="G213" s="6">
        <v>3189.64</v>
      </c>
      <c r="H213" s="6">
        <v>3189.64</v>
      </c>
      <c r="I213" t="s">
        <v>2164</v>
      </c>
      <c r="J213">
        <v>130</v>
      </c>
      <c r="K213">
        <f t="shared" si="10"/>
        <v>2.462121212121212E-2</v>
      </c>
      <c r="L213" s="8">
        <v>30</v>
      </c>
      <c r="M213">
        <f t="shared" si="11"/>
        <v>0.73863636363636365</v>
      </c>
      <c r="P213" s="7">
        <v>0.21716825828617001</v>
      </c>
      <c r="Q213">
        <f t="shared" si="9"/>
        <v>0.16040837259773921</v>
      </c>
    </row>
    <row r="214" spans="1:17" x14ac:dyDescent="0.25">
      <c r="A214">
        <v>64544</v>
      </c>
      <c r="B214">
        <v>5755</v>
      </c>
      <c r="C214" t="s">
        <v>451</v>
      </c>
      <c r="D214" t="s">
        <v>452</v>
      </c>
      <c r="E214" t="s">
        <v>94</v>
      </c>
      <c r="F214">
        <v>88</v>
      </c>
      <c r="G214" s="6">
        <v>3189.83</v>
      </c>
      <c r="H214" s="6">
        <v>3189.83</v>
      </c>
      <c r="I214" t="s">
        <v>2164</v>
      </c>
      <c r="J214">
        <v>299</v>
      </c>
      <c r="K214">
        <f t="shared" si="10"/>
        <v>5.6628787878787876E-2</v>
      </c>
      <c r="L214" s="8">
        <v>30</v>
      </c>
      <c r="M214">
        <f t="shared" si="11"/>
        <v>1.6988636363636362</v>
      </c>
      <c r="P214" s="7">
        <v>0.21715532281027494</v>
      </c>
      <c r="Q214">
        <f t="shared" si="9"/>
        <v>0.36891728136518298</v>
      </c>
    </row>
    <row r="215" spans="1:17" x14ac:dyDescent="0.25">
      <c r="A215">
        <v>10671</v>
      </c>
      <c r="B215">
        <v>41120</v>
      </c>
      <c r="C215" t="s">
        <v>483</v>
      </c>
      <c r="D215" t="s">
        <v>451</v>
      </c>
      <c r="E215" t="s">
        <v>94</v>
      </c>
      <c r="F215">
        <v>88</v>
      </c>
      <c r="G215" s="6">
        <v>3190.02</v>
      </c>
      <c r="H215" s="6">
        <v>3190.02</v>
      </c>
      <c r="I215" t="s">
        <v>2164</v>
      </c>
      <c r="J215">
        <v>6</v>
      </c>
      <c r="K215">
        <f t="shared" si="10"/>
        <v>1.1363636363636363E-3</v>
      </c>
      <c r="L215" s="8">
        <v>30</v>
      </c>
      <c r="M215">
        <f t="shared" si="11"/>
        <v>3.4090909090909088E-2</v>
      </c>
      <c r="P215" s="7">
        <v>0.21714238887527329</v>
      </c>
      <c r="Q215">
        <f t="shared" si="9"/>
        <v>7.4025814389297711E-3</v>
      </c>
    </row>
    <row r="216" spans="1:17" x14ac:dyDescent="0.25">
      <c r="A216">
        <v>36757</v>
      </c>
      <c r="B216">
        <v>8387</v>
      </c>
      <c r="C216" t="s">
        <v>446</v>
      </c>
      <c r="D216" t="s">
        <v>483</v>
      </c>
      <c r="E216" t="s">
        <v>70</v>
      </c>
      <c r="F216">
        <v>88</v>
      </c>
      <c r="G216" s="6">
        <v>3190.21</v>
      </c>
      <c r="H216" s="6">
        <v>3190.21</v>
      </c>
      <c r="I216" t="s">
        <v>2164</v>
      </c>
      <c r="J216">
        <v>35</v>
      </c>
      <c r="K216">
        <f t="shared" si="10"/>
        <v>6.628787878787879E-3</v>
      </c>
      <c r="L216" s="8">
        <v>30</v>
      </c>
      <c r="M216">
        <f t="shared" si="11"/>
        <v>0.19886363636363638</v>
      </c>
      <c r="P216" s="7">
        <v>0.21712945648088974</v>
      </c>
      <c r="Q216">
        <f t="shared" si="9"/>
        <v>4.3179153277449665E-2</v>
      </c>
    </row>
    <row r="217" spans="1:17" x14ac:dyDescent="0.25">
      <c r="A217">
        <v>70957</v>
      </c>
      <c r="B217">
        <v>1488</v>
      </c>
      <c r="C217" t="s">
        <v>382</v>
      </c>
      <c r="D217" t="s">
        <v>383</v>
      </c>
      <c r="E217" t="s">
        <v>94</v>
      </c>
      <c r="F217">
        <v>88</v>
      </c>
      <c r="G217" s="6">
        <v>3977.12</v>
      </c>
      <c r="H217" s="6">
        <v>3977.12</v>
      </c>
      <c r="I217" t="s">
        <v>2164</v>
      </c>
      <c r="J217">
        <v>979</v>
      </c>
      <c r="K217">
        <f t="shared" si="10"/>
        <v>0.18541666666666667</v>
      </c>
      <c r="L217" s="8">
        <v>30</v>
      </c>
      <c r="M217">
        <f t="shared" si="11"/>
        <v>5.5625</v>
      </c>
      <c r="P217" s="7">
        <v>0.21455255196467871</v>
      </c>
      <c r="Q217">
        <f t="shared" si="9"/>
        <v>1.1934485703035254</v>
      </c>
    </row>
    <row r="218" spans="1:17" x14ac:dyDescent="0.25">
      <c r="A218">
        <v>37117</v>
      </c>
      <c r="B218">
        <v>37602</v>
      </c>
      <c r="C218" t="s">
        <v>649</v>
      </c>
      <c r="D218" t="s">
        <v>382</v>
      </c>
      <c r="E218" t="s">
        <v>94</v>
      </c>
      <c r="F218">
        <v>88</v>
      </c>
      <c r="G218" s="6">
        <v>3977.31</v>
      </c>
      <c r="H218" s="6">
        <v>3977.31</v>
      </c>
      <c r="I218" t="s">
        <v>2164</v>
      </c>
      <c r="J218">
        <v>36</v>
      </c>
      <c r="K218">
        <f t="shared" si="10"/>
        <v>6.8181818181818179E-3</v>
      </c>
      <c r="L218" s="8">
        <v>30</v>
      </c>
      <c r="M218">
        <f t="shared" si="11"/>
        <v>0.20454545454545453</v>
      </c>
      <c r="P218" s="7">
        <v>0.21454230257881909</v>
      </c>
      <c r="Q218">
        <f t="shared" si="9"/>
        <v>4.3883652800212995E-2</v>
      </c>
    </row>
    <row r="219" spans="1:17" x14ac:dyDescent="0.25">
      <c r="A219">
        <v>24042</v>
      </c>
      <c r="B219">
        <v>38796</v>
      </c>
      <c r="C219" t="s">
        <v>601</v>
      </c>
      <c r="D219" t="s">
        <v>649</v>
      </c>
      <c r="E219" t="s">
        <v>94</v>
      </c>
      <c r="F219">
        <v>88</v>
      </c>
      <c r="G219" s="6">
        <v>3977.5</v>
      </c>
      <c r="H219" s="6">
        <v>3977.5</v>
      </c>
      <c r="I219" t="s">
        <v>2164</v>
      </c>
      <c r="J219">
        <v>16</v>
      </c>
      <c r="K219">
        <f t="shared" si="10"/>
        <v>3.0303030303030303E-3</v>
      </c>
      <c r="L219" s="8">
        <v>30</v>
      </c>
      <c r="M219">
        <f t="shared" si="11"/>
        <v>9.0909090909090912E-2</v>
      </c>
      <c r="P219" s="7">
        <v>0.21453205417215915</v>
      </c>
      <c r="Q219">
        <f t="shared" si="9"/>
        <v>1.9502914015650831E-2</v>
      </c>
    </row>
    <row r="220" spans="1:17" x14ac:dyDescent="0.25">
      <c r="A220">
        <v>32079</v>
      </c>
      <c r="B220">
        <v>39933</v>
      </c>
      <c r="C220" t="s">
        <v>400</v>
      </c>
      <c r="D220" t="s">
        <v>375</v>
      </c>
      <c r="E220" t="s">
        <v>94</v>
      </c>
      <c r="F220">
        <v>100.5</v>
      </c>
      <c r="G220">
        <v>256.14</v>
      </c>
      <c r="H220" s="6">
        <v>256.14</v>
      </c>
      <c r="I220" t="s">
        <v>2164</v>
      </c>
      <c r="J220">
        <v>27</v>
      </c>
      <c r="K220">
        <f t="shared" si="10"/>
        <v>5.1136363636363636E-3</v>
      </c>
      <c r="L220" s="8">
        <v>16</v>
      </c>
      <c r="M220">
        <f t="shared" si="11"/>
        <v>8.1818181818181818E-2</v>
      </c>
      <c r="P220" s="7">
        <v>0.20602303751544623</v>
      </c>
      <c r="Q220">
        <f t="shared" si="9"/>
        <v>1.6856430342172872E-2</v>
      </c>
    </row>
    <row r="221" spans="1:17" x14ac:dyDescent="0.25">
      <c r="A221">
        <v>62398</v>
      </c>
      <c r="B221">
        <v>2471</v>
      </c>
      <c r="C221" t="s">
        <v>399</v>
      </c>
      <c r="D221" t="s">
        <v>400</v>
      </c>
      <c r="E221" t="s">
        <v>94</v>
      </c>
      <c r="F221">
        <v>100.5</v>
      </c>
      <c r="G221">
        <v>256.33</v>
      </c>
      <c r="H221" s="6">
        <v>256.33</v>
      </c>
      <c r="I221" t="s">
        <v>2164</v>
      </c>
      <c r="J221">
        <v>248</v>
      </c>
      <c r="K221">
        <f t="shared" si="10"/>
        <v>4.6969696969696967E-2</v>
      </c>
      <c r="L221" s="8">
        <v>16</v>
      </c>
      <c r="M221">
        <f t="shared" si="11"/>
        <v>0.75151515151515147</v>
      </c>
      <c r="P221" s="7">
        <v>0.20587032664614521</v>
      </c>
      <c r="Q221">
        <f t="shared" si="9"/>
        <v>0.15471466972195155</v>
      </c>
    </row>
    <row r="222" spans="1:17" x14ac:dyDescent="0.25">
      <c r="A222">
        <v>9815</v>
      </c>
      <c r="B222">
        <v>44636</v>
      </c>
      <c r="C222" t="s">
        <v>487</v>
      </c>
      <c r="D222" t="s">
        <v>652</v>
      </c>
      <c r="E222" t="s">
        <v>27</v>
      </c>
      <c r="F222">
        <v>100</v>
      </c>
      <c r="G222" s="6">
        <v>-7670.41</v>
      </c>
      <c r="H222" s="6">
        <v>7670.41</v>
      </c>
      <c r="I222" t="s">
        <v>2164</v>
      </c>
      <c r="J222">
        <v>6</v>
      </c>
      <c r="K222">
        <f t="shared" si="10"/>
        <v>1.1363636363636363E-3</v>
      </c>
      <c r="L222" s="8">
        <v>42</v>
      </c>
      <c r="M222">
        <f t="shared" si="11"/>
        <v>4.7727272727272722E-2</v>
      </c>
      <c r="P222" s="7">
        <v>0.20456061008099477</v>
      </c>
      <c r="Q222">
        <f t="shared" si="9"/>
        <v>9.7631200265929311E-3</v>
      </c>
    </row>
    <row r="223" spans="1:17" x14ac:dyDescent="0.25">
      <c r="A223">
        <v>18989</v>
      </c>
      <c r="B223">
        <v>39614</v>
      </c>
      <c r="C223" t="s">
        <v>652</v>
      </c>
      <c r="D223" t="s">
        <v>93</v>
      </c>
      <c r="E223" t="s">
        <v>27</v>
      </c>
      <c r="F223">
        <v>100</v>
      </c>
      <c r="G223" s="6">
        <v>-7670.6</v>
      </c>
      <c r="H223" s="6">
        <v>7670.6</v>
      </c>
      <c r="I223" t="s">
        <v>2164</v>
      </c>
      <c r="J223">
        <v>14</v>
      </c>
      <c r="K223">
        <f t="shared" si="10"/>
        <v>2.6515151515151517E-3</v>
      </c>
      <c r="L223" s="8">
        <v>42</v>
      </c>
      <c r="M223">
        <f t="shared" si="11"/>
        <v>0.11136363636363637</v>
      </c>
      <c r="P223" s="7">
        <v>0.20455554313500418</v>
      </c>
      <c r="Q223">
        <f t="shared" si="9"/>
        <v>2.278004912185274E-2</v>
      </c>
    </row>
    <row r="224" spans="1:17" x14ac:dyDescent="0.25">
      <c r="A224">
        <v>70250</v>
      </c>
      <c r="B224">
        <v>24124</v>
      </c>
      <c r="C224" t="s">
        <v>518</v>
      </c>
      <c r="D224" t="s">
        <v>439</v>
      </c>
      <c r="E224" t="s">
        <v>39</v>
      </c>
      <c r="F224">
        <v>100</v>
      </c>
      <c r="G224" s="6">
        <v>13365.45</v>
      </c>
      <c r="H224" s="6">
        <v>13365.45</v>
      </c>
      <c r="I224" t="s">
        <v>2164</v>
      </c>
      <c r="J224">
        <v>615</v>
      </c>
      <c r="K224">
        <f t="shared" si="10"/>
        <v>0.11647727272727272</v>
      </c>
      <c r="L224" s="8">
        <v>48</v>
      </c>
      <c r="M224">
        <f t="shared" si="11"/>
        <v>5.5909090909090908</v>
      </c>
      <c r="P224" s="7">
        <v>0.20452439226708177</v>
      </c>
      <c r="Q224">
        <f t="shared" si="9"/>
        <v>1.1434772840386844</v>
      </c>
    </row>
    <row r="225" spans="1:17" x14ac:dyDescent="0.25">
      <c r="A225">
        <v>70625</v>
      </c>
      <c r="B225">
        <v>12540</v>
      </c>
      <c r="C225" t="s">
        <v>487</v>
      </c>
      <c r="D225" t="s">
        <v>518</v>
      </c>
      <c r="E225" t="s">
        <v>39</v>
      </c>
      <c r="F225">
        <v>100</v>
      </c>
      <c r="G225" s="6">
        <v>13366.21</v>
      </c>
      <c r="H225" s="6">
        <v>13366.21</v>
      </c>
      <c r="I225" t="s">
        <v>2164</v>
      </c>
      <c r="J225">
        <v>763</v>
      </c>
      <c r="K225">
        <f t="shared" si="10"/>
        <v>0.14450757575757575</v>
      </c>
      <c r="L225" s="8">
        <v>48</v>
      </c>
      <c r="M225">
        <f t="shared" si="11"/>
        <v>6.9363636363636356</v>
      </c>
      <c r="P225" s="7">
        <v>0.20451276305146099</v>
      </c>
      <c r="Q225">
        <f t="shared" si="9"/>
        <v>1.4185748928024065</v>
      </c>
    </row>
    <row r="226" spans="1:17" x14ac:dyDescent="0.25">
      <c r="A226">
        <v>39026</v>
      </c>
      <c r="B226">
        <v>8718</v>
      </c>
      <c r="C226" t="s">
        <v>486</v>
      </c>
      <c r="D226" t="s">
        <v>487</v>
      </c>
      <c r="E226" t="s">
        <v>39</v>
      </c>
      <c r="F226">
        <v>100</v>
      </c>
      <c r="G226" s="6">
        <v>5695.99</v>
      </c>
      <c r="H226" s="6">
        <v>5695.99</v>
      </c>
      <c r="I226" t="s">
        <v>2164</v>
      </c>
      <c r="J226">
        <v>40</v>
      </c>
      <c r="K226">
        <f t="shared" si="10"/>
        <v>7.575757575757576E-3</v>
      </c>
      <c r="L226" s="8">
        <v>48</v>
      </c>
      <c r="M226">
        <f t="shared" si="11"/>
        <v>0.36363636363636365</v>
      </c>
      <c r="P226" s="7">
        <v>0.20444150875523046</v>
      </c>
      <c r="Q226">
        <f t="shared" si="9"/>
        <v>7.4342366820083799E-2</v>
      </c>
    </row>
    <row r="227" spans="1:17" x14ac:dyDescent="0.25">
      <c r="A227">
        <v>44457</v>
      </c>
      <c r="B227">
        <v>24770</v>
      </c>
      <c r="C227" t="s">
        <v>486</v>
      </c>
      <c r="D227" t="s">
        <v>611</v>
      </c>
      <c r="E227" t="s">
        <v>39</v>
      </c>
      <c r="F227">
        <v>78</v>
      </c>
      <c r="G227" s="6">
        <v>-5696.18</v>
      </c>
      <c r="H227" s="6">
        <v>5696.18</v>
      </c>
      <c r="I227" t="s">
        <v>2164</v>
      </c>
      <c r="J227">
        <v>67</v>
      </c>
      <c r="K227">
        <f t="shared" si="10"/>
        <v>1.268939393939394E-2</v>
      </c>
      <c r="L227" s="8">
        <v>42</v>
      </c>
      <c r="M227">
        <f t="shared" si="11"/>
        <v>0.53295454545454546</v>
      </c>
      <c r="P227" s="7">
        <v>0.20443468946815321</v>
      </c>
      <c r="Q227">
        <f t="shared" si="9"/>
        <v>0.10895439700064075</v>
      </c>
    </row>
    <row r="228" spans="1:17" x14ac:dyDescent="0.25">
      <c r="A228">
        <v>4463</v>
      </c>
      <c r="B228">
        <v>346283</v>
      </c>
      <c r="C228" t="s">
        <v>611</v>
      </c>
      <c r="D228" t="s">
        <v>105</v>
      </c>
      <c r="E228" t="s">
        <v>70</v>
      </c>
      <c r="F228">
        <v>78</v>
      </c>
      <c r="G228" s="6">
        <v>-5696.37</v>
      </c>
      <c r="H228" s="6">
        <v>5696.37</v>
      </c>
      <c r="I228" t="s">
        <v>2164</v>
      </c>
      <c r="J228">
        <v>3</v>
      </c>
      <c r="K228">
        <f t="shared" si="10"/>
        <v>5.6818181818181815E-4</v>
      </c>
      <c r="L228" s="8">
        <v>66</v>
      </c>
      <c r="M228">
        <f t="shared" si="11"/>
        <v>3.7499999999999999E-2</v>
      </c>
      <c r="P228" s="7">
        <v>0.20442787063598486</v>
      </c>
      <c r="Q228">
        <f t="shared" si="9"/>
        <v>7.6660451488494317E-3</v>
      </c>
    </row>
    <row r="229" spans="1:17" x14ac:dyDescent="0.25">
      <c r="A229">
        <v>70442</v>
      </c>
      <c r="B229">
        <v>5209</v>
      </c>
      <c r="C229" t="s">
        <v>445</v>
      </c>
      <c r="D229" t="s">
        <v>446</v>
      </c>
      <c r="E229" t="s">
        <v>94</v>
      </c>
      <c r="F229">
        <v>88</v>
      </c>
      <c r="G229" s="6">
        <v>3410.87</v>
      </c>
      <c r="H229" s="6">
        <v>3410.87</v>
      </c>
      <c r="I229" t="s">
        <v>2164</v>
      </c>
      <c r="J229">
        <v>667</v>
      </c>
      <c r="K229">
        <f t="shared" si="10"/>
        <v>0.12632575757575756</v>
      </c>
      <c r="L229" s="8">
        <v>30</v>
      </c>
      <c r="M229">
        <f t="shared" si="11"/>
        <v>3.7897727272727271</v>
      </c>
      <c r="P229" s="7">
        <v>0.20308266317974571</v>
      </c>
      <c r="Q229">
        <f t="shared" si="9"/>
        <v>0.7696371383005135</v>
      </c>
    </row>
    <row r="230" spans="1:17" x14ac:dyDescent="0.25">
      <c r="A230">
        <v>70825</v>
      </c>
      <c r="B230">
        <v>22108</v>
      </c>
      <c r="C230" t="s">
        <v>477</v>
      </c>
      <c r="D230" t="s">
        <v>601</v>
      </c>
      <c r="E230" t="s">
        <v>94</v>
      </c>
      <c r="F230">
        <v>88</v>
      </c>
      <c r="G230" s="6">
        <v>4297.91</v>
      </c>
      <c r="H230" s="6">
        <v>4297.91</v>
      </c>
      <c r="I230" t="s">
        <v>2164</v>
      </c>
      <c r="J230">
        <v>841</v>
      </c>
      <c r="K230">
        <f t="shared" si="10"/>
        <v>0.15928030303030302</v>
      </c>
      <c r="L230" s="8">
        <v>30</v>
      </c>
      <c r="M230">
        <f t="shared" si="11"/>
        <v>4.7784090909090908</v>
      </c>
      <c r="P230" s="7">
        <v>0.19853864912707875</v>
      </c>
      <c r="Q230">
        <f t="shared" si="9"/>
        <v>0.94869888588564333</v>
      </c>
    </row>
    <row r="231" spans="1:17" x14ac:dyDescent="0.25">
      <c r="A231">
        <v>54354</v>
      </c>
      <c r="B231">
        <v>21569</v>
      </c>
      <c r="C231" t="s">
        <v>560</v>
      </c>
      <c r="D231" t="s">
        <v>399</v>
      </c>
      <c r="E231" t="s">
        <v>94</v>
      </c>
      <c r="F231">
        <v>100.5</v>
      </c>
      <c r="G231">
        <v>268.74</v>
      </c>
      <c r="H231" s="6">
        <v>268.74</v>
      </c>
      <c r="I231" t="s">
        <v>2164</v>
      </c>
      <c r="J231">
        <v>152</v>
      </c>
      <c r="K231">
        <f t="shared" si="10"/>
        <v>2.8787878787878789E-2</v>
      </c>
      <c r="L231" s="8">
        <v>16</v>
      </c>
      <c r="M231">
        <f t="shared" si="11"/>
        <v>0.46060606060606063</v>
      </c>
      <c r="P231" s="7">
        <v>0.19636355149663762</v>
      </c>
      <c r="Q231">
        <f t="shared" si="9"/>
        <v>9.044624190148158E-2</v>
      </c>
    </row>
    <row r="232" spans="1:17" x14ac:dyDescent="0.25">
      <c r="A232">
        <v>71193</v>
      </c>
      <c r="B232">
        <v>13999</v>
      </c>
      <c r="C232" t="s">
        <v>531</v>
      </c>
      <c r="D232" t="s">
        <v>445</v>
      </c>
      <c r="E232" t="s">
        <v>94</v>
      </c>
      <c r="F232">
        <v>88</v>
      </c>
      <c r="G232" s="6">
        <v>3571.03</v>
      </c>
      <c r="H232" s="6">
        <v>3571.03</v>
      </c>
      <c r="I232" t="s">
        <v>2164</v>
      </c>
      <c r="J232" s="8">
        <v>1812</v>
      </c>
      <c r="K232">
        <f t="shared" si="10"/>
        <v>0.3431818181818182</v>
      </c>
      <c r="L232" s="8">
        <v>30</v>
      </c>
      <c r="M232">
        <f t="shared" si="11"/>
        <v>10.295454545454547</v>
      </c>
      <c r="P232" s="7">
        <v>0.19397444528886601</v>
      </c>
      <c r="Q232">
        <f t="shared" si="9"/>
        <v>1.9970550844512798</v>
      </c>
    </row>
    <row r="233" spans="1:17" x14ac:dyDescent="0.25">
      <c r="A233">
        <v>16175</v>
      </c>
      <c r="B233">
        <v>40024</v>
      </c>
      <c r="C233" t="s">
        <v>558</v>
      </c>
      <c r="D233" t="s">
        <v>531</v>
      </c>
      <c r="E233" t="s">
        <v>94</v>
      </c>
      <c r="F233">
        <v>88</v>
      </c>
      <c r="G233" s="6">
        <v>3571.22</v>
      </c>
      <c r="H233" s="6">
        <v>3571.22</v>
      </c>
      <c r="I233" t="s">
        <v>2164</v>
      </c>
      <c r="J233">
        <v>11</v>
      </c>
      <c r="K233">
        <f t="shared" si="10"/>
        <v>2.0833333333333333E-3</v>
      </c>
      <c r="L233" s="8">
        <v>30</v>
      </c>
      <c r="M233">
        <f t="shared" si="11"/>
        <v>6.25E-2</v>
      </c>
      <c r="P233" s="7">
        <v>0.19396412524568615</v>
      </c>
      <c r="Q233">
        <f t="shared" si="9"/>
        <v>1.2122757827855385E-2</v>
      </c>
    </row>
    <row r="234" spans="1:17" x14ac:dyDescent="0.25">
      <c r="A234">
        <v>70986</v>
      </c>
      <c r="B234">
        <v>8027</v>
      </c>
      <c r="C234" t="s">
        <v>476</v>
      </c>
      <c r="D234" t="s">
        <v>477</v>
      </c>
      <c r="E234" t="s">
        <v>94</v>
      </c>
      <c r="F234">
        <v>88</v>
      </c>
      <c r="G234" s="6">
        <v>4443.75</v>
      </c>
      <c r="H234" s="6">
        <v>4443.75</v>
      </c>
      <c r="I234" t="s">
        <v>2164</v>
      </c>
      <c r="J234" s="8">
        <v>1016</v>
      </c>
      <c r="K234">
        <f t="shared" si="10"/>
        <v>0.19242424242424241</v>
      </c>
      <c r="L234" s="8">
        <v>30</v>
      </c>
      <c r="M234">
        <f t="shared" si="11"/>
        <v>5.7727272727272725</v>
      </c>
      <c r="P234" s="7">
        <v>0.19202278379066395</v>
      </c>
      <c r="Q234">
        <f t="shared" si="9"/>
        <v>1.1084951609733782</v>
      </c>
    </row>
    <row r="235" spans="1:17" x14ac:dyDescent="0.25">
      <c r="A235">
        <v>71120</v>
      </c>
      <c r="B235">
        <v>31454</v>
      </c>
      <c r="C235" t="s">
        <v>517</v>
      </c>
      <c r="D235" t="s">
        <v>455</v>
      </c>
      <c r="E235" t="s">
        <v>94</v>
      </c>
      <c r="F235">
        <v>88</v>
      </c>
      <c r="G235" s="6">
        <v>-4570.03</v>
      </c>
      <c r="H235" s="6">
        <v>4570.03</v>
      </c>
      <c r="I235" t="s">
        <v>2164</v>
      </c>
      <c r="J235" s="8">
        <v>1377</v>
      </c>
      <c r="K235">
        <f t="shared" si="10"/>
        <v>0.26079545454545455</v>
      </c>
      <c r="L235" s="8">
        <v>30</v>
      </c>
      <c r="M235">
        <f t="shared" si="11"/>
        <v>7.8238636363636367</v>
      </c>
      <c r="P235" s="7">
        <v>0.18671677110867171</v>
      </c>
      <c r="Q235">
        <f t="shared" si="9"/>
        <v>1.460846555776369</v>
      </c>
    </row>
    <row r="236" spans="1:17" x14ac:dyDescent="0.25">
      <c r="A236">
        <v>69414</v>
      </c>
      <c r="B236">
        <v>5978</v>
      </c>
      <c r="C236" t="s">
        <v>455</v>
      </c>
      <c r="D236" t="s">
        <v>447</v>
      </c>
      <c r="E236" t="s">
        <v>94</v>
      </c>
      <c r="F236">
        <v>88</v>
      </c>
      <c r="G236" s="6">
        <v>-4570.22</v>
      </c>
      <c r="H236" s="6">
        <v>4570.22</v>
      </c>
      <c r="I236" t="s">
        <v>2164</v>
      </c>
      <c r="J236">
        <v>500</v>
      </c>
      <c r="K236">
        <f t="shared" si="10"/>
        <v>9.4696969696969696E-2</v>
      </c>
      <c r="L236" s="8">
        <v>30</v>
      </c>
      <c r="M236">
        <f t="shared" si="11"/>
        <v>2.8409090909090908</v>
      </c>
      <c r="P236" s="7">
        <v>0.18670900864067003</v>
      </c>
      <c r="Q236">
        <f t="shared" si="9"/>
        <v>0.53042332000190351</v>
      </c>
    </row>
    <row r="237" spans="1:17" x14ac:dyDescent="0.25">
      <c r="A237">
        <v>70959</v>
      </c>
      <c r="B237">
        <v>12539</v>
      </c>
      <c r="C237" t="s">
        <v>476</v>
      </c>
      <c r="D237" t="s">
        <v>517</v>
      </c>
      <c r="E237" t="s">
        <v>94</v>
      </c>
      <c r="F237">
        <v>88</v>
      </c>
      <c r="G237" s="6">
        <v>-4590.25</v>
      </c>
      <c r="H237" s="6">
        <v>4590.25</v>
      </c>
      <c r="I237" t="s">
        <v>2164</v>
      </c>
      <c r="J237">
        <v>981</v>
      </c>
      <c r="K237">
        <f t="shared" si="10"/>
        <v>0.18579545454545454</v>
      </c>
      <c r="L237" s="8">
        <v>30</v>
      </c>
      <c r="M237">
        <f t="shared" si="11"/>
        <v>5.5738636363636367</v>
      </c>
      <c r="P237" s="7">
        <v>0.18589428581662501</v>
      </c>
      <c r="Q237">
        <f t="shared" si="9"/>
        <v>1.0361493999210747</v>
      </c>
    </row>
    <row r="238" spans="1:17" x14ac:dyDescent="0.25">
      <c r="A238">
        <v>36457</v>
      </c>
      <c r="B238">
        <v>5385</v>
      </c>
      <c r="C238" t="s">
        <v>447</v>
      </c>
      <c r="D238" t="s">
        <v>448</v>
      </c>
      <c r="E238" t="s">
        <v>94</v>
      </c>
      <c r="F238">
        <v>88</v>
      </c>
      <c r="G238" s="6">
        <v>-4646.38</v>
      </c>
      <c r="H238" s="6">
        <v>4646.38</v>
      </c>
      <c r="I238" t="s">
        <v>2164</v>
      </c>
      <c r="J238">
        <v>34</v>
      </c>
      <c r="K238">
        <f t="shared" si="10"/>
        <v>6.4393939393939392E-3</v>
      </c>
      <c r="L238" s="8">
        <v>30</v>
      </c>
      <c r="M238">
        <f t="shared" si="11"/>
        <v>0.19318181818181818</v>
      </c>
      <c r="P238" s="7">
        <v>0.1836486136454106</v>
      </c>
      <c r="Q238">
        <f t="shared" si="9"/>
        <v>3.5477573090590686E-2</v>
      </c>
    </row>
    <row r="239" spans="1:17" x14ac:dyDescent="0.25">
      <c r="A239">
        <v>12643</v>
      </c>
      <c r="B239">
        <v>20184</v>
      </c>
      <c r="C239" t="s">
        <v>448</v>
      </c>
      <c r="D239" t="s">
        <v>479</v>
      </c>
      <c r="E239" t="s">
        <v>108</v>
      </c>
      <c r="F239">
        <v>114</v>
      </c>
      <c r="G239" s="6">
        <v>-4685.92</v>
      </c>
      <c r="H239" s="6">
        <v>4685.92</v>
      </c>
      <c r="I239" t="s">
        <v>2164</v>
      </c>
      <c r="J239">
        <v>8</v>
      </c>
      <c r="K239">
        <f t="shared" si="10"/>
        <v>1.5151515151515152E-3</v>
      </c>
      <c r="L239" s="8">
        <v>30</v>
      </c>
      <c r="M239">
        <f t="shared" si="11"/>
        <v>4.5454545454545456E-2</v>
      </c>
      <c r="P239" s="7">
        <v>0.1820989785292457</v>
      </c>
      <c r="Q239">
        <f t="shared" si="9"/>
        <v>8.2772262967838947E-3</v>
      </c>
    </row>
    <row r="240" spans="1:17" x14ac:dyDescent="0.25">
      <c r="A240">
        <v>10835</v>
      </c>
      <c r="B240">
        <v>8212</v>
      </c>
      <c r="C240" t="s">
        <v>479</v>
      </c>
      <c r="D240" t="s">
        <v>480</v>
      </c>
      <c r="E240" t="s">
        <v>108</v>
      </c>
      <c r="F240">
        <v>114</v>
      </c>
      <c r="G240" s="6">
        <v>-4686.1099999999997</v>
      </c>
      <c r="H240" s="6">
        <v>4686.1099999999997</v>
      </c>
      <c r="I240" t="s">
        <v>2164</v>
      </c>
      <c r="J240">
        <v>6</v>
      </c>
      <c r="K240">
        <f t="shared" si="10"/>
        <v>1.1363636363636363E-3</v>
      </c>
      <c r="L240" s="8">
        <v>30</v>
      </c>
      <c r="M240">
        <f t="shared" si="11"/>
        <v>3.4090909090909088E-2</v>
      </c>
      <c r="P240" s="7">
        <v>0.18209159526126426</v>
      </c>
      <c r="Q240">
        <f t="shared" si="9"/>
        <v>6.2076680202703717E-3</v>
      </c>
    </row>
    <row r="241" spans="1:19" x14ac:dyDescent="0.25">
      <c r="A241">
        <v>71218</v>
      </c>
      <c r="B241">
        <v>16639</v>
      </c>
      <c r="C241" t="s">
        <v>557</v>
      </c>
      <c r="D241" t="s">
        <v>558</v>
      </c>
      <c r="E241" t="s">
        <v>94</v>
      </c>
      <c r="F241">
        <v>88</v>
      </c>
      <c r="G241" s="6">
        <v>3812.6</v>
      </c>
      <c r="H241" s="6">
        <v>3812.6</v>
      </c>
      <c r="I241" t="s">
        <v>2164</v>
      </c>
      <c r="J241" s="8">
        <v>2264</v>
      </c>
      <c r="K241">
        <f t="shared" si="10"/>
        <v>0.42878787878787877</v>
      </c>
      <c r="L241" s="8">
        <v>30</v>
      </c>
      <c r="M241">
        <f t="shared" si="11"/>
        <v>12.863636363636363</v>
      </c>
      <c r="P241" s="7">
        <v>0.18168403802127139</v>
      </c>
      <c r="Q241">
        <f t="shared" si="9"/>
        <v>2.3371173981827185</v>
      </c>
    </row>
    <row r="242" spans="1:19" x14ac:dyDescent="0.25">
      <c r="A242">
        <v>71204</v>
      </c>
      <c r="B242">
        <v>21780</v>
      </c>
      <c r="C242" t="s">
        <v>536</v>
      </c>
      <c r="D242" t="s">
        <v>557</v>
      </c>
      <c r="E242" t="s">
        <v>94</v>
      </c>
      <c r="F242">
        <v>88</v>
      </c>
      <c r="G242" s="6">
        <v>4003.35</v>
      </c>
      <c r="H242" s="6">
        <v>4003.35</v>
      </c>
      <c r="I242" t="s">
        <v>2164</v>
      </c>
      <c r="J242" s="8">
        <v>1951</v>
      </c>
      <c r="K242">
        <f t="shared" si="10"/>
        <v>0.36950757575757576</v>
      </c>
      <c r="L242" s="8">
        <v>30</v>
      </c>
      <c r="M242">
        <f t="shared" si="11"/>
        <v>11.085227272727273</v>
      </c>
      <c r="P242" s="7">
        <v>0.17302723053440225</v>
      </c>
      <c r="Q242">
        <f t="shared" si="9"/>
        <v>1.9180461748444251</v>
      </c>
    </row>
    <row r="243" spans="1:19" x14ac:dyDescent="0.25">
      <c r="A243">
        <v>66437</v>
      </c>
      <c r="B243">
        <v>18033</v>
      </c>
      <c r="C243" t="s">
        <v>1647</v>
      </c>
      <c r="D243" t="s">
        <v>2048</v>
      </c>
      <c r="E243" t="s">
        <v>70</v>
      </c>
      <c r="F243">
        <v>130</v>
      </c>
      <c r="G243">
        <v>-330.93</v>
      </c>
      <c r="H243">
        <v>330.93</v>
      </c>
      <c r="I243" t="s">
        <v>2164</v>
      </c>
      <c r="J243">
        <v>337</v>
      </c>
      <c r="K243">
        <f t="shared" si="10"/>
        <v>6.3825757575757577E-2</v>
      </c>
      <c r="L243" s="8">
        <v>12</v>
      </c>
      <c r="M243">
        <f t="shared" si="11"/>
        <v>0.76590909090909087</v>
      </c>
      <c r="P243" s="7">
        <v>0.16937684541784839</v>
      </c>
      <c r="Q243">
        <f t="shared" si="9"/>
        <v>0.12972726569503387</v>
      </c>
    </row>
    <row r="244" spans="1:19" x14ac:dyDescent="0.25">
      <c r="A244">
        <v>21486</v>
      </c>
      <c r="B244">
        <v>16700</v>
      </c>
      <c r="C244" t="s">
        <v>559</v>
      </c>
      <c r="D244" t="s">
        <v>560</v>
      </c>
      <c r="E244" t="s">
        <v>94</v>
      </c>
      <c r="F244">
        <v>47.6</v>
      </c>
      <c r="G244">
        <v>314.07</v>
      </c>
      <c r="H244" s="6">
        <v>314.07</v>
      </c>
      <c r="I244" t="s">
        <v>2164</v>
      </c>
      <c r="J244">
        <v>15</v>
      </c>
      <c r="K244">
        <f t="shared" si="10"/>
        <v>2.840909090909091E-3</v>
      </c>
      <c r="L244" s="8">
        <v>16</v>
      </c>
      <c r="M244">
        <f t="shared" si="11"/>
        <v>4.5454545454545456E-2</v>
      </c>
      <c r="P244" s="7">
        <v>0.1680222269850874</v>
      </c>
      <c r="Q244">
        <f t="shared" si="9"/>
        <v>7.6373739538676093E-3</v>
      </c>
    </row>
    <row r="245" spans="1:19" x14ac:dyDescent="0.25">
      <c r="A245">
        <v>56103</v>
      </c>
      <c r="B245">
        <v>31633</v>
      </c>
      <c r="C245" t="s">
        <v>596</v>
      </c>
      <c r="D245" t="s">
        <v>559</v>
      </c>
      <c r="E245" t="s">
        <v>94</v>
      </c>
      <c r="F245">
        <v>100.5</v>
      </c>
      <c r="G245">
        <v>314.26</v>
      </c>
      <c r="H245" s="6">
        <v>314.26</v>
      </c>
      <c r="I245" t="s">
        <v>2164</v>
      </c>
      <c r="J245">
        <v>172</v>
      </c>
      <c r="K245">
        <f t="shared" si="10"/>
        <v>3.2575757575757577E-2</v>
      </c>
      <c r="L245" s="8">
        <v>16</v>
      </c>
      <c r="M245">
        <f t="shared" si="11"/>
        <v>0.52121212121212124</v>
      </c>
      <c r="P245" s="7">
        <v>0.16792064159996944</v>
      </c>
      <c r="Q245">
        <f t="shared" si="9"/>
        <v>8.7522273803620446E-2</v>
      </c>
    </row>
    <row r="246" spans="1:19" x14ac:dyDescent="0.25">
      <c r="A246">
        <v>70057</v>
      </c>
      <c r="B246">
        <v>14429</v>
      </c>
      <c r="C246" t="s">
        <v>536</v>
      </c>
      <c r="D246" t="s">
        <v>537</v>
      </c>
      <c r="E246" t="s">
        <v>94</v>
      </c>
      <c r="F246">
        <v>88</v>
      </c>
      <c r="G246" s="6">
        <v>-4142.03</v>
      </c>
      <c r="H246" s="6">
        <v>4142.03</v>
      </c>
      <c r="I246" t="s">
        <v>2164</v>
      </c>
      <c r="J246">
        <v>577</v>
      </c>
      <c r="K246">
        <f t="shared" si="10"/>
        <v>0.10928030303030303</v>
      </c>
      <c r="L246" s="8">
        <v>30</v>
      </c>
      <c r="M246">
        <f t="shared" si="11"/>
        <v>3.2784090909090908</v>
      </c>
      <c r="P246" s="7">
        <v>0.16723407685601005</v>
      </c>
      <c r="Q246">
        <f t="shared" si="9"/>
        <v>0.54826171787453293</v>
      </c>
    </row>
    <row r="247" spans="1:19" x14ac:dyDescent="0.25">
      <c r="A247">
        <v>12195</v>
      </c>
      <c r="B247">
        <v>15526</v>
      </c>
      <c r="C247" t="s">
        <v>537</v>
      </c>
      <c r="D247" t="s">
        <v>438</v>
      </c>
      <c r="E247" t="s">
        <v>108</v>
      </c>
      <c r="F247">
        <v>100</v>
      </c>
      <c r="G247" s="6">
        <v>-4142.6000000000004</v>
      </c>
      <c r="H247" s="6">
        <v>4142.6000000000004</v>
      </c>
      <c r="I247" t="s">
        <v>2164</v>
      </c>
      <c r="J247">
        <v>7</v>
      </c>
      <c r="K247">
        <f t="shared" si="10"/>
        <v>1.3257575757575758E-3</v>
      </c>
      <c r="L247" s="8">
        <v>30</v>
      </c>
      <c r="M247">
        <f t="shared" si="11"/>
        <v>3.9772727272727272E-2</v>
      </c>
      <c r="P247" s="7">
        <v>0.16721106632547172</v>
      </c>
      <c r="Q247">
        <f t="shared" si="9"/>
        <v>6.6504401379448982E-3</v>
      </c>
    </row>
    <row r="248" spans="1:19" x14ac:dyDescent="0.25">
      <c r="A248">
        <v>11107</v>
      </c>
      <c r="B248">
        <v>4523</v>
      </c>
      <c r="C248" t="s">
        <v>438</v>
      </c>
      <c r="D248" t="s">
        <v>439</v>
      </c>
      <c r="E248" t="s">
        <v>108</v>
      </c>
      <c r="F248">
        <v>100</v>
      </c>
      <c r="G248" s="6">
        <v>-4142.79</v>
      </c>
      <c r="H248" s="6">
        <v>4142.79</v>
      </c>
      <c r="I248" t="s">
        <v>2164</v>
      </c>
      <c r="J248">
        <v>6</v>
      </c>
      <c r="K248">
        <f t="shared" si="10"/>
        <v>1.1363636363636363E-3</v>
      </c>
      <c r="L248" s="8">
        <v>30</v>
      </c>
      <c r="M248">
        <f t="shared" si="11"/>
        <v>3.4090909090909088E-2</v>
      </c>
      <c r="P248" s="7">
        <v>0.16720339755572919</v>
      </c>
      <c r="Q248">
        <f t="shared" si="9"/>
        <v>5.7001158257634944E-3</v>
      </c>
    </row>
    <row r="249" spans="1:19" x14ac:dyDescent="0.25">
      <c r="A249">
        <v>46817</v>
      </c>
      <c r="B249">
        <v>20591</v>
      </c>
      <c r="C249" t="s">
        <v>595</v>
      </c>
      <c r="D249" t="s">
        <v>596</v>
      </c>
      <c r="E249" t="s">
        <v>94</v>
      </c>
      <c r="F249">
        <v>100.5</v>
      </c>
      <c r="G249">
        <v>319.23</v>
      </c>
      <c r="H249" s="6">
        <v>319.23</v>
      </c>
      <c r="I249" t="s">
        <v>2164</v>
      </c>
      <c r="J249">
        <v>84</v>
      </c>
      <c r="K249">
        <f t="shared" si="10"/>
        <v>1.5909090909090907E-2</v>
      </c>
      <c r="L249" s="8">
        <v>16</v>
      </c>
      <c r="M249">
        <f t="shared" si="11"/>
        <v>0.25454545454545452</v>
      </c>
      <c r="P249" s="7">
        <v>0.16530633345614884</v>
      </c>
      <c r="Q249">
        <f t="shared" si="9"/>
        <v>4.2077975788837881E-2</v>
      </c>
    </row>
    <row r="250" spans="1:19" x14ac:dyDescent="0.25">
      <c r="A250">
        <v>57761</v>
      </c>
      <c r="B250">
        <v>22304</v>
      </c>
      <c r="C250" t="s">
        <v>602</v>
      </c>
      <c r="D250" t="s">
        <v>595</v>
      </c>
      <c r="E250" t="s">
        <v>94</v>
      </c>
      <c r="F250">
        <v>100.5</v>
      </c>
      <c r="G250">
        <v>319.61</v>
      </c>
      <c r="H250" s="6">
        <v>319.61</v>
      </c>
      <c r="I250" t="s">
        <v>2164</v>
      </c>
      <c r="J250">
        <v>190</v>
      </c>
      <c r="K250">
        <f t="shared" si="10"/>
        <v>3.5984848484848488E-2</v>
      </c>
      <c r="L250" s="8">
        <v>16</v>
      </c>
      <c r="M250">
        <f t="shared" si="11"/>
        <v>0.5757575757575758</v>
      </c>
      <c r="P250" s="7">
        <v>0.16510979265106346</v>
      </c>
      <c r="Q250">
        <f t="shared" si="9"/>
        <v>9.5063213950612305E-2</v>
      </c>
    </row>
    <row r="251" spans="1:19" x14ac:dyDescent="0.25">
      <c r="A251">
        <v>70939</v>
      </c>
      <c r="B251">
        <v>5568</v>
      </c>
      <c r="C251" t="s">
        <v>2048</v>
      </c>
      <c r="D251" t="s">
        <v>1537</v>
      </c>
      <c r="E251" t="s">
        <v>70</v>
      </c>
      <c r="F251">
        <v>130</v>
      </c>
      <c r="G251">
        <v>-339.81</v>
      </c>
      <c r="H251">
        <v>339.81</v>
      </c>
      <c r="I251" t="s">
        <v>2164</v>
      </c>
      <c r="J251">
        <v>970</v>
      </c>
      <c r="K251">
        <f t="shared" si="10"/>
        <v>0.18371212121212122</v>
      </c>
      <c r="L251" s="8">
        <v>12</v>
      </c>
      <c r="M251">
        <f t="shared" si="11"/>
        <v>2.2045454545454546</v>
      </c>
      <c r="P251" s="7">
        <v>0.164950647285626</v>
      </c>
      <c r="Q251">
        <f t="shared" si="9"/>
        <v>0.36364119969785735</v>
      </c>
    </row>
    <row r="252" spans="1:19" x14ac:dyDescent="0.25">
      <c r="A252">
        <v>25619</v>
      </c>
      <c r="B252">
        <v>41253</v>
      </c>
      <c r="C252" t="s">
        <v>391</v>
      </c>
      <c r="D252" t="s">
        <v>602</v>
      </c>
      <c r="E252" t="s">
        <v>94</v>
      </c>
      <c r="F252">
        <v>100.5</v>
      </c>
      <c r="G252">
        <v>319.95</v>
      </c>
      <c r="H252" s="6">
        <v>319.95</v>
      </c>
      <c r="I252" t="s">
        <v>2164</v>
      </c>
      <c r="J252">
        <v>18</v>
      </c>
      <c r="K252">
        <f t="shared" si="10"/>
        <v>3.4090909090909089E-3</v>
      </c>
      <c r="L252" s="8">
        <v>16</v>
      </c>
      <c r="M252">
        <f t="shared" si="11"/>
        <v>5.4545454545454543E-2</v>
      </c>
      <c r="P252" s="7">
        <v>0.16493433608128269</v>
      </c>
      <c r="Q252">
        <f t="shared" si="9"/>
        <v>8.9964183317063282E-3</v>
      </c>
    </row>
    <row r="253" spans="1:19" x14ac:dyDescent="0.25">
      <c r="A253">
        <v>26047</v>
      </c>
      <c r="B253">
        <v>23153</v>
      </c>
      <c r="C253" t="s">
        <v>1537</v>
      </c>
      <c r="D253" t="s">
        <v>1538</v>
      </c>
      <c r="E253" t="s">
        <v>70</v>
      </c>
      <c r="F253">
        <v>130</v>
      </c>
      <c r="G253">
        <v>-340</v>
      </c>
      <c r="H253" s="6">
        <v>340</v>
      </c>
      <c r="I253" t="s">
        <v>2164</v>
      </c>
      <c r="J253">
        <v>19</v>
      </c>
      <c r="K253">
        <f t="shared" si="10"/>
        <v>3.5984848484848487E-3</v>
      </c>
      <c r="L253" s="8">
        <v>12</v>
      </c>
      <c r="M253">
        <f t="shared" si="11"/>
        <v>4.3181818181818182E-2</v>
      </c>
      <c r="P253" s="7">
        <v>0.16485846898273107</v>
      </c>
      <c r="Q253">
        <f t="shared" si="9"/>
        <v>7.1188884333452055E-3</v>
      </c>
    </row>
    <row r="254" spans="1:19" x14ac:dyDescent="0.25">
      <c r="A254">
        <v>69996</v>
      </c>
      <c r="B254">
        <v>44873</v>
      </c>
      <c r="C254" t="s">
        <v>1538</v>
      </c>
      <c r="D254" t="s">
        <v>2045</v>
      </c>
      <c r="E254" t="s">
        <v>70</v>
      </c>
      <c r="F254">
        <v>130</v>
      </c>
      <c r="G254">
        <v>-345.45</v>
      </c>
      <c r="H254">
        <v>345.45</v>
      </c>
      <c r="I254" t="s">
        <v>2164</v>
      </c>
      <c r="J254">
        <v>586</v>
      </c>
      <c r="K254">
        <f t="shared" si="10"/>
        <v>0.11098484848484849</v>
      </c>
      <c r="L254" s="8">
        <v>12</v>
      </c>
      <c r="M254">
        <f t="shared" si="11"/>
        <v>1.331818181818182</v>
      </c>
      <c r="P254" s="7">
        <v>0.1622575754932076</v>
      </c>
      <c r="Q254">
        <f t="shared" si="9"/>
        <v>0.21609758917959015</v>
      </c>
    </row>
    <row r="255" spans="1:19" x14ac:dyDescent="0.25">
      <c r="A255">
        <v>65942</v>
      </c>
      <c r="B255">
        <v>21622</v>
      </c>
      <c r="C255" t="s">
        <v>2045</v>
      </c>
      <c r="D255" t="s">
        <v>1775</v>
      </c>
      <c r="E255" t="s">
        <v>70</v>
      </c>
      <c r="F255">
        <v>130</v>
      </c>
      <c r="G255">
        <v>-345.64</v>
      </c>
      <c r="H255">
        <v>345.64</v>
      </c>
      <c r="I255" t="s">
        <v>2164</v>
      </c>
      <c r="J255">
        <v>321</v>
      </c>
      <c r="K255">
        <f t="shared" si="10"/>
        <v>6.0795454545454548E-2</v>
      </c>
      <c r="L255" s="8">
        <v>12</v>
      </c>
      <c r="M255">
        <f t="shared" si="11"/>
        <v>0.72954545454545461</v>
      </c>
      <c r="P255" s="7">
        <v>0.16216838170966488</v>
      </c>
      <c r="Q255">
        <f t="shared" si="9"/>
        <v>0.11830920574727825</v>
      </c>
      <c r="R255" s="59"/>
      <c r="S255" s="59"/>
    </row>
    <row r="256" spans="1:19" x14ac:dyDescent="0.25">
      <c r="A256">
        <v>39697</v>
      </c>
      <c r="B256">
        <v>10498</v>
      </c>
      <c r="C256" t="s">
        <v>1775</v>
      </c>
      <c r="D256" t="s">
        <v>1776</v>
      </c>
      <c r="E256" t="s">
        <v>70</v>
      </c>
      <c r="F256">
        <v>130</v>
      </c>
      <c r="G256">
        <v>-345.83</v>
      </c>
      <c r="H256" s="6">
        <v>345.83</v>
      </c>
      <c r="I256" t="s">
        <v>2164</v>
      </c>
      <c r="J256">
        <v>43</v>
      </c>
      <c r="K256">
        <f t="shared" si="10"/>
        <v>8.1439393939393943E-3</v>
      </c>
      <c r="L256" s="8">
        <v>12</v>
      </c>
      <c r="M256">
        <f t="shared" si="11"/>
        <v>9.7727272727272732E-2</v>
      </c>
      <c r="P256" s="7">
        <v>0.1620792859327663</v>
      </c>
      <c r="Q256">
        <f t="shared" si="9"/>
        <v>1.5839566579793071E-2</v>
      </c>
    </row>
    <row r="257" spans="1:19" x14ac:dyDescent="0.25">
      <c r="A257" s="57">
        <v>59884</v>
      </c>
      <c r="B257" s="57">
        <v>2269</v>
      </c>
      <c r="C257" s="57" t="s">
        <v>390</v>
      </c>
      <c r="D257" s="57" t="s">
        <v>391</v>
      </c>
      <c r="E257" s="57" t="s">
        <v>94</v>
      </c>
      <c r="F257" s="57">
        <v>47.6</v>
      </c>
      <c r="G257" s="57">
        <v>315.29000000000002</v>
      </c>
      <c r="H257" s="58">
        <v>315.29000000000002</v>
      </c>
      <c r="I257" s="57" t="s">
        <v>2164</v>
      </c>
      <c r="J257" s="57">
        <v>213</v>
      </c>
      <c r="K257">
        <f t="shared" si="10"/>
        <v>4.0340909090909094E-2</v>
      </c>
      <c r="L257" s="104">
        <v>16</v>
      </c>
      <c r="M257">
        <f t="shared" si="11"/>
        <v>0.6454545454545455</v>
      </c>
      <c r="P257" s="7">
        <v>0.16134667816725859</v>
      </c>
      <c r="Q257">
        <f t="shared" si="9"/>
        <v>0.10414194681704873</v>
      </c>
    </row>
    <row r="258" spans="1:19" x14ac:dyDescent="0.25">
      <c r="A258">
        <v>69541</v>
      </c>
      <c r="B258">
        <v>27124</v>
      </c>
      <c r="C258" t="s">
        <v>1776</v>
      </c>
      <c r="D258" t="s">
        <v>1028</v>
      </c>
      <c r="E258" t="s">
        <v>70</v>
      </c>
      <c r="F258">
        <v>130</v>
      </c>
      <c r="G258">
        <v>-349.37</v>
      </c>
      <c r="H258">
        <v>349.37</v>
      </c>
      <c r="I258" t="s">
        <v>2164</v>
      </c>
      <c r="J258">
        <v>518</v>
      </c>
      <c r="K258">
        <f t="shared" si="10"/>
        <v>9.8106060606060599E-2</v>
      </c>
      <c r="L258" s="8">
        <v>12</v>
      </c>
      <c r="M258">
        <f t="shared" si="11"/>
        <v>1.1772727272727272</v>
      </c>
      <c r="P258" s="7">
        <v>0.16043701363634133</v>
      </c>
      <c r="Q258">
        <f t="shared" ref="Q258:Q321" si="12">M258*P258</f>
        <v>0.1888781205991473</v>
      </c>
    </row>
    <row r="259" spans="1:19" x14ac:dyDescent="0.25">
      <c r="A259">
        <v>7702</v>
      </c>
      <c r="B259">
        <v>14324</v>
      </c>
      <c r="C259" t="s">
        <v>1028</v>
      </c>
      <c r="D259" t="s">
        <v>1004</v>
      </c>
      <c r="E259" t="s">
        <v>70</v>
      </c>
      <c r="F259">
        <v>130</v>
      </c>
      <c r="G259">
        <v>-349.56</v>
      </c>
      <c r="H259" s="6">
        <v>349.56</v>
      </c>
      <c r="I259" t="s">
        <v>2164</v>
      </c>
      <c r="J259">
        <v>5</v>
      </c>
      <c r="K259">
        <f t="shared" si="10"/>
        <v>9.46969696969697E-4</v>
      </c>
      <c r="L259" s="8">
        <v>12</v>
      </c>
      <c r="M259">
        <f t="shared" si="11"/>
        <v>1.1363636363636364E-2</v>
      </c>
      <c r="P259" s="7">
        <v>0.16034980962961598</v>
      </c>
      <c r="Q259">
        <f t="shared" si="12"/>
        <v>1.8221569276092725E-3</v>
      </c>
    </row>
    <row r="260" spans="1:19" x14ac:dyDescent="0.25">
      <c r="A260">
        <v>20333</v>
      </c>
      <c r="B260">
        <v>14368</v>
      </c>
      <c r="C260" t="s">
        <v>535</v>
      </c>
      <c r="D260" t="s">
        <v>390</v>
      </c>
      <c r="E260" t="s">
        <v>94</v>
      </c>
      <c r="F260">
        <v>47.6</v>
      </c>
      <c r="G260">
        <v>318.67</v>
      </c>
      <c r="H260" s="6">
        <v>318.67</v>
      </c>
      <c r="I260" t="s">
        <v>2164</v>
      </c>
      <c r="J260">
        <v>14</v>
      </c>
      <c r="K260">
        <f t="shared" si="10"/>
        <v>2.6515151515151517E-3</v>
      </c>
      <c r="L260" s="8">
        <v>16</v>
      </c>
      <c r="M260">
        <f t="shared" si="11"/>
        <v>4.2424242424242427E-2</v>
      </c>
      <c r="P260" s="7">
        <v>0.15963534113457484</v>
      </c>
      <c r="Q260">
        <f t="shared" si="12"/>
        <v>6.7724084117698419E-3</v>
      </c>
    </row>
    <row r="261" spans="1:19" x14ac:dyDescent="0.25">
      <c r="A261">
        <v>70185</v>
      </c>
      <c r="B261">
        <v>23638</v>
      </c>
      <c r="C261" t="s">
        <v>605</v>
      </c>
      <c r="D261" t="s">
        <v>422</v>
      </c>
      <c r="E261" t="s">
        <v>94</v>
      </c>
      <c r="F261">
        <v>121</v>
      </c>
      <c r="G261" s="6">
        <v>-8336.64</v>
      </c>
      <c r="H261" s="6">
        <v>8336.64</v>
      </c>
      <c r="I261" t="s">
        <v>2166</v>
      </c>
      <c r="J261">
        <v>605</v>
      </c>
      <c r="K261">
        <f t="shared" si="10"/>
        <v>0.11458333333333333</v>
      </c>
      <c r="L261" s="8">
        <v>42</v>
      </c>
      <c r="M261">
        <f t="shared" si="11"/>
        <v>4.8125</v>
      </c>
      <c r="P261" s="7">
        <v>0.14963824764826633</v>
      </c>
      <c r="Q261">
        <f t="shared" si="12"/>
        <v>0.72013406680728176</v>
      </c>
    </row>
    <row r="262" spans="1:19" x14ac:dyDescent="0.25">
      <c r="A262">
        <v>58507</v>
      </c>
      <c r="B262">
        <v>3811</v>
      </c>
      <c r="C262" t="s">
        <v>422</v>
      </c>
      <c r="D262" t="s">
        <v>423</v>
      </c>
      <c r="E262" t="s">
        <v>94</v>
      </c>
      <c r="F262">
        <v>100</v>
      </c>
      <c r="G262" s="6">
        <v>-8412.0499999999993</v>
      </c>
      <c r="H262" s="6">
        <v>8412.0499999999993</v>
      </c>
      <c r="I262" t="s">
        <v>2166</v>
      </c>
      <c r="J262">
        <v>198</v>
      </c>
      <c r="K262">
        <f t="shared" ref="K262:K325" si="13">J262/5280</f>
        <v>3.7499999999999999E-2</v>
      </c>
      <c r="L262" s="8">
        <v>42</v>
      </c>
      <c r="M262">
        <f t="shared" ref="M262:M325" si="14">K262*L262</f>
        <v>1.575</v>
      </c>
      <c r="P262" s="7">
        <v>0.14829681241486237</v>
      </c>
      <c r="Q262">
        <f t="shared" si="12"/>
        <v>0.23356747955340823</v>
      </c>
    </row>
    <row r="263" spans="1:19" x14ac:dyDescent="0.25">
      <c r="A263">
        <v>68585</v>
      </c>
      <c r="B263">
        <v>32594</v>
      </c>
      <c r="C263" t="s">
        <v>423</v>
      </c>
      <c r="D263" t="s">
        <v>628</v>
      </c>
      <c r="E263" t="s">
        <v>94</v>
      </c>
      <c r="F263">
        <v>100</v>
      </c>
      <c r="G263" s="6">
        <v>-8473.23</v>
      </c>
      <c r="H263" s="6">
        <v>8473.23</v>
      </c>
      <c r="I263" t="s">
        <v>2166</v>
      </c>
      <c r="J263">
        <v>438</v>
      </c>
      <c r="K263">
        <f t="shared" si="13"/>
        <v>8.2954545454545461E-2</v>
      </c>
      <c r="L263" s="8">
        <v>42</v>
      </c>
      <c r="M263">
        <f t="shared" si="14"/>
        <v>3.4840909090909093</v>
      </c>
      <c r="P263" s="7">
        <v>0.14722605203381037</v>
      </c>
      <c r="Q263">
        <f t="shared" si="12"/>
        <v>0.51294894947234393</v>
      </c>
      <c r="R263" s="56"/>
      <c r="S263" s="56"/>
    </row>
    <row r="264" spans="1:19" x14ac:dyDescent="0.25">
      <c r="A264">
        <v>70918</v>
      </c>
      <c r="B264">
        <v>28388</v>
      </c>
      <c r="C264" t="s">
        <v>628</v>
      </c>
      <c r="D264" t="s">
        <v>629</v>
      </c>
      <c r="E264" t="s">
        <v>94</v>
      </c>
      <c r="F264">
        <v>100</v>
      </c>
      <c r="G264" s="6">
        <v>-8473.42</v>
      </c>
      <c r="H264" s="6">
        <v>8473.42</v>
      </c>
      <c r="I264" t="s">
        <v>2166</v>
      </c>
      <c r="J264">
        <v>933</v>
      </c>
      <c r="K264">
        <f t="shared" si="13"/>
        <v>0.17670454545454545</v>
      </c>
      <c r="L264" s="8">
        <v>42</v>
      </c>
      <c r="M264">
        <f t="shared" si="14"/>
        <v>7.4215909090909085</v>
      </c>
      <c r="P264" s="7">
        <v>0.14722275077530006</v>
      </c>
      <c r="Q264">
        <f t="shared" si="12"/>
        <v>1.0926270287653235</v>
      </c>
    </row>
    <row r="265" spans="1:19" x14ac:dyDescent="0.25">
      <c r="A265">
        <v>45500</v>
      </c>
      <c r="B265">
        <v>31792</v>
      </c>
      <c r="C265" t="s">
        <v>629</v>
      </c>
      <c r="D265" t="s">
        <v>636</v>
      </c>
      <c r="E265" t="s">
        <v>94</v>
      </c>
      <c r="F265">
        <v>100</v>
      </c>
      <c r="G265" s="6">
        <v>-8863.4500000000007</v>
      </c>
      <c r="H265" s="6">
        <v>8863.4500000000007</v>
      </c>
      <c r="I265" t="s">
        <v>2166</v>
      </c>
      <c r="J265">
        <v>74</v>
      </c>
      <c r="K265">
        <f t="shared" si="13"/>
        <v>1.4015151515151515E-2</v>
      </c>
      <c r="L265" s="8">
        <v>42</v>
      </c>
      <c r="M265">
        <f t="shared" si="14"/>
        <v>0.58863636363636362</v>
      </c>
      <c r="P265" s="7">
        <v>0.14706824998488979</v>
      </c>
      <c r="Q265">
        <f t="shared" si="12"/>
        <v>8.6569719877469212E-2</v>
      </c>
    </row>
    <row r="266" spans="1:19" x14ac:dyDescent="0.25">
      <c r="A266">
        <v>56972</v>
      </c>
      <c r="B266">
        <v>30526</v>
      </c>
      <c r="C266" t="s">
        <v>636</v>
      </c>
      <c r="D266" t="s">
        <v>609</v>
      </c>
      <c r="E266" t="s">
        <v>94</v>
      </c>
      <c r="F266">
        <v>100</v>
      </c>
      <c r="G266" s="6">
        <v>-8912.07</v>
      </c>
      <c r="H266" s="6">
        <v>8912.07</v>
      </c>
      <c r="I266" t="s">
        <v>2166</v>
      </c>
      <c r="J266">
        <v>181</v>
      </c>
      <c r="K266">
        <f t="shared" si="13"/>
        <v>3.4280303030303029E-2</v>
      </c>
      <c r="L266" s="8">
        <v>42</v>
      </c>
      <c r="M266">
        <f t="shared" si="14"/>
        <v>1.4397727272727272</v>
      </c>
      <c r="P266" s="7">
        <v>0.14626591581176668</v>
      </c>
      <c r="Q266">
        <f t="shared" si="12"/>
        <v>0.21058967651535043</v>
      </c>
    </row>
    <row r="267" spans="1:19" x14ac:dyDescent="0.25">
      <c r="A267">
        <v>70607</v>
      </c>
      <c r="B267">
        <v>24593</v>
      </c>
      <c r="C267" t="s">
        <v>609</v>
      </c>
      <c r="D267" t="s">
        <v>529</v>
      </c>
      <c r="E267" t="s">
        <v>94</v>
      </c>
      <c r="F267">
        <v>100</v>
      </c>
      <c r="G267" s="6">
        <v>-8965.7199999999993</v>
      </c>
      <c r="H267" s="6">
        <v>8965.7199999999993</v>
      </c>
      <c r="I267" t="s">
        <v>2166</v>
      </c>
      <c r="J267">
        <v>730</v>
      </c>
      <c r="K267">
        <f t="shared" si="13"/>
        <v>0.13825757575757575</v>
      </c>
      <c r="L267" s="8">
        <v>42</v>
      </c>
      <c r="M267">
        <f t="shared" si="14"/>
        <v>5.8068181818181817</v>
      </c>
      <c r="P267" s="7">
        <v>0.1453906747398504</v>
      </c>
      <c r="Q267">
        <f t="shared" si="12"/>
        <v>0.84425721354617678</v>
      </c>
    </row>
    <row r="268" spans="1:19" x14ac:dyDescent="0.25">
      <c r="A268">
        <v>24227</v>
      </c>
      <c r="B268">
        <v>13987</v>
      </c>
      <c r="C268" t="s">
        <v>529</v>
      </c>
      <c r="D268" t="s">
        <v>530</v>
      </c>
      <c r="E268" t="s">
        <v>94</v>
      </c>
      <c r="F268">
        <v>100</v>
      </c>
      <c r="G268" s="6">
        <v>-8965.91</v>
      </c>
      <c r="H268" s="6">
        <v>8965.91</v>
      </c>
      <c r="I268" t="s">
        <v>2166</v>
      </c>
      <c r="J268">
        <v>17</v>
      </c>
      <c r="K268">
        <f t="shared" si="13"/>
        <v>3.2196969696969696E-3</v>
      </c>
      <c r="L268" s="8">
        <v>42</v>
      </c>
      <c r="M268">
        <f t="shared" si="14"/>
        <v>0.13522727272727272</v>
      </c>
      <c r="P268" s="7">
        <v>0.14538759371090848</v>
      </c>
      <c r="Q268">
        <f t="shared" si="12"/>
        <v>1.9660367785906942E-2</v>
      </c>
    </row>
    <row r="269" spans="1:19" x14ac:dyDescent="0.25">
      <c r="A269">
        <v>12687</v>
      </c>
      <c r="B269">
        <v>40424</v>
      </c>
      <c r="C269" t="s">
        <v>530</v>
      </c>
      <c r="D269" t="s">
        <v>380</v>
      </c>
      <c r="E269" t="s">
        <v>94</v>
      </c>
      <c r="F269">
        <v>100</v>
      </c>
      <c r="G269" s="6">
        <v>-8966.1</v>
      </c>
      <c r="H269" s="6">
        <v>8966.1</v>
      </c>
      <c r="I269" t="s">
        <v>2166</v>
      </c>
      <c r="J269">
        <v>8</v>
      </c>
      <c r="K269">
        <f t="shared" si="13"/>
        <v>1.5151515151515152E-3</v>
      </c>
      <c r="L269" s="8">
        <v>42</v>
      </c>
      <c r="M269">
        <f t="shared" si="14"/>
        <v>6.363636363636363E-2</v>
      </c>
      <c r="P269" s="7">
        <v>0.1453845128125463</v>
      </c>
      <c r="Q269">
        <f t="shared" si="12"/>
        <v>9.251741724434763E-3</v>
      </c>
    </row>
    <row r="270" spans="1:19" x14ac:dyDescent="0.25">
      <c r="A270">
        <v>3273</v>
      </c>
      <c r="B270">
        <v>1379</v>
      </c>
      <c r="C270" t="s">
        <v>380</v>
      </c>
      <c r="D270" t="s">
        <v>381</v>
      </c>
      <c r="E270" t="s">
        <v>94</v>
      </c>
      <c r="F270">
        <v>100</v>
      </c>
      <c r="G270" s="6">
        <v>-8966.2900000000009</v>
      </c>
      <c r="H270" s="6">
        <v>8966.2900000000009</v>
      </c>
      <c r="I270" t="s">
        <v>2166</v>
      </c>
      <c r="J270">
        <v>2</v>
      </c>
      <c r="K270">
        <f t="shared" si="13"/>
        <v>3.7878787878787879E-4</v>
      </c>
      <c r="L270" s="8">
        <v>42</v>
      </c>
      <c r="M270">
        <f t="shared" si="14"/>
        <v>1.5909090909090907E-2</v>
      </c>
      <c r="P270" s="7">
        <v>0.14538143204475557</v>
      </c>
      <c r="Q270">
        <f t="shared" si="12"/>
        <v>2.3128864188938381E-3</v>
      </c>
    </row>
    <row r="271" spans="1:19" x14ac:dyDescent="0.25">
      <c r="A271">
        <v>67903</v>
      </c>
      <c r="B271">
        <v>21833</v>
      </c>
      <c r="C271" t="s">
        <v>1004</v>
      </c>
      <c r="D271" t="s">
        <v>1161</v>
      </c>
      <c r="E271" t="s">
        <v>70</v>
      </c>
      <c r="F271">
        <v>130</v>
      </c>
      <c r="G271">
        <v>-386.53</v>
      </c>
      <c r="H271">
        <v>386.53</v>
      </c>
      <c r="I271" t="s">
        <v>2164</v>
      </c>
      <c r="J271">
        <v>400</v>
      </c>
      <c r="K271">
        <f t="shared" si="13"/>
        <v>7.575757575757576E-2</v>
      </c>
      <c r="L271" s="8">
        <v>12</v>
      </c>
      <c r="M271">
        <f t="shared" si="14"/>
        <v>0.90909090909090917</v>
      </c>
      <c r="P271" s="7">
        <v>0.14501301180795428</v>
      </c>
      <c r="Q271">
        <f t="shared" si="12"/>
        <v>0.1318300107345039</v>
      </c>
    </row>
    <row r="272" spans="1:19" x14ac:dyDescent="0.25">
      <c r="A272">
        <v>11524</v>
      </c>
      <c r="B272">
        <v>6835</v>
      </c>
      <c r="C272" t="s">
        <v>629</v>
      </c>
      <c r="D272" t="s">
        <v>1161</v>
      </c>
      <c r="E272" t="s">
        <v>70</v>
      </c>
      <c r="F272">
        <v>130</v>
      </c>
      <c r="G272">
        <v>389.83</v>
      </c>
      <c r="H272" s="6">
        <v>389.83</v>
      </c>
      <c r="I272" t="s">
        <v>2164</v>
      </c>
      <c r="J272">
        <v>7</v>
      </c>
      <c r="K272">
        <f t="shared" si="13"/>
        <v>1.3257575757575758E-3</v>
      </c>
      <c r="L272" s="8">
        <v>12</v>
      </c>
      <c r="M272">
        <f t="shared" si="14"/>
        <v>1.5909090909090911E-2</v>
      </c>
      <c r="P272" s="7">
        <v>0.14378544353725617</v>
      </c>
      <c r="Q272">
        <f t="shared" si="12"/>
        <v>2.2874956926381665E-3</v>
      </c>
    </row>
    <row r="273" spans="1:19" x14ac:dyDescent="0.25">
      <c r="A273">
        <v>14821</v>
      </c>
      <c r="B273">
        <v>28151</v>
      </c>
      <c r="C273" t="s">
        <v>381</v>
      </c>
      <c r="D273" t="s">
        <v>589</v>
      </c>
      <c r="E273" t="s">
        <v>94</v>
      </c>
      <c r="F273">
        <v>100</v>
      </c>
      <c r="G273" s="6">
        <v>-9223.41</v>
      </c>
      <c r="H273" s="6">
        <v>9223.41</v>
      </c>
      <c r="I273" t="s">
        <v>2166</v>
      </c>
      <c r="J273">
        <v>10</v>
      </c>
      <c r="K273">
        <f t="shared" si="13"/>
        <v>1.893939393939394E-3</v>
      </c>
      <c r="L273" s="8">
        <v>42</v>
      </c>
      <c r="M273">
        <f t="shared" si="14"/>
        <v>7.9545454545454544E-2</v>
      </c>
      <c r="P273" s="7">
        <v>0.14132864963484998</v>
      </c>
      <c r="Q273">
        <f t="shared" si="12"/>
        <v>1.124205167549943E-2</v>
      </c>
    </row>
    <row r="274" spans="1:19" x14ac:dyDescent="0.25">
      <c r="A274">
        <v>69602</v>
      </c>
      <c r="B274">
        <v>19841</v>
      </c>
      <c r="C274" t="s">
        <v>589</v>
      </c>
      <c r="D274" t="s">
        <v>410</v>
      </c>
      <c r="E274" t="s">
        <v>94</v>
      </c>
      <c r="F274">
        <v>100</v>
      </c>
      <c r="G274" s="6">
        <v>-9328.75</v>
      </c>
      <c r="H274" s="6">
        <v>9328.75</v>
      </c>
      <c r="I274" t="s">
        <v>2166</v>
      </c>
      <c r="J274">
        <v>519</v>
      </c>
      <c r="K274">
        <f t="shared" si="13"/>
        <v>9.8295454545454547E-2</v>
      </c>
      <c r="L274" s="8">
        <v>42</v>
      </c>
      <c r="M274">
        <f t="shared" si="14"/>
        <v>4.1284090909090914</v>
      </c>
      <c r="P274" s="7">
        <v>0.13973277023487299</v>
      </c>
      <c r="Q274">
        <f t="shared" si="12"/>
        <v>0.57687403893556088</v>
      </c>
    </row>
    <row r="275" spans="1:19" x14ac:dyDescent="0.25">
      <c r="A275">
        <v>70324</v>
      </c>
      <c r="B275">
        <v>3515</v>
      </c>
      <c r="C275" t="s">
        <v>410</v>
      </c>
      <c r="D275" t="s">
        <v>411</v>
      </c>
      <c r="E275" t="s">
        <v>94</v>
      </c>
      <c r="F275">
        <v>100</v>
      </c>
      <c r="G275" s="6">
        <v>-9331.66</v>
      </c>
      <c r="H275" s="6">
        <v>9331.66</v>
      </c>
      <c r="I275" t="s">
        <v>2166</v>
      </c>
      <c r="J275">
        <v>636</v>
      </c>
      <c r="K275">
        <f t="shared" si="13"/>
        <v>0.12045454545454545</v>
      </c>
      <c r="L275" s="8">
        <v>42</v>
      </c>
      <c r="M275">
        <f t="shared" si="14"/>
        <v>5.0590909090909086</v>
      </c>
      <c r="P275" s="7">
        <v>0.13968919574101193</v>
      </c>
      <c r="Q275">
        <f t="shared" si="12"/>
        <v>0.70670034027157391</v>
      </c>
    </row>
    <row r="276" spans="1:19" x14ac:dyDescent="0.25">
      <c r="A276">
        <v>27459</v>
      </c>
      <c r="B276">
        <v>16226</v>
      </c>
      <c r="C276" t="s">
        <v>411</v>
      </c>
      <c r="D276" t="s">
        <v>554</v>
      </c>
      <c r="E276" t="s">
        <v>94</v>
      </c>
      <c r="F276">
        <v>100</v>
      </c>
      <c r="G276" s="6">
        <v>-9333.9</v>
      </c>
      <c r="H276" s="6">
        <v>9333.9</v>
      </c>
      <c r="I276" t="s">
        <v>2166</v>
      </c>
      <c r="J276">
        <v>20</v>
      </c>
      <c r="K276">
        <f t="shared" si="13"/>
        <v>3.787878787878788E-3</v>
      </c>
      <c r="L276" s="8">
        <v>42</v>
      </c>
      <c r="M276">
        <f t="shared" si="14"/>
        <v>0.15909090909090909</v>
      </c>
      <c r="P276" s="7">
        <v>0.13965567236938167</v>
      </c>
      <c r="Q276">
        <f t="shared" si="12"/>
        <v>2.2217947876947083E-2</v>
      </c>
    </row>
    <row r="277" spans="1:19" x14ac:dyDescent="0.25">
      <c r="A277">
        <v>65078</v>
      </c>
      <c r="B277">
        <v>40896</v>
      </c>
      <c r="C277" t="s">
        <v>654</v>
      </c>
      <c r="D277" t="s">
        <v>535</v>
      </c>
      <c r="E277" t="s">
        <v>94</v>
      </c>
      <c r="F277">
        <v>47.6</v>
      </c>
      <c r="G277">
        <v>364.94</v>
      </c>
      <c r="H277">
        <v>364.94</v>
      </c>
      <c r="I277" t="s">
        <v>2164</v>
      </c>
      <c r="J277">
        <v>293</v>
      </c>
      <c r="K277">
        <f t="shared" si="13"/>
        <v>5.5492424242424246E-2</v>
      </c>
      <c r="L277" s="8">
        <v>16</v>
      </c>
      <c r="M277">
        <f t="shared" si="14"/>
        <v>0.88787878787878793</v>
      </c>
      <c r="P277" s="7">
        <v>0.13939550106690132</v>
      </c>
      <c r="Q277">
        <f t="shared" si="12"/>
        <v>0.12376630852303663</v>
      </c>
    </row>
    <row r="278" spans="1:19" x14ac:dyDescent="0.25">
      <c r="A278">
        <v>10511</v>
      </c>
      <c r="B278">
        <v>27565</v>
      </c>
      <c r="C278" t="s">
        <v>554</v>
      </c>
      <c r="D278" t="s">
        <v>603</v>
      </c>
      <c r="E278" t="s">
        <v>94</v>
      </c>
      <c r="F278">
        <v>100</v>
      </c>
      <c r="G278" s="6">
        <v>-9363.0499999999993</v>
      </c>
      <c r="H278" s="6">
        <v>9363.0499999999993</v>
      </c>
      <c r="I278" t="s">
        <v>2166</v>
      </c>
      <c r="J278">
        <v>6</v>
      </c>
      <c r="K278">
        <f t="shared" si="13"/>
        <v>1.1363636363636363E-3</v>
      </c>
      <c r="L278" s="8">
        <v>42</v>
      </c>
      <c r="M278">
        <f t="shared" si="14"/>
        <v>4.7727272727272722E-2</v>
      </c>
      <c r="P278" s="7">
        <v>0.13922088211945591</v>
      </c>
      <c r="Q278">
        <f t="shared" si="12"/>
        <v>6.6446330102467588E-3</v>
      </c>
    </row>
    <row r="279" spans="1:19" s="56" customFormat="1" x14ac:dyDescent="0.25">
      <c r="A279">
        <v>71063</v>
      </c>
      <c r="B279">
        <v>22603</v>
      </c>
      <c r="C279" t="s">
        <v>603</v>
      </c>
      <c r="D279" t="s">
        <v>394</v>
      </c>
      <c r="E279" t="s">
        <v>94</v>
      </c>
      <c r="F279">
        <v>100</v>
      </c>
      <c r="G279" s="6">
        <v>-9449.92</v>
      </c>
      <c r="H279" s="6">
        <v>9449.92</v>
      </c>
      <c r="I279" t="s">
        <v>2166</v>
      </c>
      <c r="J279" s="8">
        <v>1212</v>
      </c>
      <c r="K279">
        <f t="shared" si="13"/>
        <v>0.22954545454545455</v>
      </c>
      <c r="L279" s="8">
        <v>42</v>
      </c>
      <c r="M279">
        <f t="shared" si="14"/>
        <v>9.6409090909090907</v>
      </c>
      <c r="N279"/>
      <c r="O279"/>
      <c r="P279" s="7">
        <v>0.13794107043536574</v>
      </c>
      <c r="Q279">
        <f t="shared" si="12"/>
        <v>1.3298773199700489</v>
      </c>
      <c r="R279"/>
      <c r="S279"/>
    </row>
    <row r="280" spans="1:19" x14ac:dyDescent="0.25">
      <c r="A280">
        <v>65278</v>
      </c>
      <c r="B280">
        <v>40219</v>
      </c>
      <c r="C280" t="s">
        <v>472</v>
      </c>
      <c r="D280" t="s">
        <v>654</v>
      </c>
      <c r="E280" t="s">
        <v>94</v>
      </c>
      <c r="F280">
        <v>47.6</v>
      </c>
      <c r="G280">
        <v>370.53</v>
      </c>
      <c r="H280">
        <v>370.53</v>
      </c>
      <c r="I280" t="s">
        <v>2164</v>
      </c>
      <c r="J280">
        <v>299</v>
      </c>
      <c r="K280">
        <f t="shared" si="13"/>
        <v>5.6628787878787876E-2</v>
      </c>
      <c r="L280" s="8">
        <v>16</v>
      </c>
      <c r="M280">
        <f t="shared" si="14"/>
        <v>0.90606060606060601</v>
      </c>
      <c r="P280" s="7">
        <v>0.13729251115794933</v>
      </c>
      <c r="Q280">
        <f t="shared" si="12"/>
        <v>0.12439533586735407</v>
      </c>
    </row>
    <row r="281" spans="1:19" x14ac:dyDescent="0.25">
      <c r="A281">
        <v>67847</v>
      </c>
      <c r="B281">
        <v>2328</v>
      </c>
      <c r="C281" t="s">
        <v>394</v>
      </c>
      <c r="D281" t="s">
        <v>395</v>
      </c>
      <c r="E281" t="s">
        <v>94</v>
      </c>
      <c r="F281">
        <v>100</v>
      </c>
      <c r="G281" s="6">
        <v>-9574.65</v>
      </c>
      <c r="H281" s="6">
        <v>9574.65</v>
      </c>
      <c r="I281" t="s">
        <v>2166</v>
      </c>
      <c r="J281">
        <v>397</v>
      </c>
      <c r="K281">
        <f t="shared" si="13"/>
        <v>7.5189393939393945E-2</v>
      </c>
      <c r="L281" s="8">
        <v>42</v>
      </c>
      <c r="M281">
        <f t="shared" si="14"/>
        <v>3.1579545454545457</v>
      </c>
      <c r="P281" s="7">
        <v>0.13614409720758164</v>
      </c>
      <c r="Q281">
        <f t="shared" si="12"/>
        <v>0.42993687061348795</v>
      </c>
      <c r="R281" s="56"/>
      <c r="S281" s="56"/>
    </row>
    <row r="282" spans="1:19" s="59" customFormat="1" x14ac:dyDescent="0.25">
      <c r="A282">
        <v>68871</v>
      </c>
      <c r="B282">
        <v>14541</v>
      </c>
      <c r="C282" t="s">
        <v>395</v>
      </c>
      <c r="D282" t="s">
        <v>540</v>
      </c>
      <c r="E282" t="s">
        <v>94</v>
      </c>
      <c r="F282">
        <v>100</v>
      </c>
      <c r="G282" s="6">
        <v>-9704.26</v>
      </c>
      <c r="H282" s="6">
        <v>9704.26</v>
      </c>
      <c r="I282" t="s">
        <v>2166</v>
      </c>
      <c r="J282">
        <v>460</v>
      </c>
      <c r="K282">
        <f t="shared" si="13"/>
        <v>8.7121212121212127E-2</v>
      </c>
      <c r="L282" s="8">
        <v>42</v>
      </c>
      <c r="M282">
        <f t="shared" si="14"/>
        <v>3.6590909090909092</v>
      </c>
      <c r="N282"/>
      <c r="O282"/>
      <c r="P282" s="7">
        <v>0.13432575799994759</v>
      </c>
      <c r="Q282">
        <f t="shared" si="12"/>
        <v>0.49151015995435371</v>
      </c>
      <c r="R282"/>
      <c r="S282"/>
    </row>
    <row r="283" spans="1:19" x14ac:dyDescent="0.25">
      <c r="A283">
        <v>42067</v>
      </c>
      <c r="B283">
        <v>30434</v>
      </c>
      <c r="C283" t="s">
        <v>540</v>
      </c>
      <c r="D283" t="s">
        <v>568</v>
      </c>
      <c r="E283" t="s">
        <v>94</v>
      </c>
      <c r="F283">
        <v>49</v>
      </c>
      <c r="G283" s="6">
        <v>-9754.07</v>
      </c>
      <c r="H283" s="6">
        <v>9754.07</v>
      </c>
      <c r="I283" t="s">
        <v>2166</v>
      </c>
      <c r="J283">
        <v>53</v>
      </c>
      <c r="K283">
        <f t="shared" si="13"/>
        <v>1.0037878787878788E-2</v>
      </c>
      <c r="L283" s="8">
        <v>42</v>
      </c>
      <c r="M283">
        <f t="shared" si="14"/>
        <v>0.42159090909090913</v>
      </c>
      <c r="P283" s="7">
        <v>0.13363981192759244</v>
      </c>
      <c r="Q283">
        <f t="shared" si="12"/>
        <v>5.634132980129182E-2</v>
      </c>
    </row>
    <row r="284" spans="1:19" x14ac:dyDescent="0.25">
      <c r="A284">
        <v>70864</v>
      </c>
      <c r="B284">
        <v>17406</v>
      </c>
      <c r="C284" t="s">
        <v>568</v>
      </c>
      <c r="D284" t="s">
        <v>569</v>
      </c>
      <c r="E284" t="s">
        <v>94</v>
      </c>
      <c r="F284">
        <v>100</v>
      </c>
      <c r="G284" s="6">
        <v>-9755.34</v>
      </c>
      <c r="H284" s="6">
        <v>9755.34</v>
      </c>
      <c r="I284" t="s">
        <v>2166</v>
      </c>
      <c r="J284">
        <v>904</v>
      </c>
      <c r="K284">
        <f t="shared" si="13"/>
        <v>0.1712121212121212</v>
      </c>
      <c r="L284" s="8">
        <v>42</v>
      </c>
      <c r="M284">
        <f t="shared" si="14"/>
        <v>7.1909090909090905</v>
      </c>
      <c r="P284" s="7">
        <v>0.13362241401412678</v>
      </c>
      <c r="Q284">
        <f t="shared" si="12"/>
        <v>0.96086663168340247</v>
      </c>
    </row>
    <row r="285" spans="1:19" x14ac:dyDescent="0.25">
      <c r="A285" s="57">
        <v>24246</v>
      </c>
      <c r="B285" s="57">
        <v>20794</v>
      </c>
      <c r="C285" s="57" t="s">
        <v>569</v>
      </c>
      <c r="D285" s="57" t="s">
        <v>598</v>
      </c>
      <c r="E285" s="57" t="s">
        <v>94</v>
      </c>
      <c r="F285" s="57">
        <v>30</v>
      </c>
      <c r="G285" s="58">
        <v>-9755.5300000000007</v>
      </c>
      <c r="H285" s="58">
        <v>9755.5300000000007</v>
      </c>
      <c r="I285" s="57" t="s">
        <v>2166</v>
      </c>
      <c r="J285" s="57">
        <v>17</v>
      </c>
      <c r="K285">
        <f t="shared" si="13"/>
        <v>3.2196969696969696E-3</v>
      </c>
      <c r="L285" s="104">
        <v>42</v>
      </c>
      <c r="M285">
        <f t="shared" si="14"/>
        <v>0.13522727272727272</v>
      </c>
      <c r="P285" s="7">
        <v>0.13361981156621644</v>
      </c>
      <c r="Q285">
        <f t="shared" si="12"/>
        <v>1.806904270043154E-2</v>
      </c>
    </row>
    <row r="286" spans="1:19" x14ac:dyDescent="0.25">
      <c r="A286">
        <v>69772</v>
      </c>
      <c r="B286">
        <v>43170</v>
      </c>
      <c r="C286" t="s">
        <v>600</v>
      </c>
      <c r="D286" t="s">
        <v>587</v>
      </c>
      <c r="E286" t="s">
        <v>94</v>
      </c>
      <c r="F286">
        <v>84</v>
      </c>
      <c r="G286" s="6">
        <v>-9803.41</v>
      </c>
      <c r="H286" s="6">
        <v>9803.41</v>
      </c>
      <c r="I286" t="s">
        <v>2167</v>
      </c>
      <c r="J286">
        <v>544</v>
      </c>
      <c r="K286">
        <f t="shared" si="13"/>
        <v>0.10303030303030303</v>
      </c>
      <c r="L286" s="8">
        <v>42</v>
      </c>
      <c r="M286">
        <f t="shared" si="14"/>
        <v>4.3272727272727272</v>
      </c>
      <c r="P286" s="7">
        <v>0.13123863668706093</v>
      </c>
      <c r="Q286">
        <f t="shared" si="12"/>
        <v>0.56790537330037272</v>
      </c>
    </row>
    <row r="287" spans="1:19" x14ac:dyDescent="0.25">
      <c r="A287">
        <v>28711</v>
      </c>
      <c r="B287">
        <v>21692</v>
      </c>
      <c r="C287" t="s">
        <v>598</v>
      </c>
      <c r="D287" t="s">
        <v>600</v>
      </c>
      <c r="E287" t="s">
        <v>94</v>
      </c>
      <c r="F287">
        <v>30</v>
      </c>
      <c r="G287" s="6">
        <v>-9935.41</v>
      </c>
      <c r="H287" s="6">
        <v>9935.41</v>
      </c>
      <c r="I287" t="s">
        <v>2166</v>
      </c>
      <c r="J287">
        <v>22</v>
      </c>
      <c r="K287">
        <f t="shared" si="13"/>
        <v>4.1666666666666666E-3</v>
      </c>
      <c r="L287" s="8">
        <v>42</v>
      </c>
      <c r="M287">
        <f t="shared" si="14"/>
        <v>0.17499999999999999</v>
      </c>
      <c r="P287" s="7">
        <v>0.13120063292089321</v>
      </c>
      <c r="Q287">
        <f t="shared" si="12"/>
        <v>2.296011076115631E-2</v>
      </c>
    </row>
    <row r="288" spans="1:19" x14ac:dyDescent="0.25">
      <c r="A288">
        <v>70757</v>
      </c>
      <c r="B288">
        <v>19551</v>
      </c>
      <c r="C288" t="s">
        <v>587</v>
      </c>
      <c r="D288" t="s">
        <v>588</v>
      </c>
      <c r="E288" t="s">
        <v>94</v>
      </c>
      <c r="F288">
        <v>100</v>
      </c>
      <c r="G288" s="6">
        <v>-9830.75</v>
      </c>
      <c r="H288" s="6">
        <v>9830.75</v>
      </c>
      <c r="I288" t="s">
        <v>2166</v>
      </c>
      <c r="J288">
        <v>801</v>
      </c>
      <c r="K288">
        <f t="shared" si="13"/>
        <v>0.15170454545454545</v>
      </c>
      <c r="L288" s="8">
        <v>42</v>
      </c>
      <c r="M288">
        <f t="shared" si="14"/>
        <v>6.3715909090909086</v>
      </c>
      <c r="P288" s="7">
        <v>0.13087365290382727</v>
      </c>
      <c r="Q288">
        <f t="shared" si="12"/>
        <v>0.83387337708154485</v>
      </c>
    </row>
    <row r="289" spans="1:19" x14ac:dyDescent="0.25">
      <c r="A289">
        <v>70360</v>
      </c>
      <c r="B289">
        <v>346262</v>
      </c>
      <c r="C289" t="s">
        <v>588</v>
      </c>
      <c r="D289" t="s">
        <v>484</v>
      </c>
      <c r="E289" t="s">
        <v>70</v>
      </c>
      <c r="F289">
        <v>100</v>
      </c>
      <c r="G289" s="6">
        <v>-9996.59</v>
      </c>
      <c r="H289" s="6">
        <v>9996.59</v>
      </c>
      <c r="I289" t="s">
        <v>2166</v>
      </c>
      <c r="J289">
        <v>646</v>
      </c>
      <c r="K289">
        <f t="shared" si="13"/>
        <v>0.12234848484848485</v>
      </c>
      <c r="L289" s="8">
        <v>42</v>
      </c>
      <c r="M289">
        <f t="shared" si="14"/>
        <v>5.1386363636363637</v>
      </c>
      <c r="P289" s="7">
        <v>0.12870250388225385</v>
      </c>
      <c r="Q289">
        <f t="shared" si="12"/>
        <v>0.66135536654039995</v>
      </c>
    </row>
    <row r="290" spans="1:19" x14ac:dyDescent="0.25">
      <c r="A290">
        <v>70676</v>
      </c>
      <c r="B290">
        <v>8424</v>
      </c>
      <c r="C290" t="s">
        <v>484</v>
      </c>
      <c r="D290" t="s">
        <v>404</v>
      </c>
      <c r="E290" t="s">
        <v>70</v>
      </c>
      <c r="F290">
        <v>100</v>
      </c>
      <c r="G290" s="6">
        <v>-10073.23</v>
      </c>
      <c r="H290" s="6">
        <v>10073.23</v>
      </c>
      <c r="I290" t="s">
        <v>2166</v>
      </c>
      <c r="J290">
        <v>757</v>
      </c>
      <c r="K290">
        <f t="shared" si="13"/>
        <v>0.14337121212121212</v>
      </c>
      <c r="L290" s="8">
        <v>42</v>
      </c>
      <c r="M290">
        <f t="shared" si="14"/>
        <v>6.021590909090909</v>
      </c>
      <c r="P290" s="7">
        <v>0.12772329861268927</v>
      </c>
      <c r="Q290">
        <f t="shared" si="12"/>
        <v>0.76909745380527328</v>
      </c>
    </row>
    <row r="291" spans="1:19" x14ac:dyDescent="0.25">
      <c r="A291">
        <v>70760</v>
      </c>
      <c r="B291">
        <v>3050</v>
      </c>
      <c r="C291" t="s">
        <v>404</v>
      </c>
      <c r="D291" t="s">
        <v>405</v>
      </c>
      <c r="E291" t="s">
        <v>94</v>
      </c>
      <c r="F291">
        <v>100</v>
      </c>
      <c r="G291" s="6">
        <v>-10231.540000000001</v>
      </c>
      <c r="H291" s="6">
        <v>10231.540000000001</v>
      </c>
      <c r="I291" t="s">
        <v>2166</v>
      </c>
      <c r="J291">
        <v>802</v>
      </c>
      <c r="K291">
        <f t="shared" si="13"/>
        <v>0.15189393939393939</v>
      </c>
      <c r="L291" s="8">
        <v>42</v>
      </c>
      <c r="M291">
        <f t="shared" si="14"/>
        <v>6.379545454545454</v>
      </c>
      <c r="P291" s="7">
        <v>0.12574706869975585</v>
      </c>
      <c r="Q291">
        <f t="shared" si="12"/>
        <v>0.80220914054594239</v>
      </c>
    </row>
    <row r="292" spans="1:19" x14ac:dyDescent="0.25">
      <c r="A292">
        <v>25382</v>
      </c>
      <c r="B292">
        <v>7780</v>
      </c>
      <c r="C292" t="s">
        <v>467</v>
      </c>
      <c r="D292" t="s">
        <v>472</v>
      </c>
      <c r="E292" t="s">
        <v>94</v>
      </c>
      <c r="F292">
        <v>100.5</v>
      </c>
      <c r="G292">
        <v>407.62</v>
      </c>
      <c r="H292" s="6">
        <v>407.62</v>
      </c>
      <c r="I292" t="s">
        <v>2164</v>
      </c>
      <c r="J292">
        <v>18</v>
      </c>
      <c r="K292">
        <f t="shared" si="13"/>
        <v>3.4090909090909089E-3</v>
      </c>
      <c r="L292" s="8">
        <v>16</v>
      </c>
      <c r="M292">
        <f t="shared" si="14"/>
        <v>5.4545454545454543E-2</v>
      </c>
      <c r="P292" s="7">
        <v>0.12480004454971533</v>
      </c>
      <c r="Q292">
        <f t="shared" si="12"/>
        <v>6.8072751572571992E-3</v>
      </c>
    </row>
    <row r="293" spans="1:19" x14ac:dyDescent="0.25">
      <c r="A293">
        <v>27930</v>
      </c>
      <c r="B293">
        <v>13617</v>
      </c>
      <c r="C293" t="s">
        <v>105</v>
      </c>
      <c r="D293" t="s">
        <v>104</v>
      </c>
      <c r="E293" t="s">
        <v>70</v>
      </c>
      <c r="F293">
        <v>78</v>
      </c>
      <c r="G293" s="6">
        <v>-14628.05</v>
      </c>
      <c r="H293" s="6">
        <v>14628.05</v>
      </c>
      <c r="I293" t="s">
        <v>2163</v>
      </c>
      <c r="J293">
        <v>21</v>
      </c>
      <c r="K293">
        <f t="shared" si="13"/>
        <v>3.9772727272727269E-3</v>
      </c>
      <c r="L293" s="8">
        <v>66</v>
      </c>
      <c r="M293">
        <f t="shared" si="14"/>
        <v>0.26249999999999996</v>
      </c>
      <c r="P293" s="7">
        <v>0.12340788408368078</v>
      </c>
      <c r="Q293">
        <f t="shared" si="12"/>
        <v>3.2394569571966202E-2</v>
      </c>
    </row>
    <row r="294" spans="1:19" x14ac:dyDescent="0.25">
      <c r="A294">
        <v>6777</v>
      </c>
      <c r="B294">
        <v>11769</v>
      </c>
      <c r="C294" t="s">
        <v>511</v>
      </c>
      <c r="D294" t="s">
        <v>512</v>
      </c>
      <c r="E294" t="s">
        <v>94</v>
      </c>
      <c r="F294">
        <v>100</v>
      </c>
      <c r="G294" s="6">
        <v>-5355.55</v>
      </c>
      <c r="H294" s="6">
        <v>5355.55</v>
      </c>
      <c r="I294" t="s">
        <v>2166</v>
      </c>
      <c r="J294">
        <v>4</v>
      </c>
      <c r="K294">
        <f t="shared" si="13"/>
        <v>7.5757575757575758E-4</v>
      </c>
      <c r="L294" s="8">
        <v>42</v>
      </c>
      <c r="M294">
        <f t="shared" si="14"/>
        <v>3.1818181818181815E-2</v>
      </c>
      <c r="P294" s="7">
        <v>0.12059755841486283</v>
      </c>
      <c r="Q294">
        <f t="shared" si="12"/>
        <v>3.8371950404729079E-3</v>
      </c>
    </row>
    <row r="295" spans="1:19" x14ac:dyDescent="0.25">
      <c r="A295">
        <v>39632</v>
      </c>
      <c r="B295">
        <v>22955</v>
      </c>
      <c r="C295" t="s">
        <v>512</v>
      </c>
      <c r="D295" t="s">
        <v>49</v>
      </c>
      <c r="E295" t="s">
        <v>94</v>
      </c>
      <c r="F295">
        <v>100</v>
      </c>
      <c r="G295" s="6">
        <v>-5355.75</v>
      </c>
      <c r="H295" s="6">
        <v>5355.75</v>
      </c>
      <c r="I295" t="s">
        <v>2166</v>
      </c>
      <c r="J295">
        <v>59</v>
      </c>
      <c r="K295">
        <f t="shared" si="13"/>
        <v>1.1174242424242425E-2</v>
      </c>
      <c r="L295" s="8">
        <v>42</v>
      </c>
      <c r="M295">
        <f t="shared" si="14"/>
        <v>0.46931818181818186</v>
      </c>
      <c r="P295" s="7">
        <v>0.12059305493511061</v>
      </c>
      <c r="Q295">
        <f t="shared" si="12"/>
        <v>5.6596513282046235E-2</v>
      </c>
    </row>
    <row r="296" spans="1:19" x14ac:dyDescent="0.25">
      <c r="A296">
        <v>16295</v>
      </c>
      <c r="B296">
        <v>17637</v>
      </c>
      <c r="C296" t="s">
        <v>405</v>
      </c>
      <c r="D296" t="s">
        <v>570</v>
      </c>
      <c r="E296" t="s">
        <v>94</v>
      </c>
      <c r="F296">
        <v>100</v>
      </c>
      <c r="G296" s="6">
        <v>-10674.66</v>
      </c>
      <c r="H296" s="6">
        <v>10674.66</v>
      </c>
      <c r="I296" t="s">
        <v>2166</v>
      </c>
      <c r="J296">
        <v>11</v>
      </c>
      <c r="K296">
        <f t="shared" si="13"/>
        <v>2.0833333333333333E-3</v>
      </c>
      <c r="L296" s="8">
        <v>42</v>
      </c>
      <c r="M296">
        <f t="shared" si="14"/>
        <v>8.7499999999999994E-2</v>
      </c>
      <c r="P296" s="7">
        <v>0.12052713278777029</v>
      </c>
      <c r="Q296">
        <f t="shared" si="12"/>
        <v>1.0546124118929899E-2</v>
      </c>
    </row>
    <row r="297" spans="1:19" x14ac:dyDescent="0.25">
      <c r="A297">
        <v>67935</v>
      </c>
      <c r="B297">
        <v>22105</v>
      </c>
      <c r="C297" t="s">
        <v>570</v>
      </c>
      <c r="D297" t="s">
        <v>511</v>
      </c>
      <c r="E297" t="s">
        <v>94</v>
      </c>
      <c r="F297">
        <v>100</v>
      </c>
      <c r="G297" s="6">
        <v>-10675.95</v>
      </c>
      <c r="H297" s="6">
        <v>10675.95</v>
      </c>
      <c r="I297" t="s">
        <v>2166</v>
      </c>
      <c r="J297">
        <v>401</v>
      </c>
      <c r="K297">
        <f t="shared" si="13"/>
        <v>7.5946969696969693E-2</v>
      </c>
      <c r="L297" s="8">
        <v>42</v>
      </c>
      <c r="M297">
        <f t="shared" si="14"/>
        <v>3.189772727272727</v>
      </c>
      <c r="P297" s="7">
        <v>0.12051256921251036</v>
      </c>
      <c r="Q297">
        <f t="shared" si="12"/>
        <v>0.38440770656763246</v>
      </c>
    </row>
    <row r="298" spans="1:19" x14ac:dyDescent="0.25">
      <c r="A298">
        <v>28915</v>
      </c>
      <c r="B298">
        <v>33091</v>
      </c>
      <c r="C298" t="s">
        <v>511</v>
      </c>
      <c r="D298" t="s">
        <v>107</v>
      </c>
      <c r="E298" t="s">
        <v>94</v>
      </c>
      <c r="F298">
        <v>100</v>
      </c>
      <c r="G298" s="6">
        <v>-5320.59</v>
      </c>
      <c r="H298" s="6">
        <v>5320.59</v>
      </c>
      <c r="I298" t="s">
        <v>2166</v>
      </c>
      <c r="J298">
        <v>23</v>
      </c>
      <c r="K298">
        <f t="shared" si="13"/>
        <v>4.3560606060606064E-3</v>
      </c>
      <c r="L298" s="8">
        <v>42</v>
      </c>
      <c r="M298">
        <f t="shared" si="14"/>
        <v>0.18295454545454548</v>
      </c>
      <c r="P298" s="7">
        <v>0.120422718028561</v>
      </c>
      <c r="Q298">
        <f t="shared" si="12"/>
        <v>2.2031883639316276E-2</v>
      </c>
      <c r="R298" s="59"/>
      <c r="S298" s="59"/>
    </row>
    <row r="299" spans="1:19" x14ac:dyDescent="0.25">
      <c r="A299">
        <v>25806</v>
      </c>
      <c r="B299">
        <v>26498</v>
      </c>
      <c r="C299" t="s">
        <v>41</v>
      </c>
      <c r="D299" t="s">
        <v>79</v>
      </c>
      <c r="F299">
        <v>130</v>
      </c>
      <c r="G299">
        <v>770.7</v>
      </c>
      <c r="H299" s="6">
        <v>770.7</v>
      </c>
      <c r="I299" t="s">
        <v>2157</v>
      </c>
      <c r="J299">
        <v>18</v>
      </c>
      <c r="K299">
        <f t="shared" si="13"/>
        <v>3.4090909090909089E-3</v>
      </c>
      <c r="L299" s="8">
        <v>60</v>
      </c>
      <c r="M299">
        <f t="shared" si="14"/>
        <v>0.20454545454545453</v>
      </c>
      <c r="P299" s="7">
        <v>0.11495679268924777</v>
      </c>
      <c r="Q299">
        <f t="shared" si="12"/>
        <v>2.3513889413709771E-2</v>
      </c>
    </row>
    <row r="300" spans="1:19" x14ac:dyDescent="0.25">
      <c r="A300">
        <v>5719</v>
      </c>
      <c r="B300">
        <v>6292</v>
      </c>
      <c r="C300" t="s">
        <v>40</v>
      </c>
      <c r="D300" t="s">
        <v>41</v>
      </c>
      <c r="F300">
        <v>100</v>
      </c>
      <c r="G300">
        <v>770.89</v>
      </c>
      <c r="H300" s="6">
        <v>770.89</v>
      </c>
      <c r="I300" t="s">
        <v>2157</v>
      </c>
      <c r="J300">
        <v>4</v>
      </c>
      <c r="K300">
        <f t="shared" si="13"/>
        <v>7.5757575757575758E-4</v>
      </c>
      <c r="L300" s="8">
        <v>60</v>
      </c>
      <c r="M300">
        <f t="shared" si="14"/>
        <v>4.5454545454545456E-2</v>
      </c>
      <c r="P300" s="7">
        <v>0.11492845947619409</v>
      </c>
      <c r="Q300">
        <f t="shared" si="12"/>
        <v>5.2240208852815497E-3</v>
      </c>
    </row>
    <row r="301" spans="1:19" x14ac:dyDescent="0.25">
      <c r="A301">
        <v>53644</v>
      </c>
      <c r="B301">
        <v>789</v>
      </c>
      <c r="C301" t="s">
        <v>25</v>
      </c>
      <c r="D301" t="s">
        <v>26</v>
      </c>
      <c r="E301" t="s">
        <v>27</v>
      </c>
      <c r="F301">
        <v>130</v>
      </c>
      <c r="G301" s="6">
        <v>18563.330000000002</v>
      </c>
      <c r="H301" s="6">
        <v>18563.330000000002</v>
      </c>
      <c r="I301" t="s">
        <v>2157</v>
      </c>
      <c r="J301">
        <v>145</v>
      </c>
      <c r="K301">
        <f t="shared" si="13"/>
        <v>2.7462121212121212E-2</v>
      </c>
      <c r="L301" s="8">
        <v>102</v>
      </c>
      <c r="M301">
        <f t="shared" si="14"/>
        <v>2.8011363636363638</v>
      </c>
      <c r="P301" s="7">
        <v>0.11454479358038015</v>
      </c>
      <c r="Q301">
        <f t="shared" si="12"/>
        <v>0.32085558656322394</v>
      </c>
    </row>
    <row r="302" spans="1:19" x14ac:dyDescent="0.25">
      <c r="A302">
        <v>71121</v>
      </c>
      <c r="B302">
        <v>12233</v>
      </c>
      <c r="C302" t="s">
        <v>56</v>
      </c>
      <c r="D302" t="s">
        <v>25</v>
      </c>
      <c r="F302">
        <v>130</v>
      </c>
      <c r="G302" s="6">
        <v>18564.64</v>
      </c>
      <c r="H302" s="6">
        <v>18564.64</v>
      </c>
      <c r="I302" t="s">
        <v>2157</v>
      </c>
      <c r="J302" s="8">
        <v>1411</v>
      </c>
      <c r="K302">
        <f t="shared" si="13"/>
        <v>0.26723484848484846</v>
      </c>
      <c r="L302" s="8">
        <v>102</v>
      </c>
      <c r="M302">
        <f t="shared" si="14"/>
        <v>27.257954545454542</v>
      </c>
      <c r="P302" s="7">
        <v>0.11453671081230116</v>
      </c>
      <c r="Q302">
        <f t="shared" si="12"/>
        <v>3.1220364571075767</v>
      </c>
    </row>
    <row r="303" spans="1:19" x14ac:dyDescent="0.25">
      <c r="A303">
        <v>71201</v>
      </c>
      <c r="B303">
        <v>36584</v>
      </c>
      <c r="C303" t="s">
        <v>83</v>
      </c>
      <c r="D303" t="s">
        <v>56</v>
      </c>
      <c r="F303">
        <v>130</v>
      </c>
      <c r="G303" s="6">
        <v>18564.830000000002</v>
      </c>
      <c r="H303" s="6">
        <v>18564.830000000002</v>
      </c>
      <c r="I303" t="s">
        <v>2157</v>
      </c>
      <c r="J303" s="8">
        <v>2006</v>
      </c>
      <c r="K303">
        <f t="shared" si="13"/>
        <v>0.37992424242424244</v>
      </c>
      <c r="L303" s="8">
        <v>102</v>
      </c>
      <c r="M303">
        <f t="shared" si="14"/>
        <v>38.752272727272732</v>
      </c>
      <c r="P303" s="7">
        <v>0.11453553859714731</v>
      </c>
      <c r="Q303">
        <f t="shared" si="12"/>
        <v>4.438512428681725</v>
      </c>
    </row>
    <row r="304" spans="1:19" x14ac:dyDescent="0.25">
      <c r="A304">
        <v>71206</v>
      </c>
      <c r="B304">
        <v>32753</v>
      </c>
      <c r="C304" t="s">
        <v>82</v>
      </c>
      <c r="D304" t="s">
        <v>83</v>
      </c>
      <c r="F304">
        <v>100</v>
      </c>
      <c r="G304" s="6">
        <v>18565.02</v>
      </c>
      <c r="H304" s="6">
        <v>18565.02</v>
      </c>
      <c r="I304" t="s">
        <v>2157</v>
      </c>
      <c r="J304" s="8">
        <v>2063</v>
      </c>
      <c r="K304">
        <f t="shared" si="13"/>
        <v>0.39071969696969699</v>
      </c>
      <c r="L304" s="8">
        <v>102</v>
      </c>
      <c r="M304">
        <f t="shared" si="14"/>
        <v>39.853409090909096</v>
      </c>
      <c r="P304" s="7">
        <v>0.11453436640598709</v>
      </c>
      <c r="Q304">
        <f t="shared" si="12"/>
        <v>4.5645849593458792</v>
      </c>
    </row>
    <row r="305" spans="1:17" x14ac:dyDescent="0.25">
      <c r="A305">
        <v>71148</v>
      </c>
      <c r="B305">
        <v>38311</v>
      </c>
      <c r="C305" t="s">
        <v>80</v>
      </c>
      <c r="D305" t="s">
        <v>82</v>
      </c>
      <c r="F305">
        <v>140</v>
      </c>
      <c r="G305" s="6">
        <v>18565.21</v>
      </c>
      <c r="H305" s="6">
        <v>18565.21</v>
      </c>
      <c r="I305" t="s">
        <v>2157</v>
      </c>
      <c r="J305" s="8">
        <v>1508</v>
      </c>
      <c r="K305">
        <f t="shared" si="13"/>
        <v>0.28560606060606059</v>
      </c>
      <c r="L305" s="8">
        <v>102</v>
      </c>
      <c r="M305">
        <f t="shared" si="14"/>
        <v>29.131818181818179</v>
      </c>
      <c r="P305" s="7">
        <v>0.11453319423881973</v>
      </c>
      <c r="Q305">
        <f t="shared" si="12"/>
        <v>3.3365601903481616</v>
      </c>
    </row>
    <row r="306" spans="1:17" x14ac:dyDescent="0.25">
      <c r="A306">
        <v>71188</v>
      </c>
      <c r="B306">
        <v>28873</v>
      </c>
      <c r="C306" t="s">
        <v>73</v>
      </c>
      <c r="D306" t="s">
        <v>80</v>
      </c>
      <c r="F306">
        <v>130</v>
      </c>
      <c r="G306" s="6">
        <v>18565.61</v>
      </c>
      <c r="H306" s="6">
        <v>18565.61</v>
      </c>
      <c r="I306" t="s">
        <v>2157</v>
      </c>
      <c r="J306" s="8">
        <v>1752</v>
      </c>
      <c r="K306">
        <f t="shared" si="13"/>
        <v>0.33181818181818185</v>
      </c>
      <c r="L306" s="8">
        <v>102</v>
      </c>
      <c r="M306">
        <f t="shared" si="14"/>
        <v>33.845454545454551</v>
      </c>
      <c r="P306" s="7">
        <v>0.11453072659688954</v>
      </c>
      <c r="Q306">
        <f t="shared" si="12"/>
        <v>3.8763445010929076</v>
      </c>
    </row>
    <row r="307" spans="1:17" x14ac:dyDescent="0.25">
      <c r="A307">
        <v>71157</v>
      </c>
      <c r="B307">
        <v>23432</v>
      </c>
      <c r="C307" t="s">
        <v>72</v>
      </c>
      <c r="D307" t="s">
        <v>73</v>
      </c>
      <c r="F307">
        <v>130</v>
      </c>
      <c r="G307" s="6">
        <v>18565.8</v>
      </c>
      <c r="H307" s="6">
        <v>18565.8</v>
      </c>
      <c r="I307" t="s">
        <v>2157</v>
      </c>
      <c r="J307" s="8">
        <v>1589</v>
      </c>
      <c r="K307">
        <f t="shared" si="13"/>
        <v>0.30094696969696971</v>
      </c>
      <c r="L307" s="8">
        <v>102</v>
      </c>
      <c r="M307">
        <f t="shared" si="14"/>
        <v>30.696590909090911</v>
      </c>
      <c r="P307" s="7">
        <v>0.11452955450422167</v>
      </c>
      <c r="Q307">
        <f t="shared" si="12"/>
        <v>3.5156668816165229</v>
      </c>
    </row>
    <row r="308" spans="1:17" x14ac:dyDescent="0.25">
      <c r="A308">
        <v>71187</v>
      </c>
      <c r="B308">
        <v>38310</v>
      </c>
      <c r="C308" t="s">
        <v>74</v>
      </c>
      <c r="D308" t="s">
        <v>72</v>
      </c>
      <c r="F308">
        <v>130</v>
      </c>
      <c r="G308" s="6">
        <v>18565.990000000002</v>
      </c>
      <c r="H308" s="6">
        <v>18565.990000000002</v>
      </c>
      <c r="I308" t="s">
        <v>2157</v>
      </c>
      <c r="J308" s="8">
        <v>1706</v>
      </c>
      <c r="K308">
        <f t="shared" si="13"/>
        <v>0.32310606060606062</v>
      </c>
      <c r="L308" s="8">
        <v>102</v>
      </c>
      <c r="M308">
        <f t="shared" si="14"/>
        <v>32.956818181818186</v>
      </c>
      <c r="P308" s="7">
        <v>0.11452838243554361</v>
      </c>
      <c r="Q308">
        <f t="shared" si="12"/>
        <v>3.7744910765859503</v>
      </c>
    </row>
    <row r="309" spans="1:17" x14ac:dyDescent="0.25">
      <c r="A309">
        <v>71152</v>
      </c>
      <c r="B309">
        <v>24198</v>
      </c>
      <c r="C309" t="s">
        <v>36</v>
      </c>
      <c r="D309" t="s">
        <v>74</v>
      </c>
      <c r="E309" t="s">
        <v>27</v>
      </c>
      <c r="F309">
        <v>130</v>
      </c>
      <c r="G309" s="6">
        <v>18566.18</v>
      </c>
      <c r="H309" s="6">
        <v>18566.18</v>
      </c>
      <c r="I309" t="s">
        <v>2157</v>
      </c>
      <c r="J309" s="8">
        <v>1546</v>
      </c>
      <c r="K309">
        <f t="shared" si="13"/>
        <v>0.29280303030303029</v>
      </c>
      <c r="L309" s="8">
        <v>102</v>
      </c>
      <c r="M309">
        <f t="shared" si="14"/>
        <v>29.865909090909089</v>
      </c>
      <c r="P309" s="7">
        <v>0.11452721039085469</v>
      </c>
      <c r="Q309">
        <f t="shared" si="12"/>
        <v>3.4204592539686849</v>
      </c>
    </row>
    <row r="310" spans="1:17" x14ac:dyDescent="0.25">
      <c r="A310">
        <v>71160</v>
      </c>
      <c r="B310">
        <v>2072</v>
      </c>
      <c r="C310" t="s">
        <v>35</v>
      </c>
      <c r="D310" t="s">
        <v>36</v>
      </c>
      <c r="E310" t="s">
        <v>27</v>
      </c>
      <c r="F310">
        <v>130</v>
      </c>
      <c r="G310" s="6">
        <v>18566.38</v>
      </c>
      <c r="H310" s="6">
        <v>18566.38</v>
      </c>
      <c r="I310" t="s">
        <v>2157</v>
      </c>
      <c r="J310" s="8">
        <v>1593</v>
      </c>
      <c r="K310">
        <f t="shared" si="13"/>
        <v>0.30170454545454545</v>
      </c>
      <c r="L310" s="8">
        <v>102</v>
      </c>
      <c r="M310">
        <f t="shared" si="14"/>
        <v>30.773863636363636</v>
      </c>
      <c r="P310" s="7">
        <v>0.11452597668551857</v>
      </c>
      <c r="Q310">
        <f t="shared" si="12"/>
        <v>3.5244067893415094</v>
      </c>
    </row>
    <row r="311" spans="1:17" x14ac:dyDescent="0.25">
      <c r="A311">
        <v>71185</v>
      </c>
      <c r="B311">
        <v>18576</v>
      </c>
      <c r="C311" t="s">
        <v>34</v>
      </c>
      <c r="D311" t="s">
        <v>35</v>
      </c>
      <c r="E311" t="s">
        <v>27</v>
      </c>
      <c r="F311">
        <v>130</v>
      </c>
      <c r="G311" s="6">
        <v>18567.54</v>
      </c>
      <c r="H311" s="6">
        <v>18567.54</v>
      </c>
      <c r="I311" t="s">
        <v>2157</v>
      </c>
      <c r="J311" s="8">
        <v>1684</v>
      </c>
      <c r="K311">
        <f t="shared" si="13"/>
        <v>0.31893939393939397</v>
      </c>
      <c r="L311" s="8">
        <v>102</v>
      </c>
      <c r="M311">
        <f t="shared" si="14"/>
        <v>32.531818181818181</v>
      </c>
      <c r="P311" s="7">
        <v>0.11451882171868101</v>
      </c>
      <c r="Q311">
        <f t="shared" si="12"/>
        <v>3.7255054865481818</v>
      </c>
    </row>
    <row r="312" spans="1:17" x14ac:dyDescent="0.25">
      <c r="A312">
        <v>71176</v>
      </c>
      <c r="B312">
        <v>2071</v>
      </c>
      <c r="C312" t="s">
        <v>33</v>
      </c>
      <c r="D312" t="s">
        <v>34</v>
      </c>
      <c r="E312" t="s">
        <v>27</v>
      </c>
      <c r="F312">
        <v>130</v>
      </c>
      <c r="G312" s="6">
        <v>18567.72</v>
      </c>
      <c r="H312" s="6">
        <v>18567.72</v>
      </c>
      <c r="I312" t="s">
        <v>2157</v>
      </c>
      <c r="J312" s="8">
        <v>1617</v>
      </c>
      <c r="K312">
        <f t="shared" si="13"/>
        <v>0.30625000000000002</v>
      </c>
      <c r="L312" s="8">
        <v>102</v>
      </c>
      <c r="M312">
        <f t="shared" si="14"/>
        <v>31.237500000000001</v>
      </c>
      <c r="P312" s="7">
        <v>0.11451771154533127</v>
      </c>
      <c r="Q312">
        <f t="shared" si="12"/>
        <v>3.5772470143972859</v>
      </c>
    </row>
    <row r="313" spans="1:17" x14ac:dyDescent="0.25">
      <c r="A313">
        <v>71183</v>
      </c>
      <c r="B313">
        <v>40735</v>
      </c>
      <c r="C313" t="s">
        <v>84</v>
      </c>
      <c r="D313" t="s">
        <v>33</v>
      </c>
      <c r="E313" t="s">
        <v>27</v>
      </c>
      <c r="F313">
        <v>130</v>
      </c>
      <c r="G313" s="6">
        <v>18567.919999999998</v>
      </c>
      <c r="H313" s="6">
        <v>18567.919999999998</v>
      </c>
      <c r="I313" t="s">
        <v>2157</v>
      </c>
      <c r="J313" s="8">
        <v>1656</v>
      </c>
      <c r="K313">
        <f t="shared" si="13"/>
        <v>0.31363636363636366</v>
      </c>
      <c r="L313" s="8">
        <v>102</v>
      </c>
      <c r="M313">
        <f t="shared" si="14"/>
        <v>31.990909090909092</v>
      </c>
      <c r="P313" s="7">
        <v>0.11451647804463175</v>
      </c>
      <c r="Q313">
        <f t="shared" si="12"/>
        <v>3.6634862385369011</v>
      </c>
    </row>
    <row r="314" spans="1:17" x14ac:dyDescent="0.25">
      <c r="A314">
        <v>71190</v>
      </c>
      <c r="B314">
        <v>35193</v>
      </c>
      <c r="C314" t="s">
        <v>66</v>
      </c>
      <c r="D314" t="s">
        <v>84</v>
      </c>
      <c r="E314" t="s">
        <v>27</v>
      </c>
      <c r="F314">
        <v>130</v>
      </c>
      <c r="G314" s="6">
        <v>18568.11</v>
      </c>
      <c r="H314" s="6">
        <v>18568.11</v>
      </c>
      <c r="I314" t="s">
        <v>2157</v>
      </c>
      <c r="J314" s="8">
        <v>1755</v>
      </c>
      <c r="K314">
        <f t="shared" si="13"/>
        <v>0.33238636363636365</v>
      </c>
      <c r="L314" s="8">
        <v>102</v>
      </c>
      <c r="M314">
        <f t="shared" si="14"/>
        <v>33.903409090909093</v>
      </c>
      <c r="P314" s="7">
        <v>0.1145153062435799</v>
      </c>
      <c r="Q314">
        <f t="shared" si="12"/>
        <v>3.8824592747468256</v>
      </c>
    </row>
    <row r="315" spans="1:17" x14ac:dyDescent="0.25">
      <c r="A315">
        <v>69928</v>
      </c>
      <c r="B315">
        <v>17195</v>
      </c>
      <c r="C315" t="s">
        <v>65</v>
      </c>
      <c r="D315" t="s">
        <v>66</v>
      </c>
      <c r="E315" t="s">
        <v>27</v>
      </c>
      <c r="F315">
        <v>130</v>
      </c>
      <c r="G315" s="6">
        <v>18568.3</v>
      </c>
      <c r="H315" s="6">
        <v>18568.3</v>
      </c>
      <c r="I315" t="s">
        <v>2157</v>
      </c>
      <c r="J315">
        <v>559</v>
      </c>
      <c r="K315">
        <f t="shared" si="13"/>
        <v>0.10587121212121212</v>
      </c>
      <c r="L315" s="8">
        <v>102</v>
      </c>
      <c r="M315">
        <f t="shared" si="14"/>
        <v>10.798863636363636</v>
      </c>
      <c r="P315" s="7">
        <v>0.11451413446650897</v>
      </c>
      <c r="Q315">
        <f t="shared" si="12"/>
        <v>1.2366225225400396</v>
      </c>
    </row>
    <row r="316" spans="1:17" x14ac:dyDescent="0.25">
      <c r="A316">
        <v>70985</v>
      </c>
      <c r="B316">
        <v>347060</v>
      </c>
      <c r="C316" t="s">
        <v>96</v>
      </c>
      <c r="D316" t="s">
        <v>65</v>
      </c>
      <c r="F316">
        <v>130</v>
      </c>
      <c r="G316" s="6">
        <v>18568.490000000002</v>
      </c>
      <c r="H316" s="6">
        <v>18568.490000000002</v>
      </c>
      <c r="I316" t="s">
        <v>2157</v>
      </c>
      <c r="J316" s="8">
        <v>1049</v>
      </c>
      <c r="K316">
        <f t="shared" si="13"/>
        <v>0.19867424242424242</v>
      </c>
      <c r="L316" s="8">
        <v>102</v>
      </c>
      <c r="M316">
        <f t="shared" si="14"/>
        <v>20.264772727272728</v>
      </c>
      <c r="P316" s="7">
        <v>0.11451296271341818</v>
      </c>
      <c r="Q316">
        <f t="shared" si="12"/>
        <v>2.3205791637140756</v>
      </c>
    </row>
    <row r="317" spans="1:17" x14ac:dyDescent="0.25">
      <c r="A317">
        <v>22976</v>
      </c>
      <c r="B317">
        <v>7677</v>
      </c>
      <c r="C317" t="s">
        <v>466</v>
      </c>
      <c r="D317" t="s">
        <v>467</v>
      </c>
      <c r="E317" t="s">
        <v>94</v>
      </c>
      <c r="F317">
        <v>100.5</v>
      </c>
      <c r="G317">
        <v>444.89</v>
      </c>
      <c r="H317" s="6">
        <v>444.89</v>
      </c>
      <c r="I317" t="s">
        <v>2164</v>
      </c>
      <c r="J317">
        <v>16</v>
      </c>
      <c r="K317">
        <f t="shared" si="13"/>
        <v>3.0303030303030303E-3</v>
      </c>
      <c r="L317" s="8">
        <v>16</v>
      </c>
      <c r="M317">
        <f t="shared" si="14"/>
        <v>4.8484848484848485E-2</v>
      </c>
      <c r="P317" s="7">
        <v>0.11434510588989405</v>
      </c>
      <c r="Q317">
        <f t="shared" si="12"/>
        <v>5.5440051340554693E-3</v>
      </c>
    </row>
    <row r="318" spans="1:17" x14ac:dyDescent="0.25">
      <c r="A318">
        <v>55063</v>
      </c>
      <c r="B318">
        <v>34357</v>
      </c>
      <c r="C318" t="s">
        <v>454</v>
      </c>
      <c r="D318" t="s">
        <v>466</v>
      </c>
      <c r="E318" t="s">
        <v>94</v>
      </c>
      <c r="F318">
        <v>100.5</v>
      </c>
      <c r="G318">
        <v>445.08</v>
      </c>
      <c r="H318" s="6">
        <v>445.08</v>
      </c>
      <c r="I318" t="s">
        <v>2164</v>
      </c>
      <c r="J318">
        <v>160</v>
      </c>
      <c r="K318">
        <f t="shared" si="13"/>
        <v>3.0303030303030304E-2</v>
      </c>
      <c r="L318" s="8">
        <v>16</v>
      </c>
      <c r="M318">
        <f t="shared" si="14"/>
        <v>0.48484848484848486</v>
      </c>
      <c r="P318" s="7">
        <v>0.11429629315933083</v>
      </c>
      <c r="Q318">
        <f t="shared" si="12"/>
        <v>5.5416384562099796E-2</v>
      </c>
    </row>
    <row r="319" spans="1:17" x14ac:dyDescent="0.25">
      <c r="A319">
        <v>38627</v>
      </c>
      <c r="B319">
        <v>29457</v>
      </c>
      <c r="C319" t="s">
        <v>60</v>
      </c>
      <c r="D319" t="s">
        <v>49</v>
      </c>
      <c r="E319" t="s">
        <v>27</v>
      </c>
      <c r="F319">
        <v>100.5</v>
      </c>
      <c r="G319" s="6">
        <v>19485.240000000002</v>
      </c>
      <c r="H319" s="6">
        <v>19485.240000000002</v>
      </c>
      <c r="I319" t="s">
        <v>2157</v>
      </c>
      <c r="J319">
        <v>39</v>
      </c>
      <c r="K319">
        <f t="shared" si="13"/>
        <v>7.3863636363636362E-3</v>
      </c>
      <c r="L319" s="8">
        <v>60</v>
      </c>
      <c r="M319">
        <f t="shared" si="14"/>
        <v>0.44318181818181818</v>
      </c>
      <c r="P319" s="7">
        <v>0.11367219511487062</v>
      </c>
      <c r="Q319">
        <f t="shared" si="12"/>
        <v>5.0377450107726748E-2</v>
      </c>
    </row>
    <row r="320" spans="1:17" x14ac:dyDescent="0.25">
      <c r="A320">
        <v>13216</v>
      </c>
      <c r="B320">
        <v>13716</v>
      </c>
      <c r="C320" t="s">
        <v>59</v>
      </c>
      <c r="D320" t="s">
        <v>60</v>
      </c>
      <c r="E320" t="s">
        <v>61</v>
      </c>
      <c r="F320">
        <v>100.5</v>
      </c>
      <c r="G320" s="6">
        <v>19485.439999999999</v>
      </c>
      <c r="H320" s="6">
        <v>19485.439999999999</v>
      </c>
      <c r="I320" t="s">
        <v>2157</v>
      </c>
      <c r="J320">
        <v>8</v>
      </c>
      <c r="K320">
        <f t="shared" si="13"/>
        <v>1.5151515151515152E-3</v>
      </c>
      <c r="L320" s="8">
        <v>60</v>
      </c>
      <c r="M320">
        <f t="shared" si="14"/>
        <v>9.0909090909090912E-2</v>
      </c>
      <c r="P320" s="7">
        <v>0.11367102837503705</v>
      </c>
      <c r="Q320">
        <f t="shared" si="12"/>
        <v>1.0333729852276095E-2</v>
      </c>
    </row>
    <row r="321" spans="1:17" x14ac:dyDescent="0.25">
      <c r="A321">
        <v>37516</v>
      </c>
      <c r="B321">
        <v>346524</v>
      </c>
      <c r="C321" t="s">
        <v>79</v>
      </c>
      <c r="D321" t="s">
        <v>59</v>
      </c>
      <c r="E321" t="s">
        <v>27</v>
      </c>
      <c r="F321">
        <v>100</v>
      </c>
      <c r="G321" s="6">
        <v>19485.63</v>
      </c>
      <c r="H321" s="6">
        <v>19485.63</v>
      </c>
      <c r="I321" t="s">
        <v>2157</v>
      </c>
      <c r="J321">
        <v>36</v>
      </c>
      <c r="K321">
        <f t="shared" si="13"/>
        <v>6.8181818181818179E-3</v>
      </c>
      <c r="L321" s="8">
        <v>102</v>
      </c>
      <c r="M321">
        <f t="shared" si="14"/>
        <v>0.69545454545454544</v>
      </c>
      <c r="P321" s="7">
        <v>0.11366991999437953</v>
      </c>
      <c r="Q321">
        <f t="shared" si="12"/>
        <v>7.9052262541545765E-2</v>
      </c>
    </row>
    <row r="322" spans="1:17" x14ac:dyDescent="0.25">
      <c r="A322">
        <v>49705</v>
      </c>
      <c r="B322">
        <v>5837</v>
      </c>
      <c r="C322" t="s">
        <v>453</v>
      </c>
      <c r="D322" t="s">
        <v>454</v>
      </c>
      <c r="E322" t="s">
        <v>94</v>
      </c>
      <c r="F322">
        <v>100.5</v>
      </c>
      <c r="G322">
        <v>447.95</v>
      </c>
      <c r="H322" s="6">
        <v>447.95</v>
      </c>
      <c r="I322" t="s">
        <v>2164</v>
      </c>
      <c r="J322">
        <v>106</v>
      </c>
      <c r="K322">
        <f t="shared" si="13"/>
        <v>2.0075757575757577E-2</v>
      </c>
      <c r="L322" s="8">
        <v>16</v>
      </c>
      <c r="M322">
        <f t="shared" si="14"/>
        <v>0.32121212121212123</v>
      </c>
      <c r="P322" s="7">
        <v>0.11356400080222115</v>
      </c>
      <c r="Q322">
        <f t="shared" ref="Q322:Q385" si="15">M322*P322</f>
        <v>3.6478133591016489E-2</v>
      </c>
    </row>
    <row r="323" spans="1:17" x14ac:dyDescent="0.25">
      <c r="A323">
        <v>46729</v>
      </c>
      <c r="B323">
        <v>20208</v>
      </c>
      <c r="C323" t="s">
        <v>594</v>
      </c>
      <c r="D323" t="s">
        <v>453</v>
      </c>
      <c r="E323" t="s">
        <v>94</v>
      </c>
      <c r="F323">
        <v>100.5</v>
      </c>
      <c r="G323">
        <v>448.14</v>
      </c>
      <c r="H323" s="6">
        <v>448.14</v>
      </c>
      <c r="I323" t="s">
        <v>2164</v>
      </c>
      <c r="J323">
        <v>83</v>
      </c>
      <c r="K323">
        <f t="shared" si="13"/>
        <v>1.571969696969697E-2</v>
      </c>
      <c r="L323" s="8">
        <v>16</v>
      </c>
      <c r="M323">
        <f t="shared" si="14"/>
        <v>0.25151515151515152</v>
      </c>
      <c r="P323" s="7">
        <v>0.11351585254463999</v>
      </c>
      <c r="Q323">
        <f t="shared" si="15"/>
        <v>2.8550956852136725E-2</v>
      </c>
    </row>
    <row r="324" spans="1:17" x14ac:dyDescent="0.25">
      <c r="A324">
        <v>57647</v>
      </c>
      <c r="B324">
        <v>35811</v>
      </c>
      <c r="C324" t="s">
        <v>586</v>
      </c>
      <c r="D324" t="s">
        <v>594</v>
      </c>
      <c r="E324" t="s">
        <v>94</v>
      </c>
      <c r="F324">
        <v>100.5</v>
      </c>
      <c r="G324">
        <v>454.46</v>
      </c>
      <c r="H324" s="6">
        <v>454.46</v>
      </c>
      <c r="I324" t="s">
        <v>2164</v>
      </c>
      <c r="J324">
        <v>189</v>
      </c>
      <c r="K324">
        <f t="shared" si="13"/>
        <v>3.5795454545454547E-2</v>
      </c>
      <c r="L324" s="8">
        <v>16</v>
      </c>
      <c r="M324">
        <f t="shared" si="14"/>
        <v>0.57272727272727275</v>
      </c>
      <c r="P324" s="7">
        <v>0.11193723135007475</v>
      </c>
      <c r="Q324">
        <f t="shared" si="15"/>
        <v>6.4109505227770078E-2</v>
      </c>
    </row>
    <row r="325" spans="1:17" x14ac:dyDescent="0.25">
      <c r="A325">
        <v>28841</v>
      </c>
      <c r="B325">
        <v>44821</v>
      </c>
      <c r="C325" t="s">
        <v>50</v>
      </c>
      <c r="D325" t="s">
        <v>93</v>
      </c>
      <c r="E325" t="s">
        <v>27</v>
      </c>
      <c r="F325">
        <v>100</v>
      </c>
      <c r="G325" s="6">
        <v>14129.12</v>
      </c>
      <c r="H325" s="6">
        <v>14129.12</v>
      </c>
      <c r="I325" t="s">
        <v>2165</v>
      </c>
      <c r="J325">
        <v>23</v>
      </c>
      <c r="K325">
        <f t="shared" si="13"/>
        <v>4.3560606060606064E-3</v>
      </c>
      <c r="L325" s="8">
        <v>60</v>
      </c>
      <c r="M325">
        <f t="shared" si="14"/>
        <v>0.26136363636363635</v>
      </c>
      <c r="P325" s="7">
        <v>0.11105176749658599</v>
      </c>
      <c r="Q325">
        <f t="shared" si="15"/>
        <v>2.902489377751679E-2</v>
      </c>
    </row>
    <row r="326" spans="1:17" x14ac:dyDescent="0.25">
      <c r="A326">
        <v>48291</v>
      </c>
      <c r="B326">
        <v>9738</v>
      </c>
      <c r="C326" t="s">
        <v>49</v>
      </c>
      <c r="D326" t="s">
        <v>50</v>
      </c>
      <c r="E326" t="s">
        <v>27</v>
      </c>
      <c r="F326">
        <v>100</v>
      </c>
      <c r="G326" s="6">
        <v>14129.31</v>
      </c>
      <c r="H326" s="6">
        <v>14129.31</v>
      </c>
      <c r="I326" t="s">
        <v>2165</v>
      </c>
      <c r="J326">
        <v>94</v>
      </c>
      <c r="K326">
        <f t="shared" ref="K326:K330" si="16">J326/5280</f>
        <v>1.7803030303030303E-2</v>
      </c>
      <c r="L326" s="8">
        <v>60</v>
      </c>
      <c r="M326">
        <f t="shared" ref="M326:M330" si="17">K326*L326</f>
        <v>1.0681818181818181</v>
      </c>
      <c r="P326" s="7">
        <v>0.11105027415856564</v>
      </c>
      <c r="Q326">
        <f t="shared" si="15"/>
        <v>0.11862188376028601</v>
      </c>
    </row>
    <row r="327" spans="1:17" x14ac:dyDescent="0.25">
      <c r="A327">
        <v>57120</v>
      </c>
      <c r="B327">
        <v>19523</v>
      </c>
      <c r="C327" t="s">
        <v>585</v>
      </c>
      <c r="D327" t="s">
        <v>586</v>
      </c>
      <c r="E327" t="s">
        <v>94</v>
      </c>
      <c r="F327">
        <v>100.5</v>
      </c>
      <c r="G327">
        <v>459.4</v>
      </c>
      <c r="H327" s="6">
        <v>459.4</v>
      </c>
      <c r="I327" t="s">
        <v>2164</v>
      </c>
      <c r="J327">
        <v>183</v>
      </c>
      <c r="K327">
        <f t="shared" si="16"/>
        <v>3.465909090909091E-2</v>
      </c>
      <c r="L327" s="8">
        <v>16</v>
      </c>
      <c r="M327">
        <f t="shared" si="17"/>
        <v>0.55454545454545456</v>
      </c>
      <c r="P327" s="7">
        <v>0.11073355280660638</v>
      </c>
      <c r="Q327">
        <f t="shared" si="15"/>
        <v>6.1406788374572627E-2</v>
      </c>
    </row>
    <row r="328" spans="1:17" x14ac:dyDescent="0.25">
      <c r="A328">
        <v>5009</v>
      </c>
      <c r="B328">
        <v>36805</v>
      </c>
      <c r="C328" t="s">
        <v>551</v>
      </c>
      <c r="D328" t="s">
        <v>585</v>
      </c>
      <c r="E328" t="s">
        <v>94</v>
      </c>
      <c r="F328">
        <v>100.5</v>
      </c>
      <c r="G328">
        <v>459.59</v>
      </c>
      <c r="H328" s="6">
        <v>459.59</v>
      </c>
      <c r="I328" t="s">
        <v>2164</v>
      </c>
      <c r="J328">
        <v>3</v>
      </c>
      <c r="K328">
        <f t="shared" si="16"/>
        <v>5.6818181818181815E-4</v>
      </c>
      <c r="L328" s="8">
        <v>16</v>
      </c>
      <c r="M328">
        <f t="shared" si="17"/>
        <v>9.0909090909090905E-3</v>
      </c>
      <c r="P328" s="7">
        <v>0.11068777423215249</v>
      </c>
      <c r="Q328">
        <f t="shared" si="15"/>
        <v>1.0062524930195681E-3</v>
      </c>
    </row>
    <row r="329" spans="1:17" x14ac:dyDescent="0.25">
      <c r="A329">
        <v>36847</v>
      </c>
      <c r="B329">
        <v>346523</v>
      </c>
      <c r="C329" t="s">
        <v>26</v>
      </c>
      <c r="D329" t="s">
        <v>79</v>
      </c>
      <c r="E329" t="s">
        <v>27</v>
      </c>
      <c r="F329">
        <v>100</v>
      </c>
      <c r="G329" s="6">
        <v>18715.12</v>
      </c>
      <c r="H329" s="6">
        <v>18715.12</v>
      </c>
      <c r="I329" t="s">
        <v>2157</v>
      </c>
      <c r="J329">
        <v>35</v>
      </c>
      <c r="K329">
        <f t="shared" si="16"/>
        <v>6.628787878787879E-3</v>
      </c>
      <c r="L329" s="8">
        <v>102</v>
      </c>
      <c r="M329">
        <f t="shared" si="17"/>
        <v>0.67613636363636365</v>
      </c>
      <c r="P329" s="7">
        <v>0.10785289681292727</v>
      </c>
      <c r="Q329">
        <f t="shared" si="15"/>
        <v>7.2923265458740602E-2</v>
      </c>
    </row>
    <row r="330" spans="1:17" x14ac:dyDescent="0.25">
      <c r="A330">
        <v>58198</v>
      </c>
      <c r="B330">
        <v>347057</v>
      </c>
      <c r="C330" t="s">
        <v>95</v>
      </c>
      <c r="D330" t="s">
        <v>96</v>
      </c>
      <c r="E330" t="s">
        <v>27</v>
      </c>
      <c r="F330">
        <v>130</v>
      </c>
      <c r="G330" s="6">
        <v>20314.23</v>
      </c>
      <c r="H330" s="6">
        <v>20314.23</v>
      </c>
      <c r="I330" t="s">
        <v>2158</v>
      </c>
      <c r="J330">
        <v>199</v>
      </c>
      <c r="K330">
        <f t="shared" si="16"/>
        <v>3.7689393939393939E-2</v>
      </c>
      <c r="L330" s="8">
        <v>102</v>
      </c>
      <c r="M330">
        <f t="shared" si="17"/>
        <v>3.8443181818181817</v>
      </c>
      <c r="P330" s="7">
        <v>0.10467208469208425</v>
      </c>
      <c r="Q330">
        <f t="shared" si="15"/>
        <v>0.40239279831059205</v>
      </c>
    </row>
    <row r="331" spans="1:17" x14ac:dyDescent="0.25">
      <c r="A331">
        <v>1596</v>
      </c>
      <c r="B331">
        <v>346291</v>
      </c>
      <c r="C331" t="s">
        <v>69</v>
      </c>
      <c r="D331" t="s">
        <v>95</v>
      </c>
      <c r="E331" t="s">
        <v>70</v>
      </c>
      <c r="F331">
        <v>130</v>
      </c>
      <c r="G331">
        <v>20314.419999999998</v>
      </c>
      <c r="H331">
        <v>20314.419999999998</v>
      </c>
      <c r="I331" t="s">
        <v>2138</v>
      </c>
      <c r="J331">
        <v>2</v>
      </c>
      <c r="K331">
        <v>3.7878787878787879E-4</v>
      </c>
      <c r="L331" s="8">
        <v>102</v>
      </c>
      <c r="M331">
        <v>3.8636363636363635E-2</v>
      </c>
      <c r="P331" s="7">
        <v>0.10467110569804497</v>
      </c>
      <c r="Q331">
        <f t="shared" si="15"/>
        <v>4.044110901969919E-3</v>
      </c>
    </row>
    <row r="332" spans="1:17" x14ac:dyDescent="0.25">
      <c r="A332">
        <v>21426</v>
      </c>
      <c r="B332">
        <v>347311</v>
      </c>
      <c r="C332" t="s">
        <v>78</v>
      </c>
      <c r="D332" t="s">
        <v>40</v>
      </c>
      <c r="E332" t="s">
        <v>39</v>
      </c>
      <c r="F332">
        <v>100</v>
      </c>
      <c r="G332" s="6">
        <v>20984.720000000001</v>
      </c>
      <c r="H332" s="6">
        <v>20984.720000000001</v>
      </c>
      <c r="I332" t="s">
        <v>2158</v>
      </c>
      <c r="J332">
        <v>15</v>
      </c>
      <c r="K332">
        <f t="shared" ref="K332:K363" si="18">J332/5280</f>
        <v>2.840909090909091E-3</v>
      </c>
      <c r="L332" s="8">
        <v>66</v>
      </c>
      <c r="M332">
        <f t="shared" ref="M332:M363" si="19">K332*L332</f>
        <v>0.1875</v>
      </c>
      <c r="P332" s="7">
        <v>9.0247279872968975E-2</v>
      </c>
      <c r="Q332">
        <f t="shared" si="15"/>
        <v>1.6921364976181682E-2</v>
      </c>
    </row>
    <row r="333" spans="1:17" x14ac:dyDescent="0.25">
      <c r="A333">
        <v>71229</v>
      </c>
      <c r="B333">
        <v>25552</v>
      </c>
      <c r="C333" t="s">
        <v>77</v>
      </c>
      <c r="D333" t="s">
        <v>78</v>
      </c>
      <c r="E333" t="s">
        <v>39</v>
      </c>
      <c r="F333">
        <v>100</v>
      </c>
      <c r="G333" s="6">
        <v>21137.66</v>
      </c>
      <c r="H333" s="6">
        <v>21137.66</v>
      </c>
      <c r="I333" t="s">
        <v>2158</v>
      </c>
      <c r="J333" s="8">
        <v>2946</v>
      </c>
      <c r="K333">
        <f t="shared" si="18"/>
        <v>0.55795454545454548</v>
      </c>
      <c r="L333" s="8">
        <v>66</v>
      </c>
      <c r="M333">
        <f t="shared" si="19"/>
        <v>36.825000000000003</v>
      </c>
      <c r="P333" s="7">
        <v>8.9594302249912702E-2</v>
      </c>
      <c r="Q333">
        <f t="shared" si="15"/>
        <v>3.2993101803530354</v>
      </c>
    </row>
    <row r="334" spans="1:17" x14ac:dyDescent="0.25">
      <c r="A334">
        <v>44723</v>
      </c>
      <c r="B334">
        <v>790</v>
      </c>
      <c r="C334" t="s">
        <v>104</v>
      </c>
      <c r="D334" t="s">
        <v>40</v>
      </c>
      <c r="E334" t="s">
        <v>39</v>
      </c>
      <c r="F334">
        <v>100</v>
      </c>
      <c r="G334" s="6">
        <v>-20213.64</v>
      </c>
      <c r="H334" s="6">
        <v>20213.64</v>
      </c>
      <c r="I334" t="s">
        <v>2163</v>
      </c>
      <c r="J334">
        <v>69</v>
      </c>
      <c r="K334">
        <f t="shared" si="18"/>
        <v>1.3068181818181817E-2</v>
      </c>
      <c r="L334" s="8">
        <v>66</v>
      </c>
      <c r="M334">
        <f t="shared" si="19"/>
        <v>0.86249999999999993</v>
      </c>
      <c r="P334" s="7">
        <v>8.9306859069929342E-2</v>
      </c>
      <c r="Q334">
        <f t="shared" si="15"/>
        <v>7.7027165947814058E-2</v>
      </c>
    </row>
    <row r="335" spans="1:17" x14ac:dyDescent="0.25">
      <c r="A335">
        <v>70835</v>
      </c>
      <c r="B335">
        <v>33991</v>
      </c>
      <c r="C335" t="s">
        <v>77</v>
      </c>
      <c r="D335" t="s">
        <v>71</v>
      </c>
      <c r="E335" t="s">
        <v>39</v>
      </c>
      <c r="F335">
        <v>99</v>
      </c>
      <c r="G335" s="6">
        <v>-21519.61</v>
      </c>
      <c r="H335" s="6">
        <v>21519.61</v>
      </c>
      <c r="I335" t="s">
        <v>2158</v>
      </c>
      <c r="J335">
        <v>851</v>
      </c>
      <c r="K335">
        <f t="shared" si="18"/>
        <v>0.16117424242424241</v>
      </c>
      <c r="L335" s="8">
        <v>66</v>
      </c>
      <c r="M335">
        <f t="shared" si="19"/>
        <v>10.637499999999999</v>
      </c>
      <c r="P335" s="7">
        <v>8.800409946536622E-2</v>
      </c>
      <c r="Q335">
        <f t="shared" si="15"/>
        <v>0.93614360806283314</v>
      </c>
    </row>
    <row r="336" spans="1:17" x14ac:dyDescent="0.25">
      <c r="A336">
        <v>71186</v>
      </c>
      <c r="B336">
        <v>2848</v>
      </c>
      <c r="C336" t="s">
        <v>37</v>
      </c>
      <c r="D336" t="s">
        <v>38</v>
      </c>
      <c r="E336" t="s">
        <v>39</v>
      </c>
      <c r="F336">
        <v>100</v>
      </c>
      <c r="G336" s="6">
        <v>-21520.5</v>
      </c>
      <c r="H336" s="6">
        <v>21520.5</v>
      </c>
      <c r="I336" t="s">
        <v>2158</v>
      </c>
      <c r="J336" s="8">
        <v>1686</v>
      </c>
      <c r="K336">
        <f t="shared" si="18"/>
        <v>0.31931818181818183</v>
      </c>
      <c r="L336" s="8">
        <v>66</v>
      </c>
      <c r="M336">
        <f t="shared" si="19"/>
        <v>21.075000000000003</v>
      </c>
      <c r="P336" s="7">
        <v>8.8002504595533909E-2</v>
      </c>
      <c r="Q336">
        <f t="shared" si="15"/>
        <v>1.8546527843508773</v>
      </c>
    </row>
    <row r="337" spans="1:17" x14ac:dyDescent="0.25">
      <c r="A337">
        <v>70728</v>
      </c>
      <c r="B337">
        <v>21711</v>
      </c>
      <c r="C337" t="s">
        <v>71</v>
      </c>
      <c r="D337" t="s">
        <v>37</v>
      </c>
      <c r="E337" t="s">
        <v>39</v>
      </c>
      <c r="F337">
        <v>130</v>
      </c>
      <c r="G337" s="6">
        <v>-21520.12</v>
      </c>
      <c r="H337" s="6">
        <v>21520.12</v>
      </c>
      <c r="I337" t="s">
        <v>2158</v>
      </c>
      <c r="J337">
        <v>795</v>
      </c>
      <c r="K337">
        <f t="shared" si="18"/>
        <v>0.15056818181818182</v>
      </c>
      <c r="L337" s="8">
        <v>66</v>
      </c>
      <c r="M337">
        <f t="shared" si="19"/>
        <v>9.9375</v>
      </c>
      <c r="P337" s="7">
        <v>8.8002013877984411E-2</v>
      </c>
      <c r="Q337">
        <f t="shared" si="15"/>
        <v>0.87452001291247006</v>
      </c>
    </row>
    <row r="338" spans="1:17" x14ac:dyDescent="0.25">
      <c r="A338">
        <v>70817</v>
      </c>
      <c r="B338">
        <v>29106</v>
      </c>
      <c r="C338" t="s">
        <v>46</v>
      </c>
      <c r="D338" t="s">
        <v>81</v>
      </c>
      <c r="E338" t="s">
        <v>39</v>
      </c>
      <c r="F338">
        <v>100</v>
      </c>
      <c r="G338" s="6">
        <v>-16123.19</v>
      </c>
      <c r="H338" s="6">
        <v>16123.19</v>
      </c>
      <c r="I338" t="s">
        <v>2158</v>
      </c>
      <c r="J338">
        <v>850</v>
      </c>
      <c r="K338">
        <f t="shared" si="18"/>
        <v>0.16098484848484848</v>
      </c>
      <c r="L338" s="8">
        <v>66</v>
      </c>
      <c r="M338">
        <f t="shared" si="19"/>
        <v>10.625</v>
      </c>
      <c r="P338" s="7">
        <v>8.6567288699461495E-2</v>
      </c>
      <c r="Q338">
        <f t="shared" si="15"/>
        <v>0.91977744243177839</v>
      </c>
    </row>
    <row r="339" spans="1:17" x14ac:dyDescent="0.25">
      <c r="A339">
        <v>52642</v>
      </c>
      <c r="B339">
        <v>35921</v>
      </c>
      <c r="C339" t="s">
        <v>38</v>
      </c>
      <c r="D339" t="s">
        <v>75</v>
      </c>
      <c r="E339" t="s">
        <v>39</v>
      </c>
      <c r="F339">
        <v>100</v>
      </c>
      <c r="G339" s="6">
        <v>-21878.400000000001</v>
      </c>
      <c r="H339" s="6">
        <v>21878.400000000001</v>
      </c>
      <c r="I339" t="s">
        <v>2158</v>
      </c>
      <c r="J339">
        <v>134</v>
      </c>
      <c r="K339">
        <f t="shared" si="18"/>
        <v>2.5378787878787879E-2</v>
      </c>
      <c r="L339" s="8">
        <v>66</v>
      </c>
      <c r="M339">
        <f t="shared" si="19"/>
        <v>1.675</v>
      </c>
      <c r="P339" s="7">
        <v>8.6560895627463136E-2</v>
      </c>
      <c r="Q339">
        <f t="shared" si="15"/>
        <v>0.14498950017600076</v>
      </c>
    </row>
    <row r="340" spans="1:17" x14ac:dyDescent="0.25">
      <c r="A340">
        <v>70988</v>
      </c>
      <c r="B340">
        <v>25058</v>
      </c>
      <c r="C340" t="s">
        <v>75</v>
      </c>
      <c r="D340" t="s">
        <v>46</v>
      </c>
      <c r="E340" t="s">
        <v>39</v>
      </c>
      <c r="F340">
        <v>100</v>
      </c>
      <c r="G340" s="6">
        <v>-21878.59</v>
      </c>
      <c r="H340" s="6">
        <v>21878.59</v>
      </c>
      <c r="I340" t="s">
        <v>2158</v>
      </c>
      <c r="J340" s="8">
        <v>1040</v>
      </c>
      <c r="K340">
        <f t="shared" si="18"/>
        <v>0.19696969696969696</v>
      </c>
      <c r="L340" s="8">
        <v>66</v>
      </c>
      <c r="M340">
        <f t="shared" si="19"/>
        <v>13</v>
      </c>
      <c r="P340" s="7">
        <v>8.6560143907623371E-2</v>
      </c>
      <c r="Q340">
        <f t="shared" si="15"/>
        <v>1.1252818707991039</v>
      </c>
    </row>
    <row r="341" spans="1:17" x14ac:dyDescent="0.25">
      <c r="A341">
        <v>15255</v>
      </c>
      <c r="B341">
        <v>6778</v>
      </c>
      <c r="C341" t="s">
        <v>46</v>
      </c>
      <c r="D341" t="s">
        <v>47</v>
      </c>
      <c r="E341" t="s">
        <v>27</v>
      </c>
      <c r="F341">
        <v>100</v>
      </c>
      <c r="G341" s="6">
        <v>-5755.59</v>
      </c>
      <c r="H341" s="6">
        <v>5755.59</v>
      </c>
      <c r="I341" t="s">
        <v>2158</v>
      </c>
      <c r="J341">
        <v>10</v>
      </c>
      <c r="K341">
        <f t="shared" si="18"/>
        <v>1.893939393939394E-3</v>
      </c>
      <c r="L341" s="8">
        <v>48</v>
      </c>
      <c r="M341">
        <f t="shared" si="19"/>
        <v>9.0909090909090912E-2</v>
      </c>
      <c r="P341" s="7">
        <v>8.6537271662786783E-2</v>
      </c>
      <c r="Q341">
        <f t="shared" si="15"/>
        <v>7.8670246966169796E-3</v>
      </c>
    </row>
    <row r="342" spans="1:17" x14ac:dyDescent="0.25">
      <c r="A342">
        <v>46333</v>
      </c>
      <c r="B342">
        <v>42542</v>
      </c>
      <c r="C342" t="s">
        <v>47</v>
      </c>
      <c r="D342" t="s">
        <v>87</v>
      </c>
      <c r="E342" t="s">
        <v>27</v>
      </c>
      <c r="F342">
        <v>110</v>
      </c>
      <c r="G342" s="6">
        <v>-5755.78</v>
      </c>
      <c r="H342" s="6">
        <v>5755.78</v>
      </c>
      <c r="I342" t="s">
        <v>2158</v>
      </c>
      <c r="J342">
        <v>80</v>
      </c>
      <c r="K342">
        <f t="shared" si="18"/>
        <v>1.5151515151515152E-2</v>
      </c>
      <c r="L342" s="8">
        <v>48</v>
      </c>
      <c r="M342">
        <f t="shared" si="19"/>
        <v>0.72727272727272729</v>
      </c>
      <c r="P342" s="7">
        <v>8.6534415041856896E-2</v>
      </c>
      <c r="Q342">
        <f t="shared" si="15"/>
        <v>6.2934120030441382E-2</v>
      </c>
    </row>
    <row r="343" spans="1:17" x14ac:dyDescent="0.25">
      <c r="A343">
        <v>14282</v>
      </c>
      <c r="B343">
        <v>38351</v>
      </c>
      <c r="C343" t="s">
        <v>87</v>
      </c>
      <c r="D343" t="s">
        <v>63</v>
      </c>
      <c r="E343" t="s">
        <v>27</v>
      </c>
      <c r="F343">
        <v>120</v>
      </c>
      <c r="G343" s="6">
        <v>-5756.16</v>
      </c>
      <c r="H343" s="6">
        <v>5756.16</v>
      </c>
      <c r="I343" t="s">
        <v>2158</v>
      </c>
      <c r="J343">
        <v>9</v>
      </c>
      <c r="K343">
        <f t="shared" si="18"/>
        <v>1.7045454545454545E-3</v>
      </c>
      <c r="L343" s="8">
        <v>48</v>
      </c>
      <c r="M343">
        <f t="shared" si="19"/>
        <v>8.1818181818181818E-2</v>
      </c>
      <c r="P343" s="7">
        <v>8.652870236574714E-2</v>
      </c>
      <c r="Q343">
        <f t="shared" si="15"/>
        <v>7.0796211026520383E-3</v>
      </c>
    </row>
    <row r="344" spans="1:17" x14ac:dyDescent="0.25">
      <c r="A344">
        <v>62430</v>
      </c>
      <c r="B344">
        <v>15304</v>
      </c>
      <c r="C344" t="s">
        <v>62</v>
      </c>
      <c r="D344" t="s">
        <v>63</v>
      </c>
      <c r="E344" t="s">
        <v>64</v>
      </c>
      <c r="F344">
        <v>110</v>
      </c>
      <c r="G344" s="6">
        <v>5756.35</v>
      </c>
      <c r="H344" s="6">
        <v>5756.35</v>
      </c>
      <c r="I344" t="s">
        <v>2158</v>
      </c>
      <c r="J344">
        <v>243</v>
      </c>
      <c r="K344">
        <f t="shared" si="18"/>
        <v>4.6022727272727271E-2</v>
      </c>
      <c r="L344" s="8">
        <v>60</v>
      </c>
      <c r="M344">
        <f t="shared" si="19"/>
        <v>2.7613636363636362</v>
      </c>
      <c r="P344" s="7">
        <v>8.6525846310529939E-2</v>
      </c>
      <c r="Q344">
        <f t="shared" si="15"/>
        <v>0.23892932560748606</v>
      </c>
    </row>
    <row r="345" spans="1:17" x14ac:dyDescent="0.25">
      <c r="A345">
        <v>71200</v>
      </c>
      <c r="B345">
        <v>21275</v>
      </c>
      <c r="C345" t="s">
        <v>67</v>
      </c>
      <c r="D345" t="s">
        <v>69</v>
      </c>
      <c r="E345" t="s">
        <v>70</v>
      </c>
      <c r="F345">
        <v>130</v>
      </c>
      <c r="G345" s="6">
        <v>27736.3</v>
      </c>
      <c r="H345" s="6">
        <v>27736.3</v>
      </c>
      <c r="I345" t="s">
        <v>2158</v>
      </c>
      <c r="J345" s="8">
        <v>2077</v>
      </c>
      <c r="K345">
        <f t="shared" si="18"/>
        <v>0.39337121212121212</v>
      </c>
      <c r="L345" s="8">
        <v>102</v>
      </c>
      <c r="M345">
        <f t="shared" si="19"/>
        <v>40.123863636363637</v>
      </c>
      <c r="P345" s="7">
        <v>7.6662453283764545E-2</v>
      </c>
      <c r="Q345">
        <f t="shared" si="15"/>
        <v>3.0759938215868665</v>
      </c>
    </row>
    <row r="346" spans="1:17" x14ac:dyDescent="0.25">
      <c r="A346">
        <v>71064</v>
      </c>
      <c r="B346">
        <v>17784</v>
      </c>
      <c r="C346" t="s">
        <v>43</v>
      </c>
      <c r="D346" t="s">
        <v>67</v>
      </c>
      <c r="F346">
        <v>130</v>
      </c>
      <c r="G346" s="6">
        <v>27736.49</v>
      </c>
      <c r="H346" s="6">
        <v>27736.49</v>
      </c>
      <c r="I346" t="s">
        <v>2158</v>
      </c>
      <c r="J346" s="8">
        <v>1224</v>
      </c>
      <c r="K346">
        <f t="shared" si="18"/>
        <v>0.23181818181818181</v>
      </c>
      <c r="L346" s="8">
        <v>102</v>
      </c>
      <c r="M346">
        <f t="shared" si="19"/>
        <v>23.645454545454545</v>
      </c>
      <c r="P346" s="7">
        <v>7.6661928132019524E-2</v>
      </c>
      <c r="Q346">
        <f t="shared" si="15"/>
        <v>1.8127061370125708</v>
      </c>
    </row>
    <row r="347" spans="1:17" x14ac:dyDescent="0.25">
      <c r="A347">
        <v>71027</v>
      </c>
      <c r="B347">
        <v>6737</v>
      </c>
      <c r="C347" t="s">
        <v>42</v>
      </c>
      <c r="D347" t="s">
        <v>43</v>
      </c>
      <c r="F347">
        <v>130</v>
      </c>
      <c r="G347" s="6">
        <v>27736.68</v>
      </c>
      <c r="H347" s="6">
        <v>27736.68</v>
      </c>
      <c r="I347" t="s">
        <v>2158</v>
      </c>
      <c r="J347" s="8">
        <v>1123</v>
      </c>
      <c r="K347">
        <f t="shared" si="18"/>
        <v>0.21268939393939393</v>
      </c>
      <c r="L347" s="8">
        <v>78</v>
      </c>
      <c r="M347">
        <f t="shared" si="19"/>
        <v>16.589772727272727</v>
      </c>
      <c r="P347" s="7">
        <v>7.6661402987469249E-2</v>
      </c>
      <c r="Q347">
        <f t="shared" si="15"/>
        <v>1.2717952525159812</v>
      </c>
    </row>
    <row r="348" spans="1:17" x14ac:dyDescent="0.25">
      <c r="A348">
        <v>71066</v>
      </c>
      <c r="B348">
        <v>10862</v>
      </c>
      <c r="C348" t="s">
        <v>51</v>
      </c>
      <c r="D348" t="s">
        <v>42</v>
      </c>
      <c r="F348">
        <v>130</v>
      </c>
      <c r="G348" s="6">
        <v>27736.87</v>
      </c>
      <c r="H348" s="6">
        <v>27736.87</v>
      </c>
      <c r="I348" t="s">
        <v>2158</v>
      </c>
      <c r="J348" s="8">
        <v>1185</v>
      </c>
      <c r="K348">
        <f t="shared" si="18"/>
        <v>0.22443181818181818</v>
      </c>
      <c r="L348" s="8">
        <v>78</v>
      </c>
      <c r="M348">
        <f t="shared" si="19"/>
        <v>17.505681818181817</v>
      </c>
      <c r="P348" s="7">
        <v>7.6660877850113537E-2</v>
      </c>
      <c r="Q348">
        <f t="shared" si="15"/>
        <v>1.3420009355465896</v>
      </c>
    </row>
    <row r="349" spans="1:17" x14ac:dyDescent="0.25">
      <c r="A349">
        <v>69850</v>
      </c>
      <c r="B349">
        <v>38626</v>
      </c>
      <c r="C349" t="s">
        <v>88</v>
      </c>
      <c r="D349" t="s">
        <v>51</v>
      </c>
      <c r="F349">
        <v>130</v>
      </c>
      <c r="G349" s="6">
        <v>27737.06</v>
      </c>
      <c r="H349" s="6">
        <v>27737.06</v>
      </c>
      <c r="I349" t="s">
        <v>2158</v>
      </c>
      <c r="J349">
        <v>635</v>
      </c>
      <c r="K349">
        <f t="shared" si="18"/>
        <v>0.12026515151515152</v>
      </c>
      <c r="L349" s="8">
        <v>78</v>
      </c>
      <c r="M349">
        <f t="shared" si="19"/>
        <v>9.3806818181818183</v>
      </c>
      <c r="P349" s="7">
        <v>7.6660352719952238E-2</v>
      </c>
      <c r="Q349">
        <f t="shared" si="15"/>
        <v>0.71912637693546111</v>
      </c>
    </row>
    <row r="350" spans="1:17" x14ac:dyDescent="0.25">
      <c r="A350">
        <v>70739</v>
      </c>
      <c r="B350">
        <v>346711</v>
      </c>
      <c r="C350" t="s">
        <v>45</v>
      </c>
      <c r="D350" t="s">
        <v>88</v>
      </c>
      <c r="E350" t="s">
        <v>94</v>
      </c>
      <c r="F350">
        <v>130</v>
      </c>
      <c r="G350" s="6">
        <v>27737.25</v>
      </c>
      <c r="H350" s="6">
        <v>27737.25</v>
      </c>
      <c r="I350" t="s">
        <v>2158</v>
      </c>
      <c r="J350">
        <v>805</v>
      </c>
      <c r="K350">
        <f t="shared" si="18"/>
        <v>0.15246212121212122</v>
      </c>
      <c r="L350" s="8">
        <v>78</v>
      </c>
      <c r="M350">
        <f t="shared" si="19"/>
        <v>11.892045454545455</v>
      </c>
      <c r="P350" s="7">
        <v>7.6659827596985225E-2</v>
      </c>
      <c r="Q350">
        <f t="shared" si="15"/>
        <v>0.9116421543209664</v>
      </c>
    </row>
    <row r="351" spans="1:17" x14ac:dyDescent="0.25">
      <c r="A351">
        <v>70804</v>
      </c>
      <c r="B351">
        <v>6738</v>
      </c>
      <c r="C351" t="s">
        <v>44</v>
      </c>
      <c r="D351" s="6" t="s">
        <v>45</v>
      </c>
      <c r="F351">
        <v>130</v>
      </c>
      <c r="G351" s="6">
        <v>27737.63</v>
      </c>
      <c r="H351" s="6">
        <v>27737.63</v>
      </c>
      <c r="I351" t="s">
        <v>2158</v>
      </c>
      <c r="J351">
        <v>912</v>
      </c>
      <c r="K351">
        <f t="shared" si="18"/>
        <v>0.17272727272727273</v>
      </c>
      <c r="L351" s="8">
        <v>78</v>
      </c>
      <c r="M351">
        <f t="shared" si="19"/>
        <v>13.472727272727273</v>
      </c>
      <c r="P351" s="7">
        <v>7.6658777372633435E-2</v>
      </c>
      <c r="Q351">
        <f t="shared" si="15"/>
        <v>1.0328028006022067</v>
      </c>
    </row>
    <row r="352" spans="1:17" x14ac:dyDescent="0.25">
      <c r="A352" s="57">
        <v>68352</v>
      </c>
      <c r="B352" s="57">
        <v>346307</v>
      </c>
      <c r="C352" s="57" t="s">
        <v>55</v>
      </c>
      <c r="D352" s="57" t="s">
        <v>44</v>
      </c>
      <c r="E352" s="57" t="s">
        <v>94</v>
      </c>
      <c r="F352" s="57">
        <v>130</v>
      </c>
      <c r="G352" s="58">
        <v>27737.82</v>
      </c>
      <c r="H352" s="58">
        <v>27737.82</v>
      </c>
      <c r="I352" s="57" t="s">
        <v>2158</v>
      </c>
      <c r="J352" s="57">
        <v>450</v>
      </c>
      <c r="K352">
        <f t="shared" si="18"/>
        <v>8.5227272727272721E-2</v>
      </c>
      <c r="L352" s="104">
        <v>78</v>
      </c>
      <c r="M352">
        <f t="shared" si="19"/>
        <v>6.6477272727272725</v>
      </c>
      <c r="P352" s="7">
        <v>7.6658252271248367E-2</v>
      </c>
      <c r="Q352">
        <f t="shared" si="15"/>
        <v>0.50960315430318515</v>
      </c>
    </row>
    <row r="353" spans="1:17" x14ac:dyDescent="0.25">
      <c r="A353">
        <v>71111</v>
      </c>
      <c r="B353">
        <v>12232</v>
      </c>
      <c r="C353" t="s">
        <v>54</v>
      </c>
      <c r="D353" t="s">
        <v>55</v>
      </c>
      <c r="F353">
        <v>130</v>
      </c>
      <c r="G353" s="6">
        <v>27738.01</v>
      </c>
      <c r="H353" s="6">
        <v>27738.01</v>
      </c>
      <c r="I353" t="s">
        <v>2158</v>
      </c>
      <c r="J353" s="8">
        <v>1353</v>
      </c>
      <c r="K353">
        <f t="shared" si="18"/>
        <v>0.25624999999999998</v>
      </c>
      <c r="L353" s="8">
        <v>78</v>
      </c>
      <c r="M353">
        <f t="shared" si="19"/>
        <v>19.987499999999997</v>
      </c>
      <c r="P353" s="7">
        <v>7.6657727177056989E-2</v>
      </c>
      <c r="Q353">
        <f t="shared" si="15"/>
        <v>1.5321963219514263</v>
      </c>
    </row>
    <row r="354" spans="1:17" x14ac:dyDescent="0.25">
      <c r="A354">
        <v>71005</v>
      </c>
      <c r="B354">
        <v>346886</v>
      </c>
      <c r="C354" t="s">
        <v>92</v>
      </c>
      <c r="D354" t="s">
        <v>54</v>
      </c>
      <c r="F354">
        <v>130</v>
      </c>
      <c r="G354" s="6">
        <v>27738.2</v>
      </c>
      <c r="H354" s="6">
        <v>27738.2</v>
      </c>
      <c r="I354" t="s">
        <v>2158</v>
      </c>
      <c r="J354" s="8">
        <v>1057</v>
      </c>
      <c r="K354">
        <f t="shared" si="18"/>
        <v>0.20018939393939394</v>
      </c>
      <c r="L354" s="8">
        <v>78</v>
      </c>
      <c r="M354">
        <f t="shared" si="19"/>
        <v>15.614772727272728</v>
      </c>
      <c r="P354" s="7">
        <v>7.6657202090059134E-2</v>
      </c>
      <c r="Q354">
        <f t="shared" si="15"/>
        <v>1.1969847885448892</v>
      </c>
    </row>
    <row r="355" spans="1:17" x14ac:dyDescent="0.25">
      <c r="A355">
        <v>39133</v>
      </c>
      <c r="B355">
        <v>8634</v>
      </c>
      <c r="C355" t="s">
        <v>89</v>
      </c>
      <c r="D355" s="6" t="s">
        <v>1050</v>
      </c>
      <c r="E355" t="s">
        <v>70</v>
      </c>
      <c r="F355">
        <v>130</v>
      </c>
      <c r="G355">
        <v>-948.65</v>
      </c>
      <c r="H355" s="6">
        <v>948.65</v>
      </c>
      <c r="I355" t="s">
        <v>2168</v>
      </c>
      <c r="J355">
        <v>41</v>
      </c>
      <c r="K355">
        <f t="shared" si="18"/>
        <v>7.7651515151515148E-3</v>
      </c>
      <c r="L355" s="8">
        <v>30</v>
      </c>
      <c r="M355">
        <f t="shared" si="19"/>
        <v>0.23295454545454544</v>
      </c>
      <c r="P355" s="7">
        <v>7.6656914418484337E-2</v>
      </c>
      <c r="Q355">
        <f t="shared" si="15"/>
        <v>1.7857576654306009E-2</v>
      </c>
    </row>
    <row r="356" spans="1:17" x14ac:dyDescent="0.25">
      <c r="A356">
        <v>71215</v>
      </c>
      <c r="B356">
        <v>43827</v>
      </c>
      <c r="C356" t="s">
        <v>91</v>
      </c>
      <c r="D356" t="s">
        <v>92</v>
      </c>
      <c r="F356">
        <v>130</v>
      </c>
      <c r="G356" s="6">
        <v>27738.39</v>
      </c>
      <c r="H356" s="6">
        <v>27738.39</v>
      </c>
      <c r="I356" t="s">
        <v>2158</v>
      </c>
      <c r="J356" s="8">
        <v>2139</v>
      </c>
      <c r="K356">
        <f t="shared" si="18"/>
        <v>0.40511363636363634</v>
      </c>
      <c r="L356" s="8">
        <v>78</v>
      </c>
      <c r="M356">
        <f t="shared" si="19"/>
        <v>31.598863636363635</v>
      </c>
      <c r="P356" s="7">
        <v>7.6656677010254692E-2</v>
      </c>
      <c r="Q356">
        <f t="shared" si="15"/>
        <v>2.4222638836638093</v>
      </c>
    </row>
    <row r="357" spans="1:17" x14ac:dyDescent="0.25">
      <c r="A357">
        <v>71207</v>
      </c>
      <c r="B357">
        <v>43209</v>
      </c>
      <c r="C357" t="s">
        <v>90</v>
      </c>
      <c r="D357" t="s">
        <v>91</v>
      </c>
      <c r="F357">
        <v>130</v>
      </c>
      <c r="G357" s="6">
        <v>27738.58</v>
      </c>
      <c r="H357" s="6">
        <v>27738.58</v>
      </c>
      <c r="I357" t="s">
        <v>2158</v>
      </c>
      <c r="J357" s="8">
        <v>2082</v>
      </c>
      <c r="K357">
        <f t="shared" si="18"/>
        <v>0.39431818181818185</v>
      </c>
      <c r="L357" s="8">
        <v>78</v>
      </c>
      <c r="M357">
        <f t="shared" si="19"/>
        <v>30.756818181818183</v>
      </c>
      <c r="P357" s="7">
        <v>7.6656151937643469E-2</v>
      </c>
      <c r="Q357">
        <f t="shared" si="15"/>
        <v>2.3576993276639295</v>
      </c>
    </row>
    <row r="358" spans="1:17" x14ac:dyDescent="0.25">
      <c r="A358">
        <v>71166</v>
      </c>
      <c r="B358">
        <v>43158</v>
      </c>
      <c r="C358" t="s">
        <v>89</v>
      </c>
      <c r="D358" t="s">
        <v>90</v>
      </c>
      <c r="F358">
        <v>130</v>
      </c>
      <c r="G358" s="6">
        <v>27738.77</v>
      </c>
      <c r="H358" s="6">
        <v>27738.77</v>
      </c>
      <c r="I358" t="s">
        <v>2158</v>
      </c>
      <c r="J358" s="8">
        <v>1694</v>
      </c>
      <c r="K358">
        <f t="shared" si="18"/>
        <v>0.32083333333333336</v>
      </c>
      <c r="L358" s="8">
        <v>78</v>
      </c>
      <c r="M358">
        <f t="shared" si="19"/>
        <v>25.025000000000002</v>
      </c>
      <c r="P358" s="7">
        <v>7.6655626872225352E-2</v>
      </c>
      <c r="Q358">
        <f t="shared" si="15"/>
        <v>1.9183070624774397</v>
      </c>
    </row>
    <row r="359" spans="1:17" x14ac:dyDescent="0.25">
      <c r="A359">
        <v>47767</v>
      </c>
      <c r="B359">
        <v>348445</v>
      </c>
      <c r="C359" t="s">
        <v>97</v>
      </c>
      <c r="D359" t="s">
        <v>89</v>
      </c>
      <c r="F359">
        <v>130</v>
      </c>
      <c r="G359" s="6">
        <v>26790.31</v>
      </c>
      <c r="H359" s="6">
        <v>26790.31</v>
      </c>
      <c r="I359" t="s">
        <v>2158</v>
      </c>
      <c r="J359">
        <v>90</v>
      </c>
      <c r="K359">
        <f t="shared" si="18"/>
        <v>1.7045454545454544E-2</v>
      </c>
      <c r="L359" s="8">
        <v>78</v>
      </c>
      <c r="M359">
        <f t="shared" si="19"/>
        <v>1.3295454545454544</v>
      </c>
      <c r="P359" s="7">
        <v>7.6655037629328793E-2</v>
      </c>
      <c r="Q359">
        <f t="shared" si="15"/>
        <v>0.10191635684808485</v>
      </c>
    </row>
    <row r="360" spans="1:17" x14ac:dyDescent="0.25">
      <c r="A360">
        <v>28473</v>
      </c>
      <c r="B360">
        <v>346781</v>
      </c>
      <c r="C360" t="s">
        <v>1506</v>
      </c>
      <c r="D360" t="s">
        <v>1050</v>
      </c>
      <c r="E360" t="s">
        <v>70</v>
      </c>
      <c r="F360">
        <v>130</v>
      </c>
      <c r="G360">
        <v>949.42</v>
      </c>
      <c r="H360" s="6">
        <v>949.42</v>
      </c>
      <c r="I360" t="s">
        <v>2168</v>
      </c>
      <c r="J360">
        <v>22</v>
      </c>
      <c r="K360">
        <f t="shared" si="18"/>
        <v>4.1666666666666666E-3</v>
      </c>
      <c r="L360" s="8">
        <v>24</v>
      </c>
      <c r="M360">
        <f t="shared" si="19"/>
        <v>0.1</v>
      </c>
      <c r="P360" s="7">
        <v>7.659474401539379E-2</v>
      </c>
      <c r="Q360">
        <f t="shared" si="15"/>
        <v>7.6594744015393793E-3</v>
      </c>
    </row>
    <row r="361" spans="1:17" x14ac:dyDescent="0.25">
      <c r="A361">
        <v>44854</v>
      </c>
      <c r="B361">
        <v>8635</v>
      </c>
      <c r="C361" t="s">
        <v>965</v>
      </c>
      <c r="D361" t="s">
        <v>1506</v>
      </c>
      <c r="E361" t="s">
        <v>70</v>
      </c>
      <c r="F361">
        <v>130</v>
      </c>
      <c r="G361">
        <v>949.8</v>
      </c>
      <c r="H361" s="6">
        <v>949.8</v>
      </c>
      <c r="I361" t="s">
        <v>2168</v>
      </c>
      <c r="J361">
        <v>76</v>
      </c>
      <c r="K361">
        <f t="shared" si="18"/>
        <v>1.4393939393939395E-2</v>
      </c>
      <c r="L361" s="8">
        <v>24</v>
      </c>
      <c r="M361">
        <f t="shared" si="19"/>
        <v>0.34545454545454546</v>
      </c>
      <c r="P361" s="7">
        <v>7.6564099666345725E-2</v>
      </c>
      <c r="Q361">
        <f t="shared" si="15"/>
        <v>2.6449416248373978E-2</v>
      </c>
    </row>
    <row r="362" spans="1:17" x14ac:dyDescent="0.25">
      <c r="A362">
        <v>33169</v>
      </c>
      <c r="B362">
        <v>41889</v>
      </c>
      <c r="C362" t="s">
        <v>97</v>
      </c>
      <c r="D362" t="s">
        <v>965</v>
      </c>
      <c r="E362" t="s">
        <v>70</v>
      </c>
      <c r="F362">
        <v>130</v>
      </c>
      <c r="G362">
        <v>950.75</v>
      </c>
      <c r="H362" s="6">
        <v>950.75</v>
      </c>
      <c r="I362" t="s">
        <v>2168</v>
      </c>
      <c r="J362">
        <v>29</v>
      </c>
      <c r="K362">
        <f t="shared" si="18"/>
        <v>5.4924242424242422E-3</v>
      </c>
      <c r="L362" s="8">
        <v>24</v>
      </c>
      <c r="M362">
        <f t="shared" si="19"/>
        <v>0.13181818181818181</v>
      </c>
      <c r="P362" s="7">
        <v>7.648759596433885E-2</v>
      </c>
      <c r="Q362">
        <f t="shared" si="15"/>
        <v>1.0082455831662847E-2</v>
      </c>
    </row>
    <row r="363" spans="1:17" x14ac:dyDescent="0.25">
      <c r="A363">
        <v>1543</v>
      </c>
      <c r="B363">
        <v>346311</v>
      </c>
      <c r="C363" t="s">
        <v>98</v>
      </c>
      <c r="D363" t="s">
        <v>97</v>
      </c>
      <c r="E363" t="s">
        <v>94</v>
      </c>
      <c r="F363">
        <v>130</v>
      </c>
      <c r="G363" s="6">
        <v>27741.25</v>
      </c>
      <c r="H363" s="6">
        <v>27741.25</v>
      </c>
      <c r="I363" t="s">
        <v>2162</v>
      </c>
      <c r="J363">
        <v>2</v>
      </c>
      <c r="K363">
        <f t="shared" si="18"/>
        <v>3.7878787878787879E-4</v>
      </c>
      <c r="L363" s="8">
        <v>78</v>
      </c>
      <c r="M363">
        <f t="shared" si="19"/>
        <v>2.9545454545454545E-2</v>
      </c>
      <c r="P363" s="7">
        <v>7.4027385974005627E-2</v>
      </c>
      <c r="Q363">
        <f t="shared" si="15"/>
        <v>2.1871727674138025E-3</v>
      </c>
    </row>
    <row r="364" spans="1:17" x14ac:dyDescent="0.25">
      <c r="A364">
        <v>70406</v>
      </c>
      <c r="B364">
        <v>348446</v>
      </c>
      <c r="C364" t="s">
        <v>30</v>
      </c>
      <c r="D364" t="s">
        <v>98</v>
      </c>
      <c r="F364">
        <v>130</v>
      </c>
      <c r="G364" s="6">
        <v>27741.439999999999</v>
      </c>
      <c r="H364" s="6">
        <v>27741.439999999999</v>
      </c>
      <c r="I364" t="s">
        <v>2158</v>
      </c>
      <c r="J364">
        <v>704</v>
      </c>
      <c r="K364">
        <f t="shared" ref="K364:K395" si="20">J364/5280</f>
        <v>0.13333333333333333</v>
      </c>
      <c r="L364" s="8">
        <v>78</v>
      </c>
      <c r="M364">
        <f t="shared" ref="M364:M395" si="21">K364*L364</f>
        <v>10.4</v>
      </c>
      <c r="P364" s="7">
        <v>7.4026878963434614E-2</v>
      </c>
      <c r="Q364">
        <f t="shared" si="15"/>
        <v>0.76987954121972002</v>
      </c>
    </row>
    <row r="365" spans="1:17" x14ac:dyDescent="0.25">
      <c r="A365">
        <v>15419</v>
      </c>
      <c r="B365">
        <v>5733</v>
      </c>
      <c r="C365" t="s">
        <v>107</v>
      </c>
      <c r="D365" t="s">
        <v>106</v>
      </c>
      <c r="E365" t="s">
        <v>39</v>
      </c>
      <c r="F365">
        <v>100</v>
      </c>
      <c r="G365" s="6">
        <v>-8931.2999999999993</v>
      </c>
      <c r="H365" s="6">
        <v>8931.2999999999993</v>
      </c>
      <c r="I365" t="s">
        <v>2163</v>
      </c>
      <c r="J365">
        <v>10</v>
      </c>
      <c r="K365">
        <f t="shared" si="20"/>
        <v>1.893939393939394E-3</v>
      </c>
      <c r="L365" s="8">
        <v>60</v>
      </c>
      <c r="M365">
        <f t="shared" si="21"/>
        <v>0.11363636363636365</v>
      </c>
      <c r="P365" s="7">
        <v>7.1738706494640356E-2</v>
      </c>
      <c r="Q365">
        <f t="shared" si="15"/>
        <v>8.1521257380273143E-3</v>
      </c>
    </row>
    <row r="366" spans="1:17" x14ac:dyDescent="0.25">
      <c r="A366">
        <v>30736</v>
      </c>
      <c r="B366">
        <v>19792</v>
      </c>
      <c r="C366" t="s">
        <v>106</v>
      </c>
      <c r="D366" t="s">
        <v>105</v>
      </c>
      <c r="E366" t="s">
        <v>39</v>
      </c>
      <c r="F366">
        <v>78</v>
      </c>
      <c r="G366" s="6">
        <v>-8931.49</v>
      </c>
      <c r="H366" s="6">
        <v>8931.49</v>
      </c>
      <c r="I366" t="s">
        <v>2163</v>
      </c>
      <c r="J366">
        <v>26</v>
      </c>
      <c r="K366">
        <f t="shared" si="20"/>
        <v>4.9242424242424239E-3</v>
      </c>
      <c r="L366" s="8">
        <v>60</v>
      </c>
      <c r="M366">
        <f t="shared" si="21"/>
        <v>0.29545454545454541</v>
      </c>
      <c r="P366" s="7">
        <v>7.173718039381799E-2</v>
      </c>
      <c r="Q366">
        <f t="shared" si="15"/>
        <v>2.1195076025446222E-2</v>
      </c>
    </row>
    <row r="367" spans="1:17" x14ac:dyDescent="0.25">
      <c r="A367">
        <v>71212</v>
      </c>
      <c r="B367">
        <v>1283</v>
      </c>
      <c r="C367" t="s">
        <v>29</v>
      </c>
      <c r="D367" t="s">
        <v>30</v>
      </c>
      <c r="F367">
        <v>130</v>
      </c>
      <c r="G367" s="6">
        <v>35935.629999999997</v>
      </c>
      <c r="H367" s="6">
        <v>35935.629999999997</v>
      </c>
      <c r="I367" t="s">
        <v>2161</v>
      </c>
      <c r="J367" s="8">
        <v>2284</v>
      </c>
      <c r="K367">
        <f t="shared" si="20"/>
        <v>0.43257575757575756</v>
      </c>
      <c r="L367" s="8">
        <v>78</v>
      </c>
      <c r="M367">
        <f t="shared" si="21"/>
        <v>33.740909090909092</v>
      </c>
      <c r="P367" s="7">
        <v>5.714696587067998E-2</v>
      </c>
      <c r="Q367">
        <f t="shared" si="15"/>
        <v>1.9281905802638977</v>
      </c>
    </row>
    <row r="368" spans="1:17" x14ac:dyDescent="0.25">
      <c r="A368">
        <v>71223</v>
      </c>
      <c r="B368">
        <v>27275</v>
      </c>
      <c r="C368" t="s">
        <v>32</v>
      </c>
      <c r="D368" t="s">
        <v>29</v>
      </c>
      <c r="F368">
        <v>130</v>
      </c>
      <c r="G368" s="6">
        <v>35935.82</v>
      </c>
      <c r="H368" s="6">
        <v>35935.82</v>
      </c>
      <c r="I368" t="s">
        <v>2161</v>
      </c>
      <c r="J368" s="8">
        <v>2726</v>
      </c>
      <c r="K368">
        <f t="shared" si="20"/>
        <v>0.51628787878787874</v>
      </c>
      <c r="L368" s="8">
        <v>78</v>
      </c>
      <c r="M368">
        <f t="shared" si="21"/>
        <v>40.270454545454541</v>
      </c>
      <c r="P368" s="7">
        <v>5.7146663723031323E-2</v>
      </c>
      <c r="Q368">
        <f t="shared" si="15"/>
        <v>2.3013221238827088</v>
      </c>
    </row>
    <row r="369" spans="1:17" x14ac:dyDescent="0.25">
      <c r="A369">
        <v>71174</v>
      </c>
      <c r="B369">
        <v>1284</v>
      </c>
      <c r="C369" t="s">
        <v>31</v>
      </c>
      <c r="D369" t="s">
        <v>32</v>
      </c>
      <c r="F369">
        <v>130</v>
      </c>
      <c r="G369" s="6">
        <v>35936.01</v>
      </c>
      <c r="H369" s="6">
        <v>35936.01</v>
      </c>
      <c r="I369" t="s">
        <v>2161</v>
      </c>
      <c r="J369" s="8">
        <v>1650</v>
      </c>
      <c r="K369">
        <f t="shared" si="20"/>
        <v>0.3125</v>
      </c>
      <c r="L369" s="8">
        <v>78</v>
      </c>
      <c r="M369">
        <f t="shared" si="21"/>
        <v>24.375</v>
      </c>
      <c r="P369" s="7">
        <v>5.7146361578577679E-2</v>
      </c>
      <c r="Q369">
        <f t="shared" si="15"/>
        <v>1.392942563477831</v>
      </c>
    </row>
    <row r="370" spans="1:17" x14ac:dyDescent="0.25">
      <c r="A370">
        <v>71096</v>
      </c>
      <c r="B370">
        <v>9205</v>
      </c>
      <c r="C370" t="s">
        <v>48</v>
      </c>
      <c r="D370" t="s">
        <v>31</v>
      </c>
      <c r="F370">
        <v>130</v>
      </c>
      <c r="G370" s="6">
        <v>35936.199999999997</v>
      </c>
      <c r="H370" s="6">
        <v>35936.199999999997</v>
      </c>
      <c r="I370" t="s">
        <v>2161</v>
      </c>
      <c r="J370" s="8">
        <v>1477</v>
      </c>
      <c r="K370">
        <f t="shared" si="20"/>
        <v>0.27973484848484848</v>
      </c>
      <c r="L370" s="8">
        <v>78</v>
      </c>
      <c r="M370">
        <f t="shared" si="21"/>
        <v>21.819318181818183</v>
      </c>
      <c r="P370" s="7">
        <v>5.7146059437319013E-2</v>
      </c>
      <c r="Q370">
        <f t="shared" si="15"/>
        <v>1.2468880536999574</v>
      </c>
    </row>
    <row r="371" spans="1:17" x14ac:dyDescent="0.25">
      <c r="A371">
        <v>70724</v>
      </c>
      <c r="B371">
        <v>33296</v>
      </c>
      <c r="C371" t="s">
        <v>57</v>
      </c>
      <c r="D371" t="s">
        <v>48</v>
      </c>
      <c r="F371">
        <v>130</v>
      </c>
      <c r="G371" s="6">
        <v>35936.39</v>
      </c>
      <c r="H371" s="6">
        <v>35936.39</v>
      </c>
      <c r="I371" t="s">
        <v>2161</v>
      </c>
      <c r="J371">
        <v>806</v>
      </c>
      <c r="K371">
        <f t="shared" si="20"/>
        <v>0.15265151515151515</v>
      </c>
      <c r="L371" s="8">
        <v>78</v>
      </c>
      <c r="M371">
        <f t="shared" si="21"/>
        <v>11.906818181818181</v>
      </c>
      <c r="P371" s="7">
        <v>5.7145757299255251E-2</v>
      </c>
      <c r="Q371">
        <f t="shared" si="15"/>
        <v>0.68042414202454149</v>
      </c>
    </row>
    <row r="372" spans="1:17" x14ac:dyDescent="0.25">
      <c r="A372">
        <v>71525</v>
      </c>
      <c r="B372" t="s">
        <v>99</v>
      </c>
      <c r="C372" t="s">
        <v>100</v>
      </c>
      <c r="D372" t="s">
        <v>101</v>
      </c>
      <c r="F372">
        <v>110</v>
      </c>
      <c r="G372" s="6">
        <v>66666</v>
      </c>
      <c r="H372" s="6">
        <v>66666</v>
      </c>
      <c r="I372" t="s">
        <v>2151</v>
      </c>
      <c r="J372">
        <v>54</v>
      </c>
      <c r="K372">
        <f t="shared" si="20"/>
        <v>1.0227272727272727E-2</v>
      </c>
      <c r="L372" s="8">
        <v>90</v>
      </c>
      <c r="M372">
        <f t="shared" si="21"/>
        <v>0.92045454545454541</v>
      </c>
      <c r="P372" s="7">
        <v>5.2831633013841382E-2</v>
      </c>
      <c r="Q372">
        <f t="shared" si="15"/>
        <v>4.8629116751376725E-2</v>
      </c>
    </row>
    <row r="373" spans="1:17" x14ac:dyDescent="0.25">
      <c r="A373" s="57">
        <v>71526</v>
      </c>
      <c r="B373" s="57" t="s">
        <v>102</v>
      </c>
      <c r="C373" s="57" t="s">
        <v>101</v>
      </c>
      <c r="D373" s="57" t="s">
        <v>57</v>
      </c>
      <c r="E373" s="57"/>
      <c r="F373" s="57">
        <v>110</v>
      </c>
      <c r="G373" s="58">
        <v>66666</v>
      </c>
      <c r="H373" s="58">
        <v>66666</v>
      </c>
      <c r="I373" s="57" t="s">
        <v>2160</v>
      </c>
      <c r="J373" s="57">
        <v>67</v>
      </c>
      <c r="K373">
        <f t="shared" si="20"/>
        <v>1.268939393939394E-2</v>
      </c>
      <c r="L373" s="104">
        <v>90</v>
      </c>
      <c r="M373">
        <f t="shared" si="21"/>
        <v>1.1420454545454546</v>
      </c>
      <c r="P373" s="7">
        <v>5.2831633013841382E-2</v>
      </c>
      <c r="Q373">
        <f t="shared" si="15"/>
        <v>6.0336126339671128E-2</v>
      </c>
    </row>
    <row r="374" spans="1:17" x14ac:dyDescent="0.25">
      <c r="A374">
        <v>71234</v>
      </c>
      <c r="B374">
        <v>346920</v>
      </c>
      <c r="C374" t="s">
        <v>58</v>
      </c>
      <c r="D374" t="s">
        <v>81</v>
      </c>
      <c r="F374">
        <v>110</v>
      </c>
      <c r="G374" s="6">
        <v>30729.23</v>
      </c>
      <c r="H374" s="6">
        <v>30729.23</v>
      </c>
      <c r="I374" t="s">
        <v>2159</v>
      </c>
      <c r="J374" s="8">
        <v>4882</v>
      </c>
      <c r="K374">
        <f t="shared" si="20"/>
        <v>0.92462121212121207</v>
      </c>
      <c r="L374" s="8">
        <v>90</v>
      </c>
      <c r="M374">
        <f t="shared" si="21"/>
        <v>83.215909090909079</v>
      </c>
      <c r="P374" s="7">
        <v>4.5420625361789757E-2</v>
      </c>
      <c r="Q374">
        <f t="shared" si="15"/>
        <v>3.7797186309589357</v>
      </c>
    </row>
    <row r="375" spans="1:17" x14ac:dyDescent="0.25">
      <c r="A375">
        <v>71237</v>
      </c>
      <c r="B375">
        <v>12953</v>
      </c>
      <c r="C375" t="s">
        <v>57</v>
      </c>
      <c r="D375" t="s">
        <v>58</v>
      </c>
      <c r="F375">
        <v>130</v>
      </c>
      <c r="G375" s="6">
        <v>30729.42</v>
      </c>
      <c r="H375" s="6">
        <v>30729.42</v>
      </c>
      <c r="I375" t="s">
        <v>2159</v>
      </c>
      <c r="J375" s="8">
        <v>18817</v>
      </c>
      <c r="K375">
        <f t="shared" si="20"/>
        <v>3.5638257575757577</v>
      </c>
      <c r="L375" s="8">
        <v>90</v>
      </c>
      <c r="M375">
        <f t="shared" si="21"/>
        <v>320.74431818181819</v>
      </c>
      <c r="P375" s="7">
        <v>4.5420344526068857E-2</v>
      </c>
      <c r="Q375">
        <f t="shared" si="15"/>
        <v>14.568317436597233</v>
      </c>
    </row>
    <row r="376" spans="1:17" x14ac:dyDescent="0.25">
      <c r="A376">
        <v>41649</v>
      </c>
      <c r="B376">
        <v>15490</v>
      </c>
      <c r="C376" t="s">
        <v>551</v>
      </c>
      <c r="D376" t="s">
        <v>495</v>
      </c>
      <c r="E376" t="s">
        <v>94</v>
      </c>
      <c r="F376">
        <v>75</v>
      </c>
      <c r="G376" s="6">
        <v>-1339.21</v>
      </c>
      <c r="H376" s="6">
        <v>1339.21</v>
      </c>
      <c r="I376" t="s">
        <v>2164</v>
      </c>
      <c r="J376">
        <v>52</v>
      </c>
      <c r="K376">
        <f t="shared" si="20"/>
        <v>9.8484848484848477E-3</v>
      </c>
      <c r="L376" s="8">
        <v>20</v>
      </c>
      <c r="M376">
        <f t="shared" si="21"/>
        <v>0.19696969696969696</v>
      </c>
      <c r="P376" s="7">
        <v>3.7985823104184531E-2</v>
      </c>
      <c r="Q376">
        <f t="shared" si="15"/>
        <v>7.4820560659757404E-3</v>
      </c>
    </row>
    <row r="377" spans="1:17" x14ac:dyDescent="0.25">
      <c r="A377">
        <v>26460</v>
      </c>
      <c r="B377">
        <v>9608</v>
      </c>
      <c r="C377" t="s">
        <v>495</v>
      </c>
      <c r="D377" t="s">
        <v>496</v>
      </c>
      <c r="E377" t="s">
        <v>94</v>
      </c>
      <c r="F377">
        <v>75</v>
      </c>
      <c r="G377" s="6">
        <v>-1324.09</v>
      </c>
      <c r="H377" s="6">
        <v>1324.09</v>
      </c>
      <c r="I377" t="s">
        <v>2164</v>
      </c>
      <c r="J377">
        <v>19</v>
      </c>
      <c r="K377">
        <f t="shared" si="20"/>
        <v>3.5984848484848487E-3</v>
      </c>
      <c r="L377" s="8">
        <v>20</v>
      </c>
      <c r="M377">
        <f t="shared" si="21"/>
        <v>7.1969696969696975E-2</v>
      </c>
      <c r="P377" s="7">
        <v>3.7689617224151845E-2</v>
      </c>
      <c r="Q377">
        <f t="shared" si="15"/>
        <v>2.71251033052608E-3</v>
      </c>
    </row>
    <row r="378" spans="1:17" x14ac:dyDescent="0.25">
      <c r="A378">
        <v>61916</v>
      </c>
      <c r="B378">
        <v>34498</v>
      </c>
      <c r="C378" t="s">
        <v>496</v>
      </c>
      <c r="D378" t="s">
        <v>599</v>
      </c>
      <c r="E378" t="s">
        <v>94</v>
      </c>
      <c r="F378">
        <v>75</v>
      </c>
      <c r="G378" s="6">
        <v>-1327.54</v>
      </c>
      <c r="H378" s="6">
        <v>1327.54</v>
      </c>
      <c r="I378" t="s">
        <v>2164</v>
      </c>
      <c r="J378">
        <v>236</v>
      </c>
      <c r="K378">
        <f t="shared" si="20"/>
        <v>4.46969696969697E-2</v>
      </c>
      <c r="L378" s="8">
        <v>20</v>
      </c>
      <c r="M378">
        <f t="shared" si="21"/>
        <v>0.89393939393939403</v>
      </c>
      <c r="P378" s="7">
        <v>3.7591669757843241E-2</v>
      </c>
      <c r="Q378">
        <f t="shared" si="15"/>
        <v>3.3604674480496234E-2</v>
      </c>
    </row>
    <row r="379" spans="1:17" x14ac:dyDescent="0.25">
      <c r="A379">
        <v>43134</v>
      </c>
      <c r="B379">
        <v>15221</v>
      </c>
      <c r="C379" t="s">
        <v>498</v>
      </c>
      <c r="D379" t="s">
        <v>545</v>
      </c>
      <c r="E379" t="s">
        <v>94</v>
      </c>
      <c r="F379">
        <v>120</v>
      </c>
      <c r="G379" s="6">
        <v>1309.29</v>
      </c>
      <c r="H379" s="6">
        <v>1309.29</v>
      </c>
      <c r="I379" t="s">
        <v>2164</v>
      </c>
      <c r="J379">
        <v>59</v>
      </c>
      <c r="K379">
        <f t="shared" si="20"/>
        <v>1.1174242424242425E-2</v>
      </c>
      <c r="L379" s="8">
        <v>20</v>
      </c>
      <c r="M379">
        <f t="shared" si="21"/>
        <v>0.22348484848484851</v>
      </c>
      <c r="P379" s="7">
        <v>3.6667259621668828E-2</v>
      </c>
      <c r="Q379">
        <f t="shared" si="15"/>
        <v>8.1945769609032618E-3</v>
      </c>
    </row>
    <row r="380" spans="1:17" x14ac:dyDescent="0.25">
      <c r="A380">
        <v>31213</v>
      </c>
      <c r="B380">
        <v>21360</v>
      </c>
      <c r="C380" t="s">
        <v>545</v>
      </c>
      <c r="D380" t="s">
        <v>599</v>
      </c>
      <c r="E380" t="s">
        <v>94</v>
      </c>
      <c r="F380">
        <v>75</v>
      </c>
      <c r="G380" s="6">
        <v>1361.05</v>
      </c>
      <c r="H380" s="6">
        <v>1361.05</v>
      </c>
      <c r="I380" t="s">
        <v>2164</v>
      </c>
      <c r="J380">
        <v>27</v>
      </c>
      <c r="K380">
        <f t="shared" si="20"/>
        <v>5.1136363636363636E-3</v>
      </c>
      <c r="L380" s="8">
        <v>20</v>
      </c>
      <c r="M380">
        <f t="shared" si="21"/>
        <v>0.10227272727272727</v>
      </c>
      <c r="P380" s="7">
        <v>3.6666136637395555E-2</v>
      </c>
      <c r="Q380">
        <f t="shared" si="15"/>
        <v>3.7499457924609087E-3</v>
      </c>
    </row>
    <row r="381" spans="1:17" x14ac:dyDescent="0.25">
      <c r="A381">
        <v>61263</v>
      </c>
      <c r="B381">
        <v>9692</v>
      </c>
      <c r="C381" t="s">
        <v>497</v>
      </c>
      <c r="D381" t="s">
        <v>498</v>
      </c>
      <c r="E381" t="s">
        <v>94</v>
      </c>
      <c r="F381">
        <v>79</v>
      </c>
      <c r="G381" s="6">
        <v>1319.32</v>
      </c>
      <c r="H381" s="6">
        <v>1319.32</v>
      </c>
      <c r="I381" t="s">
        <v>2164</v>
      </c>
      <c r="J381">
        <v>229</v>
      </c>
      <c r="K381">
        <f t="shared" si="20"/>
        <v>4.3371212121212123E-2</v>
      </c>
      <c r="L381" s="8">
        <v>20</v>
      </c>
      <c r="M381">
        <f t="shared" si="21"/>
        <v>0.86742424242424243</v>
      </c>
      <c r="P381" s="7">
        <v>3.638850040176362E-2</v>
      </c>
      <c r="Q381">
        <f t="shared" si="15"/>
        <v>3.156426739395405E-2</v>
      </c>
    </row>
    <row r="382" spans="1:17" x14ac:dyDescent="0.25">
      <c r="A382">
        <v>50705</v>
      </c>
      <c r="B382">
        <v>20396</v>
      </c>
      <c r="C382" t="s">
        <v>68</v>
      </c>
      <c r="D382" t="s">
        <v>52</v>
      </c>
      <c r="E382" t="s">
        <v>27</v>
      </c>
      <c r="F382">
        <v>130</v>
      </c>
      <c r="G382" s="6">
        <v>-4466.8</v>
      </c>
      <c r="H382" s="6">
        <v>4466.8</v>
      </c>
      <c r="I382" t="s">
        <v>2159</v>
      </c>
      <c r="J382">
        <v>115</v>
      </c>
      <c r="K382">
        <f t="shared" si="20"/>
        <v>2.1780303030303032E-2</v>
      </c>
      <c r="L382" s="8">
        <v>36</v>
      </c>
      <c r="M382">
        <f t="shared" si="21"/>
        <v>0.78409090909090917</v>
      </c>
      <c r="P382" s="7">
        <v>3.6194706229507108E-2</v>
      </c>
      <c r="Q382">
        <f t="shared" si="15"/>
        <v>2.8379940111772622E-2</v>
      </c>
    </row>
    <row r="383" spans="1:17" x14ac:dyDescent="0.25">
      <c r="A383">
        <v>50647</v>
      </c>
      <c r="B383">
        <v>11974</v>
      </c>
      <c r="C383" t="s">
        <v>52</v>
      </c>
      <c r="D383" t="s">
        <v>53</v>
      </c>
      <c r="F383">
        <v>130</v>
      </c>
      <c r="G383" s="6">
        <v>-4466.99</v>
      </c>
      <c r="H383" s="6">
        <v>4466.99</v>
      </c>
      <c r="I383" t="s">
        <v>2159</v>
      </c>
      <c r="J383">
        <v>115</v>
      </c>
      <c r="K383">
        <f t="shared" si="20"/>
        <v>2.1780303030303032E-2</v>
      </c>
      <c r="L383" s="8">
        <v>36</v>
      </c>
      <c r="M383">
        <f t="shared" si="21"/>
        <v>0.78409090909090917</v>
      </c>
      <c r="P383" s="7">
        <v>3.6193166715386055E-2</v>
      </c>
      <c r="Q383">
        <f t="shared" si="15"/>
        <v>2.8378732992745886E-2</v>
      </c>
    </row>
    <row r="384" spans="1:17" x14ac:dyDescent="0.25">
      <c r="A384">
        <v>71191</v>
      </c>
      <c r="B384">
        <v>32021</v>
      </c>
      <c r="C384" t="s">
        <v>68</v>
      </c>
      <c r="D384" t="s">
        <v>62</v>
      </c>
      <c r="E384" t="s">
        <v>64</v>
      </c>
      <c r="F384">
        <v>110</v>
      </c>
      <c r="G384" s="6">
        <v>13763.27</v>
      </c>
      <c r="H384" s="6">
        <v>13763.27</v>
      </c>
      <c r="I384" t="s">
        <v>2159</v>
      </c>
      <c r="J384" s="8">
        <v>1836</v>
      </c>
      <c r="K384">
        <f t="shared" si="20"/>
        <v>0.34772727272727272</v>
      </c>
      <c r="L384" s="8">
        <v>60</v>
      </c>
      <c r="M384">
        <f t="shared" si="21"/>
        <v>20.863636363636363</v>
      </c>
      <c r="P384" s="7">
        <v>3.6188569679270914E-2</v>
      </c>
      <c r="Q384">
        <f t="shared" si="15"/>
        <v>0.75502515830842498</v>
      </c>
    </row>
    <row r="385" spans="1:17" x14ac:dyDescent="0.25">
      <c r="A385">
        <v>41404</v>
      </c>
      <c r="B385">
        <v>36528</v>
      </c>
      <c r="C385" t="s">
        <v>85</v>
      </c>
      <c r="D385" t="s">
        <v>68</v>
      </c>
      <c r="E385" t="s">
        <v>64</v>
      </c>
      <c r="F385">
        <v>120</v>
      </c>
      <c r="G385" s="6">
        <v>9296.66</v>
      </c>
      <c r="H385" s="6">
        <v>9296.66</v>
      </c>
      <c r="I385" t="s">
        <v>2159</v>
      </c>
      <c r="J385">
        <v>50</v>
      </c>
      <c r="K385">
        <f t="shared" si="20"/>
        <v>9.46969696969697E-3</v>
      </c>
      <c r="L385" s="8">
        <v>60</v>
      </c>
      <c r="M385">
        <f t="shared" si="21"/>
        <v>0.56818181818181823</v>
      </c>
      <c r="P385" s="7">
        <v>3.6184881626697835E-2</v>
      </c>
      <c r="Q385">
        <f t="shared" si="15"/>
        <v>2.0559591833351043E-2</v>
      </c>
    </row>
    <row r="386" spans="1:17" x14ac:dyDescent="0.25">
      <c r="A386">
        <v>15531</v>
      </c>
      <c r="B386">
        <v>36981</v>
      </c>
      <c r="C386" t="s">
        <v>86</v>
      </c>
      <c r="D386" t="s">
        <v>85</v>
      </c>
      <c r="E386" t="s">
        <v>64</v>
      </c>
      <c r="F386">
        <v>120</v>
      </c>
      <c r="G386" s="6">
        <v>9296.85</v>
      </c>
      <c r="H386" s="6">
        <v>9296.85</v>
      </c>
      <c r="I386" t="s">
        <v>2159</v>
      </c>
      <c r="J386">
        <v>10</v>
      </c>
      <c r="K386">
        <f t="shared" si="20"/>
        <v>1.893939393939394E-3</v>
      </c>
      <c r="L386" s="8">
        <v>60</v>
      </c>
      <c r="M386">
        <f t="shared" si="21"/>
        <v>0.11363636363636365</v>
      </c>
      <c r="P386" s="7">
        <v>3.6184142115195647E-2</v>
      </c>
      <c r="Q386">
        <f t="shared" ref="Q386:Q402" si="22">M386*P386</f>
        <v>4.1118343312722327E-3</v>
      </c>
    </row>
    <row r="387" spans="1:17" x14ac:dyDescent="0.25">
      <c r="A387">
        <v>36596</v>
      </c>
      <c r="B387">
        <v>27244</v>
      </c>
      <c r="C387" t="s">
        <v>624</v>
      </c>
      <c r="D387" t="s">
        <v>497</v>
      </c>
      <c r="E387" t="s">
        <v>94</v>
      </c>
      <c r="F387">
        <v>79</v>
      </c>
      <c r="G387" s="6">
        <v>1368.33</v>
      </c>
      <c r="H387" s="6">
        <v>1368.33</v>
      </c>
      <c r="I387" t="s">
        <v>2164</v>
      </c>
      <c r="J387">
        <v>35</v>
      </c>
      <c r="K387">
        <f t="shared" si="20"/>
        <v>6.628787878787879E-3</v>
      </c>
      <c r="L387" s="8">
        <v>20</v>
      </c>
      <c r="M387">
        <f t="shared" si="21"/>
        <v>0.13257575757575757</v>
      </c>
      <c r="P387" s="7">
        <v>3.5085159537578493E-2</v>
      </c>
      <c r="Q387">
        <f t="shared" si="22"/>
        <v>4.651441605360785E-3</v>
      </c>
    </row>
    <row r="388" spans="1:17" x14ac:dyDescent="0.25">
      <c r="A388">
        <v>69689</v>
      </c>
      <c r="B388">
        <v>37156</v>
      </c>
      <c r="C388" t="s">
        <v>429</v>
      </c>
      <c r="D388" t="s">
        <v>624</v>
      </c>
      <c r="E388" t="s">
        <v>94</v>
      </c>
      <c r="F388">
        <v>79</v>
      </c>
      <c r="G388" s="6">
        <v>1373.27</v>
      </c>
      <c r="H388" s="6">
        <v>1373.27</v>
      </c>
      <c r="I388" t="s">
        <v>2164</v>
      </c>
      <c r="J388">
        <v>529</v>
      </c>
      <c r="K388">
        <f t="shared" si="20"/>
        <v>0.10018939393939394</v>
      </c>
      <c r="L388" s="8">
        <v>20</v>
      </c>
      <c r="M388">
        <f t="shared" si="21"/>
        <v>2.0037878787878789</v>
      </c>
      <c r="P388" s="7">
        <v>3.495894933265474E-2</v>
      </c>
      <c r="Q388">
        <f t="shared" si="22"/>
        <v>7.0050318927933175E-2</v>
      </c>
    </row>
    <row r="389" spans="1:17" x14ac:dyDescent="0.25">
      <c r="A389">
        <v>26338</v>
      </c>
      <c r="B389">
        <v>4224</v>
      </c>
      <c r="C389" t="s">
        <v>428</v>
      </c>
      <c r="D389" t="s">
        <v>429</v>
      </c>
      <c r="E389" t="s">
        <v>94</v>
      </c>
      <c r="F389">
        <v>79</v>
      </c>
      <c r="G389" s="6">
        <v>1492.57</v>
      </c>
      <c r="H389" s="6">
        <v>1492.57</v>
      </c>
      <c r="I389" t="s">
        <v>2164</v>
      </c>
      <c r="J389">
        <v>19</v>
      </c>
      <c r="K389">
        <f t="shared" si="20"/>
        <v>3.5984848484848487E-3</v>
      </c>
      <c r="L389" s="8">
        <v>20</v>
      </c>
      <c r="M389">
        <f t="shared" si="21"/>
        <v>7.1969696969696975E-2</v>
      </c>
      <c r="P389" s="7">
        <v>3.2164706747458936E-2</v>
      </c>
      <c r="Q389">
        <f t="shared" si="22"/>
        <v>2.3148841977337874E-3</v>
      </c>
    </row>
    <row r="390" spans="1:17" x14ac:dyDescent="0.25">
      <c r="A390">
        <v>69388</v>
      </c>
      <c r="B390">
        <v>23015</v>
      </c>
      <c r="C390" t="s">
        <v>425</v>
      </c>
      <c r="D390" t="s">
        <v>428</v>
      </c>
      <c r="E390" t="s">
        <v>94</v>
      </c>
      <c r="F390">
        <v>79</v>
      </c>
      <c r="G390" s="6">
        <v>1497.66</v>
      </c>
      <c r="H390" s="6">
        <v>1497.66</v>
      </c>
      <c r="I390" t="s">
        <v>2164</v>
      </c>
      <c r="J390">
        <v>498</v>
      </c>
      <c r="K390">
        <f t="shared" si="20"/>
        <v>9.4318181818181815E-2</v>
      </c>
      <c r="L390" s="8">
        <v>20</v>
      </c>
      <c r="M390">
        <f t="shared" si="21"/>
        <v>1.8863636363636362</v>
      </c>
      <c r="P390" s="7">
        <v>3.2055390642772574E-2</v>
      </c>
      <c r="Q390">
        <f t="shared" si="22"/>
        <v>6.0468123257957355E-2</v>
      </c>
    </row>
    <row r="391" spans="1:17" x14ac:dyDescent="0.25">
      <c r="A391">
        <v>36547</v>
      </c>
      <c r="B391">
        <v>3826</v>
      </c>
      <c r="C391" t="s">
        <v>424</v>
      </c>
      <c r="D391" t="s">
        <v>425</v>
      </c>
      <c r="E391" t="s">
        <v>94</v>
      </c>
      <c r="F391">
        <v>79</v>
      </c>
      <c r="G391" s="6">
        <v>1503.38</v>
      </c>
      <c r="H391" s="6">
        <v>1503.38</v>
      </c>
      <c r="I391" t="s">
        <v>2164</v>
      </c>
      <c r="J391">
        <v>35</v>
      </c>
      <c r="K391">
        <f t="shared" si="20"/>
        <v>6.628787878787879E-3</v>
      </c>
      <c r="L391" s="8">
        <v>20</v>
      </c>
      <c r="M391">
        <f t="shared" si="21"/>
        <v>0.13257575757575757</v>
      </c>
      <c r="P391" s="7">
        <v>3.1933427576563991E-2</v>
      </c>
      <c r="Q391">
        <f t="shared" si="22"/>
        <v>4.2335983529535595E-3</v>
      </c>
    </row>
    <row r="392" spans="1:17" x14ac:dyDescent="0.25">
      <c r="A392">
        <v>21826</v>
      </c>
      <c r="B392">
        <v>9241</v>
      </c>
      <c r="C392" t="s">
        <v>493</v>
      </c>
      <c r="D392" t="s">
        <v>424</v>
      </c>
      <c r="E392" t="s">
        <v>94</v>
      </c>
      <c r="F392">
        <v>79</v>
      </c>
      <c r="G392" s="6">
        <v>1612.68</v>
      </c>
      <c r="H392" s="6">
        <v>1612.68</v>
      </c>
      <c r="I392" t="s">
        <v>2164</v>
      </c>
      <c r="J392">
        <v>15</v>
      </c>
      <c r="K392">
        <f t="shared" si="20"/>
        <v>2.840909090909091E-3</v>
      </c>
      <c r="L392" s="8">
        <v>20</v>
      </c>
      <c r="M392">
        <f t="shared" si="21"/>
        <v>5.6818181818181823E-2</v>
      </c>
      <c r="P392" s="7">
        <v>2.9769127384263943E-2</v>
      </c>
      <c r="Q392">
        <f t="shared" si="22"/>
        <v>1.6914276922877242E-3</v>
      </c>
    </row>
    <row r="393" spans="1:17" x14ac:dyDescent="0.25">
      <c r="A393">
        <v>69383</v>
      </c>
      <c r="B393">
        <v>19239</v>
      </c>
      <c r="C393" t="s">
        <v>581</v>
      </c>
      <c r="D393" t="s">
        <v>493</v>
      </c>
      <c r="E393" t="s">
        <v>94</v>
      </c>
      <c r="F393">
        <v>79</v>
      </c>
      <c r="G393" s="6">
        <v>1618.27</v>
      </c>
      <c r="H393" s="6">
        <v>1618.27</v>
      </c>
      <c r="I393" t="s">
        <v>2164</v>
      </c>
      <c r="J393">
        <v>498</v>
      </c>
      <c r="K393">
        <f t="shared" si="20"/>
        <v>9.4318181818181815E-2</v>
      </c>
      <c r="L393" s="8">
        <v>20</v>
      </c>
      <c r="M393">
        <f t="shared" si="21"/>
        <v>1.8863636363636362</v>
      </c>
      <c r="P393" s="7">
        <v>2.9666295704706126E-2</v>
      </c>
      <c r="Q393">
        <f t="shared" si="22"/>
        <v>5.5961421442968368E-2</v>
      </c>
    </row>
    <row r="394" spans="1:17" x14ac:dyDescent="0.25">
      <c r="A394">
        <v>26659</v>
      </c>
      <c r="B394">
        <v>35464</v>
      </c>
      <c r="C394" t="s">
        <v>450</v>
      </c>
      <c r="D394" t="s">
        <v>581</v>
      </c>
      <c r="E394" t="s">
        <v>94</v>
      </c>
      <c r="F394">
        <v>47.6</v>
      </c>
      <c r="G394" s="6">
        <v>1621.37</v>
      </c>
      <c r="H394" s="6">
        <v>1621.37</v>
      </c>
      <c r="I394" t="s">
        <v>2164</v>
      </c>
      <c r="J394">
        <v>20</v>
      </c>
      <c r="K394">
        <f t="shared" si="20"/>
        <v>3.787878787878788E-3</v>
      </c>
      <c r="L394" s="8">
        <v>20</v>
      </c>
      <c r="M394">
        <f t="shared" si="21"/>
        <v>7.575757575757576E-2</v>
      </c>
      <c r="P394" s="7">
        <v>2.9609574834895663E-2</v>
      </c>
      <c r="Q394">
        <f t="shared" si="22"/>
        <v>2.2431496087042171E-3</v>
      </c>
    </row>
    <row r="395" spans="1:17" x14ac:dyDescent="0.25">
      <c r="A395">
        <v>69217</v>
      </c>
      <c r="B395">
        <v>5418</v>
      </c>
      <c r="C395" t="s">
        <v>449</v>
      </c>
      <c r="D395" t="s">
        <v>450</v>
      </c>
      <c r="E395" t="s">
        <v>94</v>
      </c>
      <c r="F395">
        <v>79</v>
      </c>
      <c r="G395" s="6">
        <v>1733.95</v>
      </c>
      <c r="H395" s="6">
        <v>1733.95</v>
      </c>
      <c r="I395" t="s">
        <v>2164</v>
      </c>
      <c r="J395">
        <v>485</v>
      </c>
      <c r="K395">
        <f t="shared" si="20"/>
        <v>9.1856060606060608E-2</v>
      </c>
      <c r="L395" s="8">
        <v>20</v>
      </c>
      <c r="M395">
        <f t="shared" si="21"/>
        <v>1.8371212121212122</v>
      </c>
      <c r="P395" s="7">
        <v>2.7687116900749605E-2</v>
      </c>
      <c r="Q395">
        <f t="shared" si="22"/>
        <v>5.0864589760846811E-2</v>
      </c>
    </row>
    <row r="396" spans="1:17" x14ac:dyDescent="0.25">
      <c r="A396">
        <v>68481</v>
      </c>
      <c r="B396">
        <v>27836</v>
      </c>
      <c r="C396" t="s">
        <v>417</v>
      </c>
      <c r="D396" t="s">
        <v>449</v>
      </c>
      <c r="E396" t="s">
        <v>94</v>
      </c>
      <c r="F396">
        <v>79</v>
      </c>
      <c r="G396" s="6">
        <v>1739.45</v>
      </c>
      <c r="H396" s="6">
        <v>1739.45</v>
      </c>
      <c r="I396" t="s">
        <v>2164</v>
      </c>
      <c r="J396">
        <v>431</v>
      </c>
      <c r="K396">
        <f t="shared" ref="K396:K402" si="23">J396/5280</f>
        <v>8.1628787878787884E-2</v>
      </c>
      <c r="L396" s="8">
        <v>20</v>
      </c>
      <c r="M396">
        <f t="shared" ref="M396:M402" si="24">K396*L396</f>
        <v>1.6325757575757578</v>
      </c>
      <c r="P396" s="7">
        <v>2.7599572479838328E-2</v>
      </c>
      <c r="Q396">
        <f t="shared" si="22"/>
        <v>4.5058392950039092E-2</v>
      </c>
    </row>
    <row r="397" spans="1:17" x14ac:dyDescent="0.25">
      <c r="A397">
        <v>64242</v>
      </c>
      <c r="B397">
        <v>3568</v>
      </c>
      <c r="C397" t="s">
        <v>416</v>
      </c>
      <c r="D397" t="s">
        <v>417</v>
      </c>
      <c r="E397" t="s">
        <v>94</v>
      </c>
      <c r="F397">
        <v>79</v>
      </c>
      <c r="G397" s="6">
        <v>1920.95</v>
      </c>
      <c r="H397" s="6">
        <v>1920.95</v>
      </c>
      <c r="I397" t="s">
        <v>2164</v>
      </c>
      <c r="J397">
        <v>273</v>
      </c>
      <c r="K397">
        <f t="shared" si="23"/>
        <v>5.1704545454545454E-2</v>
      </c>
      <c r="L397" s="8">
        <v>20</v>
      </c>
      <c r="M397">
        <f t="shared" si="24"/>
        <v>1.0340909090909092</v>
      </c>
      <c r="P397" s="7">
        <v>2.499184067781815E-2</v>
      </c>
      <c r="Q397">
        <f t="shared" si="22"/>
        <v>2.5843835246380134E-2</v>
      </c>
    </row>
    <row r="398" spans="1:17" x14ac:dyDescent="0.25">
      <c r="A398">
        <v>18967</v>
      </c>
      <c r="B398">
        <v>6698</v>
      </c>
      <c r="C398" t="s">
        <v>460</v>
      </c>
      <c r="D398" t="s">
        <v>416</v>
      </c>
      <c r="E398" t="s">
        <v>94</v>
      </c>
      <c r="F398">
        <v>79</v>
      </c>
      <c r="G398" s="6">
        <v>1923.36</v>
      </c>
      <c r="H398" s="6">
        <v>1923.36</v>
      </c>
      <c r="I398" t="s">
        <v>2164</v>
      </c>
      <c r="J398">
        <v>14</v>
      </c>
      <c r="K398">
        <f t="shared" si="23"/>
        <v>2.6515151515151517E-3</v>
      </c>
      <c r="L398" s="8">
        <v>20</v>
      </c>
      <c r="M398">
        <f t="shared" si="24"/>
        <v>5.3030303030303032E-2</v>
      </c>
      <c r="P398" s="7">
        <v>2.4960525512673019E-2</v>
      </c>
      <c r="Q398">
        <f t="shared" si="22"/>
        <v>1.3236642317326602E-3</v>
      </c>
    </row>
    <row r="399" spans="1:17" x14ac:dyDescent="0.25">
      <c r="A399">
        <v>30812</v>
      </c>
      <c r="B399">
        <v>9459</v>
      </c>
      <c r="C399" t="s">
        <v>494</v>
      </c>
      <c r="D399" t="s">
        <v>460</v>
      </c>
      <c r="E399" t="s">
        <v>94</v>
      </c>
      <c r="F399">
        <v>83</v>
      </c>
      <c r="G399" s="6">
        <v>1926.04</v>
      </c>
      <c r="H399" s="6">
        <v>1926.04</v>
      </c>
      <c r="I399" t="s">
        <v>2164</v>
      </c>
      <c r="J399">
        <v>25</v>
      </c>
      <c r="K399">
        <f t="shared" si="23"/>
        <v>4.734848484848485E-3</v>
      </c>
      <c r="L399" s="8">
        <v>20</v>
      </c>
      <c r="M399">
        <f t="shared" si="24"/>
        <v>9.4696969696969696E-2</v>
      </c>
      <c r="P399" s="7">
        <v>2.492579403857385E-2</v>
      </c>
      <c r="Q399">
        <f t="shared" si="22"/>
        <v>2.3603971627437358E-3</v>
      </c>
    </row>
    <row r="400" spans="1:17" x14ac:dyDescent="0.25">
      <c r="A400">
        <v>14019</v>
      </c>
      <c r="B400">
        <v>28114</v>
      </c>
      <c r="C400" t="s">
        <v>528</v>
      </c>
      <c r="D400" t="s">
        <v>494</v>
      </c>
      <c r="E400" t="s">
        <v>94</v>
      </c>
      <c r="F400">
        <v>83</v>
      </c>
      <c r="G400" s="6">
        <v>1926.23</v>
      </c>
      <c r="H400" s="6">
        <v>1926.23</v>
      </c>
      <c r="I400" t="s">
        <v>2164</v>
      </c>
      <c r="J400">
        <v>9</v>
      </c>
      <c r="K400">
        <f t="shared" si="23"/>
        <v>1.7045454545454545E-3</v>
      </c>
      <c r="L400" s="8">
        <v>20</v>
      </c>
      <c r="M400">
        <f t="shared" si="24"/>
        <v>3.4090909090909088E-2</v>
      </c>
      <c r="P400" s="7">
        <v>2.4923335401304505E-2</v>
      </c>
      <c r="Q400">
        <f t="shared" si="22"/>
        <v>8.4965916140810802E-4</v>
      </c>
    </row>
    <row r="401" spans="1:17" x14ac:dyDescent="0.25">
      <c r="A401">
        <v>50703</v>
      </c>
      <c r="B401">
        <v>42065</v>
      </c>
      <c r="C401" t="s">
        <v>86</v>
      </c>
      <c r="D401" t="s">
        <v>76</v>
      </c>
      <c r="E401" t="s">
        <v>64</v>
      </c>
      <c r="F401">
        <v>120</v>
      </c>
      <c r="G401" s="6">
        <v>-14795.26</v>
      </c>
      <c r="H401" s="6">
        <v>14795.26</v>
      </c>
      <c r="I401" t="s">
        <v>2159</v>
      </c>
      <c r="J401">
        <v>115</v>
      </c>
      <c r="K401">
        <f t="shared" si="23"/>
        <v>2.1780303030303032E-2</v>
      </c>
      <c r="L401" s="8">
        <v>60</v>
      </c>
      <c r="M401">
        <f t="shared" si="24"/>
        <v>1.3068181818181819</v>
      </c>
      <c r="P401" s="7">
        <v>2.273691314810667E-2</v>
      </c>
      <c r="Q401">
        <f t="shared" si="22"/>
        <v>2.9713011500366673E-2</v>
      </c>
    </row>
    <row r="402" spans="1:17" x14ac:dyDescent="0.25">
      <c r="A402">
        <v>52568</v>
      </c>
      <c r="B402">
        <v>25529</v>
      </c>
      <c r="C402" t="s">
        <v>76</v>
      </c>
      <c r="D402" t="s">
        <v>53</v>
      </c>
      <c r="E402" t="s">
        <v>64</v>
      </c>
      <c r="F402">
        <v>130</v>
      </c>
      <c r="G402" s="6">
        <v>-14795.45</v>
      </c>
      <c r="H402" s="6">
        <v>14795.45</v>
      </c>
      <c r="I402" t="s">
        <v>2159</v>
      </c>
      <c r="J402">
        <v>138</v>
      </c>
      <c r="K402">
        <f t="shared" si="23"/>
        <v>2.6136363636363635E-2</v>
      </c>
      <c r="L402" s="8">
        <v>60</v>
      </c>
      <c r="M402">
        <f t="shared" si="24"/>
        <v>1.5681818181818181</v>
      </c>
      <c r="P402" s="7">
        <v>2.2736621165537828E-2</v>
      </c>
      <c r="Q402">
        <f t="shared" si="22"/>
        <v>3.5655155918684324E-2</v>
      </c>
    </row>
  </sheetData>
  <autoFilter ref="A1:S1" xr:uid="{7B1613B2-1CE1-4ECA-AC90-F566B7B25A09}">
    <sortState xmlns:xlrd2="http://schemas.microsoft.com/office/spreadsheetml/2017/richdata2" ref="A2:S402">
      <sortCondition descending="1" ref="P1"/>
    </sortState>
  </autoFilter>
  <conditionalFormatting sqref="B404:B1048576 B1:B400 C401:C402">
    <cfRule type="duplicateValues" dxfId="10" priority="1"/>
  </conditionalFormatting>
  <pageMargins left="0.7" right="0.7" top="0.75" bottom="0.75" header="0.3" footer="0.3"/>
  <pageSetup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8697-978C-4AB4-8FC9-6A034FC5EFD2}">
  <dimension ref="A1:U74"/>
  <sheetViews>
    <sheetView workbookViewId="0">
      <selection activeCell="W2" sqref="W2"/>
    </sheetView>
  </sheetViews>
  <sheetFormatPr defaultRowHeight="15" x14ac:dyDescent="0.25"/>
  <cols>
    <col min="1" max="5" width="8.85546875" style="9"/>
    <col min="6" max="6" width="9.42578125" style="9" customWidth="1"/>
    <col min="7" max="7" width="10.7109375" style="9" bestFit="1" customWidth="1"/>
    <col min="8" max="8" width="12.85546875" style="9" customWidth="1"/>
    <col min="9" max="16" width="8.85546875" style="9"/>
    <col min="17" max="17" width="8.85546875" style="4"/>
    <col min="18" max="19" width="8.85546875" style="9"/>
  </cols>
  <sheetData>
    <row r="1" spans="1:21" ht="43.9" customHeight="1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" t="s">
        <v>658</v>
      </c>
      <c r="P1" s="1" t="s">
        <v>2079</v>
      </c>
      <c r="Q1" s="40">
        <f>SUM(O2:O74)</f>
        <v>1410.0102272727272</v>
      </c>
      <c r="R1" s="31" t="s">
        <v>24</v>
      </c>
      <c r="S1" s="31" t="s">
        <v>2154</v>
      </c>
      <c r="T1" s="1" t="s">
        <v>2079</v>
      </c>
      <c r="U1" s="41">
        <f>SUM(S2:S74)</f>
        <v>357.58385570701091</v>
      </c>
    </row>
    <row r="2" spans="1:21" x14ac:dyDescent="0.25">
      <c r="A2" s="9">
        <v>28841</v>
      </c>
      <c r="B2" s="9">
        <v>44821</v>
      </c>
      <c r="C2" s="9" t="s">
        <v>50</v>
      </c>
      <c r="D2" s="9" t="s">
        <v>93</v>
      </c>
      <c r="E2" s="9" t="s">
        <v>27</v>
      </c>
      <c r="F2" s="3">
        <v>100</v>
      </c>
      <c r="G2" s="3">
        <v>10571.51</v>
      </c>
      <c r="H2" s="3">
        <v>10571.51</v>
      </c>
      <c r="I2" s="9" t="s">
        <v>3</v>
      </c>
      <c r="J2" s="9" t="s">
        <v>28</v>
      </c>
      <c r="K2" s="9" t="s">
        <v>121</v>
      </c>
      <c r="L2" s="3">
        <v>23</v>
      </c>
      <c r="M2" s="9">
        <f t="shared" ref="M2:M33" si="0">L2/5280</f>
        <v>4.3560606060606064E-3</v>
      </c>
      <c r="N2" s="9">
        <v>60</v>
      </c>
      <c r="O2" s="9">
        <f t="shared" ref="O2:O33" si="1">M2*N2</f>
        <v>0.26136363636363635</v>
      </c>
      <c r="Q2" s="9"/>
      <c r="R2" s="4">
        <v>0.61091871769816553</v>
      </c>
      <c r="S2" s="9">
        <f t="shared" ref="S2:S33" si="2">M2*N2*R2</f>
        <v>0.15967193758020234</v>
      </c>
      <c r="T2" s="9"/>
    </row>
    <row r="3" spans="1:21" x14ac:dyDescent="0.25">
      <c r="A3" s="9">
        <v>48291</v>
      </c>
      <c r="B3" s="9">
        <v>9738</v>
      </c>
      <c r="C3" s="9" t="s">
        <v>49</v>
      </c>
      <c r="D3" s="9" t="s">
        <v>50</v>
      </c>
      <c r="E3" s="9" t="s">
        <v>27</v>
      </c>
      <c r="F3" s="3">
        <v>100</v>
      </c>
      <c r="G3" s="3">
        <v>10571.59</v>
      </c>
      <c r="H3" s="3">
        <v>10571.59</v>
      </c>
      <c r="I3" s="9" t="s">
        <v>3</v>
      </c>
      <c r="J3" s="9" t="s">
        <v>28</v>
      </c>
      <c r="K3" s="9" t="s">
        <v>121</v>
      </c>
      <c r="L3" s="3">
        <v>94</v>
      </c>
      <c r="M3" s="9">
        <f t="shared" si="0"/>
        <v>1.7803030303030303E-2</v>
      </c>
      <c r="N3" s="9">
        <v>60</v>
      </c>
      <c r="O3" s="9">
        <f t="shared" si="1"/>
        <v>1.0681818181818181</v>
      </c>
      <c r="Q3" s="9"/>
      <c r="R3" s="4">
        <v>0.61091409460008705</v>
      </c>
      <c r="S3" s="9">
        <f t="shared" si="2"/>
        <v>0.65256732832282027</v>
      </c>
      <c r="T3" s="9"/>
    </row>
    <row r="4" spans="1:21" x14ac:dyDescent="0.25">
      <c r="A4" s="9">
        <v>36983</v>
      </c>
      <c r="B4" s="9">
        <v>36148</v>
      </c>
      <c r="C4" s="9" t="s">
        <v>26</v>
      </c>
      <c r="D4" s="9" t="s">
        <v>123</v>
      </c>
      <c r="E4" s="9" t="s">
        <v>27</v>
      </c>
      <c r="F4" s="3">
        <v>100</v>
      </c>
      <c r="G4" s="9">
        <v>-101.18</v>
      </c>
      <c r="H4" s="9">
        <v>101.18</v>
      </c>
      <c r="I4" s="9" t="s">
        <v>3</v>
      </c>
      <c r="J4" s="9" t="s">
        <v>28</v>
      </c>
      <c r="K4" s="9" t="s">
        <v>121</v>
      </c>
      <c r="L4" s="3">
        <v>35</v>
      </c>
      <c r="M4" s="9">
        <f t="shared" si="0"/>
        <v>6.628787878787879E-3</v>
      </c>
      <c r="N4" s="9">
        <v>24</v>
      </c>
      <c r="O4" s="9">
        <f t="shared" si="1"/>
        <v>0.15909090909090909</v>
      </c>
      <c r="Q4" s="9"/>
      <c r="R4" s="4">
        <v>0.58723726691704559</v>
      </c>
      <c r="S4" s="9">
        <f t="shared" si="2"/>
        <v>9.3424110645893621E-2</v>
      </c>
      <c r="T4" s="9"/>
    </row>
    <row r="5" spans="1:21" x14ac:dyDescent="0.25">
      <c r="A5" s="9">
        <v>25972</v>
      </c>
      <c r="B5" s="9">
        <v>346542</v>
      </c>
      <c r="C5" s="9" t="s">
        <v>123</v>
      </c>
      <c r="D5" s="9" t="s">
        <v>122</v>
      </c>
      <c r="E5" s="9" t="s">
        <v>70</v>
      </c>
      <c r="F5" s="3">
        <v>130</v>
      </c>
      <c r="G5" s="9">
        <v>-101.26</v>
      </c>
      <c r="H5" s="9">
        <v>101.26</v>
      </c>
      <c r="I5" s="9" t="s">
        <v>3</v>
      </c>
      <c r="J5" s="9" t="s">
        <v>28</v>
      </c>
      <c r="K5" s="9" t="s">
        <v>121</v>
      </c>
      <c r="L5" s="3">
        <v>19</v>
      </c>
      <c r="M5" s="9">
        <f t="shared" si="0"/>
        <v>3.5984848484848487E-3</v>
      </c>
      <c r="N5" s="9">
        <v>12</v>
      </c>
      <c r="O5" s="9">
        <f t="shared" si="1"/>
        <v>4.3181818181818182E-2</v>
      </c>
      <c r="Q5" s="9"/>
      <c r="R5" s="4">
        <v>0.58677332279939443</v>
      </c>
      <c r="S5" s="9">
        <f t="shared" si="2"/>
        <v>2.5337938939064761E-2</v>
      </c>
      <c r="T5" s="9"/>
    </row>
    <row r="6" spans="1:21" x14ac:dyDescent="0.25">
      <c r="A6" s="9">
        <v>18799</v>
      </c>
      <c r="B6" s="9">
        <v>20679</v>
      </c>
      <c r="C6" s="9" t="s">
        <v>78</v>
      </c>
      <c r="D6" s="9" t="s">
        <v>122</v>
      </c>
      <c r="E6" s="9" t="s">
        <v>70</v>
      </c>
      <c r="F6" s="3">
        <v>100</v>
      </c>
      <c r="G6" s="9">
        <v>101.5</v>
      </c>
      <c r="H6" s="9">
        <v>101.5</v>
      </c>
      <c r="I6" s="5" t="s">
        <v>3</v>
      </c>
      <c r="J6" s="9" t="s">
        <v>28</v>
      </c>
      <c r="K6" s="9" t="s">
        <v>121</v>
      </c>
      <c r="L6" s="3">
        <v>13</v>
      </c>
      <c r="M6" s="9">
        <f t="shared" si="0"/>
        <v>2.4621212121212119E-3</v>
      </c>
      <c r="N6" s="9">
        <v>12</v>
      </c>
      <c r="O6" s="9">
        <f t="shared" si="1"/>
        <v>2.9545454545454541E-2</v>
      </c>
      <c r="Q6" s="9"/>
      <c r="R6" s="4">
        <v>0.58538587848932688</v>
      </c>
      <c r="S6" s="9">
        <f t="shared" si="2"/>
        <v>1.7295491864457384E-2</v>
      </c>
      <c r="T6" s="9"/>
    </row>
    <row r="7" spans="1:21" x14ac:dyDescent="0.25">
      <c r="A7" s="9">
        <v>25806</v>
      </c>
      <c r="B7" s="9">
        <v>26498</v>
      </c>
      <c r="C7" s="9" t="s">
        <v>41</v>
      </c>
      <c r="D7" s="9" t="s">
        <v>79</v>
      </c>
      <c r="F7" s="3">
        <v>130</v>
      </c>
      <c r="G7" s="3">
        <v>1108.1099999999999</v>
      </c>
      <c r="H7" s="3">
        <v>1108.1099999999999</v>
      </c>
      <c r="I7" s="5" t="s">
        <v>3</v>
      </c>
      <c r="J7" s="9" t="s">
        <v>28</v>
      </c>
      <c r="K7" s="9" t="s">
        <v>121</v>
      </c>
      <c r="L7" s="3">
        <v>18</v>
      </c>
      <c r="M7" s="9">
        <f t="shared" si="0"/>
        <v>3.4090909090909089E-3</v>
      </c>
      <c r="N7" s="9">
        <v>60</v>
      </c>
      <c r="O7" s="9">
        <f t="shared" si="1"/>
        <v>0.20454545454545453</v>
      </c>
      <c r="Q7" s="9"/>
      <c r="R7" s="4">
        <v>0.46625936654904909</v>
      </c>
      <c r="S7" s="9">
        <f t="shared" si="2"/>
        <v>9.5371234066850941E-2</v>
      </c>
      <c r="T7" s="9"/>
    </row>
    <row r="8" spans="1:21" x14ac:dyDescent="0.25">
      <c r="A8" s="9">
        <v>5719</v>
      </c>
      <c r="B8" s="9">
        <v>6292</v>
      </c>
      <c r="C8" s="9" t="s">
        <v>40</v>
      </c>
      <c r="D8" s="9" t="s">
        <v>41</v>
      </c>
      <c r="F8" s="3">
        <v>100</v>
      </c>
      <c r="G8" s="3">
        <v>1108.19</v>
      </c>
      <c r="H8" s="3">
        <v>1108.19</v>
      </c>
      <c r="I8" s="9" t="s">
        <v>3</v>
      </c>
      <c r="J8" s="9" t="s">
        <v>28</v>
      </c>
      <c r="K8" s="9" t="s">
        <v>121</v>
      </c>
      <c r="L8" s="3">
        <v>4</v>
      </c>
      <c r="M8" s="9">
        <f t="shared" si="0"/>
        <v>7.5757575757575758E-4</v>
      </c>
      <c r="N8" s="9">
        <v>60</v>
      </c>
      <c r="O8" s="9">
        <f t="shared" si="1"/>
        <v>4.5454545454545456E-2</v>
      </c>
      <c r="Q8" s="9"/>
      <c r="R8" s="4">
        <v>0.46622570738471447</v>
      </c>
      <c r="S8" s="9">
        <f t="shared" si="2"/>
        <v>2.1192077608396111E-2</v>
      </c>
      <c r="T8" s="9"/>
    </row>
    <row r="9" spans="1:21" x14ac:dyDescent="0.25">
      <c r="A9" s="9">
        <v>38627</v>
      </c>
      <c r="B9" s="9">
        <v>29457</v>
      </c>
      <c r="C9" s="9" t="s">
        <v>60</v>
      </c>
      <c r="D9" s="9" t="s">
        <v>49</v>
      </c>
      <c r="E9" s="9" t="s">
        <v>27</v>
      </c>
      <c r="F9" s="3">
        <v>100.5</v>
      </c>
      <c r="G9" s="3">
        <v>13971.13</v>
      </c>
      <c r="H9" s="3">
        <v>13971.13</v>
      </c>
      <c r="I9" s="9" t="s">
        <v>3</v>
      </c>
      <c r="J9" s="9" t="s">
        <v>28</v>
      </c>
      <c r="K9" s="9" t="s">
        <v>121</v>
      </c>
      <c r="L9" s="3">
        <v>39</v>
      </c>
      <c r="M9" s="9">
        <f t="shared" si="0"/>
        <v>7.3863636363636362E-3</v>
      </c>
      <c r="N9" s="9">
        <v>60</v>
      </c>
      <c r="O9" s="9">
        <f t="shared" si="1"/>
        <v>0.44318181818181818</v>
      </c>
      <c r="Q9" s="9"/>
      <c r="R9" s="4">
        <v>0.46226277569053714</v>
      </c>
      <c r="S9" s="9">
        <f t="shared" si="2"/>
        <v>0.20486645740830622</v>
      </c>
      <c r="T9" s="9"/>
    </row>
    <row r="10" spans="1:21" x14ac:dyDescent="0.25">
      <c r="A10" s="9">
        <v>13216</v>
      </c>
      <c r="B10" s="9">
        <v>13716</v>
      </c>
      <c r="C10" s="9" t="s">
        <v>59</v>
      </c>
      <c r="D10" s="9" t="s">
        <v>60</v>
      </c>
      <c r="E10" s="9" t="s">
        <v>61</v>
      </c>
      <c r="F10" s="3">
        <v>100.5</v>
      </c>
      <c r="G10" s="3">
        <v>13971.21</v>
      </c>
      <c r="H10" s="3">
        <v>13971.21</v>
      </c>
      <c r="I10" s="5" t="s">
        <v>3</v>
      </c>
      <c r="J10" s="9" t="s">
        <v>28</v>
      </c>
      <c r="K10" s="9" t="s">
        <v>121</v>
      </c>
      <c r="L10" s="3">
        <v>8</v>
      </c>
      <c r="M10" s="9">
        <f t="shared" si="0"/>
        <v>1.5151515151515152E-3</v>
      </c>
      <c r="N10" s="9">
        <v>60</v>
      </c>
      <c r="O10" s="9">
        <f t="shared" si="1"/>
        <v>9.0909090909090912E-2</v>
      </c>
      <c r="Q10" s="9"/>
      <c r="R10" s="4">
        <v>0.46226012874570882</v>
      </c>
      <c r="S10" s="9">
        <f t="shared" si="2"/>
        <v>4.2023648067791713E-2</v>
      </c>
      <c r="T10" s="9"/>
    </row>
    <row r="11" spans="1:21" x14ac:dyDescent="0.25">
      <c r="A11" s="9">
        <v>37516</v>
      </c>
      <c r="B11" s="9">
        <v>346524</v>
      </c>
      <c r="C11" s="9" t="s">
        <v>79</v>
      </c>
      <c r="D11" s="9" t="s">
        <v>59</v>
      </c>
      <c r="E11" s="9" t="s">
        <v>27</v>
      </c>
      <c r="F11" s="3">
        <v>100</v>
      </c>
      <c r="G11" s="3">
        <v>13971.29</v>
      </c>
      <c r="H11" s="3">
        <v>13971.29</v>
      </c>
      <c r="I11" s="5" t="s">
        <v>3</v>
      </c>
      <c r="J11" s="9" t="s">
        <v>28</v>
      </c>
      <c r="K11" s="9" t="s">
        <v>121</v>
      </c>
      <c r="L11" s="3">
        <v>36</v>
      </c>
      <c r="M11" s="9">
        <f t="shared" si="0"/>
        <v>6.8181818181818179E-3</v>
      </c>
      <c r="N11" s="9">
        <v>102</v>
      </c>
      <c r="O11" s="9">
        <f t="shared" si="1"/>
        <v>0.69545454545454544</v>
      </c>
      <c r="Q11" s="9"/>
      <c r="R11" s="4">
        <v>0.46225748183119336</v>
      </c>
      <c r="S11" s="9">
        <f t="shared" si="2"/>
        <v>0.32147906690987538</v>
      </c>
      <c r="T11" s="9"/>
    </row>
    <row r="12" spans="1:21" x14ac:dyDescent="0.25">
      <c r="A12" s="9">
        <v>36847</v>
      </c>
      <c r="B12" s="9">
        <v>346523</v>
      </c>
      <c r="C12" s="9" t="s">
        <v>26</v>
      </c>
      <c r="D12" s="9" t="s">
        <v>79</v>
      </c>
      <c r="E12" s="9" t="s">
        <v>27</v>
      </c>
      <c r="F12" s="3">
        <v>100</v>
      </c>
      <c r="G12" s="3">
        <v>12863.26</v>
      </c>
      <c r="H12" s="3">
        <v>12863.26</v>
      </c>
      <c r="I12" s="5" t="s">
        <v>3</v>
      </c>
      <c r="J12" s="9" t="s">
        <v>28</v>
      </c>
      <c r="K12" s="9" t="s">
        <v>121</v>
      </c>
      <c r="L12" s="3">
        <v>35</v>
      </c>
      <c r="M12" s="9">
        <f t="shared" si="0"/>
        <v>6.628787878787879E-3</v>
      </c>
      <c r="N12" s="9">
        <v>102</v>
      </c>
      <c r="O12" s="9">
        <f t="shared" si="1"/>
        <v>0.67613636363636365</v>
      </c>
      <c r="Q12" s="9"/>
      <c r="R12" s="4">
        <v>0.46190986318139166</v>
      </c>
      <c r="S12" s="9">
        <f t="shared" si="2"/>
        <v>0.31231405521923639</v>
      </c>
      <c r="T12" s="9"/>
    </row>
    <row r="13" spans="1:21" x14ac:dyDescent="0.25">
      <c r="A13" s="9">
        <v>53644</v>
      </c>
      <c r="B13" s="9">
        <v>789</v>
      </c>
      <c r="C13" s="9" t="s">
        <v>25</v>
      </c>
      <c r="D13" s="9" t="s">
        <v>26</v>
      </c>
      <c r="E13" s="9" t="s">
        <v>27</v>
      </c>
      <c r="F13" s="3">
        <v>130</v>
      </c>
      <c r="G13" s="3">
        <v>12762.16</v>
      </c>
      <c r="H13" s="3">
        <v>12762.16</v>
      </c>
      <c r="I13" s="5" t="s">
        <v>3</v>
      </c>
      <c r="J13" s="9" t="s">
        <v>28</v>
      </c>
      <c r="K13" s="9" t="s">
        <v>121</v>
      </c>
      <c r="L13" s="3">
        <v>145</v>
      </c>
      <c r="M13" s="9">
        <f t="shared" si="0"/>
        <v>2.7462121212121212E-2</v>
      </c>
      <c r="N13" s="9">
        <v>102</v>
      </c>
      <c r="O13" s="9">
        <f t="shared" si="1"/>
        <v>2.8011363636363638</v>
      </c>
      <c r="Q13" s="9"/>
      <c r="R13" s="4">
        <v>0.46091335635973857</v>
      </c>
      <c r="S13" s="9">
        <f t="shared" si="2"/>
        <v>1.2910811629849495</v>
      </c>
      <c r="T13" s="9"/>
    </row>
    <row r="14" spans="1:21" x14ac:dyDescent="0.25">
      <c r="A14" s="9">
        <v>71121</v>
      </c>
      <c r="B14" s="9">
        <v>12233</v>
      </c>
      <c r="C14" s="9" t="s">
        <v>56</v>
      </c>
      <c r="D14" s="9" t="s">
        <v>25</v>
      </c>
      <c r="F14" s="3">
        <v>130</v>
      </c>
      <c r="G14" s="3">
        <v>12762.71</v>
      </c>
      <c r="H14" s="3">
        <v>12762.71</v>
      </c>
      <c r="I14" s="5" t="s">
        <v>3</v>
      </c>
      <c r="J14" s="9" t="s">
        <v>28</v>
      </c>
      <c r="K14" s="9" t="s">
        <v>121</v>
      </c>
      <c r="L14" s="3">
        <v>1411</v>
      </c>
      <c r="M14" s="9">
        <f t="shared" si="0"/>
        <v>0.26723484848484846</v>
      </c>
      <c r="N14" s="9">
        <v>102</v>
      </c>
      <c r="O14" s="9">
        <f t="shared" si="1"/>
        <v>27.257954545454542</v>
      </c>
      <c r="Q14" s="9"/>
      <c r="R14" s="4">
        <v>0.46089349362321963</v>
      </c>
      <c r="S14" s="9">
        <f t="shared" si="2"/>
        <v>12.563013899477463</v>
      </c>
      <c r="T14" s="9"/>
    </row>
    <row r="15" spans="1:21" x14ac:dyDescent="0.25">
      <c r="A15" s="9">
        <v>71201</v>
      </c>
      <c r="B15" s="9">
        <v>36584</v>
      </c>
      <c r="C15" s="9" t="s">
        <v>83</v>
      </c>
      <c r="D15" s="9" t="s">
        <v>56</v>
      </c>
      <c r="F15" s="3">
        <v>130</v>
      </c>
      <c r="G15" s="3">
        <v>12762.79</v>
      </c>
      <c r="H15" s="3">
        <v>12762.79</v>
      </c>
      <c r="I15" s="5" t="s">
        <v>3</v>
      </c>
      <c r="J15" s="9" t="s">
        <v>28</v>
      </c>
      <c r="K15" s="9" t="s">
        <v>121</v>
      </c>
      <c r="L15" s="3">
        <v>2006</v>
      </c>
      <c r="M15" s="9">
        <f t="shared" si="0"/>
        <v>0.37992424242424244</v>
      </c>
      <c r="N15" s="9">
        <v>102</v>
      </c>
      <c r="O15" s="9">
        <f t="shared" si="1"/>
        <v>38.752272727272732</v>
      </c>
      <c r="Q15" s="9"/>
      <c r="R15" s="4">
        <v>0.46089060464052145</v>
      </c>
      <c r="S15" s="9">
        <f t="shared" si="2"/>
        <v>17.860558408467117</v>
      </c>
      <c r="T15" s="9"/>
    </row>
    <row r="16" spans="1:21" x14ac:dyDescent="0.25">
      <c r="A16" s="9">
        <v>71206</v>
      </c>
      <c r="B16" s="9">
        <v>32753</v>
      </c>
      <c r="C16" s="9" t="s">
        <v>82</v>
      </c>
      <c r="D16" s="9" t="s">
        <v>83</v>
      </c>
      <c r="F16" s="3">
        <v>100</v>
      </c>
      <c r="G16" s="3">
        <v>12762.87</v>
      </c>
      <c r="H16" s="3">
        <v>12762.87</v>
      </c>
      <c r="I16" s="9" t="s">
        <v>3</v>
      </c>
      <c r="J16" s="9" t="s">
        <v>28</v>
      </c>
      <c r="K16" s="9" t="s">
        <v>121</v>
      </c>
      <c r="L16" s="3">
        <v>2063</v>
      </c>
      <c r="M16" s="9">
        <f t="shared" si="0"/>
        <v>0.39071969696969699</v>
      </c>
      <c r="N16" s="9">
        <v>102</v>
      </c>
      <c r="O16" s="9">
        <f t="shared" si="1"/>
        <v>39.853409090909096</v>
      </c>
      <c r="Q16" s="9"/>
      <c r="R16" s="4">
        <v>0.46088771569404063</v>
      </c>
      <c r="S16" s="9">
        <f t="shared" si="2"/>
        <v>18.367946678529204</v>
      </c>
      <c r="T16" s="9"/>
    </row>
    <row r="17" spans="1:20" x14ac:dyDescent="0.25">
      <c r="A17" s="9">
        <v>71148</v>
      </c>
      <c r="B17" s="9">
        <v>38311</v>
      </c>
      <c r="C17" s="9" t="s">
        <v>80</v>
      </c>
      <c r="D17" s="9" t="s">
        <v>82</v>
      </c>
      <c r="F17" s="3">
        <v>140</v>
      </c>
      <c r="G17" s="3">
        <v>12762.95</v>
      </c>
      <c r="H17" s="3">
        <v>12762.95</v>
      </c>
      <c r="I17" s="5" t="s">
        <v>3</v>
      </c>
      <c r="J17" s="9" t="s">
        <v>28</v>
      </c>
      <c r="K17" s="9" t="s">
        <v>121</v>
      </c>
      <c r="L17" s="3">
        <v>1508</v>
      </c>
      <c r="M17" s="9">
        <f t="shared" si="0"/>
        <v>0.28560606060606059</v>
      </c>
      <c r="N17" s="9">
        <v>102</v>
      </c>
      <c r="O17" s="9">
        <f t="shared" si="1"/>
        <v>29.131818181818179</v>
      </c>
      <c r="Q17" s="9"/>
      <c r="R17" s="4">
        <v>0.46088482678377651</v>
      </c>
      <c r="S17" s="9">
        <f t="shared" si="2"/>
        <v>13.426412976623743</v>
      </c>
      <c r="T17" s="9"/>
    </row>
    <row r="18" spans="1:20" x14ac:dyDescent="0.25">
      <c r="A18" s="9">
        <v>71188</v>
      </c>
      <c r="B18" s="9">
        <v>28873</v>
      </c>
      <c r="C18" s="9" t="s">
        <v>73</v>
      </c>
      <c r="D18" s="9" t="s">
        <v>80</v>
      </c>
      <c r="F18" s="3">
        <v>130</v>
      </c>
      <c r="G18" s="3">
        <v>12763.12</v>
      </c>
      <c r="H18" s="3">
        <v>12763.12</v>
      </c>
      <c r="I18" s="9" t="s">
        <v>3</v>
      </c>
      <c r="J18" s="9" t="s">
        <v>28</v>
      </c>
      <c r="K18" s="9" t="s">
        <v>121</v>
      </c>
      <c r="L18" s="3">
        <v>1752</v>
      </c>
      <c r="M18" s="9">
        <f t="shared" si="0"/>
        <v>0.33181818181818185</v>
      </c>
      <c r="N18" s="9">
        <v>102</v>
      </c>
      <c r="O18" s="9">
        <f t="shared" si="1"/>
        <v>33.845454545454551</v>
      </c>
      <c r="Q18" s="9"/>
      <c r="R18" s="4">
        <v>0.46087868796971276</v>
      </c>
      <c r="S18" s="9">
        <f t="shared" si="2"/>
        <v>15.598648684647644</v>
      </c>
      <c r="T18" s="9"/>
    </row>
    <row r="19" spans="1:20" x14ac:dyDescent="0.25">
      <c r="A19" s="9">
        <v>71157</v>
      </c>
      <c r="B19" s="9">
        <v>23432</v>
      </c>
      <c r="C19" s="9" t="s">
        <v>72</v>
      </c>
      <c r="D19" s="9" t="s">
        <v>73</v>
      </c>
      <c r="F19" s="3">
        <v>130</v>
      </c>
      <c r="G19" s="3">
        <v>12763.2</v>
      </c>
      <c r="H19" s="3">
        <v>12763.2</v>
      </c>
      <c r="I19" s="9" t="s">
        <v>3</v>
      </c>
      <c r="J19" s="9" t="s">
        <v>28</v>
      </c>
      <c r="K19" s="9" t="s">
        <v>121</v>
      </c>
      <c r="L19" s="3">
        <v>1589</v>
      </c>
      <c r="M19" s="9">
        <f t="shared" si="0"/>
        <v>0.30094696969696971</v>
      </c>
      <c r="N19" s="9">
        <v>102</v>
      </c>
      <c r="O19" s="9">
        <f t="shared" si="1"/>
        <v>30.696590909090911</v>
      </c>
      <c r="Q19" s="9"/>
      <c r="R19" s="4">
        <v>0.46087579917262134</v>
      </c>
      <c r="S19" s="9">
        <f t="shared" si="2"/>
        <v>14.147315867102296</v>
      </c>
      <c r="T19" s="9"/>
    </row>
    <row r="20" spans="1:20" x14ac:dyDescent="0.25">
      <c r="A20" s="9">
        <v>71187</v>
      </c>
      <c r="B20" s="9">
        <v>38310</v>
      </c>
      <c r="C20" s="9" t="s">
        <v>74</v>
      </c>
      <c r="D20" s="9" t="s">
        <v>72</v>
      </c>
      <c r="F20" s="3">
        <v>130</v>
      </c>
      <c r="G20" s="3">
        <v>12763.27</v>
      </c>
      <c r="H20" s="3">
        <v>12763.27</v>
      </c>
      <c r="I20" s="9" t="s">
        <v>3</v>
      </c>
      <c r="J20" s="9" t="s">
        <v>28</v>
      </c>
      <c r="K20" s="9" t="s">
        <v>121</v>
      </c>
      <c r="L20" s="3">
        <v>1706</v>
      </c>
      <c r="M20" s="9">
        <f t="shared" si="0"/>
        <v>0.32310606060606062</v>
      </c>
      <c r="N20" s="9">
        <v>102</v>
      </c>
      <c r="O20" s="9">
        <f t="shared" si="1"/>
        <v>32.956818181818186</v>
      </c>
      <c r="Q20" s="9"/>
      <c r="R20" s="4">
        <v>0.46087327150487301</v>
      </c>
      <c r="S20" s="9">
        <f t="shared" si="2"/>
        <v>15.188916613845828</v>
      </c>
      <c r="T20" s="9"/>
    </row>
    <row r="21" spans="1:20" x14ac:dyDescent="0.25">
      <c r="A21" s="9">
        <v>71152</v>
      </c>
      <c r="B21" s="9">
        <v>24198</v>
      </c>
      <c r="C21" s="9" t="s">
        <v>36</v>
      </c>
      <c r="D21" s="9" t="s">
        <v>74</v>
      </c>
      <c r="E21" s="9" t="s">
        <v>27</v>
      </c>
      <c r="F21" s="3">
        <v>130</v>
      </c>
      <c r="G21" s="3">
        <v>12763.36</v>
      </c>
      <c r="H21" s="3">
        <v>12763.36</v>
      </c>
      <c r="I21" s="9" t="s">
        <v>3</v>
      </c>
      <c r="J21" s="9" t="s">
        <v>28</v>
      </c>
      <c r="K21" s="9" t="s">
        <v>121</v>
      </c>
      <c r="L21" s="3">
        <v>1546</v>
      </c>
      <c r="M21" s="9">
        <f t="shared" si="0"/>
        <v>0.29280303030303029</v>
      </c>
      <c r="N21" s="9">
        <v>102</v>
      </c>
      <c r="O21" s="9">
        <f t="shared" si="1"/>
        <v>29.865909090909089</v>
      </c>
      <c r="Q21" s="9"/>
      <c r="R21" s="4">
        <v>0.4608700216870793</v>
      </c>
      <c r="S21" s="9">
        <f t="shared" si="2"/>
        <v>13.764302170431611</v>
      </c>
      <c r="T21" s="9"/>
    </row>
    <row r="22" spans="1:20" x14ac:dyDescent="0.25">
      <c r="A22" s="9">
        <v>71160</v>
      </c>
      <c r="B22" s="9">
        <v>2072</v>
      </c>
      <c r="C22" s="9" t="s">
        <v>35</v>
      </c>
      <c r="D22" s="9" t="s">
        <v>36</v>
      </c>
      <c r="E22" s="9" t="s">
        <v>27</v>
      </c>
      <c r="F22" s="3">
        <v>130</v>
      </c>
      <c r="G22" s="3">
        <v>12763.43</v>
      </c>
      <c r="H22" s="3">
        <v>12763.43</v>
      </c>
      <c r="I22" s="5" t="s">
        <v>3</v>
      </c>
      <c r="J22" s="9" t="s">
        <v>28</v>
      </c>
      <c r="K22" s="9" t="s">
        <v>121</v>
      </c>
      <c r="L22" s="3">
        <v>1593</v>
      </c>
      <c r="M22" s="9">
        <f t="shared" si="0"/>
        <v>0.30170454545454545</v>
      </c>
      <c r="N22" s="9">
        <v>102</v>
      </c>
      <c r="O22" s="9">
        <f t="shared" si="1"/>
        <v>30.773863636363636</v>
      </c>
      <c r="Q22" s="9"/>
      <c r="R22" s="4">
        <v>0.46086749408270355</v>
      </c>
      <c r="S22" s="9">
        <f t="shared" si="2"/>
        <v>14.182673417333744</v>
      </c>
      <c r="T22" s="9"/>
    </row>
    <row r="23" spans="1:20" x14ac:dyDescent="0.25">
      <c r="A23" s="9">
        <v>71185</v>
      </c>
      <c r="B23" s="9">
        <v>18576</v>
      </c>
      <c r="C23" s="9" t="s">
        <v>34</v>
      </c>
      <c r="D23" s="9" t="s">
        <v>35</v>
      </c>
      <c r="E23" s="9" t="s">
        <v>27</v>
      </c>
      <c r="F23" s="3">
        <v>130</v>
      </c>
      <c r="G23" s="3">
        <v>12763.92</v>
      </c>
      <c r="H23" s="3">
        <v>12763.92</v>
      </c>
      <c r="I23" s="5" t="s">
        <v>3</v>
      </c>
      <c r="J23" s="9" t="s">
        <v>28</v>
      </c>
      <c r="K23" s="9" t="s">
        <v>121</v>
      </c>
      <c r="L23" s="3">
        <v>1684</v>
      </c>
      <c r="M23" s="9">
        <f t="shared" si="0"/>
        <v>0.31893939393939397</v>
      </c>
      <c r="N23" s="9">
        <v>102</v>
      </c>
      <c r="O23" s="9">
        <f t="shared" si="1"/>
        <v>32.531818181818181</v>
      </c>
      <c r="Q23" s="9"/>
      <c r="R23" s="4">
        <v>0.46084980162833994</v>
      </c>
      <c r="S23" s="9">
        <f t="shared" si="2"/>
        <v>14.992281955700131</v>
      </c>
      <c r="T23" s="9"/>
    </row>
    <row r="24" spans="1:20" x14ac:dyDescent="0.25">
      <c r="A24" s="9">
        <v>71176</v>
      </c>
      <c r="B24" s="9">
        <v>2071</v>
      </c>
      <c r="C24" s="9" t="s">
        <v>33</v>
      </c>
      <c r="D24" s="9" t="s">
        <v>34</v>
      </c>
      <c r="E24" s="9" t="s">
        <v>27</v>
      </c>
      <c r="F24" s="3">
        <v>130</v>
      </c>
      <c r="G24" s="3">
        <v>12764</v>
      </c>
      <c r="H24" s="3">
        <v>12764</v>
      </c>
      <c r="I24" s="5" t="s">
        <v>3</v>
      </c>
      <c r="J24" s="9" t="s">
        <v>28</v>
      </c>
      <c r="K24" s="9" t="s">
        <v>121</v>
      </c>
      <c r="L24" s="3">
        <v>1617</v>
      </c>
      <c r="M24" s="9">
        <f t="shared" si="0"/>
        <v>0.30625000000000002</v>
      </c>
      <c r="N24" s="9">
        <v>102</v>
      </c>
      <c r="O24" s="9">
        <f t="shared" si="1"/>
        <v>31.237500000000001</v>
      </c>
      <c r="Q24" s="9"/>
      <c r="R24" s="4">
        <v>0.46084691319335641</v>
      </c>
      <c r="S24" s="9">
        <f t="shared" si="2"/>
        <v>14.395705450877472</v>
      </c>
      <c r="T24" s="9"/>
    </row>
    <row r="25" spans="1:20" x14ac:dyDescent="0.25">
      <c r="A25" s="9">
        <v>71183</v>
      </c>
      <c r="B25" s="9">
        <v>40735</v>
      </c>
      <c r="C25" s="9" t="s">
        <v>84</v>
      </c>
      <c r="D25" s="9" t="s">
        <v>33</v>
      </c>
      <c r="E25" s="9" t="s">
        <v>27</v>
      </c>
      <c r="F25" s="3">
        <v>130</v>
      </c>
      <c r="G25" s="3">
        <v>12764.08</v>
      </c>
      <c r="H25" s="3">
        <v>12764.08</v>
      </c>
      <c r="I25" s="5" t="s">
        <v>3</v>
      </c>
      <c r="J25" s="9" t="s">
        <v>28</v>
      </c>
      <c r="K25" s="9" t="s">
        <v>121</v>
      </c>
      <c r="L25" s="3">
        <v>1656</v>
      </c>
      <c r="M25" s="9">
        <f t="shared" si="0"/>
        <v>0.31363636363636366</v>
      </c>
      <c r="N25" s="9">
        <v>102</v>
      </c>
      <c r="O25" s="9">
        <f t="shared" si="1"/>
        <v>31.990909090909092</v>
      </c>
      <c r="Q25" s="9"/>
      <c r="R25" s="4">
        <v>0.46084402479457987</v>
      </c>
      <c r="S25" s="9">
        <f t="shared" si="2"/>
        <v>14.742819302292061</v>
      </c>
      <c r="T25" s="9"/>
    </row>
    <row r="26" spans="1:20" x14ac:dyDescent="0.25">
      <c r="A26" s="9">
        <v>71190</v>
      </c>
      <c r="B26" s="9">
        <v>35193</v>
      </c>
      <c r="C26" s="9" t="s">
        <v>66</v>
      </c>
      <c r="D26" s="9" t="s">
        <v>84</v>
      </c>
      <c r="E26" s="9" t="s">
        <v>27</v>
      </c>
      <c r="F26" s="3">
        <v>130</v>
      </c>
      <c r="G26" s="3">
        <v>12764.16</v>
      </c>
      <c r="H26" s="3">
        <v>12764.16</v>
      </c>
      <c r="I26" s="9" t="s">
        <v>3</v>
      </c>
      <c r="J26" s="9" t="s">
        <v>28</v>
      </c>
      <c r="K26" s="9" t="s">
        <v>121</v>
      </c>
      <c r="L26" s="3">
        <v>1755</v>
      </c>
      <c r="M26" s="9">
        <f t="shared" si="0"/>
        <v>0.33238636363636365</v>
      </c>
      <c r="N26" s="9">
        <v>102</v>
      </c>
      <c r="O26" s="9">
        <f t="shared" si="1"/>
        <v>33.903409090909093</v>
      </c>
      <c r="Q26" s="9"/>
      <c r="R26" s="4">
        <v>0.46084113643200969</v>
      </c>
      <c r="S26" s="9">
        <f t="shared" si="2"/>
        <v>15.624085574373876</v>
      </c>
      <c r="T26" s="9"/>
    </row>
    <row r="27" spans="1:20" x14ac:dyDescent="0.25">
      <c r="A27" s="9">
        <v>69928</v>
      </c>
      <c r="B27" s="9">
        <v>17195</v>
      </c>
      <c r="C27" s="9" t="s">
        <v>65</v>
      </c>
      <c r="D27" s="9" t="s">
        <v>66</v>
      </c>
      <c r="E27" s="9" t="s">
        <v>27</v>
      </c>
      <c r="F27" s="3">
        <v>130</v>
      </c>
      <c r="G27" s="3">
        <v>12764.24</v>
      </c>
      <c r="H27" s="3">
        <v>12764.24</v>
      </c>
      <c r="I27" s="9" t="s">
        <v>3</v>
      </c>
      <c r="J27" s="9" t="s">
        <v>28</v>
      </c>
      <c r="K27" s="9" t="s">
        <v>121</v>
      </c>
      <c r="L27" s="3">
        <v>559</v>
      </c>
      <c r="M27" s="9">
        <f t="shared" si="0"/>
        <v>0.10587121212121212</v>
      </c>
      <c r="N27" s="9">
        <v>102</v>
      </c>
      <c r="O27" s="9">
        <f t="shared" si="1"/>
        <v>10.798863636363636</v>
      </c>
      <c r="Q27" s="9"/>
      <c r="R27" s="4">
        <v>0.46083824810564522</v>
      </c>
      <c r="S27" s="9">
        <f t="shared" si="2"/>
        <v>4.9765293997135753</v>
      </c>
      <c r="T27" s="9"/>
    </row>
    <row r="28" spans="1:20" x14ac:dyDescent="0.25">
      <c r="A28" s="9">
        <v>70985</v>
      </c>
      <c r="B28" s="9">
        <v>347060</v>
      </c>
      <c r="C28" s="9" t="s">
        <v>96</v>
      </c>
      <c r="D28" s="9" t="s">
        <v>65</v>
      </c>
      <c r="F28" s="3">
        <v>130</v>
      </c>
      <c r="G28" s="3">
        <v>12764.32</v>
      </c>
      <c r="H28" s="3">
        <v>12764.32</v>
      </c>
      <c r="I28" s="5" t="s">
        <v>3</v>
      </c>
      <c r="J28" s="9" t="s">
        <v>28</v>
      </c>
      <c r="K28" s="9" t="s">
        <v>121</v>
      </c>
      <c r="L28" s="3">
        <v>1049</v>
      </c>
      <c r="M28" s="9">
        <f t="shared" si="0"/>
        <v>0.19867424242424242</v>
      </c>
      <c r="N28" s="9">
        <v>102</v>
      </c>
      <c r="O28" s="9">
        <f t="shared" si="1"/>
        <v>20.264772727272728</v>
      </c>
      <c r="Q28" s="9"/>
      <c r="R28" s="4">
        <v>0.46083535981548573</v>
      </c>
      <c r="S28" s="9">
        <f t="shared" si="2"/>
        <v>9.3387238313517695</v>
      </c>
      <c r="T28" s="9"/>
    </row>
    <row r="29" spans="1:20" x14ac:dyDescent="0.25">
      <c r="A29" s="9">
        <v>58198</v>
      </c>
      <c r="B29" s="9">
        <v>347057</v>
      </c>
      <c r="C29" s="9" t="s">
        <v>95</v>
      </c>
      <c r="D29" s="9" t="s">
        <v>96</v>
      </c>
      <c r="E29" s="9" t="s">
        <v>27</v>
      </c>
      <c r="F29" s="3">
        <v>130</v>
      </c>
      <c r="G29" s="3">
        <v>13488.18</v>
      </c>
      <c r="H29" s="3">
        <v>13488.18</v>
      </c>
      <c r="I29" s="9" t="s">
        <v>3</v>
      </c>
      <c r="J29" s="9" t="s">
        <v>28</v>
      </c>
      <c r="K29" s="9" t="s">
        <v>121</v>
      </c>
      <c r="L29" s="3">
        <v>199</v>
      </c>
      <c r="M29" s="9">
        <f t="shared" si="0"/>
        <v>3.7689393939393939E-2</v>
      </c>
      <c r="N29" s="9">
        <v>102</v>
      </c>
      <c r="O29" s="9">
        <f t="shared" si="1"/>
        <v>3.8443181818181817</v>
      </c>
      <c r="Q29" s="9"/>
      <c r="R29" s="4">
        <v>0.43610405555086013</v>
      </c>
      <c r="S29" s="9">
        <f t="shared" si="2"/>
        <v>1.676522749918818</v>
      </c>
      <c r="T29" s="9"/>
    </row>
    <row r="30" spans="1:20" x14ac:dyDescent="0.25">
      <c r="A30" s="9">
        <v>1596</v>
      </c>
      <c r="B30" s="9">
        <v>346291</v>
      </c>
      <c r="C30" s="9" t="s">
        <v>69</v>
      </c>
      <c r="D30" s="9" t="s">
        <v>95</v>
      </c>
      <c r="E30" s="9" t="s">
        <v>70</v>
      </c>
      <c r="F30" s="3">
        <v>130</v>
      </c>
      <c r="G30" s="3">
        <v>13488.26</v>
      </c>
      <c r="H30" s="3">
        <v>13488.26</v>
      </c>
      <c r="I30" s="9" t="s">
        <v>2138</v>
      </c>
      <c r="J30" s="3" t="s">
        <v>28</v>
      </c>
      <c r="K30" s="9" t="s">
        <v>121</v>
      </c>
      <c r="L30" s="3">
        <v>2</v>
      </c>
      <c r="M30" s="9">
        <f t="shared" si="0"/>
        <v>3.7878787878787879E-4</v>
      </c>
      <c r="N30" s="9">
        <v>102</v>
      </c>
      <c r="O30" s="9">
        <f t="shared" si="1"/>
        <v>3.8636363636363635E-2</v>
      </c>
      <c r="Q30" s="9"/>
      <c r="R30" s="4">
        <v>0.4361014689811733</v>
      </c>
      <c r="S30" s="9">
        <f t="shared" si="2"/>
        <v>1.684937493790897E-2</v>
      </c>
      <c r="T30" s="9"/>
    </row>
    <row r="31" spans="1:20" x14ac:dyDescent="0.25">
      <c r="A31" s="9">
        <v>1543</v>
      </c>
      <c r="B31" s="9">
        <v>346311</v>
      </c>
      <c r="C31" s="9" t="s">
        <v>98</v>
      </c>
      <c r="D31" s="9" t="s">
        <v>97</v>
      </c>
      <c r="E31" s="9" t="s">
        <v>94</v>
      </c>
      <c r="F31" s="3">
        <v>130</v>
      </c>
      <c r="G31" s="3">
        <v>16901.150000000001</v>
      </c>
      <c r="H31" s="5">
        <v>16901.150000000001</v>
      </c>
      <c r="I31" s="9" t="s">
        <v>2144</v>
      </c>
      <c r="J31" s="3" t="s">
        <v>28</v>
      </c>
      <c r="K31" s="9" t="s">
        <v>121</v>
      </c>
      <c r="L31" s="3">
        <v>2</v>
      </c>
      <c r="M31" s="9">
        <f t="shared" si="0"/>
        <v>3.7878787878787879E-4</v>
      </c>
      <c r="N31" s="9">
        <v>78</v>
      </c>
      <c r="O31" s="9">
        <f t="shared" si="1"/>
        <v>2.9545454545454545E-2</v>
      </c>
      <c r="Q31" s="9"/>
      <c r="R31" s="4">
        <v>0.4361014689811733</v>
      </c>
      <c r="S31" s="9">
        <f t="shared" si="2"/>
        <v>1.288481612898921E-2</v>
      </c>
      <c r="T31" s="9"/>
    </row>
    <row r="32" spans="1:20" x14ac:dyDescent="0.25">
      <c r="A32" s="9">
        <v>47767</v>
      </c>
      <c r="B32" s="9">
        <v>348445</v>
      </c>
      <c r="C32" s="9" t="s">
        <v>97</v>
      </c>
      <c r="D32" s="9" t="s">
        <v>89</v>
      </c>
      <c r="F32" s="3">
        <v>130</v>
      </c>
      <c r="G32" s="3">
        <v>16322</v>
      </c>
      <c r="H32" s="3">
        <v>16322</v>
      </c>
      <c r="I32" s="5" t="s">
        <v>3</v>
      </c>
      <c r="J32" s="9" t="s">
        <v>28</v>
      </c>
      <c r="K32" s="9" t="s">
        <v>121</v>
      </c>
      <c r="L32" s="3">
        <v>90</v>
      </c>
      <c r="M32" s="9">
        <f t="shared" si="0"/>
        <v>1.7045454545454544E-2</v>
      </c>
      <c r="N32" s="9">
        <v>78</v>
      </c>
      <c r="O32" s="9">
        <f t="shared" si="1"/>
        <v>1.3295454545454544</v>
      </c>
      <c r="Q32" s="9"/>
      <c r="R32" s="4">
        <v>0.36038782012008336</v>
      </c>
      <c r="S32" s="9">
        <f t="shared" si="2"/>
        <v>0.47915198811420168</v>
      </c>
      <c r="T32" s="9"/>
    </row>
    <row r="33" spans="1:20" x14ac:dyDescent="0.25">
      <c r="A33" s="9">
        <v>71200</v>
      </c>
      <c r="B33" s="9">
        <v>21275</v>
      </c>
      <c r="C33" s="9" t="s">
        <v>67</v>
      </c>
      <c r="D33" s="9" t="s">
        <v>69</v>
      </c>
      <c r="E33" s="9" t="s">
        <v>70</v>
      </c>
      <c r="F33" s="3">
        <v>130</v>
      </c>
      <c r="G33" s="3">
        <v>16899.060000000001</v>
      </c>
      <c r="H33" s="3">
        <v>16899.060000000001</v>
      </c>
      <c r="I33" s="5" t="s">
        <v>3</v>
      </c>
      <c r="J33" s="9" t="s">
        <v>28</v>
      </c>
      <c r="K33" s="9" t="s">
        <v>121</v>
      </c>
      <c r="L33" s="3">
        <v>2077</v>
      </c>
      <c r="M33" s="9">
        <f t="shared" si="0"/>
        <v>0.39337121212121212</v>
      </c>
      <c r="N33" s="9">
        <v>102</v>
      </c>
      <c r="O33" s="9">
        <f t="shared" si="1"/>
        <v>40.123863636363637</v>
      </c>
      <c r="Q33" s="9"/>
      <c r="R33" s="4">
        <v>0.34808149092316382</v>
      </c>
      <c r="S33" s="9">
        <f t="shared" si="2"/>
        <v>13.966374276143172</v>
      </c>
      <c r="T33" s="9"/>
    </row>
    <row r="34" spans="1:20" x14ac:dyDescent="0.25">
      <c r="A34" s="9">
        <v>71064</v>
      </c>
      <c r="B34" s="9">
        <v>17784</v>
      </c>
      <c r="C34" s="9" t="s">
        <v>43</v>
      </c>
      <c r="D34" s="9" t="s">
        <v>67</v>
      </c>
      <c r="F34" s="3">
        <v>130</v>
      </c>
      <c r="G34" s="3">
        <v>16899.14</v>
      </c>
      <c r="H34" s="3">
        <v>16899.14</v>
      </c>
      <c r="I34" s="9" t="s">
        <v>3</v>
      </c>
      <c r="J34" s="9" t="s">
        <v>28</v>
      </c>
      <c r="K34" s="9" t="s">
        <v>121</v>
      </c>
      <c r="L34" s="3">
        <v>1224</v>
      </c>
      <c r="M34" s="9">
        <f t="shared" ref="M34:M65" si="3">L34/5280</f>
        <v>0.23181818181818181</v>
      </c>
      <c r="N34" s="9">
        <v>102</v>
      </c>
      <c r="O34" s="9">
        <f t="shared" ref="O34:O65" si="4">M34*N34</f>
        <v>23.645454545454545</v>
      </c>
      <c r="Q34" s="9"/>
      <c r="R34" s="4">
        <v>0.34807984311627699</v>
      </c>
      <c r="S34" s="9">
        <f t="shared" ref="S34:S65" si="5">M34*N34*R34</f>
        <v>8.2305061085948772</v>
      </c>
      <c r="T34" s="9"/>
    </row>
    <row r="35" spans="1:20" x14ac:dyDescent="0.25">
      <c r="A35" s="9">
        <v>71027</v>
      </c>
      <c r="B35" s="9">
        <v>6737</v>
      </c>
      <c r="C35" s="9" t="s">
        <v>42</v>
      </c>
      <c r="D35" s="9" t="s">
        <v>43</v>
      </c>
      <c r="F35" s="3">
        <v>130</v>
      </c>
      <c r="G35" s="3">
        <v>16899.22</v>
      </c>
      <c r="H35" s="3">
        <v>16899.22</v>
      </c>
      <c r="I35" s="5" t="s">
        <v>3</v>
      </c>
      <c r="J35" s="9" t="s">
        <v>28</v>
      </c>
      <c r="K35" s="9" t="s">
        <v>121</v>
      </c>
      <c r="L35" s="3">
        <v>1123</v>
      </c>
      <c r="M35" s="9">
        <f t="shared" si="3"/>
        <v>0.21268939393939393</v>
      </c>
      <c r="N35" s="9">
        <v>78</v>
      </c>
      <c r="O35" s="9">
        <f t="shared" si="4"/>
        <v>16.589772727272727</v>
      </c>
      <c r="Q35" s="9"/>
      <c r="R35" s="4">
        <v>0.34807819532499135</v>
      </c>
      <c r="S35" s="9">
        <f t="shared" si="5"/>
        <v>5.7745381517608507</v>
      </c>
      <c r="T35" s="9"/>
    </row>
    <row r="36" spans="1:20" x14ac:dyDescent="0.25">
      <c r="A36" s="9">
        <v>71066</v>
      </c>
      <c r="B36" s="9">
        <v>10862</v>
      </c>
      <c r="C36" s="9" t="s">
        <v>51</v>
      </c>
      <c r="D36" s="9" t="s">
        <v>42</v>
      </c>
      <c r="F36" s="3">
        <v>130</v>
      </c>
      <c r="G36" s="3">
        <v>16899.3</v>
      </c>
      <c r="H36" s="3">
        <v>16899.3</v>
      </c>
      <c r="I36" s="9" t="s">
        <v>3</v>
      </c>
      <c r="J36" s="9" t="s">
        <v>28</v>
      </c>
      <c r="K36" s="9" t="s">
        <v>121</v>
      </c>
      <c r="L36" s="3">
        <v>1185</v>
      </c>
      <c r="M36" s="9">
        <f t="shared" si="3"/>
        <v>0.22443181818181818</v>
      </c>
      <c r="N36" s="9">
        <v>78</v>
      </c>
      <c r="O36" s="9">
        <f t="shared" si="4"/>
        <v>17.505681818181817</v>
      </c>
      <c r="Q36" s="9"/>
      <c r="R36" s="4">
        <v>0.34807654754930684</v>
      </c>
      <c r="S36" s="9">
        <f t="shared" si="5"/>
        <v>6.0933172897693995</v>
      </c>
      <c r="T36" s="9"/>
    </row>
    <row r="37" spans="1:20" x14ac:dyDescent="0.25">
      <c r="A37" s="9">
        <v>69850</v>
      </c>
      <c r="B37" s="9">
        <v>38626</v>
      </c>
      <c r="C37" s="9" t="s">
        <v>88</v>
      </c>
      <c r="D37" s="9" t="s">
        <v>51</v>
      </c>
      <c r="F37" s="3">
        <v>130</v>
      </c>
      <c r="G37" s="3">
        <v>16899.38</v>
      </c>
      <c r="H37" s="3">
        <v>16899.38</v>
      </c>
      <c r="I37" s="5" t="s">
        <v>3</v>
      </c>
      <c r="J37" s="9" t="s">
        <v>28</v>
      </c>
      <c r="K37" s="9" t="s">
        <v>121</v>
      </c>
      <c r="L37" s="3">
        <v>635</v>
      </c>
      <c r="M37" s="9">
        <f t="shared" si="3"/>
        <v>0.12026515151515152</v>
      </c>
      <c r="N37" s="9">
        <v>78</v>
      </c>
      <c r="O37" s="9">
        <f t="shared" si="4"/>
        <v>9.3806818181818183</v>
      </c>
      <c r="Q37" s="9"/>
      <c r="R37" s="4">
        <v>0.34807489978922307</v>
      </c>
      <c r="S37" s="9">
        <f t="shared" si="5"/>
        <v>3.2651798838182233</v>
      </c>
      <c r="T37" s="9"/>
    </row>
    <row r="38" spans="1:20" x14ac:dyDescent="0.25">
      <c r="A38" s="9">
        <v>70739</v>
      </c>
      <c r="B38" s="9">
        <v>346711</v>
      </c>
      <c r="C38" s="9" t="s">
        <v>45</v>
      </c>
      <c r="D38" s="9" t="s">
        <v>88</v>
      </c>
      <c r="E38" s="9" t="s">
        <v>94</v>
      </c>
      <c r="F38" s="3">
        <v>130</v>
      </c>
      <c r="G38" s="3">
        <v>16899.46</v>
      </c>
      <c r="H38" s="3">
        <v>16899.46</v>
      </c>
      <c r="I38" s="5" t="s">
        <v>3</v>
      </c>
      <c r="J38" s="9" t="s">
        <v>28</v>
      </c>
      <c r="K38" s="9" t="s">
        <v>121</v>
      </c>
      <c r="L38" s="3">
        <v>805</v>
      </c>
      <c r="M38" s="9">
        <f t="shared" si="3"/>
        <v>0.15246212121212122</v>
      </c>
      <c r="N38" s="9">
        <v>78</v>
      </c>
      <c r="O38" s="9">
        <f t="shared" si="4"/>
        <v>11.892045454545455</v>
      </c>
      <c r="Q38" s="9"/>
      <c r="R38" s="4">
        <v>0.34807325204473999</v>
      </c>
      <c r="S38" s="9">
        <f t="shared" si="5"/>
        <v>4.139302934827505</v>
      </c>
      <c r="T38" s="9"/>
    </row>
    <row r="39" spans="1:20" x14ac:dyDescent="0.25">
      <c r="A39" s="9">
        <v>70804</v>
      </c>
      <c r="B39" s="9">
        <v>6738</v>
      </c>
      <c r="C39" s="9" t="s">
        <v>44</v>
      </c>
      <c r="D39" s="9" t="s">
        <v>45</v>
      </c>
      <c r="F39" s="3">
        <v>130</v>
      </c>
      <c r="G39" s="3">
        <v>16899.62</v>
      </c>
      <c r="H39" s="3">
        <v>16899.62</v>
      </c>
      <c r="I39" s="9" t="s">
        <v>3</v>
      </c>
      <c r="J39" s="9" t="s">
        <v>28</v>
      </c>
      <c r="K39" s="9" t="s">
        <v>121</v>
      </c>
      <c r="L39" s="3">
        <v>912</v>
      </c>
      <c r="M39" s="9">
        <f t="shared" si="3"/>
        <v>0.17272727272727273</v>
      </c>
      <c r="N39" s="9">
        <v>78</v>
      </c>
      <c r="O39" s="9">
        <f t="shared" si="4"/>
        <v>13.472727272727273</v>
      </c>
      <c r="Q39" s="9"/>
      <c r="R39" s="4">
        <v>0.34806995660257456</v>
      </c>
      <c r="S39" s="9">
        <f t="shared" si="5"/>
        <v>4.6894515971365047</v>
      </c>
      <c r="T39" s="9"/>
    </row>
    <row r="40" spans="1:20" x14ac:dyDescent="0.25">
      <c r="A40" s="9">
        <v>68352</v>
      </c>
      <c r="B40" s="9">
        <v>346307</v>
      </c>
      <c r="C40" s="9" t="s">
        <v>55</v>
      </c>
      <c r="D40" s="9" t="s">
        <v>44</v>
      </c>
      <c r="E40" s="9" t="s">
        <v>94</v>
      </c>
      <c r="F40" s="3">
        <v>130</v>
      </c>
      <c r="G40" s="3">
        <v>16899.71</v>
      </c>
      <c r="H40" s="3">
        <v>16899.71</v>
      </c>
      <c r="I40" s="5" t="s">
        <v>3</v>
      </c>
      <c r="J40" s="9" t="s">
        <v>28</v>
      </c>
      <c r="K40" s="9" t="s">
        <v>121</v>
      </c>
      <c r="L40" s="3">
        <v>450</v>
      </c>
      <c r="M40" s="9">
        <f t="shared" si="3"/>
        <v>8.5227272727272721E-2</v>
      </c>
      <c r="N40" s="9">
        <v>78</v>
      </c>
      <c r="O40" s="9">
        <f t="shared" si="4"/>
        <v>6.6477272727272725</v>
      </c>
      <c r="Q40" s="9"/>
      <c r="R40" s="4">
        <v>0.34806810294377838</v>
      </c>
      <c r="S40" s="9">
        <f t="shared" si="5"/>
        <v>2.3138618207057995</v>
      </c>
      <c r="T40" s="9"/>
    </row>
    <row r="41" spans="1:20" x14ac:dyDescent="0.25">
      <c r="A41" s="9">
        <v>71111</v>
      </c>
      <c r="B41" s="9">
        <v>12232</v>
      </c>
      <c r="C41" s="9" t="s">
        <v>54</v>
      </c>
      <c r="D41" s="9" t="s">
        <v>55</v>
      </c>
      <c r="F41" s="3">
        <v>130</v>
      </c>
      <c r="G41" s="3">
        <v>16899.78</v>
      </c>
      <c r="H41" s="3">
        <v>16899.78</v>
      </c>
      <c r="I41" s="9" t="s">
        <v>3</v>
      </c>
      <c r="J41" s="9" t="s">
        <v>28</v>
      </c>
      <c r="K41" s="9" t="s">
        <v>121</v>
      </c>
      <c r="L41" s="3">
        <v>1353</v>
      </c>
      <c r="M41" s="9">
        <f t="shared" si="3"/>
        <v>0.25624999999999998</v>
      </c>
      <c r="N41" s="9">
        <v>78</v>
      </c>
      <c r="O41" s="9">
        <f t="shared" si="4"/>
        <v>19.987499999999997</v>
      </c>
      <c r="Q41" s="9"/>
      <c r="R41" s="4">
        <v>0.34806666122280888</v>
      </c>
      <c r="S41" s="9">
        <f t="shared" si="5"/>
        <v>6.9569823911908912</v>
      </c>
      <c r="T41" s="9"/>
    </row>
    <row r="42" spans="1:20" x14ac:dyDescent="0.25">
      <c r="A42" s="9">
        <v>71005</v>
      </c>
      <c r="B42" s="9">
        <v>346886</v>
      </c>
      <c r="C42" s="9" t="s">
        <v>92</v>
      </c>
      <c r="D42" s="9" t="s">
        <v>54</v>
      </c>
      <c r="F42" s="3">
        <v>130</v>
      </c>
      <c r="G42" s="3">
        <v>16899.86</v>
      </c>
      <c r="H42" s="3">
        <v>16899.86</v>
      </c>
      <c r="I42" s="9" t="s">
        <v>3</v>
      </c>
      <c r="J42" s="9" t="s">
        <v>28</v>
      </c>
      <c r="K42" s="9" t="s">
        <v>121</v>
      </c>
      <c r="L42" s="3">
        <v>1057</v>
      </c>
      <c r="M42" s="9">
        <f t="shared" si="3"/>
        <v>0.20018939393939394</v>
      </c>
      <c r="N42" s="9">
        <v>78</v>
      </c>
      <c r="O42" s="9">
        <f t="shared" si="4"/>
        <v>15.614772727272728</v>
      </c>
      <c r="Q42" s="9"/>
      <c r="R42" s="4">
        <v>0.34806501355632535</v>
      </c>
      <c r="S42" s="9">
        <f t="shared" si="5"/>
        <v>5.4349560809971216</v>
      </c>
      <c r="T42" s="9"/>
    </row>
    <row r="43" spans="1:20" x14ac:dyDescent="0.25">
      <c r="A43" s="9">
        <v>71215</v>
      </c>
      <c r="B43" s="9">
        <v>43827</v>
      </c>
      <c r="C43" s="9" t="s">
        <v>91</v>
      </c>
      <c r="D43" s="9" t="s">
        <v>92</v>
      </c>
      <c r="F43" s="3">
        <v>130</v>
      </c>
      <c r="G43" s="3">
        <v>16899.939999999999</v>
      </c>
      <c r="H43" s="3">
        <v>16899.939999999999</v>
      </c>
      <c r="I43" s="9" t="s">
        <v>3</v>
      </c>
      <c r="J43" s="9" t="s">
        <v>28</v>
      </c>
      <c r="K43" s="9" t="s">
        <v>121</v>
      </c>
      <c r="L43" s="3">
        <v>2139</v>
      </c>
      <c r="M43" s="9">
        <f t="shared" si="3"/>
        <v>0.40511363636363634</v>
      </c>
      <c r="N43" s="9">
        <v>78</v>
      </c>
      <c r="O43" s="9">
        <f t="shared" si="4"/>
        <v>31.598863636363635</v>
      </c>
      <c r="Q43" s="9"/>
      <c r="R43" s="4">
        <v>0.34806336590544118</v>
      </c>
      <c r="S43" s="9">
        <f t="shared" si="5"/>
        <v>10.998406836059775</v>
      </c>
      <c r="T43" s="9"/>
    </row>
    <row r="44" spans="1:20" x14ac:dyDescent="0.25">
      <c r="A44" s="9">
        <v>71207</v>
      </c>
      <c r="B44" s="9">
        <v>43209</v>
      </c>
      <c r="C44" s="9" t="s">
        <v>90</v>
      </c>
      <c r="D44" s="9" t="s">
        <v>91</v>
      </c>
      <c r="F44" s="3">
        <v>130</v>
      </c>
      <c r="G44" s="3">
        <v>16900.03</v>
      </c>
      <c r="H44" s="3">
        <v>16900.03</v>
      </c>
      <c r="I44" s="5" t="s">
        <v>3</v>
      </c>
      <c r="J44" s="9" t="s">
        <v>28</v>
      </c>
      <c r="K44" s="9" t="s">
        <v>121</v>
      </c>
      <c r="L44" s="3">
        <v>2082</v>
      </c>
      <c r="M44" s="9">
        <f t="shared" si="3"/>
        <v>0.39431818181818185</v>
      </c>
      <c r="N44" s="9">
        <v>78</v>
      </c>
      <c r="O44" s="9">
        <f t="shared" si="4"/>
        <v>30.756818181818183</v>
      </c>
      <c r="Q44" s="9"/>
      <c r="R44" s="4">
        <v>0.34806151231684213</v>
      </c>
      <c r="S44" s="9">
        <f t="shared" si="5"/>
        <v>10.705264650417783</v>
      </c>
      <c r="T44" s="9"/>
    </row>
    <row r="45" spans="1:20" x14ac:dyDescent="0.25">
      <c r="A45" s="9">
        <v>71166</v>
      </c>
      <c r="B45" s="9">
        <v>43158</v>
      </c>
      <c r="C45" s="9" t="s">
        <v>89</v>
      </c>
      <c r="D45" s="9" t="s">
        <v>90</v>
      </c>
      <c r="F45" s="3">
        <v>130</v>
      </c>
      <c r="G45" s="3">
        <v>16900.099999999999</v>
      </c>
      <c r="H45" s="3">
        <v>16900.099999999999</v>
      </c>
      <c r="I45" s="9" t="s">
        <v>3</v>
      </c>
      <c r="J45" s="9" t="s">
        <v>28</v>
      </c>
      <c r="K45" s="9" t="s">
        <v>121</v>
      </c>
      <c r="L45" s="3">
        <v>1694</v>
      </c>
      <c r="M45" s="9">
        <f t="shared" si="3"/>
        <v>0.32083333333333336</v>
      </c>
      <c r="N45" s="9">
        <v>78</v>
      </c>
      <c r="O45" s="9">
        <f t="shared" si="4"/>
        <v>25.025000000000002</v>
      </c>
      <c r="Q45" s="9"/>
      <c r="R45" s="4">
        <v>0.34806007065046962</v>
      </c>
      <c r="S45" s="9">
        <f t="shared" si="5"/>
        <v>8.7102032680280033</v>
      </c>
      <c r="T45" s="9"/>
    </row>
    <row r="46" spans="1:20" x14ac:dyDescent="0.25">
      <c r="A46" s="9">
        <v>70406</v>
      </c>
      <c r="B46" s="9">
        <v>348446</v>
      </c>
      <c r="C46" s="9" t="s">
        <v>30</v>
      </c>
      <c r="D46" s="9" t="s">
        <v>98</v>
      </c>
      <c r="F46" s="3">
        <v>130</v>
      </c>
      <c r="G46" s="3">
        <v>16901.23</v>
      </c>
      <c r="H46" s="3">
        <v>16901.23</v>
      </c>
      <c r="I46" s="5" t="s">
        <v>3</v>
      </c>
      <c r="J46" s="9" t="s">
        <v>28</v>
      </c>
      <c r="K46" s="9" t="s">
        <v>121</v>
      </c>
      <c r="L46" s="3">
        <v>704</v>
      </c>
      <c r="M46" s="9">
        <f t="shared" si="3"/>
        <v>0.13333333333333333</v>
      </c>
      <c r="N46" s="9">
        <v>78</v>
      </c>
      <c r="O46" s="9">
        <f t="shared" si="4"/>
        <v>10.4</v>
      </c>
      <c r="Q46" s="9"/>
      <c r="R46" s="4">
        <v>0.34803679968854345</v>
      </c>
      <c r="S46" s="9">
        <f t="shared" si="5"/>
        <v>3.6195827167608519</v>
      </c>
      <c r="T46" s="9"/>
    </row>
    <row r="47" spans="1:20" x14ac:dyDescent="0.25">
      <c r="A47" s="9">
        <v>71212</v>
      </c>
      <c r="B47" s="9">
        <v>1283</v>
      </c>
      <c r="C47" s="9" t="s">
        <v>29</v>
      </c>
      <c r="D47" s="9" t="s">
        <v>30</v>
      </c>
      <c r="F47" s="3">
        <v>130</v>
      </c>
      <c r="G47" s="3">
        <v>21623.53</v>
      </c>
      <c r="H47" s="3">
        <v>21623.53</v>
      </c>
      <c r="I47" s="9" t="s">
        <v>3</v>
      </c>
      <c r="J47" s="9" t="s">
        <v>28</v>
      </c>
      <c r="K47" s="9" t="s">
        <v>121</v>
      </c>
      <c r="L47" s="3">
        <v>2284</v>
      </c>
      <c r="M47" s="9">
        <f t="shared" si="3"/>
        <v>0.43257575757575756</v>
      </c>
      <c r="N47" s="9">
        <v>78</v>
      </c>
      <c r="O47" s="9">
        <f t="shared" si="4"/>
        <v>33.740909090909092</v>
      </c>
      <c r="Q47" s="9"/>
      <c r="R47" s="4">
        <v>0.2720300524474959</v>
      </c>
      <c r="S47" s="9">
        <f t="shared" si="5"/>
        <v>9.1785412696261908</v>
      </c>
      <c r="T47" s="9"/>
    </row>
    <row r="48" spans="1:20" x14ac:dyDescent="0.25">
      <c r="A48" s="9">
        <v>71223</v>
      </c>
      <c r="B48" s="9">
        <v>27275</v>
      </c>
      <c r="C48" s="9" t="s">
        <v>32</v>
      </c>
      <c r="D48" s="9" t="s">
        <v>29</v>
      </c>
      <c r="F48" s="3">
        <v>130</v>
      </c>
      <c r="G48" s="3">
        <v>21623.61</v>
      </c>
      <c r="H48" s="3">
        <v>21623.61</v>
      </c>
      <c r="I48" s="9" t="s">
        <v>3</v>
      </c>
      <c r="J48" s="9" t="s">
        <v>28</v>
      </c>
      <c r="K48" s="9" t="s">
        <v>121</v>
      </c>
      <c r="L48" s="3">
        <v>2726</v>
      </c>
      <c r="M48" s="9">
        <f t="shared" si="3"/>
        <v>0.51628787878787874</v>
      </c>
      <c r="N48" s="9">
        <v>78</v>
      </c>
      <c r="O48" s="9">
        <f t="shared" si="4"/>
        <v>40.270454545454541</v>
      </c>
      <c r="Q48" s="9"/>
      <c r="R48" s="4">
        <v>0.27202904602885458</v>
      </c>
      <c r="S48" s="9">
        <f t="shared" si="5"/>
        <v>10.954733333148349</v>
      </c>
      <c r="T48" s="9"/>
    </row>
    <row r="49" spans="1:20" x14ac:dyDescent="0.25">
      <c r="A49" s="9">
        <v>71174</v>
      </c>
      <c r="B49" s="9">
        <v>1284</v>
      </c>
      <c r="C49" s="9" t="s">
        <v>31</v>
      </c>
      <c r="D49" s="9" t="s">
        <v>32</v>
      </c>
      <c r="F49" s="3">
        <v>130</v>
      </c>
      <c r="G49" s="3">
        <v>21623.69</v>
      </c>
      <c r="H49" s="3">
        <v>21623.69</v>
      </c>
      <c r="I49" s="9" t="s">
        <v>3</v>
      </c>
      <c r="J49" s="9" t="s">
        <v>28</v>
      </c>
      <c r="K49" s="9" t="s">
        <v>121</v>
      </c>
      <c r="L49" s="3">
        <v>1650</v>
      </c>
      <c r="M49" s="9">
        <f t="shared" si="3"/>
        <v>0.3125</v>
      </c>
      <c r="N49" s="9">
        <v>78</v>
      </c>
      <c r="O49" s="9">
        <f t="shared" si="4"/>
        <v>24.375</v>
      </c>
      <c r="Q49" s="9"/>
      <c r="R49" s="4">
        <v>0.27202803961766014</v>
      </c>
      <c r="S49" s="9">
        <f t="shared" si="5"/>
        <v>6.6306834656804661</v>
      </c>
      <c r="T49" s="9"/>
    </row>
    <row r="50" spans="1:20" x14ac:dyDescent="0.25">
      <c r="A50" s="9">
        <v>71096</v>
      </c>
      <c r="B50" s="9">
        <v>9205</v>
      </c>
      <c r="C50" s="9" t="s">
        <v>48</v>
      </c>
      <c r="D50" s="9" t="s">
        <v>31</v>
      </c>
      <c r="F50" s="3">
        <v>130</v>
      </c>
      <c r="G50" s="3">
        <v>21623.77</v>
      </c>
      <c r="H50" s="3">
        <v>21623.77</v>
      </c>
      <c r="I50" s="5" t="s">
        <v>3</v>
      </c>
      <c r="J50" s="9" t="s">
        <v>28</v>
      </c>
      <c r="K50" s="9" t="s">
        <v>121</v>
      </c>
      <c r="L50" s="3">
        <v>1477</v>
      </c>
      <c r="M50" s="9">
        <f t="shared" si="3"/>
        <v>0.27973484848484848</v>
      </c>
      <c r="N50" s="9">
        <v>78</v>
      </c>
      <c r="O50" s="9">
        <f t="shared" si="4"/>
        <v>21.819318181818183</v>
      </c>
      <c r="Q50" s="9"/>
      <c r="R50" s="4">
        <v>0.27202703321391231</v>
      </c>
      <c r="S50" s="9">
        <f t="shared" si="5"/>
        <v>5.9354443917503756</v>
      </c>
      <c r="T50" s="9"/>
    </row>
    <row r="51" spans="1:20" x14ac:dyDescent="0.25">
      <c r="A51" s="9">
        <v>70724</v>
      </c>
      <c r="B51" s="9">
        <v>33296</v>
      </c>
      <c r="C51" s="9" t="s">
        <v>57</v>
      </c>
      <c r="D51" s="9" t="s">
        <v>48</v>
      </c>
      <c r="F51" s="9">
        <v>130</v>
      </c>
      <c r="G51" s="3">
        <v>21623.85</v>
      </c>
      <c r="H51" s="3">
        <v>21623.85</v>
      </c>
      <c r="I51" s="9" t="s">
        <v>3</v>
      </c>
      <c r="J51" s="9" t="s">
        <v>28</v>
      </c>
      <c r="K51" s="9" t="s">
        <v>121</v>
      </c>
      <c r="L51" s="9">
        <v>806</v>
      </c>
      <c r="M51" s="9">
        <f t="shared" si="3"/>
        <v>0.15265151515151515</v>
      </c>
      <c r="N51" s="9">
        <v>78</v>
      </c>
      <c r="O51" s="9">
        <f t="shared" si="4"/>
        <v>11.906818181818181</v>
      </c>
      <c r="Q51" s="9"/>
      <c r="R51" s="4">
        <v>0.27202602681761118</v>
      </c>
      <c r="S51" s="9">
        <f t="shared" si="5"/>
        <v>3.238964442039693</v>
      </c>
      <c r="T51" s="9"/>
    </row>
    <row r="52" spans="1:20" x14ac:dyDescent="0.25">
      <c r="A52" s="9">
        <v>71525</v>
      </c>
      <c r="B52" s="9" t="s">
        <v>99</v>
      </c>
      <c r="C52" s="9" t="s">
        <v>100</v>
      </c>
      <c r="D52" s="9" t="s">
        <v>101</v>
      </c>
      <c r="F52" s="9">
        <v>110</v>
      </c>
      <c r="G52" s="3">
        <v>39000</v>
      </c>
      <c r="H52" s="3">
        <v>39000</v>
      </c>
      <c r="I52" s="9" t="s">
        <v>3</v>
      </c>
      <c r="J52" s="9" t="s">
        <v>28</v>
      </c>
      <c r="K52" s="9" t="s">
        <v>121</v>
      </c>
      <c r="L52" s="9">
        <v>54</v>
      </c>
      <c r="M52" s="9">
        <f t="shared" si="3"/>
        <v>1.0227272727272727E-2</v>
      </c>
      <c r="N52" s="9">
        <v>90</v>
      </c>
      <c r="O52" s="9">
        <f t="shared" si="4"/>
        <v>0.92045454545454541</v>
      </c>
      <c r="Q52" s="9"/>
      <c r="R52" s="4">
        <v>0.15895117521367524</v>
      </c>
      <c r="S52" s="9">
        <f t="shared" si="5"/>
        <v>0.14630733173076926</v>
      </c>
      <c r="T52" s="9"/>
    </row>
    <row r="53" spans="1:20" x14ac:dyDescent="0.25">
      <c r="A53" s="9">
        <v>71526</v>
      </c>
      <c r="B53" s="9" t="s">
        <v>102</v>
      </c>
      <c r="C53" s="9" t="s">
        <v>101</v>
      </c>
      <c r="D53" s="9" t="s">
        <v>57</v>
      </c>
      <c r="F53" s="9">
        <v>110</v>
      </c>
      <c r="G53" s="3">
        <v>39000</v>
      </c>
      <c r="H53" s="3">
        <v>39000</v>
      </c>
      <c r="I53" s="9" t="s">
        <v>3</v>
      </c>
      <c r="J53" s="9" t="s">
        <v>28</v>
      </c>
      <c r="K53" s="9" t="s">
        <v>121</v>
      </c>
      <c r="L53" s="9">
        <v>67</v>
      </c>
      <c r="M53" s="9">
        <f t="shared" si="3"/>
        <v>1.268939393939394E-2</v>
      </c>
      <c r="N53" s="9">
        <v>90</v>
      </c>
      <c r="O53" s="9">
        <f t="shared" si="4"/>
        <v>1.1420454545454546</v>
      </c>
      <c r="Q53" s="9"/>
      <c r="R53" s="4">
        <v>0.15895117521367524</v>
      </c>
      <c r="S53" s="9">
        <f t="shared" si="5"/>
        <v>0.18152946714743595</v>
      </c>
      <c r="T53" s="9"/>
    </row>
    <row r="54" spans="1:20" x14ac:dyDescent="0.25">
      <c r="A54" s="9">
        <v>70835</v>
      </c>
      <c r="B54" s="9">
        <v>33991</v>
      </c>
      <c r="C54" s="9" t="s">
        <v>77</v>
      </c>
      <c r="D54" s="9" t="s">
        <v>71</v>
      </c>
      <c r="E54" s="9" t="s">
        <v>39</v>
      </c>
      <c r="F54" s="3">
        <v>99</v>
      </c>
      <c r="G54" s="3">
        <v>-14282.5</v>
      </c>
      <c r="H54" s="3">
        <v>14282.5</v>
      </c>
      <c r="I54" s="5" t="s">
        <v>3</v>
      </c>
      <c r="J54" s="9" t="s">
        <v>28</v>
      </c>
      <c r="K54" s="9" t="s">
        <v>121</v>
      </c>
      <c r="L54" s="3">
        <v>851</v>
      </c>
      <c r="M54" s="9">
        <f t="shared" si="3"/>
        <v>0.16117424242424241</v>
      </c>
      <c r="N54" s="9">
        <v>66</v>
      </c>
      <c r="O54" s="9">
        <f t="shared" si="4"/>
        <v>10.637499999999999</v>
      </c>
      <c r="Q54" s="9"/>
      <c r="R54" s="4">
        <v>4.0334908687788086E-2</v>
      </c>
      <c r="S54" s="9">
        <f t="shared" si="5"/>
        <v>0.42906259116634576</v>
      </c>
      <c r="T54" s="9"/>
    </row>
    <row r="55" spans="1:20" x14ac:dyDescent="0.25">
      <c r="A55" s="9">
        <v>70728</v>
      </c>
      <c r="B55" s="9">
        <v>21711</v>
      </c>
      <c r="C55" s="9" t="s">
        <v>71</v>
      </c>
      <c r="D55" s="9" t="s">
        <v>37</v>
      </c>
      <c r="E55" s="9" t="s">
        <v>39</v>
      </c>
      <c r="F55" s="3">
        <v>130</v>
      </c>
      <c r="G55" s="3">
        <v>-14282.72</v>
      </c>
      <c r="H55" s="3">
        <v>14282.72</v>
      </c>
      <c r="I55" s="5" t="s">
        <v>3</v>
      </c>
      <c r="J55" s="9" t="s">
        <v>28</v>
      </c>
      <c r="K55" s="9" t="s">
        <v>121</v>
      </c>
      <c r="L55" s="3">
        <v>795</v>
      </c>
      <c r="M55" s="9">
        <f t="shared" si="3"/>
        <v>0.15056818181818182</v>
      </c>
      <c r="N55" s="9">
        <v>66</v>
      </c>
      <c r="O55" s="9">
        <f t="shared" si="4"/>
        <v>9.9375</v>
      </c>
      <c r="Q55" s="9"/>
      <c r="R55" s="4">
        <v>4.0334287399972371E-2</v>
      </c>
      <c r="S55" s="9">
        <f t="shared" si="5"/>
        <v>0.40082198103722544</v>
      </c>
      <c r="T55" s="9"/>
    </row>
    <row r="56" spans="1:20" x14ac:dyDescent="0.25">
      <c r="A56" s="9">
        <v>70817</v>
      </c>
      <c r="B56" s="9">
        <v>29106</v>
      </c>
      <c r="C56" s="9" t="s">
        <v>46</v>
      </c>
      <c r="D56" s="9" t="s">
        <v>81</v>
      </c>
      <c r="E56" s="9" t="s">
        <v>39</v>
      </c>
      <c r="F56" s="3">
        <v>100</v>
      </c>
      <c r="G56" s="3">
        <v>-7937.86</v>
      </c>
      <c r="H56" s="3">
        <v>7937.86</v>
      </c>
      <c r="I56" s="9" t="s">
        <v>3</v>
      </c>
      <c r="J56" s="9" t="s">
        <v>28</v>
      </c>
      <c r="K56" s="9" t="s">
        <v>121</v>
      </c>
      <c r="L56" s="3">
        <v>850</v>
      </c>
      <c r="M56" s="9">
        <f t="shared" si="3"/>
        <v>0.16098484848484848</v>
      </c>
      <c r="N56" s="9">
        <v>66</v>
      </c>
      <c r="O56" s="9">
        <f t="shared" si="4"/>
        <v>10.625</v>
      </c>
      <c r="Q56" s="9"/>
      <c r="R56" s="4">
        <v>3.9915774948579764E-2</v>
      </c>
      <c r="S56" s="9">
        <f t="shared" si="5"/>
        <v>0.42410510882865998</v>
      </c>
      <c r="T56" s="9"/>
    </row>
    <row r="57" spans="1:20" x14ac:dyDescent="0.25">
      <c r="A57" s="9">
        <v>52642</v>
      </c>
      <c r="B57" s="9">
        <v>35921</v>
      </c>
      <c r="C57" s="9" t="s">
        <v>38</v>
      </c>
      <c r="D57" s="9" t="s">
        <v>75</v>
      </c>
      <c r="E57" s="9" t="s">
        <v>39</v>
      </c>
      <c r="F57" s="3">
        <v>100</v>
      </c>
      <c r="G57" s="3">
        <v>-14453.66</v>
      </c>
      <c r="H57" s="3">
        <v>14453.66</v>
      </c>
      <c r="I57" s="9" t="s">
        <v>3</v>
      </c>
      <c r="J57" s="9" t="s">
        <v>28</v>
      </c>
      <c r="K57" s="9" t="s">
        <v>121</v>
      </c>
      <c r="L57" s="3">
        <v>134</v>
      </c>
      <c r="M57" s="9">
        <f t="shared" si="3"/>
        <v>2.5378787878787879E-2</v>
      </c>
      <c r="N57" s="9">
        <v>66</v>
      </c>
      <c r="O57" s="9">
        <f t="shared" si="4"/>
        <v>1.675</v>
      </c>
      <c r="Q57" s="9"/>
      <c r="R57" s="4">
        <v>3.9857263373659912E-2</v>
      </c>
      <c r="S57" s="9">
        <f t="shared" si="5"/>
        <v>6.6760916150880353E-2</v>
      </c>
      <c r="T57" s="9"/>
    </row>
    <row r="58" spans="1:20" x14ac:dyDescent="0.25">
      <c r="A58" s="9">
        <v>70988</v>
      </c>
      <c r="B58" s="9">
        <v>25058</v>
      </c>
      <c r="C58" s="9" t="s">
        <v>75</v>
      </c>
      <c r="D58" s="9" t="s">
        <v>46</v>
      </c>
      <c r="E58" s="9" t="s">
        <v>39</v>
      </c>
      <c r="F58" s="3">
        <v>100</v>
      </c>
      <c r="G58" s="3">
        <v>-14453.74</v>
      </c>
      <c r="H58" s="3">
        <v>14453.74</v>
      </c>
      <c r="I58" s="9" t="s">
        <v>3</v>
      </c>
      <c r="J58" s="9" t="s">
        <v>28</v>
      </c>
      <c r="K58" s="9" t="s">
        <v>121</v>
      </c>
      <c r="L58" s="3">
        <v>1040</v>
      </c>
      <c r="M58" s="9">
        <f t="shared" si="3"/>
        <v>0.19696969696969696</v>
      </c>
      <c r="N58" s="9">
        <v>66</v>
      </c>
      <c r="O58" s="9">
        <f t="shared" si="4"/>
        <v>13</v>
      </c>
      <c r="Q58" s="9"/>
      <c r="R58" s="4">
        <v>3.9857042767708108E-2</v>
      </c>
      <c r="S58" s="9">
        <f t="shared" si="5"/>
        <v>0.51814155598020539</v>
      </c>
      <c r="T58" s="9"/>
    </row>
    <row r="59" spans="1:20" x14ac:dyDescent="0.25">
      <c r="A59" s="9">
        <v>15255</v>
      </c>
      <c r="B59" s="9">
        <v>6778</v>
      </c>
      <c r="C59" s="9" t="s">
        <v>46</v>
      </c>
      <c r="D59" s="9" t="s">
        <v>47</v>
      </c>
      <c r="E59" s="9" t="s">
        <v>27</v>
      </c>
      <c r="F59" s="3">
        <v>100</v>
      </c>
      <c r="G59" s="3">
        <v>-6515.95</v>
      </c>
      <c r="H59" s="3">
        <v>6515.95</v>
      </c>
      <c r="I59" s="5" t="s">
        <v>3</v>
      </c>
      <c r="J59" s="9" t="s">
        <v>28</v>
      </c>
      <c r="K59" s="9" t="s">
        <v>121</v>
      </c>
      <c r="L59" s="3">
        <v>10</v>
      </c>
      <c r="M59" s="9">
        <f t="shared" si="3"/>
        <v>1.893939393939394E-3</v>
      </c>
      <c r="N59" s="9">
        <v>48</v>
      </c>
      <c r="O59" s="9">
        <f t="shared" si="4"/>
        <v>9.0909090909090912E-2</v>
      </c>
      <c r="Q59" s="9"/>
      <c r="R59" s="4">
        <v>3.9785065876809987E-2</v>
      </c>
      <c r="S59" s="9">
        <f t="shared" si="5"/>
        <v>3.6168241706190899E-3</v>
      </c>
      <c r="T59" s="9"/>
    </row>
    <row r="60" spans="1:20" x14ac:dyDescent="0.25">
      <c r="A60" s="9">
        <v>46333</v>
      </c>
      <c r="B60" s="9">
        <v>42542</v>
      </c>
      <c r="C60" s="9" t="s">
        <v>47</v>
      </c>
      <c r="D60" s="9" t="s">
        <v>87</v>
      </c>
      <c r="E60" s="9" t="s">
        <v>27</v>
      </c>
      <c r="F60" s="3">
        <v>110</v>
      </c>
      <c r="G60" s="3">
        <v>-6516.03</v>
      </c>
      <c r="H60" s="3">
        <v>6516.03</v>
      </c>
      <c r="I60" s="5" t="s">
        <v>3</v>
      </c>
      <c r="J60" s="9" t="s">
        <v>28</v>
      </c>
      <c r="K60" s="9" t="s">
        <v>121</v>
      </c>
      <c r="L60" s="3">
        <v>80</v>
      </c>
      <c r="M60" s="9">
        <f t="shared" si="3"/>
        <v>1.5151515151515152E-2</v>
      </c>
      <c r="N60" s="9">
        <v>48</v>
      </c>
      <c r="O60" s="9">
        <f t="shared" si="4"/>
        <v>0.72727272727272729</v>
      </c>
      <c r="Q60" s="9"/>
      <c r="R60" s="4">
        <v>3.978457741907266E-2</v>
      </c>
      <c r="S60" s="9">
        <f t="shared" si="5"/>
        <v>2.8934238122961937E-2</v>
      </c>
      <c r="T60" s="9"/>
    </row>
    <row r="61" spans="1:20" x14ac:dyDescent="0.25">
      <c r="A61" s="9">
        <v>14282</v>
      </c>
      <c r="B61" s="9">
        <v>38351</v>
      </c>
      <c r="C61" s="9" t="s">
        <v>87</v>
      </c>
      <c r="D61" s="9" t="s">
        <v>63</v>
      </c>
      <c r="E61" s="9" t="s">
        <v>27</v>
      </c>
      <c r="F61" s="3">
        <v>120</v>
      </c>
      <c r="G61" s="3">
        <v>-6516.19</v>
      </c>
      <c r="H61" s="3">
        <v>6516.19</v>
      </c>
      <c r="I61" s="5" t="s">
        <v>3</v>
      </c>
      <c r="J61" s="9" t="s">
        <v>28</v>
      </c>
      <c r="K61" s="9" t="s">
        <v>121</v>
      </c>
      <c r="L61" s="3">
        <v>9</v>
      </c>
      <c r="M61" s="9">
        <f t="shared" si="3"/>
        <v>1.7045454545454545E-3</v>
      </c>
      <c r="N61" s="9">
        <v>48</v>
      </c>
      <c r="O61" s="9">
        <f t="shared" si="4"/>
        <v>8.1818181818181818E-2</v>
      </c>
      <c r="Q61" s="9"/>
      <c r="R61" s="4">
        <v>3.9783600539579113E-2</v>
      </c>
      <c r="S61" s="9">
        <f t="shared" si="5"/>
        <v>3.2550218623292001E-3</v>
      </c>
      <c r="T61" s="9"/>
    </row>
    <row r="62" spans="1:20" x14ac:dyDescent="0.25">
      <c r="A62" s="9">
        <v>62430</v>
      </c>
      <c r="B62" s="9">
        <v>15304</v>
      </c>
      <c r="C62" s="9" t="s">
        <v>62</v>
      </c>
      <c r="D62" s="9" t="s">
        <v>63</v>
      </c>
      <c r="E62" s="9" t="s">
        <v>64</v>
      </c>
      <c r="F62" s="3">
        <v>110</v>
      </c>
      <c r="G62" s="3">
        <v>6516.27</v>
      </c>
      <c r="H62" s="3">
        <v>6516.27</v>
      </c>
      <c r="I62" s="5" t="s">
        <v>3</v>
      </c>
      <c r="J62" s="9" t="s">
        <v>28</v>
      </c>
      <c r="K62" s="9" t="s">
        <v>121</v>
      </c>
      <c r="L62" s="3">
        <v>243</v>
      </c>
      <c r="M62" s="9">
        <f t="shared" si="3"/>
        <v>4.6022727272727271E-2</v>
      </c>
      <c r="N62" s="9">
        <v>60</v>
      </c>
      <c r="O62" s="9">
        <f t="shared" si="4"/>
        <v>2.7613636363636362</v>
      </c>
      <c r="Q62" s="9"/>
      <c r="R62" s="4">
        <v>3.9783112117822005E-2</v>
      </c>
      <c r="S62" s="9">
        <f t="shared" si="5"/>
        <v>0.10985563914353121</v>
      </c>
      <c r="T62" s="9"/>
    </row>
    <row r="63" spans="1:20" x14ac:dyDescent="0.25">
      <c r="A63" s="9">
        <v>71186</v>
      </c>
      <c r="B63" s="9">
        <v>2848</v>
      </c>
      <c r="C63" s="9" t="s">
        <v>37</v>
      </c>
      <c r="D63" s="9" t="s">
        <v>38</v>
      </c>
      <c r="E63" s="9" t="s">
        <v>39</v>
      </c>
      <c r="F63" s="3">
        <v>100</v>
      </c>
      <c r="G63" s="3">
        <v>-14282.88</v>
      </c>
      <c r="H63" s="3">
        <v>14282.88</v>
      </c>
      <c r="I63" s="9" t="s">
        <v>3</v>
      </c>
      <c r="J63" s="9" t="s">
        <v>28</v>
      </c>
      <c r="K63" s="9" t="s">
        <v>121</v>
      </c>
      <c r="L63" s="3">
        <v>1686</v>
      </c>
      <c r="M63" s="9">
        <f t="shared" si="3"/>
        <v>0.31931818181818183</v>
      </c>
      <c r="N63" s="9">
        <v>66</v>
      </c>
      <c r="O63" s="9">
        <f t="shared" si="4"/>
        <v>21.075000000000003</v>
      </c>
      <c r="Q63" s="9"/>
      <c r="R63" s="4">
        <v>3.8848742004341082E-2</v>
      </c>
      <c r="S63" s="9">
        <f t="shared" si="5"/>
        <v>0.81873723774148843</v>
      </c>
      <c r="T63" s="9"/>
    </row>
    <row r="64" spans="1:20" x14ac:dyDescent="0.25">
      <c r="A64" s="9">
        <v>21426</v>
      </c>
      <c r="B64" s="9">
        <v>347311</v>
      </c>
      <c r="C64" s="9" t="s">
        <v>78</v>
      </c>
      <c r="D64" s="9" t="s">
        <v>40</v>
      </c>
      <c r="E64" s="9" t="s">
        <v>39</v>
      </c>
      <c r="F64" s="9">
        <v>100</v>
      </c>
      <c r="G64" s="3">
        <v>13979.64</v>
      </c>
      <c r="H64" s="3">
        <v>13979.64</v>
      </c>
      <c r="I64" s="9" t="s">
        <v>3</v>
      </c>
      <c r="J64" s="9" t="s">
        <v>28</v>
      </c>
      <c r="K64" s="9" t="s">
        <v>121</v>
      </c>
      <c r="L64" s="9">
        <v>15</v>
      </c>
      <c r="M64" s="9">
        <f t="shared" si="3"/>
        <v>2.840909090909091E-3</v>
      </c>
      <c r="N64" s="9">
        <v>66</v>
      </c>
      <c r="O64" s="9">
        <f t="shared" si="4"/>
        <v>0.1875</v>
      </c>
      <c r="Q64" s="9"/>
      <c r="R64" s="4">
        <v>3.6958510138077001E-2</v>
      </c>
      <c r="S64" s="9">
        <f t="shared" si="5"/>
        <v>6.9297206508894382E-3</v>
      </c>
      <c r="T64" s="9"/>
    </row>
    <row r="65" spans="1:20" x14ac:dyDescent="0.25">
      <c r="A65" s="9">
        <v>71229</v>
      </c>
      <c r="B65" s="9">
        <v>25552</v>
      </c>
      <c r="C65" s="9" t="s">
        <v>77</v>
      </c>
      <c r="D65" s="9" t="s">
        <v>78</v>
      </c>
      <c r="E65" s="9" t="s">
        <v>39</v>
      </c>
      <c r="F65" s="3">
        <v>100</v>
      </c>
      <c r="G65" s="3">
        <v>14081.22</v>
      </c>
      <c r="H65" s="3">
        <v>14081.22</v>
      </c>
      <c r="I65" s="9" t="s">
        <v>3</v>
      </c>
      <c r="J65" s="9" t="s">
        <v>28</v>
      </c>
      <c r="K65" s="9" t="s">
        <v>121</v>
      </c>
      <c r="L65" s="3">
        <v>2946</v>
      </c>
      <c r="M65" s="9">
        <f t="shared" si="3"/>
        <v>0.55795454545454548</v>
      </c>
      <c r="N65" s="9">
        <v>66</v>
      </c>
      <c r="O65" s="9">
        <f t="shared" si="4"/>
        <v>36.825000000000003</v>
      </c>
      <c r="Q65" s="9"/>
      <c r="R65" s="4">
        <v>3.6691896488135742E-2</v>
      </c>
      <c r="S65" s="9">
        <f t="shared" si="5"/>
        <v>1.3511790881755987</v>
      </c>
      <c r="T65" s="9"/>
    </row>
    <row r="66" spans="1:20" x14ac:dyDescent="0.25">
      <c r="A66" s="9">
        <v>71234</v>
      </c>
      <c r="B66" s="9">
        <v>346920</v>
      </c>
      <c r="C66" s="9" t="s">
        <v>58</v>
      </c>
      <c r="D66" s="9" t="s">
        <v>81</v>
      </c>
      <c r="F66" s="3">
        <v>110</v>
      </c>
      <c r="G66" s="3">
        <v>17375.990000000002</v>
      </c>
      <c r="H66" s="3">
        <v>17375.990000000002</v>
      </c>
      <c r="I66" s="9" t="s">
        <v>3</v>
      </c>
      <c r="J66" s="9" t="s">
        <v>28</v>
      </c>
      <c r="K66" s="9" t="s">
        <v>121</v>
      </c>
      <c r="L66" s="3">
        <v>4882</v>
      </c>
      <c r="M66" s="9">
        <f t="shared" ref="M66:M74" si="6">L66/5280</f>
        <v>0.92462121212121207</v>
      </c>
      <c r="N66" s="9">
        <v>90</v>
      </c>
      <c r="O66" s="9">
        <f t="shared" ref="O66:O74" si="7">M66*N66</f>
        <v>83.215909090909079</v>
      </c>
      <c r="Q66" s="9"/>
      <c r="R66" s="4">
        <v>1.8234692430954054E-2</v>
      </c>
      <c r="S66" s="9">
        <f t="shared" ref="S66:S74" si="8">M66*N66*R66</f>
        <v>1.5174165076349604</v>
      </c>
      <c r="T66" s="9"/>
    </row>
    <row r="67" spans="1:20" x14ac:dyDescent="0.25">
      <c r="A67" s="9">
        <v>71237</v>
      </c>
      <c r="B67" s="9">
        <v>12953</v>
      </c>
      <c r="C67" s="9" t="s">
        <v>57</v>
      </c>
      <c r="D67" s="9" t="s">
        <v>58</v>
      </c>
      <c r="F67" s="9">
        <v>130</v>
      </c>
      <c r="G67" s="3">
        <v>17376.080000000002</v>
      </c>
      <c r="H67" s="3">
        <v>17376.080000000002</v>
      </c>
      <c r="I67" s="9" t="s">
        <v>3</v>
      </c>
      <c r="J67" s="9" t="s">
        <v>28</v>
      </c>
      <c r="K67" s="9" t="s">
        <v>121</v>
      </c>
      <c r="L67" s="5">
        <v>18817</v>
      </c>
      <c r="M67" s="9">
        <f t="shared" si="6"/>
        <v>3.5638257575757577</v>
      </c>
      <c r="N67" s="9">
        <v>90</v>
      </c>
      <c r="O67" s="9">
        <f t="shared" si="7"/>
        <v>320.74431818181819</v>
      </c>
      <c r="Q67" s="9"/>
      <c r="R67" s="4">
        <v>1.8234597983741635E-2</v>
      </c>
      <c r="S67" s="9">
        <f t="shared" si="8"/>
        <v>5.8486436976147678</v>
      </c>
      <c r="T67" s="9"/>
    </row>
    <row r="68" spans="1:20" x14ac:dyDescent="0.25">
      <c r="A68" s="9">
        <v>41404</v>
      </c>
      <c r="B68" s="9">
        <v>36528</v>
      </c>
      <c r="C68" s="9" t="s">
        <v>85</v>
      </c>
      <c r="D68" s="9" t="s">
        <v>68</v>
      </c>
      <c r="E68" s="9" t="s">
        <v>64</v>
      </c>
      <c r="F68" s="3">
        <v>120</v>
      </c>
      <c r="G68" s="3">
        <v>15406.59</v>
      </c>
      <c r="H68" s="3">
        <v>15406.59</v>
      </c>
      <c r="I68" s="5" t="s">
        <v>3</v>
      </c>
      <c r="J68" s="9" t="s">
        <v>28</v>
      </c>
      <c r="K68" s="9" t="s">
        <v>121</v>
      </c>
      <c r="L68" s="3">
        <v>50</v>
      </c>
      <c r="M68" s="9">
        <f t="shared" si="6"/>
        <v>9.46969696969697E-3</v>
      </c>
      <c r="N68" s="9">
        <v>60</v>
      </c>
      <c r="O68" s="9">
        <f t="shared" si="7"/>
        <v>0.56818181818181823</v>
      </c>
      <c r="Q68" s="9"/>
      <c r="R68" s="4">
        <v>1.1946746489651506E-2</v>
      </c>
      <c r="S68" s="9">
        <f t="shared" si="8"/>
        <v>6.7879241418474477E-3</v>
      </c>
      <c r="T68" s="9"/>
    </row>
    <row r="69" spans="1:20" x14ac:dyDescent="0.25">
      <c r="A69" s="9">
        <v>15531</v>
      </c>
      <c r="B69" s="9">
        <v>36981</v>
      </c>
      <c r="C69" s="9" t="s">
        <v>86</v>
      </c>
      <c r="D69" s="9" t="s">
        <v>85</v>
      </c>
      <c r="E69" s="9" t="s">
        <v>64</v>
      </c>
      <c r="F69" s="3">
        <v>120</v>
      </c>
      <c r="G69" s="3">
        <v>15406.67</v>
      </c>
      <c r="H69" s="3">
        <v>15406.67</v>
      </c>
      <c r="I69" s="5" t="s">
        <v>3</v>
      </c>
      <c r="J69" s="9" t="s">
        <v>28</v>
      </c>
      <c r="K69" s="9" t="s">
        <v>121</v>
      </c>
      <c r="L69" s="3">
        <v>10</v>
      </c>
      <c r="M69" s="9">
        <f t="shared" si="6"/>
        <v>1.893939393939394E-3</v>
      </c>
      <c r="N69" s="9">
        <v>60</v>
      </c>
      <c r="O69" s="9">
        <f t="shared" si="7"/>
        <v>0.11363636363636365</v>
      </c>
      <c r="Q69" s="9"/>
      <c r="R69" s="4">
        <v>1.194668445549882E-2</v>
      </c>
      <c r="S69" s="9">
        <f t="shared" si="8"/>
        <v>1.3575777790339569E-3</v>
      </c>
      <c r="T69" s="9"/>
    </row>
    <row r="70" spans="1:20" x14ac:dyDescent="0.25">
      <c r="A70" s="9">
        <v>71191</v>
      </c>
      <c r="B70" s="9">
        <v>32021</v>
      </c>
      <c r="C70" s="9" t="s">
        <v>68</v>
      </c>
      <c r="D70" s="9" t="s">
        <v>62</v>
      </c>
      <c r="E70" s="9" t="s">
        <v>64</v>
      </c>
      <c r="F70" s="3">
        <v>110</v>
      </c>
      <c r="G70" s="3">
        <v>21791.93</v>
      </c>
      <c r="H70" s="3">
        <v>21791.93</v>
      </c>
      <c r="I70" s="9" t="s">
        <v>3</v>
      </c>
      <c r="J70" s="9" t="s">
        <v>28</v>
      </c>
      <c r="K70" s="9" t="s">
        <v>121</v>
      </c>
      <c r="L70" s="3">
        <v>1836</v>
      </c>
      <c r="M70" s="9">
        <f t="shared" si="6"/>
        <v>0.34772727272727272</v>
      </c>
      <c r="N70" s="9">
        <v>60</v>
      </c>
      <c r="O70" s="9">
        <f t="shared" si="7"/>
        <v>20.863636363636363</v>
      </c>
      <c r="Q70" s="9"/>
      <c r="R70" s="4">
        <v>1.1896032155022525E-2</v>
      </c>
      <c r="S70" s="9">
        <f t="shared" si="8"/>
        <v>0.2481944890525154</v>
      </c>
      <c r="T70" s="9"/>
    </row>
    <row r="71" spans="1:20" x14ac:dyDescent="0.25">
      <c r="A71" s="9">
        <v>50705</v>
      </c>
      <c r="B71" s="9">
        <v>20396</v>
      </c>
      <c r="C71" s="9" t="s">
        <v>68</v>
      </c>
      <c r="D71" s="9" t="s">
        <v>52</v>
      </c>
      <c r="E71" s="9" t="s">
        <v>27</v>
      </c>
      <c r="F71" s="3">
        <v>130</v>
      </c>
      <c r="G71" s="3">
        <v>-6385.43</v>
      </c>
      <c r="H71" s="3">
        <v>6385.43</v>
      </c>
      <c r="I71" s="5" t="s">
        <v>3</v>
      </c>
      <c r="J71" s="9" t="s">
        <v>28</v>
      </c>
      <c r="K71" s="9" t="s">
        <v>121</v>
      </c>
      <c r="L71" s="3">
        <v>115</v>
      </c>
      <c r="M71" s="9">
        <f t="shared" si="6"/>
        <v>2.1780303030303032E-2</v>
      </c>
      <c r="N71" s="9">
        <v>36</v>
      </c>
      <c r="O71" s="9">
        <f t="shared" si="7"/>
        <v>0.78409090909090917</v>
      </c>
      <c r="Q71" s="9"/>
      <c r="R71" s="4">
        <v>1.1773502332654184E-2</v>
      </c>
      <c r="S71" s="9">
        <f t="shared" si="8"/>
        <v>9.2314961471947586E-3</v>
      </c>
      <c r="T71" s="9"/>
    </row>
    <row r="72" spans="1:20" x14ac:dyDescent="0.25">
      <c r="A72" s="9">
        <v>50647</v>
      </c>
      <c r="B72" s="9">
        <v>11974</v>
      </c>
      <c r="C72" s="9" t="s">
        <v>52</v>
      </c>
      <c r="D72" s="9" t="s">
        <v>53</v>
      </c>
      <c r="F72" s="3">
        <v>130</v>
      </c>
      <c r="G72" s="3">
        <v>-6385.51</v>
      </c>
      <c r="H72" s="3">
        <v>6385.51</v>
      </c>
      <c r="I72" s="9" t="s">
        <v>3</v>
      </c>
      <c r="J72" s="9" t="s">
        <v>28</v>
      </c>
      <c r="K72" s="9" t="s">
        <v>121</v>
      </c>
      <c r="L72" s="3">
        <v>115</v>
      </c>
      <c r="M72" s="9">
        <f t="shared" si="6"/>
        <v>2.1780303030303032E-2</v>
      </c>
      <c r="N72" s="9">
        <v>36</v>
      </c>
      <c r="O72" s="9">
        <f t="shared" si="7"/>
        <v>0.78409090909090917</v>
      </c>
      <c r="Q72" s="9"/>
      <c r="R72" s="4">
        <v>1.1773354829919615E-2</v>
      </c>
      <c r="S72" s="9">
        <f t="shared" si="8"/>
        <v>9.2313804916415183E-3</v>
      </c>
      <c r="T72" s="9"/>
    </row>
    <row r="73" spans="1:20" x14ac:dyDescent="0.25">
      <c r="A73" s="9">
        <v>50703</v>
      </c>
      <c r="B73" s="9">
        <v>42065</v>
      </c>
      <c r="C73" s="9" t="s">
        <v>86</v>
      </c>
      <c r="D73" s="9" t="s">
        <v>76</v>
      </c>
      <c r="E73" s="9" t="s">
        <v>64</v>
      </c>
      <c r="F73" s="3">
        <v>120</v>
      </c>
      <c r="G73" s="3">
        <v>-20757.09</v>
      </c>
      <c r="H73" s="3">
        <v>20757.09</v>
      </c>
      <c r="I73" s="9" t="s">
        <v>3</v>
      </c>
      <c r="J73" s="9" t="s">
        <v>28</v>
      </c>
      <c r="K73" s="9" t="s">
        <v>121</v>
      </c>
      <c r="L73" s="3">
        <v>115</v>
      </c>
      <c r="M73" s="9">
        <f t="shared" si="6"/>
        <v>2.1780303030303032E-2</v>
      </c>
      <c r="N73" s="9">
        <v>60</v>
      </c>
      <c r="O73" s="9">
        <f t="shared" si="7"/>
        <v>1.3068181818181819</v>
      </c>
      <c r="Q73" s="9"/>
      <c r="R73" s="4">
        <v>8.8672653536695182E-3</v>
      </c>
      <c r="S73" s="9">
        <f t="shared" si="8"/>
        <v>1.1587903587181756E-2</v>
      </c>
      <c r="T73" s="9"/>
    </row>
    <row r="74" spans="1:20" x14ac:dyDescent="0.25">
      <c r="A74" s="9">
        <v>52568</v>
      </c>
      <c r="B74" s="9">
        <v>25529</v>
      </c>
      <c r="C74" s="9" t="s">
        <v>76</v>
      </c>
      <c r="D74" s="9" t="s">
        <v>53</v>
      </c>
      <c r="E74" s="9" t="s">
        <v>64</v>
      </c>
      <c r="F74" s="3">
        <v>130</v>
      </c>
      <c r="G74" s="3">
        <v>-20757.169999999998</v>
      </c>
      <c r="H74" s="3">
        <v>20757.169999999998</v>
      </c>
      <c r="I74" s="5" t="s">
        <v>3</v>
      </c>
      <c r="J74" s="9" t="s">
        <v>28</v>
      </c>
      <c r="K74" s="9" t="s">
        <v>121</v>
      </c>
      <c r="L74" s="3">
        <v>138</v>
      </c>
      <c r="M74" s="9">
        <f t="shared" si="6"/>
        <v>2.6136363636363635E-2</v>
      </c>
      <c r="N74" s="9">
        <v>60</v>
      </c>
      <c r="O74" s="9">
        <f t="shared" si="7"/>
        <v>1.5681818181818181</v>
      </c>
      <c r="Q74" s="9"/>
      <c r="R74" s="4">
        <v>8.867231178431358E-3</v>
      </c>
      <c r="S74" s="9">
        <f t="shared" si="8"/>
        <v>1.3905430711630992E-2</v>
      </c>
      <c r="T74" s="9"/>
    </row>
  </sheetData>
  <autoFilter ref="A1:U74" xr:uid="{DF9DE2FC-4AD8-44A7-9BFA-0DBCCD4D97CA}">
    <sortState xmlns:xlrd2="http://schemas.microsoft.com/office/spreadsheetml/2017/richdata2" ref="A2:U74">
      <sortCondition descending="1" ref="R1:R74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FB510-502F-4BB9-B59A-FBF2209D197C}">
  <dimension ref="A1:U48"/>
  <sheetViews>
    <sheetView workbookViewId="0">
      <selection activeCell="Q5" sqref="Q5"/>
    </sheetView>
  </sheetViews>
  <sheetFormatPr defaultRowHeight="15" x14ac:dyDescent="0.25"/>
  <sheetData>
    <row r="1" spans="1:21" ht="45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" t="s">
        <v>658</v>
      </c>
      <c r="P1" s="1" t="s">
        <v>2079</v>
      </c>
      <c r="Q1" s="40">
        <f>SUM(O2:O48)</f>
        <v>871.9556818181818</v>
      </c>
      <c r="R1" s="31" t="s">
        <v>24</v>
      </c>
      <c r="S1" s="31" t="s">
        <v>2154</v>
      </c>
      <c r="T1" s="1" t="s">
        <v>2079</v>
      </c>
      <c r="U1" s="41">
        <f>SUM(S2:S48)</f>
        <v>251.419907942793</v>
      </c>
    </row>
    <row r="2" spans="1:21" x14ac:dyDescent="0.25">
      <c r="A2">
        <v>53644</v>
      </c>
      <c r="B2">
        <v>789</v>
      </c>
      <c r="C2" t="s">
        <v>25</v>
      </c>
      <c r="D2" t="s">
        <v>26</v>
      </c>
      <c r="E2" t="s">
        <v>27</v>
      </c>
      <c r="F2">
        <v>130</v>
      </c>
      <c r="G2" s="6">
        <v>19077.650000000001</v>
      </c>
      <c r="H2" s="6">
        <v>19077.650000000001</v>
      </c>
      <c r="I2" t="s">
        <v>2207</v>
      </c>
      <c r="J2" t="s">
        <v>28</v>
      </c>
      <c r="K2" t="s">
        <v>121</v>
      </c>
      <c r="L2">
        <v>145</v>
      </c>
      <c r="M2">
        <f t="shared" ref="M2:M48" si="0">L2/5280</f>
        <v>2.7462121212121212E-2</v>
      </c>
      <c r="N2">
        <v>102</v>
      </c>
      <c r="O2">
        <f>M2*N2</f>
        <v>2.8011363636363638</v>
      </c>
      <c r="R2" s="7">
        <v>0.33717465201426805</v>
      </c>
      <c r="S2">
        <f>R2*O2</f>
        <v>0.94447217865360311</v>
      </c>
    </row>
    <row r="3" spans="1:21" x14ac:dyDescent="0.25">
      <c r="A3">
        <v>71212</v>
      </c>
      <c r="B3">
        <v>1283</v>
      </c>
      <c r="C3" t="s">
        <v>29</v>
      </c>
      <c r="D3" t="s">
        <v>2204</v>
      </c>
      <c r="F3">
        <v>130</v>
      </c>
      <c r="G3" s="6">
        <v>31846.54</v>
      </c>
      <c r="H3" s="6">
        <v>31846.54</v>
      </c>
      <c r="I3" t="s">
        <v>2208</v>
      </c>
      <c r="J3" t="s">
        <v>28</v>
      </c>
      <c r="K3" t="s">
        <v>121</v>
      </c>
      <c r="L3" s="8">
        <v>2284</v>
      </c>
      <c r="M3">
        <f t="shared" si="0"/>
        <v>0.43257575757575756</v>
      </c>
      <c r="N3">
        <v>78</v>
      </c>
      <c r="O3">
        <f t="shared" ref="O3:O48" si="1">M3*N3</f>
        <v>33.740909090909092</v>
      </c>
      <c r="R3" s="7">
        <v>0.20198426579465151</v>
      </c>
      <c r="S3">
        <f t="shared" ref="S3:S48" si="2">R3*O3</f>
        <v>6.8151327499713554</v>
      </c>
    </row>
    <row r="4" spans="1:21" x14ac:dyDescent="0.25">
      <c r="A4">
        <v>71174</v>
      </c>
      <c r="B4">
        <v>1284</v>
      </c>
      <c r="C4" t="s">
        <v>31</v>
      </c>
      <c r="D4" t="s">
        <v>32</v>
      </c>
      <c r="F4">
        <v>130</v>
      </c>
      <c r="G4" s="6">
        <v>31846.81</v>
      </c>
      <c r="H4" s="6">
        <v>31846.81</v>
      </c>
      <c r="I4" t="s">
        <v>2208</v>
      </c>
      <c r="J4" t="s">
        <v>28</v>
      </c>
      <c r="K4" t="s">
        <v>121</v>
      </c>
      <c r="L4" s="8">
        <v>1650</v>
      </c>
      <c r="M4">
        <f t="shared" si="0"/>
        <v>0.3125</v>
      </c>
      <c r="N4">
        <v>78</v>
      </c>
      <c r="O4">
        <f t="shared" si="1"/>
        <v>24.375</v>
      </c>
      <c r="R4" s="7">
        <v>0.20198255335463741</v>
      </c>
      <c r="S4">
        <f t="shared" si="2"/>
        <v>4.9233247380192866</v>
      </c>
    </row>
    <row r="5" spans="1:21" x14ac:dyDescent="0.25">
      <c r="A5">
        <v>71176</v>
      </c>
      <c r="B5">
        <v>2071</v>
      </c>
      <c r="C5" t="s">
        <v>33</v>
      </c>
      <c r="D5" t="s">
        <v>34</v>
      </c>
      <c r="E5" t="s">
        <v>27</v>
      </c>
      <c r="F5">
        <v>130</v>
      </c>
      <c r="G5" s="6">
        <v>19080.79</v>
      </c>
      <c r="H5" s="6">
        <v>19080.79</v>
      </c>
      <c r="I5" t="s">
        <v>2207</v>
      </c>
      <c r="J5" t="s">
        <v>28</v>
      </c>
      <c r="K5" t="s">
        <v>121</v>
      </c>
      <c r="L5" s="8">
        <v>1617</v>
      </c>
      <c r="M5">
        <f t="shared" si="0"/>
        <v>0.30625000000000002</v>
      </c>
      <c r="N5">
        <v>102</v>
      </c>
      <c r="O5">
        <f t="shared" si="1"/>
        <v>31.237500000000001</v>
      </c>
      <c r="R5" s="7">
        <v>0.33711916540143255</v>
      </c>
      <c r="S5">
        <f t="shared" si="2"/>
        <v>10.53075992922725</v>
      </c>
    </row>
    <row r="6" spans="1:21" x14ac:dyDescent="0.25">
      <c r="A6">
        <v>71160</v>
      </c>
      <c r="B6">
        <v>2072</v>
      </c>
      <c r="C6" t="s">
        <v>35</v>
      </c>
      <c r="D6" t="s">
        <v>36</v>
      </c>
      <c r="E6" t="s">
        <v>27</v>
      </c>
      <c r="F6">
        <v>130</v>
      </c>
      <c r="G6" s="6">
        <v>19079.82</v>
      </c>
      <c r="H6" s="6">
        <v>19079.82</v>
      </c>
      <c r="I6" t="s">
        <v>2207</v>
      </c>
      <c r="J6" t="s">
        <v>28</v>
      </c>
      <c r="K6" t="s">
        <v>121</v>
      </c>
      <c r="L6" s="8">
        <v>1593</v>
      </c>
      <c r="M6">
        <f t="shared" si="0"/>
        <v>0.30170454545454545</v>
      </c>
      <c r="N6">
        <v>102</v>
      </c>
      <c r="O6">
        <f t="shared" si="1"/>
        <v>30.773863636363636</v>
      </c>
      <c r="R6" s="7">
        <v>0.33713630422089941</v>
      </c>
      <c r="S6">
        <f t="shared" si="2"/>
        <v>10.374986652961564</v>
      </c>
    </row>
    <row r="7" spans="1:21" x14ac:dyDescent="0.25">
      <c r="A7">
        <v>71027</v>
      </c>
      <c r="B7">
        <v>6737</v>
      </c>
      <c r="C7" t="s">
        <v>42</v>
      </c>
      <c r="D7" t="s">
        <v>43</v>
      </c>
      <c r="F7">
        <v>130</v>
      </c>
      <c r="G7" s="6">
        <v>25940.22</v>
      </c>
      <c r="H7" s="6">
        <v>25940.22</v>
      </c>
      <c r="I7" t="s">
        <v>2209</v>
      </c>
      <c r="J7" t="s">
        <v>28</v>
      </c>
      <c r="K7" t="s">
        <v>121</v>
      </c>
      <c r="L7" s="8">
        <v>1123</v>
      </c>
      <c r="M7">
        <f t="shared" si="0"/>
        <v>0.21268939393939393</v>
      </c>
      <c r="N7">
        <v>78</v>
      </c>
      <c r="O7">
        <f t="shared" si="1"/>
        <v>16.589772727272727</v>
      </c>
      <c r="R7" s="7">
        <v>0.2479739955944861</v>
      </c>
      <c r="S7">
        <f t="shared" si="2"/>
        <v>4.1138322291862526</v>
      </c>
    </row>
    <row r="8" spans="1:21" x14ac:dyDescent="0.25">
      <c r="A8">
        <v>70804</v>
      </c>
      <c r="B8">
        <v>6738</v>
      </c>
      <c r="C8" t="s">
        <v>44</v>
      </c>
      <c r="D8" t="s">
        <v>45</v>
      </c>
      <c r="F8">
        <v>130</v>
      </c>
      <c r="G8" s="6">
        <v>25940.9</v>
      </c>
      <c r="H8" s="6">
        <v>25940.9</v>
      </c>
      <c r="I8" t="s">
        <v>2209</v>
      </c>
      <c r="J8" t="s">
        <v>28</v>
      </c>
      <c r="K8" t="s">
        <v>121</v>
      </c>
      <c r="L8">
        <v>912</v>
      </c>
      <c r="M8">
        <f t="shared" si="0"/>
        <v>0.17272727272727273</v>
      </c>
      <c r="N8">
        <v>78</v>
      </c>
      <c r="O8">
        <f t="shared" si="1"/>
        <v>13.472727272727273</v>
      </c>
      <c r="R8" s="7">
        <v>0.2479674953451885</v>
      </c>
      <c r="S8">
        <f t="shared" si="2"/>
        <v>3.3407984372869941</v>
      </c>
    </row>
    <row r="9" spans="1:21" x14ac:dyDescent="0.25">
      <c r="A9">
        <v>71096</v>
      </c>
      <c r="B9">
        <v>9205</v>
      </c>
      <c r="C9" t="s">
        <v>48</v>
      </c>
      <c r="D9" t="s">
        <v>31</v>
      </c>
      <c r="F9">
        <v>130</v>
      </c>
      <c r="G9" s="6">
        <v>31846.94</v>
      </c>
      <c r="H9" s="6">
        <v>31846.94</v>
      </c>
      <c r="I9" t="s">
        <v>2208</v>
      </c>
      <c r="J9" t="s">
        <v>28</v>
      </c>
      <c r="K9" t="s">
        <v>121</v>
      </c>
      <c r="L9" s="8">
        <v>1477</v>
      </c>
      <c r="M9">
        <f t="shared" si="0"/>
        <v>0.27973484848484848</v>
      </c>
      <c r="N9">
        <v>78</v>
      </c>
      <c r="O9">
        <f t="shared" si="1"/>
        <v>21.819318181818183</v>
      </c>
      <c r="R9" s="7">
        <v>0.20198172885683841</v>
      </c>
      <c r="S9">
        <f t="shared" si="2"/>
        <v>4.4071036088410844</v>
      </c>
    </row>
    <row r="10" spans="1:21" x14ac:dyDescent="0.25">
      <c r="A10">
        <v>48291</v>
      </c>
      <c r="B10">
        <v>9738</v>
      </c>
      <c r="C10" t="s">
        <v>49</v>
      </c>
      <c r="D10" t="s">
        <v>50</v>
      </c>
      <c r="E10" t="s">
        <v>27</v>
      </c>
      <c r="F10">
        <v>100</v>
      </c>
      <c r="G10" s="6">
        <v>12407.01</v>
      </c>
      <c r="H10" s="6">
        <v>12407.01</v>
      </c>
      <c r="I10" t="s">
        <v>2210</v>
      </c>
      <c r="J10" t="s">
        <v>28</v>
      </c>
      <c r="K10" t="s">
        <v>121</v>
      </c>
      <c r="L10">
        <v>94</v>
      </c>
      <c r="M10">
        <f t="shared" si="0"/>
        <v>1.7803030303030303E-2</v>
      </c>
      <c r="N10">
        <v>60</v>
      </c>
      <c r="O10">
        <f t="shared" si="1"/>
        <v>1.0681818181818181</v>
      </c>
      <c r="R10" s="7">
        <v>0.52053906084812807</v>
      </c>
      <c r="S10">
        <f t="shared" si="2"/>
        <v>0.55603036045140952</v>
      </c>
    </row>
    <row r="11" spans="1:21" x14ac:dyDescent="0.25">
      <c r="A11">
        <v>71066</v>
      </c>
      <c r="B11">
        <v>10862</v>
      </c>
      <c r="C11" t="s">
        <v>51</v>
      </c>
      <c r="D11" t="s">
        <v>42</v>
      </c>
      <c r="F11">
        <v>130</v>
      </c>
      <c r="G11" s="6">
        <v>25940.36</v>
      </c>
      <c r="H11" s="6">
        <v>25940.36</v>
      </c>
      <c r="I11" t="s">
        <v>2209</v>
      </c>
      <c r="J11" t="s">
        <v>28</v>
      </c>
      <c r="K11" t="s">
        <v>121</v>
      </c>
      <c r="L11" s="8">
        <v>1185</v>
      </c>
      <c r="M11">
        <f t="shared" si="0"/>
        <v>0.22443181818181818</v>
      </c>
      <c r="N11">
        <v>78</v>
      </c>
      <c r="O11">
        <f t="shared" si="1"/>
        <v>17.505681818181817</v>
      </c>
      <c r="R11" s="7">
        <v>0.24797265728000695</v>
      </c>
      <c r="S11">
        <f t="shared" si="2"/>
        <v>4.3409304379528484</v>
      </c>
    </row>
    <row r="12" spans="1:21" x14ac:dyDescent="0.25">
      <c r="A12">
        <v>71111</v>
      </c>
      <c r="B12">
        <v>12232</v>
      </c>
      <c r="C12" t="s">
        <v>54</v>
      </c>
      <c r="D12" t="s">
        <v>55</v>
      </c>
      <c r="F12">
        <v>130</v>
      </c>
      <c r="G12" s="6">
        <v>25941.17</v>
      </c>
      <c r="H12" s="6">
        <v>25941.17</v>
      </c>
      <c r="I12" t="s">
        <v>2209</v>
      </c>
      <c r="J12" t="s">
        <v>28</v>
      </c>
      <c r="K12" t="s">
        <v>121</v>
      </c>
      <c r="L12" s="8">
        <v>1353</v>
      </c>
      <c r="M12">
        <f t="shared" si="0"/>
        <v>0.25624999999999998</v>
      </c>
      <c r="N12">
        <v>78</v>
      </c>
      <c r="O12">
        <f t="shared" si="1"/>
        <v>19.987499999999997</v>
      </c>
      <c r="R12" s="7">
        <v>0.24796491445836874</v>
      </c>
      <c r="S12">
        <f t="shared" si="2"/>
        <v>4.9561987277366448</v>
      </c>
    </row>
    <row r="13" spans="1:21" x14ac:dyDescent="0.25">
      <c r="A13">
        <v>71121</v>
      </c>
      <c r="B13">
        <v>12233</v>
      </c>
      <c r="C13" t="s">
        <v>56</v>
      </c>
      <c r="D13" t="s">
        <v>25</v>
      </c>
      <c r="F13">
        <v>130</v>
      </c>
      <c r="G13" s="6">
        <v>19078.580000000002</v>
      </c>
      <c r="H13" s="6">
        <v>19078.580000000002</v>
      </c>
      <c r="I13" t="s">
        <v>2207</v>
      </c>
      <c r="J13" t="s">
        <v>28</v>
      </c>
      <c r="K13" t="s">
        <v>121</v>
      </c>
      <c r="L13" s="8">
        <v>1411</v>
      </c>
      <c r="M13">
        <f t="shared" si="0"/>
        <v>0.26723484848484846</v>
      </c>
      <c r="N13">
        <v>102</v>
      </c>
      <c r="O13">
        <f t="shared" si="1"/>
        <v>27.257954545454542</v>
      </c>
      <c r="R13" s="7">
        <v>0.33715821617751429</v>
      </c>
      <c r="S13">
        <f t="shared" si="2"/>
        <v>9.190243331193221</v>
      </c>
    </row>
    <row r="14" spans="1:21" x14ac:dyDescent="0.25">
      <c r="A14">
        <v>13216</v>
      </c>
      <c r="B14">
        <v>13716</v>
      </c>
      <c r="C14" t="s">
        <v>59</v>
      </c>
      <c r="D14" t="s">
        <v>60</v>
      </c>
      <c r="E14" t="s">
        <v>61</v>
      </c>
      <c r="F14">
        <v>100.5</v>
      </c>
      <c r="G14" s="6">
        <v>16730.37</v>
      </c>
      <c r="H14" s="6">
        <v>16730.37</v>
      </c>
      <c r="I14" t="s">
        <v>2207</v>
      </c>
      <c r="J14" t="s">
        <v>28</v>
      </c>
      <c r="K14" t="s">
        <v>121</v>
      </c>
      <c r="L14">
        <v>8</v>
      </c>
      <c r="M14">
        <f t="shared" si="0"/>
        <v>1.5151515151515152E-3</v>
      </c>
      <c r="N14">
        <v>60</v>
      </c>
      <c r="O14">
        <f t="shared" si="1"/>
        <v>9.0909090909090912E-2</v>
      </c>
      <c r="R14" s="7">
        <v>0.38602453701462275</v>
      </c>
      <c r="S14">
        <f t="shared" si="2"/>
        <v>3.509313972860207E-2</v>
      </c>
    </row>
    <row r="15" spans="1:21" x14ac:dyDescent="0.25">
      <c r="A15">
        <v>69928</v>
      </c>
      <c r="B15">
        <v>17195</v>
      </c>
      <c r="C15" t="s">
        <v>65</v>
      </c>
      <c r="D15" t="s">
        <v>66</v>
      </c>
      <c r="E15" t="s">
        <v>27</v>
      </c>
      <c r="F15">
        <v>130</v>
      </c>
      <c r="G15" s="6">
        <v>19081.2</v>
      </c>
      <c r="H15" s="6">
        <v>19081.2</v>
      </c>
      <c r="I15" t="s">
        <v>2207</v>
      </c>
      <c r="J15" t="s">
        <v>28</v>
      </c>
      <c r="K15" t="s">
        <v>121</v>
      </c>
      <c r="L15">
        <v>559</v>
      </c>
      <c r="M15">
        <f t="shared" si="0"/>
        <v>0.10587121212121212</v>
      </c>
      <c r="N15">
        <v>102</v>
      </c>
      <c r="O15">
        <f t="shared" si="1"/>
        <v>10.798863636363636</v>
      </c>
      <c r="R15" s="7">
        <v>0.33711192168207454</v>
      </c>
      <c r="S15">
        <f t="shared" si="2"/>
        <v>3.640425672437221</v>
      </c>
    </row>
    <row r="16" spans="1:21" x14ac:dyDescent="0.25">
      <c r="A16">
        <v>71064</v>
      </c>
      <c r="B16">
        <v>17784</v>
      </c>
      <c r="C16" t="s">
        <v>43</v>
      </c>
      <c r="D16" t="s">
        <v>67</v>
      </c>
      <c r="F16">
        <v>130</v>
      </c>
      <c r="G16" s="6">
        <v>25940.080000000002</v>
      </c>
      <c r="H16" s="6">
        <v>25940.080000000002</v>
      </c>
      <c r="I16" t="s">
        <v>2209</v>
      </c>
      <c r="J16" t="s">
        <v>28</v>
      </c>
      <c r="K16" t="s">
        <v>121</v>
      </c>
      <c r="L16" s="8">
        <v>1224</v>
      </c>
      <c r="M16">
        <f t="shared" si="0"/>
        <v>0.23181818181818181</v>
      </c>
      <c r="N16">
        <v>102</v>
      </c>
      <c r="O16">
        <f t="shared" si="1"/>
        <v>23.645454545454545</v>
      </c>
      <c r="R16" s="7">
        <v>0.2479753339234112</v>
      </c>
      <c r="S16">
        <f t="shared" si="2"/>
        <v>5.8634894866799323</v>
      </c>
    </row>
    <row r="17" spans="1:19" x14ac:dyDescent="0.25">
      <c r="A17">
        <v>71185</v>
      </c>
      <c r="B17">
        <v>18576</v>
      </c>
      <c r="C17" t="s">
        <v>34</v>
      </c>
      <c r="D17" t="s">
        <v>35</v>
      </c>
      <c r="E17" t="s">
        <v>27</v>
      </c>
      <c r="F17">
        <v>130</v>
      </c>
      <c r="G17" s="6">
        <v>19080.650000000001</v>
      </c>
      <c r="H17" s="6">
        <v>19080.650000000001</v>
      </c>
      <c r="I17" t="s">
        <v>2207</v>
      </c>
      <c r="J17" t="s">
        <v>28</v>
      </c>
      <c r="K17" t="s">
        <v>121</v>
      </c>
      <c r="L17" s="8">
        <v>1684</v>
      </c>
      <c r="M17">
        <f t="shared" si="0"/>
        <v>0.31893939393939397</v>
      </c>
      <c r="N17">
        <v>102</v>
      </c>
      <c r="O17">
        <f t="shared" si="1"/>
        <v>32.531818181818181</v>
      </c>
      <c r="R17" s="7">
        <v>0.33712163893787689</v>
      </c>
      <c r="S17">
        <f t="shared" si="2"/>
        <v>10.967179863083567</v>
      </c>
    </row>
    <row r="18" spans="1:19" x14ac:dyDescent="0.25">
      <c r="A18">
        <v>71200</v>
      </c>
      <c r="B18">
        <v>21275</v>
      </c>
      <c r="C18" t="s">
        <v>67</v>
      </c>
      <c r="D18" t="s">
        <v>69</v>
      </c>
      <c r="E18" t="s">
        <v>70</v>
      </c>
      <c r="F18">
        <v>130</v>
      </c>
      <c r="G18" s="6">
        <v>25939.95</v>
      </c>
      <c r="H18" s="6">
        <v>25939.95</v>
      </c>
      <c r="I18" t="s">
        <v>2209</v>
      </c>
      <c r="J18" t="s">
        <v>28</v>
      </c>
      <c r="K18" t="s">
        <v>121</v>
      </c>
      <c r="L18" s="8">
        <v>2077</v>
      </c>
      <c r="M18">
        <f t="shared" si="0"/>
        <v>0.39337121212121212</v>
      </c>
      <c r="N18">
        <v>102</v>
      </c>
      <c r="O18">
        <f t="shared" si="1"/>
        <v>40.123863636363637</v>
      </c>
      <c r="R18" s="7">
        <v>0.24797657667034828</v>
      </c>
      <c r="S18">
        <f t="shared" si="2"/>
        <v>9.9497783473333268</v>
      </c>
    </row>
    <row r="19" spans="1:19" x14ac:dyDescent="0.25">
      <c r="A19">
        <v>71157</v>
      </c>
      <c r="B19">
        <v>23432</v>
      </c>
      <c r="C19" t="s">
        <v>72</v>
      </c>
      <c r="D19" t="s">
        <v>73</v>
      </c>
      <c r="F19">
        <v>130</v>
      </c>
      <c r="G19" s="6">
        <v>19079.41</v>
      </c>
      <c r="H19" s="6">
        <v>19079.41</v>
      </c>
      <c r="I19" t="s">
        <v>2207</v>
      </c>
      <c r="J19" t="s">
        <v>28</v>
      </c>
      <c r="K19" t="s">
        <v>121</v>
      </c>
      <c r="L19" s="8">
        <v>1589</v>
      </c>
      <c r="M19">
        <f t="shared" si="0"/>
        <v>0.30094696969696971</v>
      </c>
      <c r="N19">
        <v>102</v>
      </c>
      <c r="O19">
        <f t="shared" si="1"/>
        <v>30.696590909090911</v>
      </c>
      <c r="R19" s="7">
        <v>0.33714354898815008</v>
      </c>
      <c r="S19">
        <f t="shared" si="2"/>
        <v>10.349157600928294</v>
      </c>
    </row>
    <row r="20" spans="1:19" x14ac:dyDescent="0.25">
      <c r="A20">
        <v>71152</v>
      </c>
      <c r="B20">
        <v>24198</v>
      </c>
      <c r="C20" t="s">
        <v>36</v>
      </c>
      <c r="D20" t="s">
        <v>74</v>
      </c>
      <c r="E20" t="s">
        <v>27</v>
      </c>
      <c r="F20">
        <v>130</v>
      </c>
      <c r="G20" s="6">
        <v>19079.689999999999</v>
      </c>
      <c r="H20" s="6">
        <v>19079.689999999999</v>
      </c>
      <c r="I20" t="s">
        <v>2207</v>
      </c>
      <c r="J20" t="s">
        <v>28</v>
      </c>
      <c r="K20" t="s">
        <v>121</v>
      </c>
      <c r="L20" s="8">
        <v>1546</v>
      </c>
      <c r="M20">
        <f t="shared" si="0"/>
        <v>0.29280303030303029</v>
      </c>
      <c r="N20">
        <v>102</v>
      </c>
      <c r="O20">
        <f t="shared" si="1"/>
        <v>29.865909090909089</v>
      </c>
      <c r="R20" s="7">
        <v>0.33713860130851192</v>
      </c>
      <c r="S20">
        <f t="shared" si="2"/>
        <v>10.06895081771626</v>
      </c>
    </row>
    <row r="21" spans="1:19" x14ac:dyDescent="0.25">
      <c r="A21">
        <v>71223</v>
      </c>
      <c r="B21">
        <v>27275</v>
      </c>
      <c r="C21" t="s">
        <v>32</v>
      </c>
      <c r="D21" t="s">
        <v>29</v>
      </c>
      <c r="F21">
        <v>130</v>
      </c>
      <c r="G21" s="6">
        <v>31846.67</v>
      </c>
      <c r="H21" s="6">
        <v>31846.67</v>
      </c>
      <c r="I21" t="s">
        <v>2208</v>
      </c>
      <c r="J21" t="s">
        <v>28</v>
      </c>
      <c r="K21" t="s">
        <v>121</v>
      </c>
      <c r="L21" s="8">
        <v>2726</v>
      </c>
      <c r="M21">
        <f t="shared" si="0"/>
        <v>0.51628787878787874</v>
      </c>
      <c r="N21">
        <v>78</v>
      </c>
      <c r="O21">
        <f t="shared" si="1"/>
        <v>40.270454545454541</v>
      </c>
      <c r="R21" s="7">
        <v>0.20198344128287199</v>
      </c>
      <c r="S21">
        <f t="shared" si="2"/>
        <v>8.1339649911163825</v>
      </c>
    </row>
    <row r="22" spans="1:19" x14ac:dyDescent="0.25">
      <c r="A22">
        <v>71188</v>
      </c>
      <c r="B22">
        <v>28873</v>
      </c>
      <c r="C22" t="s">
        <v>73</v>
      </c>
      <c r="D22" t="s">
        <v>80</v>
      </c>
      <c r="F22">
        <v>130</v>
      </c>
      <c r="G22" s="6">
        <v>19079.28</v>
      </c>
      <c r="H22" s="6">
        <v>19079.28</v>
      </c>
      <c r="I22" t="s">
        <v>2207</v>
      </c>
      <c r="J22" t="s">
        <v>28</v>
      </c>
      <c r="K22" t="s">
        <v>121</v>
      </c>
      <c r="L22" s="8">
        <v>1752</v>
      </c>
      <c r="M22">
        <f t="shared" si="0"/>
        <v>0.33181818181818185</v>
      </c>
      <c r="N22">
        <v>102</v>
      </c>
      <c r="O22">
        <f t="shared" si="1"/>
        <v>33.845454545454551</v>
      </c>
      <c r="R22" s="7">
        <v>0.33714584617448884</v>
      </c>
      <c r="S22">
        <f t="shared" si="2"/>
        <v>11.410854411887474</v>
      </c>
    </row>
    <row r="23" spans="1:19" x14ac:dyDescent="0.25">
      <c r="A23">
        <v>38627</v>
      </c>
      <c r="B23">
        <v>29457</v>
      </c>
      <c r="C23" t="s">
        <v>60</v>
      </c>
      <c r="D23" t="s">
        <v>49</v>
      </c>
      <c r="E23" t="s">
        <v>27</v>
      </c>
      <c r="F23">
        <v>100.5</v>
      </c>
      <c r="G23" s="6">
        <v>16730.23</v>
      </c>
      <c r="H23" s="6">
        <v>16730.23</v>
      </c>
      <c r="I23" t="s">
        <v>2207</v>
      </c>
      <c r="J23" t="s">
        <v>28</v>
      </c>
      <c r="K23" t="s">
        <v>121</v>
      </c>
      <c r="L23">
        <v>39</v>
      </c>
      <c r="M23">
        <f t="shared" si="0"/>
        <v>7.3863636363636362E-3</v>
      </c>
      <c r="N23">
        <v>60</v>
      </c>
      <c r="O23">
        <f t="shared" si="1"/>
        <v>0.44318181818181818</v>
      </c>
      <c r="R23" s="7">
        <v>0.38602776730106725</v>
      </c>
      <c r="S23">
        <f t="shared" si="2"/>
        <v>0.17108048778115481</v>
      </c>
    </row>
    <row r="24" spans="1:19" x14ac:dyDescent="0.25">
      <c r="A24">
        <v>71206</v>
      </c>
      <c r="B24">
        <v>32753</v>
      </c>
      <c r="C24" t="s">
        <v>82</v>
      </c>
      <c r="D24" t="s">
        <v>83</v>
      </c>
      <c r="F24">
        <v>100</v>
      </c>
      <c r="G24" s="6">
        <v>19078.86</v>
      </c>
      <c r="H24" s="6">
        <v>19078.86</v>
      </c>
      <c r="I24" t="s">
        <v>2207</v>
      </c>
      <c r="J24" t="s">
        <v>28</v>
      </c>
      <c r="K24" t="s">
        <v>121</v>
      </c>
      <c r="L24" s="8">
        <v>2063</v>
      </c>
      <c r="M24">
        <f t="shared" si="0"/>
        <v>0.39071969696969699</v>
      </c>
      <c r="N24">
        <v>102</v>
      </c>
      <c r="O24">
        <f t="shared" si="1"/>
        <v>39.853409090909096</v>
      </c>
      <c r="R24" s="7">
        <v>0.33715326806737933</v>
      </c>
      <c r="S24">
        <f t="shared" si="2"/>
        <v>13.436707118626208</v>
      </c>
    </row>
    <row r="25" spans="1:19" x14ac:dyDescent="0.25">
      <c r="A25">
        <v>70724</v>
      </c>
      <c r="B25">
        <v>33296</v>
      </c>
      <c r="C25" t="s">
        <v>57</v>
      </c>
      <c r="D25" t="s">
        <v>48</v>
      </c>
      <c r="F25">
        <v>130</v>
      </c>
      <c r="G25" s="6">
        <v>31847.08</v>
      </c>
      <c r="H25" s="6">
        <v>31847.08</v>
      </c>
      <c r="I25" t="s">
        <v>2208</v>
      </c>
      <c r="J25" t="s">
        <v>28</v>
      </c>
      <c r="K25" t="s">
        <v>121</v>
      </c>
      <c r="L25">
        <v>806</v>
      </c>
      <c r="M25">
        <f t="shared" si="0"/>
        <v>0.15265151515151515</v>
      </c>
      <c r="N25">
        <v>78</v>
      </c>
      <c r="O25">
        <f t="shared" si="1"/>
        <v>11.906818181818181</v>
      </c>
      <c r="R25" s="7">
        <v>0.20198084094365953</v>
      </c>
      <c r="S25">
        <f t="shared" si="2"/>
        <v>2.4049491493268915</v>
      </c>
    </row>
    <row r="26" spans="1:19" x14ac:dyDescent="0.25">
      <c r="A26">
        <v>71190</v>
      </c>
      <c r="B26">
        <v>35193</v>
      </c>
      <c r="C26" t="s">
        <v>66</v>
      </c>
      <c r="D26" t="s">
        <v>84</v>
      </c>
      <c r="E26" t="s">
        <v>27</v>
      </c>
      <c r="F26">
        <v>130</v>
      </c>
      <c r="G26" s="6">
        <v>19081.060000000001</v>
      </c>
      <c r="H26" s="6">
        <v>19081.060000000001</v>
      </c>
      <c r="I26" t="s">
        <v>2207</v>
      </c>
      <c r="J26" t="s">
        <v>28</v>
      </c>
      <c r="K26" t="s">
        <v>121</v>
      </c>
      <c r="L26" s="8">
        <v>1755</v>
      </c>
      <c r="M26">
        <f t="shared" si="0"/>
        <v>0.33238636363636365</v>
      </c>
      <c r="N26">
        <v>102</v>
      </c>
      <c r="O26">
        <f t="shared" si="1"/>
        <v>33.903409090909093</v>
      </c>
      <c r="R26" s="7">
        <v>0.33711439511222124</v>
      </c>
      <c r="S26">
        <f t="shared" si="2"/>
        <v>11.429327247924002</v>
      </c>
    </row>
    <row r="27" spans="1:19" x14ac:dyDescent="0.25">
      <c r="A27">
        <v>71201</v>
      </c>
      <c r="B27">
        <v>36584</v>
      </c>
      <c r="C27" t="s">
        <v>83</v>
      </c>
      <c r="D27" t="s">
        <v>56</v>
      </c>
      <c r="F27">
        <v>130</v>
      </c>
      <c r="G27" s="6">
        <v>19078.72</v>
      </c>
      <c r="H27" s="6">
        <v>19078.72</v>
      </c>
      <c r="I27" t="s">
        <v>2207</v>
      </c>
      <c r="J27" t="s">
        <v>28</v>
      </c>
      <c r="K27" t="s">
        <v>121</v>
      </c>
      <c r="L27" s="8">
        <v>2006</v>
      </c>
      <c r="M27">
        <f t="shared" si="0"/>
        <v>0.37992424242424244</v>
      </c>
      <c r="N27">
        <v>102</v>
      </c>
      <c r="O27">
        <f t="shared" si="1"/>
        <v>38.752272727272732</v>
      </c>
      <c r="R27" s="7">
        <v>0.33715574210429217</v>
      </c>
      <c r="S27">
        <f t="shared" si="2"/>
        <v>13.065551269591561</v>
      </c>
    </row>
    <row r="28" spans="1:19" x14ac:dyDescent="0.25">
      <c r="A28">
        <v>71187</v>
      </c>
      <c r="B28">
        <v>38310</v>
      </c>
      <c r="C28" t="s">
        <v>74</v>
      </c>
      <c r="D28" t="s">
        <v>72</v>
      </c>
      <c r="F28">
        <v>130</v>
      </c>
      <c r="G28" s="6">
        <v>19079.55</v>
      </c>
      <c r="H28" s="6">
        <v>19079.55</v>
      </c>
      <c r="I28" t="s">
        <v>2207</v>
      </c>
      <c r="J28" t="s">
        <v>28</v>
      </c>
      <c r="K28" t="s">
        <v>121</v>
      </c>
      <c r="L28" s="8">
        <v>1706</v>
      </c>
      <c r="M28">
        <f t="shared" si="0"/>
        <v>0.32310606060606062</v>
      </c>
      <c r="N28">
        <v>102</v>
      </c>
      <c r="O28">
        <f t="shared" si="1"/>
        <v>32.956818181818186</v>
      </c>
      <c r="R28" s="7">
        <v>0.33714107513017871</v>
      </c>
      <c r="S28">
        <f t="shared" si="2"/>
        <v>11.111097114688004</v>
      </c>
    </row>
    <row r="29" spans="1:19" x14ac:dyDescent="0.25">
      <c r="A29">
        <v>71148</v>
      </c>
      <c r="B29">
        <v>38311</v>
      </c>
      <c r="C29" t="s">
        <v>80</v>
      </c>
      <c r="D29" t="s">
        <v>82</v>
      </c>
      <c r="F29">
        <v>140</v>
      </c>
      <c r="G29" s="6">
        <v>19078.990000000002</v>
      </c>
      <c r="H29" s="6">
        <v>19078.990000000002</v>
      </c>
      <c r="I29" t="s">
        <v>2207</v>
      </c>
      <c r="J29" t="s">
        <v>28</v>
      </c>
      <c r="K29" t="s">
        <v>121</v>
      </c>
      <c r="L29" s="8">
        <v>1508</v>
      </c>
      <c r="M29">
        <f t="shared" si="0"/>
        <v>0.28560606060606059</v>
      </c>
      <c r="N29">
        <v>102</v>
      </c>
      <c r="O29">
        <f t="shared" si="1"/>
        <v>29.131818181818179</v>
      </c>
      <c r="R29" s="7">
        <v>0.33715097077989981</v>
      </c>
      <c r="S29">
        <f t="shared" si="2"/>
        <v>9.8218207805835345</v>
      </c>
    </row>
    <row r="30" spans="1:19" x14ac:dyDescent="0.25">
      <c r="A30">
        <v>69850</v>
      </c>
      <c r="B30">
        <v>38626</v>
      </c>
      <c r="C30" t="s">
        <v>88</v>
      </c>
      <c r="D30" t="s">
        <v>51</v>
      </c>
      <c r="F30">
        <v>130</v>
      </c>
      <c r="G30" s="6">
        <v>25940.49</v>
      </c>
      <c r="H30" s="6">
        <v>25940.49</v>
      </c>
      <c r="I30" t="s">
        <v>2209</v>
      </c>
      <c r="J30" t="s">
        <v>28</v>
      </c>
      <c r="K30" t="s">
        <v>121</v>
      </c>
      <c r="L30">
        <v>635</v>
      </c>
      <c r="M30">
        <f t="shared" si="0"/>
        <v>0.12026515151515152</v>
      </c>
      <c r="N30">
        <v>78</v>
      </c>
      <c r="O30">
        <f t="shared" si="1"/>
        <v>9.3806818181818183</v>
      </c>
      <c r="R30" s="7">
        <v>0.24797141457235389</v>
      </c>
      <c r="S30">
        <f t="shared" si="2"/>
        <v>2.326140940107706</v>
      </c>
    </row>
    <row r="31" spans="1:19" x14ac:dyDescent="0.25">
      <c r="A31">
        <v>71183</v>
      </c>
      <c r="B31">
        <v>40735</v>
      </c>
      <c r="C31" t="s">
        <v>84</v>
      </c>
      <c r="D31" t="s">
        <v>33</v>
      </c>
      <c r="E31" t="s">
        <v>27</v>
      </c>
      <c r="F31">
        <v>130</v>
      </c>
      <c r="G31" s="6">
        <v>19080.93</v>
      </c>
      <c r="H31" s="6">
        <v>19080.93</v>
      </c>
      <c r="I31" t="s">
        <v>2207</v>
      </c>
      <c r="J31" t="s">
        <v>28</v>
      </c>
      <c r="K31" t="s">
        <v>121</v>
      </c>
      <c r="L31" s="8">
        <v>1656</v>
      </c>
      <c r="M31">
        <f t="shared" si="0"/>
        <v>0.31363636363636366</v>
      </c>
      <c r="N31">
        <v>102</v>
      </c>
      <c r="O31">
        <f t="shared" si="1"/>
        <v>31.990909090909092</v>
      </c>
      <c r="R31" s="7">
        <v>0.33711669190128579</v>
      </c>
      <c r="S31">
        <f t="shared" si="2"/>
        <v>10.784669443642043</v>
      </c>
    </row>
    <row r="32" spans="1:19" x14ac:dyDescent="0.25">
      <c r="A32">
        <v>71166</v>
      </c>
      <c r="B32">
        <v>43158</v>
      </c>
      <c r="C32" t="s">
        <v>89</v>
      </c>
      <c r="D32" t="s">
        <v>90</v>
      </c>
      <c r="F32">
        <v>130</v>
      </c>
      <c r="G32" s="6">
        <v>25941.72</v>
      </c>
      <c r="H32" s="6">
        <v>25941.72</v>
      </c>
      <c r="I32" t="s">
        <v>2209</v>
      </c>
      <c r="J32" t="s">
        <v>28</v>
      </c>
      <c r="K32" t="s">
        <v>121</v>
      </c>
      <c r="L32" s="8">
        <v>1694</v>
      </c>
      <c r="M32">
        <f t="shared" si="0"/>
        <v>0.32083333333333336</v>
      </c>
      <c r="N32">
        <v>78</v>
      </c>
      <c r="O32">
        <f t="shared" si="1"/>
        <v>25.025000000000002</v>
      </c>
      <c r="R32" s="7">
        <v>0.24795965726250999</v>
      </c>
      <c r="S32">
        <f t="shared" si="2"/>
        <v>6.2051904229943133</v>
      </c>
    </row>
    <row r="33" spans="1:19" x14ac:dyDescent="0.25">
      <c r="A33">
        <v>71207</v>
      </c>
      <c r="B33">
        <v>43209</v>
      </c>
      <c r="C33" t="s">
        <v>90</v>
      </c>
      <c r="D33" t="s">
        <v>91</v>
      </c>
      <c r="F33">
        <v>130</v>
      </c>
      <c r="G33" s="6">
        <v>25941.58</v>
      </c>
      <c r="H33" s="6">
        <v>25941.58</v>
      </c>
      <c r="I33" t="s">
        <v>2209</v>
      </c>
      <c r="J33" t="s">
        <v>28</v>
      </c>
      <c r="K33" t="s">
        <v>121</v>
      </c>
      <c r="L33" s="8">
        <v>2082</v>
      </c>
      <c r="M33">
        <f t="shared" si="0"/>
        <v>0.39431818181818185</v>
      </c>
      <c r="N33">
        <v>78</v>
      </c>
      <c r="O33">
        <f t="shared" si="1"/>
        <v>30.756818181818183</v>
      </c>
      <c r="R33" s="7">
        <v>0.24796099543666963</v>
      </c>
      <c r="S33">
        <f t="shared" si="2"/>
        <v>7.6264912528282958</v>
      </c>
    </row>
    <row r="34" spans="1:19" x14ac:dyDescent="0.25">
      <c r="A34">
        <v>71215</v>
      </c>
      <c r="B34">
        <v>43827</v>
      </c>
      <c r="C34" t="s">
        <v>91</v>
      </c>
      <c r="D34" t="s">
        <v>92</v>
      </c>
      <c r="F34">
        <v>130</v>
      </c>
      <c r="G34" s="6">
        <v>25941.439999999999</v>
      </c>
      <c r="H34" s="6">
        <v>25941.439999999999</v>
      </c>
      <c r="I34" t="s">
        <v>2209</v>
      </c>
      <c r="J34" t="s">
        <v>28</v>
      </c>
      <c r="K34" t="s">
        <v>121</v>
      </c>
      <c r="L34" s="8">
        <v>2139</v>
      </c>
      <c r="M34">
        <f t="shared" si="0"/>
        <v>0.40511363636363634</v>
      </c>
      <c r="N34">
        <v>78</v>
      </c>
      <c r="O34">
        <f t="shared" si="1"/>
        <v>31.598863636363635</v>
      </c>
      <c r="R34" s="7">
        <v>0.24796233362527298</v>
      </c>
      <c r="S34">
        <f t="shared" si="2"/>
        <v>7.8353279671795066</v>
      </c>
    </row>
    <row r="35" spans="1:19" x14ac:dyDescent="0.25">
      <c r="A35">
        <v>28841</v>
      </c>
      <c r="B35">
        <v>44821</v>
      </c>
      <c r="C35" t="s">
        <v>50</v>
      </c>
      <c r="D35" t="s">
        <v>93</v>
      </c>
      <c r="E35" t="s">
        <v>27</v>
      </c>
      <c r="F35">
        <v>100</v>
      </c>
      <c r="G35" s="6">
        <v>12406.87</v>
      </c>
      <c r="H35" s="6">
        <v>12406.87</v>
      </c>
      <c r="I35" t="s">
        <v>2210</v>
      </c>
      <c r="J35" t="s">
        <v>28</v>
      </c>
      <c r="K35" t="s">
        <v>121</v>
      </c>
      <c r="L35">
        <v>23</v>
      </c>
      <c r="M35">
        <f t="shared" si="0"/>
        <v>4.3560606060606064E-3</v>
      </c>
      <c r="N35">
        <v>60</v>
      </c>
      <c r="O35">
        <f t="shared" si="1"/>
        <v>0.26136363636363635</v>
      </c>
      <c r="R35" s="7">
        <v>0.52054493464776641</v>
      </c>
      <c r="S35">
        <f t="shared" si="2"/>
        <v>0.13605151701021168</v>
      </c>
    </row>
    <row r="36" spans="1:19" x14ac:dyDescent="0.25">
      <c r="A36">
        <v>1596</v>
      </c>
      <c r="B36">
        <v>346291</v>
      </c>
      <c r="C36" t="s">
        <v>69</v>
      </c>
      <c r="D36" t="s">
        <v>95</v>
      </c>
      <c r="E36" t="s">
        <v>70</v>
      </c>
      <c r="F36">
        <v>130</v>
      </c>
      <c r="G36" s="6">
        <v>20316.47</v>
      </c>
      <c r="H36" s="6">
        <v>20316.47</v>
      </c>
      <c r="I36" t="s">
        <v>2209</v>
      </c>
      <c r="J36" t="s">
        <v>28</v>
      </c>
      <c r="K36" t="s">
        <v>121</v>
      </c>
      <c r="L36">
        <v>2</v>
      </c>
      <c r="M36">
        <f t="shared" si="0"/>
        <v>3.7878787878787879E-4</v>
      </c>
      <c r="N36">
        <v>102</v>
      </c>
      <c r="O36">
        <f t="shared" si="1"/>
        <v>3.8636363636363635E-2</v>
      </c>
      <c r="R36" s="7">
        <v>0.31661504188473688</v>
      </c>
      <c r="S36">
        <f t="shared" si="2"/>
        <v>1.2232853891001197E-2</v>
      </c>
    </row>
    <row r="37" spans="1:19" x14ac:dyDescent="0.25">
      <c r="A37">
        <v>68352</v>
      </c>
      <c r="B37">
        <v>346307</v>
      </c>
      <c r="C37" t="s">
        <v>55</v>
      </c>
      <c r="D37" t="s">
        <v>44</v>
      </c>
      <c r="E37" t="s">
        <v>94</v>
      </c>
      <c r="F37">
        <v>130</v>
      </c>
      <c r="G37" s="6">
        <v>25941.040000000001</v>
      </c>
      <c r="H37" s="6">
        <v>25941.040000000001</v>
      </c>
      <c r="I37" t="s">
        <v>2209</v>
      </c>
      <c r="J37" t="s">
        <v>28</v>
      </c>
      <c r="K37" t="s">
        <v>121</v>
      </c>
      <c r="L37">
        <v>450</v>
      </c>
      <c r="M37">
        <f t="shared" si="0"/>
        <v>8.5227272727272721E-2</v>
      </c>
      <c r="N37">
        <v>78</v>
      </c>
      <c r="O37">
        <f t="shared" si="1"/>
        <v>6.6477272727272725</v>
      </c>
      <c r="R37" s="7">
        <v>0.24796615710087186</v>
      </c>
      <c r="S37">
        <f t="shared" si="2"/>
        <v>1.6484113852728413</v>
      </c>
    </row>
    <row r="38" spans="1:19" x14ac:dyDescent="0.25">
      <c r="A38">
        <v>1543</v>
      </c>
      <c r="B38">
        <v>346311</v>
      </c>
      <c r="C38" t="s">
        <v>98</v>
      </c>
      <c r="D38" t="s">
        <v>97</v>
      </c>
      <c r="E38" t="s">
        <v>94</v>
      </c>
      <c r="F38">
        <v>130</v>
      </c>
      <c r="G38" s="6">
        <v>25943.48</v>
      </c>
      <c r="H38" s="6">
        <v>25943.48</v>
      </c>
      <c r="I38" t="s">
        <v>2209</v>
      </c>
      <c r="J38" t="s">
        <v>28</v>
      </c>
      <c r="K38" t="s">
        <v>121</v>
      </c>
      <c r="L38">
        <v>2</v>
      </c>
      <c r="M38">
        <f t="shared" si="0"/>
        <v>3.7878787878787879E-4</v>
      </c>
      <c r="N38">
        <v>78</v>
      </c>
      <c r="O38">
        <f t="shared" si="1"/>
        <v>2.9545454545454545E-2</v>
      </c>
      <c r="R38" s="7">
        <v>0.24794283573367956</v>
      </c>
      <c r="S38">
        <f t="shared" si="2"/>
        <v>7.3255837830405327E-3</v>
      </c>
    </row>
    <row r="39" spans="1:19" x14ac:dyDescent="0.25">
      <c r="A39">
        <v>36847</v>
      </c>
      <c r="B39">
        <v>346523</v>
      </c>
      <c r="C39" t="s">
        <v>26</v>
      </c>
      <c r="D39" t="s">
        <v>79</v>
      </c>
      <c r="E39" t="s">
        <v>27</v>
      </c>
      <c r="F39">
        <v>100</v>
      </c>
      <c r="G39" s="6">
        <v>19150.23</v>
      </c>
      <c r="H39" s="6">
        <v>19150.23</v>
      </c>
      <c r="I39" t="s">
        <v>2207</v>
      </c>
      <c r="J39" t="s">
        <v>28</v>
      </c>
      <c r="K39" t="s">
        <v>121</v>
      </c>
      <c r="L39">
        <v>35</v>
      </c>
      <c r="M39">
        <f t="shared" si="0"/>
        <v>6.628787878787879E-3</v>
      </c>
      <c r="N39">
        <v>102</v>
      </c>
      <c r="O39">
        <f t="shared" si="1"/>
        <v>0.67613636363636365</v>
      </c>
      <c r="R39" s="7">
        <v>0.33724573194856322</v>
      </c>
      <c r="S39">
        <f t="shared" si="2"/>
        <v>0.22802410285158536</v>
      </c>
    </row>
    <row r="40" spans="1:19" x14ac:dyDescent="0.25">
      <c r="A40">
        <v>37516</v>
      </c>
      <c r="B40">
        <v>346524</v>
      </c>
      <c r="C40" t="s">
        <v>79</v>
      </c>
      <c r="D40" t="s">
        <v>59</v>
      </c>
      <c r="E40" t="s">
        <v>27</v>
      </c>
      <c r="F40">
        <v>100</v>
      </c>
      <c r="G40" s="6">
        <v>16730.5</v>
      </c>
      <c r="H40" s="6">
        <v>16730.5</v>
      </c>
      <c r="I40" t="s">
        <v>2207</v>
      </c>
      <c r="J40" t="s">
        <v>28</v>
      </c>
      <c r="K40" t="s">
        <v>121</v>
      </c>
      <c r="L40">
        <v>36</v>
      </c>
      <c r="M40">
        <f t="shared" si="0"/>
        <v>6.8181818181818179E-3</v>
      </c>
      <c r="N40">
        <v>102</v>
      </c>
      <c r="O40">
        <f t="shared" si="1"/>
        <v>0.69545454545454544</v>
      </c>
      <c r="R40" s="7">
        <v>0.38602153751133161</v>
      </c>
      <c r="S40">
        <f t="shared" si="2"/>
        <v>0.26846043290560789</v>
      </c>
    </row>
    <row r="41" spans="1:19" x14ac:dyDescent="0.25">
      <c r="A41">
        <v>70739</v>
      </c>
      <c r="B41">
        <v>346711</v>
      </c>
      <c r="C41" t="s">
        <v>45</v>
      </c>
      <c r="D41" t="s">
        <v>88</v>
      </c>
      <c r="E41" t="s">
        <v>94</v>
      </c>
      <c r="F41">
        <v>130</v>
      </c>
      <c r="G41" s="6">
        <v>25940.63</v>
      </c>
      <c r="H41" s="6">
        <v>25940.63</v>
      </c>
      <c r="I41" t="s">
        <v>2209</v>
      </c>
      <c r="J41" t="s">
        <v>28</v>
      </c>
      <c r="K41" t="s">
        <v>121</v>
      </c>
      <c r="L41">
        <v>805</v>
      </c>
      <c r="M41">
        <f t="shared" si="0"/>
        <v>0.15246212121212122</v>
      </c>
      <c r="N41">
        <v>78</v>
      </c>
      <c r="O41">
        <f t="shared" si="1"/>
        <v>11.892045454545455</v>
      </c>
      <c r="R41" s="7">
        <v>0.24797007628573403</v>
      </c>
      <c r="S41">
        <f t="shared" si="2"/>
        <v>2.948871418557053</v>
      </c>
    </row>
    <row r="42" spans="1:19" x14ac:dyDescent="0.25">
      <c r="A42">
        <v>71005</v>
      </c>
      <c r="B42">
        <v>346886</v>
      </c>
      <c r="C42" t="s">
        <v>92</v>
      </c>
      <c r="D42" t="s">
        <v>54</v>
      </c>
      <c r="F42">
        <v>130</v>
      </c>
      <c r="G42" s="6">
        <v>25941.31</v>
      </c>
      <c r="H42" s="6">
        <v>25941.31</v>
      </c>
      <c r="I42" t="s">
        <v>2209</v>
      </c>
      <c r="J42" t="s">
        <v>28</v>
      </c>
      <c r="K42" t="s">
        <v>121</v>
      </c>
      <c r="L42" s="8">
        <v>1057</v>
      </c>
      <c r="M42">
        <f t="shared" si="0"/>
        <v>0.20018939393939394</v>
      </c>
      <c r="N42">
        <v>78</v>
      </c>
      <c r="O42">
        <f t="shared" si="1"/>
        <v>15.614772727272728</v>
      </c>
      <c r="R42" s="7">
        <v>0.24796357624190915</v>
      </c>
      <c r="S42">
        <f t="shared" si="2"/>
        <v>3.8718948876591748</v>
      </c>
    </row>
    <row r="43" spans="1:19" x14ac:dyDescent="0.25">
      <c r="A43">
        <v>58198</v>
      </c>
      <c r="B43">
        <v>347057</v>
      </c>
      <c r="C43" t="s">
        <v>95</v>
      </c>
      <c r="D43" t="s">
        <v>96</v>
      </c>
      <c r="E43" t="s">
        <v>27</v>
      </c>
      <c r="F43">
        <v>130</v>
      </c>
      <c r="G43" s="6">
        <v>20316.34</v>
      </c>
      <c r="H43" s="6">
        <v>20316.34</v>
      </c>
      <c r="I43" t="s">
        <v>2209</v>
      </c>
      <c r="J43" t="s">
        <v>28</v>
      </c>
      <c r="K43" t="s">
        <v>121</v>
      </c>
      <c r="L43">
        <v>199</v>
      </c>
      <c r="M43">
        <f t="shared" si="0"/>
        <v>3.7689393939393939E-2</v>
      </c>
      <c r="N43">
        <v>102</v>
      </c>
      <c r="O43">
        <f t="shared" si="1"/>
        <v>3.8443181818181817</v>
      </c>
      <c r="R43" s="7">
        <v>0.31661706783800631</v>
      </c>
      <c r="S43">
        <f t="shared" si="2"/>
        <v>1.2171767505636084</v>
      </c>
    </row>
    <row r="44" spans="1:19" x14ac:dyDescent="0.25">
      <c r="A44">
        <v>70985</v>
      </c>
      <c r="B44">
        <v>347060</v>
      </c>
      <c r="C44" t="s">
        <v>96</v>
      </c>
      <c r="D44" t="s">
        <v>65</v>
      </c>
      <c r="F44">
        <v>130</v>
      </c>
      <c r="G44" s="6">
        <v>19081.330000000002</v>
      </c>
      <c r="H44" s="6">
        <v>19081.330000000002</v>
      </c>
      <c r="I44" t="s">
        <v>2207</v>
      </c>
      <c r="J44" t="s">
        <v>28</v>
      </c>
      <c r="K44" t="s">
        <v>121</v>
      </c>
      <c r="L44" s="8">
        <v>1049</v>
      </c>
      <c r="M44">
        <f t="shared" si="0"/>
        <v>0.19867424242424242</v>
      </c>
      <c r="N44">
        <v>102</v>
      </c>
      <c r="O44">
        <f t="shared" si="1"/>
        <v>20.264772727272728</v>
      </c>
      <c r="R44" s="7">
        <v>0.33710962495800872</v>
      </c>
      <c r="S44">
        <f t="shared" si="2"/>
        <v>6.8314499339501928</v>
      </c>
    </row>
    <row r="45" spans="1:19" x14ac:dyDescent="0.25">
      <c r="A45">
        <v>47767</v>
      </c>
      <c r="B45">
        <v>348445</v>
      </c>
      <c r="C45" t="s">
        <v>97</v>
      </c>
      <c r="D45" t="s">
        <v>89</v>
      </c>
      <c r="F45">
        <v>130</v>
      </c>
      <c r="G45" s="6">
        <v>25054.41</v>
      </c>
      <c r="H45" s="6">
        <v>25054.41</v>
      </c>
      <c r="I45" t="s">
        <v>2209</v>
      </c>
      <c r="J45" t="s">
        <v>28</v>
      </c>
      <c r="K45" t="s">
        <v>121</v>
      </c>
      <c r="L45">
        <v>90</v>
      </c>
      <c r="M45">
        <f t="shared" si="0"/>
        <v>1.7045454545454544E-2</v>
      </c>
      <c r="N45">
        <v>78</v>
      </c>
      <c r="O45">
        <f t="shared" si="1"/>
        <v>1.3295454545454544</v>
      </c>
      <c r="R45" s="7">
        <v>0.25674122839053087</v>
      </c>
      <c r="S45">
        <f t="shared" si="2"/>
        <v>0.34134913320104671</v>
      </c>
    </row>
    <row r="46" spans="1:19" x14ac:dyDescent="0.25">
      <c r="A46">
        <v>70406</v>
      </c>
      <c r="B46">
        <v>348446</v>
      </c>
      <c r="C46" t="s">
        <v>2204</v>
      </c>
      <c r="D46" t="s">
        <v>98</v>
      </c>
      <c r="F46">
        <v>130</v>
      </c>
      <c r="G46" s="6">
        <v>25943.62</v>
      </c>
      <c r="H46" s="6">
        <v>25943.62</v>
      </c>
      <c r="I46" t="s">
        <v>2209</v>
      </c>
      <c r="J46" t="s">
        <v>28</v>
      </c>
      <c r="K46" t="s">
        <v>121</v>
      </c>
      <c r="L46">
        <v>704</v>
      </c>
      <c r="M46">
        <f t="shared" si="0"/>
        <v>0.13333333333333333</v>
      </c>
      <c r="N46">
        <v>78</v>
      </c>
      <c r="O46">
        <f t="shared" si="1"/>
        <v>10.4</v>
      </c>
      <c r="R46" s="7">
        <v>0.24794149775551758</v>
      </c>
      <c r="S46">
        <f t="shared" si="2"/>
        <v>2.578591576657383</v>
      </c>
    </row>
    <row r="47" spans="1:19" x14ac:dyDescent="0.25">
      <c r="A47">
        <v>71525</v>
      </c>
      <c r="B47" t="s">
        <v>99</v>
      </c>
      <c r="C47" t="s">
        <v>100</v>
      </c>
      <c r="D47" t="s">
        <v>101</v>
      </c>
      <c r="F47">
        <v>110</v>
      </c>
      <c r="G47" s="6">
        <v>66666</v>
      </c>
      <c r="H47" s="6">
        <v>66666</v>
      </c>
      <c r="I47" t="s">
        <v>2211</v>
      </c>
      <c r="J47" t="s">
        <v>28</v>
      </c>
      <c r="K47" t="s">
        <v>121</v>
      </c>
      <c r="L47">
        <v>54</v>
      </c>
      <c r="M47">
        <f t="shared" si="0"/>
        <v>1.0227272727272727E-2</v>
      </c>
      <c r="N47">
        <v>90</v>
      </c>
      <c r="O47">
        <f t="shared" si="1"/>
        <v>0.92045454545454541</v>
      </c>
      <c r="R47" s="7">
        <v>9.6488464884648864E-2</v>
      </c>
      <c r="S47">
        <f t="shared" si="2"/>
        <v>8.8813246087006331E-2</v>
      </c>
    </row>
    <row r="48" spans="1:19" x14ac:dyDescent="0.25">
      <c r="A48">
        <v>71526</v>
      </c>
      <c r="B48" t="s">
        <v>102</v>
      </c>
      <c r="C48" t="s">
        <v>101</v>
      </c>
      <c r="D48" t="s">
        <v>57</v>
      </c>
      <c r="F48">
        <v>110</v>
      </c>
      <c r="G48" s="6">
        <v>66666</v>
      </c>
      <c r="H48" s="6">
        <v>66666</v>
      </c>
      <c r="I48" t="s">
        <v>2212</v>
      </c>
      <c r="J48" t="s">
        <v>28</v>
      </c>
      <c r="K48" t="s">
        <v>121</v>
      </c>
      <c r="L48">
        <v>67</v>
      </c>
      <c r="M48">
        <f t="shared" si="0"/>
        <v>1.268939393939394E-2</v>
      </c>
      <c r="N48">
        <v>90</v>
      </c>
      <c r="O48">
        <f t="shared" si="1"/>
        <v>1.1420454545454546</v>
      </c>
      <c r="R48" s="7">
        <v>9.6488464884648864E-2</v>
      </c>
      <c r="S48">
        <f t="shared" si="2"/>
        <v>0.11019421273758194</v>
      </c>
    </row>
  </sheetData>
  <autoFilter ref="A1:U1" xr:uid="{F633A53E-D8CF-4799-9905-C2408B4AF2C9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EE276-FBE5-4D21-B440-0A36EDE92470}">
  <dimension ref="A1:V74"/>
  <sheetViews>
    <sheetView workbookViewId="0">
      <selection activeCell="P5" sqref="P5"/>
    </sheetView>
  </sheetViews>
  <sheetFormatPr defaultRowHeight="15" x14ac:dyDescent="0.25"/>
  <cols>
    <col min="7" max="7" width="9.85546875" bestFit="1" customWidth="1"/>
    <col min="17" max="17" width="9.5703125" style="7" bestFit="1" customWidth="1"/>
  </cols>
  <sheetData>
    <row r="1" spans="1:22" ht="45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  <c r="I1" s="1" t="s">
        <v>113</v>
      </c>
      <c r="J1" s="1" t="s">
        <v>2136</v>
      </c>
      <c r="K1" s="1" t="s">
        <v>22</v>
      </c>
      <c r="L1" s="1" t="s">
        <v>23</v>
      </c>
      <c r="M1" s="1" t="s">
        <v>658</v>
      </c>
      <c r="N1" s="1" t="s">
        <v>661</v>
      </c>
      <c r="O1" s="30">
        <f>SUM(M2:M74)</f>
        <v>1410.0102272727279</v>
      </c>
      <c r="P1" s="1" t="s">
        <v>24</v>
      </c>
      <c r="Q1" s="107" t="s">
        <v>658</v>
      </c>
      <c r="R1" s="1" t="s">
        <v>661</v>
      </c>
      <c r="S1" s="30">
        <f>SUM(Q2:Q74)</f>
        <v>241.73306195053664</v>
      </c>
      <c r="V1" s="42"/>
    </row>
    <row r="2" spans="1:22" x14ac:dyDescent="0.25">
      <c r="A2">
        <v>53644</v>
      </c>
      <c r="B2">
        <v>789</v>
      </c>
      <c r="C2" t="s">
        <v>25</v>
      </c>
      <c r="D2" t="s">
        <v>26</v>
      </c>
      <c r="E2" t="s">
        <v>27</v>
      </c>
      <c r="F2">
        <v>130</v>
      </c>
      <c r="G2" s="6">
        <v>18563.330000000002</v>
      </c>
      <c r="H2" s="6">
        <v>18563.330000000002</v>
      </c>
      <c r="I2" t="s">
        <v>2142</v>
      </c>
      <c r="J2">
        <v>145</v>
      </c>
      <c r="K2">
        <f t="shared" ref="K2:K65" si="0">J2/5280</f>
        <v>2.7462121212121212E-2</v>
      </c>
      <c r="L2">
        <v>102</v>
      </c>
      <c r="M2">
        <f t="shared" ref="M2:M65" si="1">L2*K2</f>
        <v>2.8011363636363638</v>
      </c>
      <c r="P2" s="7">
        <v>0.33113350916821183</v>
      </c>
      <c r="Q2" s="43">
        <f t="shared" ref="Q2:Q65" si="2">P2*M2</f>
        <v>0.9275501137495934</v>
      </c>
    </row>
    <row r="3" spans="1:22" x14ac:dyDescent="0.25">
      <c r="A3">
        <v>71212</v>
      </c>
      <c r="B3">
        <v>1283</v>
      </c>
      <c r="C3" t="s">
        <v>29</v>
      </c>
      <c r="D3" t="s">
        <v>30</v>
      </c>
      <c r="F3">
        <v>130</v>
      </c>
      <c r="G3" s="6">
        <v>35935.629999999997</v>
      </c>
      <c r="H3" s="6">
        <v>35935.629999999997</v>
      </c>
      <c r="I3" t="s">
        <v>2139</v>
      </c>
      <c r="J3" s="8">
        <v>2284</v>
      </c>
      <c r="K3">
        <f t="shared" si="0"/>
        <v>0.43257575757575756</v>
      </c>
      <c r="L3">
        <v>78</v>
      </c>
      <c r="M3">
        <f t="shared" si="1"/>
        <v>33.740909090909092</v>
      </c>
      <c r="P3" s="7">
        <v>0.17080540956148538</v>
      </c>
      <c r="Q3" s="39">
        <f t="shared" si="2"/>
        <v>5.7631297962495731</v>
      </c>
    </row>
    <row r="4" spans="1:22" x14ac:dyDescent="0.25">
      <c r="A4">
        <v>71174</v>
      </c>
      <c r="B4">
        <v>1284</v>
      </c>
      <c r="C4" t="s">
        <v>31</v>
      </c>
      <c r="D4" t="s">
        <v>32</v>
      </c>
      <c r="F4">
        <v>130</v>
      </c>
      <c r="G4" s="6">
        <v>35936.01</v>
      </c>
      <c r="H4" s="6">
        <v>35936.01</v>
      </c>
      <c r="I4" t="s">
        <v>2139</v>
      </c>
      <c r="J4" s="8">
        <v>1650</v>
      </c>
      <c r="K4">
        <f t="shared" si="0"/>
        <v>0.3125</v>
      </c>
      <c r="L4">
        <v>78</v>
      </c>
      <c r="M4">
        <f t="shared" si="1"/>
        <v>24.375</v>
      </c>
      <c r="P4" s="7">
        <v>0.17080360340505246</v>
      </c>
      <c r="Q4" s="39">
        <f t="shared" si="2"/>
        <v>4.1633378329981534</v>
      </c>
    </row>
    <row r="5" spans="1:22" x14ac:dyDescent="0.25">
      <c r="A5">
        <v>71176</v>
      </c>
      <c r="B5">
        <v>2071</v>
      </c>
      <c r="C5" t="s">
        <v>33</v>
      </c>
      <c r="D5" t="s">
        <v>34</v>
      </c>
      <c r="E5" t="s">
        <v>27</v>
      </c>
      <c r="F5">
        <v>130</v>
      </c>
      <c r="G5" s="6">
        <v>18567.72</v>
      </c>
      <c r="H5" s="6">
        <v>18567.72</v>
      </c>
      <c r="I5" t="s">
        <v>2142</v>
      </c>
      <c r="J5" s="8">
        <v>1617</v>
      </c>
      <c r="K5">
        <f t="shared" si="0"/>
        <v>0.30625000000000002</v>
      </c>
      <c r="L5">
        <v>102</v>
      </c>
      <c r="M5">
        <f t="shared" si="1"/>
        <v>31.237500000000001</v>
      </c>
      <c r="P5" s="7">
        <v>0.33057370533377278</v>
      </c>
      <c r="Q5" s="43">
        <f t="shared" si="2"/>
        <v>10.326296120363727</v>
      </c>
    </row>
    <row r="6" spans="1:22" x14ac:dyDescent="0.25">
      <c r="A6">
        <v>71160</v>
      </c>
      <c r="B6">
        <v>2072</v>
      </c>
      <c r="C6" t="s">
        <v>35</v>
      </c>
      <c r="D6" t="s">
        <v>36</v>
      </c>
      <c r="E6" t="s">
        <v>27</v>
      </c>
      <c r="F6">
        <v>130</v>
      </c>
      <c r="G6" s="6">
        <v>18566.38</v>
      </c>
      <c r="H6" s="6">
        <v>18566.38</v>
      </c>
      <c r="I6" t="s">
        <v>2142</v>
      </c>
      <c r="J6" s="8">
        <v>1593</v>
      </c>
      <c r="K6">
        <f t="shared" si="0"/>
        <v>0.30170454545454545</v>
      </c>
      <c r="L6">
        <v>102</v>
      </c>
      <c r="M6">
        <f t="shared" si="1"/>
        <v>30.773863636363636</v>
      </c>
      <c r="P6" s="7">
        <v>0.33059756398393225</v>
      </c>
      <c r="Q6" s="43">
        <f t="shared" si="2"/>
        <v>10.173764352555533</v>
      </c>
    </row>
    <row r="7" spans="1:22" x14ac:dyDescent="0.25">
      <c r="A7">
        <v>71186</v>
      </c>
      <c r="B7">
        <v>2848</v>
      </c>
      <c r="C7" t="s">
        <v>37</v>
      </c>
      <c r="D7" t="s">
        <v>38</v>
      </c>
      <c r="E7" t="s">
        <v>39</v>
      </c>
      <c r="F7">
        <v>100</v>
      </c>
      <c r="G7" s="6">
        <v>-21520.5</v>
      </c>
      <c r="H7" s="6">
        <v>21520.5</v>
      </c>
      <c r="I7" t="s">
        <v>2137</v>
      </c>
      <c r="J7" s="8">
        <v>1686</v>
      </c>
      <c r="K7">
        <f t="shared" si="0"/>
        <v>0.31931818181818183</v>
      </c>
      <c r="L7">
        <v>66</v>
      </c>
      <c r="M7">
        <f t="shared" si="1"/>
        <v>21.075000000000003</v>
      </c>
      <c r="P7" s="7">
        <v>1.4885032101174851E-2</v>
      </c>
      <c r="Q7" s="44">
        <f t="shared" si="2"/>
        <v>0.31370205153226005</v>
      </c>
    </row>
    <row r="8" spans="1:22" x14ac:dyDescent="0.25">
      <c r="A8">
        <v>5719</v>
      </c>
      <c r="B8">
        <v>6292</v>
      </c>
      <c r="C8" t="s">
        <v>40</v>
      </c>
      <c r="D8" t="s">
        <v>41</v>
      </c>
      <c r="F8">
        <v>100</v>
      </c>
      <c r="G8">
        <v>770.89</v>
      </c>
      <c r="H8">
        <v>770.89</v>
      </c>
      <c r="I8" t="s">
        <v>2142</v>
      </c>
      <c r="J8">
        <v>4</v>
      </c>
      <c r="K8">
        <f t="shared" si="0"/>
        <v>7.5757575757575758E-4</v>
      </c>
      <c r="L8">
        <v>60</v>
      </c>
      <c r="M8">
        <f t="shared" si="1"/>
        <v>4.5454545454545456E-2</v>
      </c>
      <c r="P8" s="7">
        <v>0.33511049998486603</v>
      </c>
      <c r="Q8" s="39">
        <f t="shared" si="2"/>
        <v>1.5232295453857547E-2</v>
      </c>
    </row>
    <row r="9" spans="1:22" x14ac:dyDescent="0.25">
      <c r="A9">
        <v>71027</v>
      </c>
      <c r="B9">
        <v>6737</v>
      </c>
      <c r="C9" t="s">
        <v>42</v>
      </c>
      <c r="D9" t="s">
        <v>43</v>
      </c>
      <c r="F9">
        <v>130</v>
      </c>
      <c r="G9" s="6">
        <v>27736.68</v>
      </c>
      <c r="H9" s="6">
        <v>27736.68</v>
      </c>
      <c r="I9" t="s">
        <v>2137</v>
      </c>
      <c r="J9" s="8">
        <v>1123</v>
      </c>
      <c r="K9">
        <f t="shared" si="0"/>
        <v>0.21268939393939393</v>
      </c>
      <c r="L9">
        <v>78</v>
      </c>
      <c r="M9">
        <f t="shared" si="1"/>
        <v>16.589772727272727</v>
      </c>
      <c r="P9" s="7">
        <v>0.22129541098646269</v>
      </c>
      <c r="Q9" s="39">
        <f t="shared" si="2"/>
        <v>3.6712405738538281</v>
      </c>
    </row>
    <row r="10" spans="1:22" x14ac:dyDescent="0.25">
      <c r="A10">
        <v>70804</v>
      </c>
      <c r="B10">
        <v>6738</v>
      </c>
      <c r="C10" t="s">
        <v>44</v>
      </c>
      <c r="D10" t="s">
        <v>45</v>
      </c>
      <c r="F10">
        <v>130</v>
      </c>
      <c r="G10" s="6">
        <v>27737.63</v>
      </c>
      <c r="H10" s="6">
        <v>27737.63</v>
      </c>
      <c r="I10" t="s">
        <v>2137</v>
      </c>
      <c r="J10">
        <v>912</v>
      </c>
      <c r="K10">
        <f t="shared" si="0"/>
        <v>0.17272727272727273</v>
      </c>
      <c r="L10">
        <v>78</v>
      </c>
      <c r="M10">
        <f t="shared" si="1"/>
        <v>13.472727272727273</v>
      </c>
      <c r="P10" s="7">
        <v>0.22128783172895447</v>
      </c>
      <c r="Q10" s="39">
        <f t="shared" si="2"/>
        <v>2.9813506056573682</v>
      </c>
    </row>
    <row r="11" spans="1:22" x14ac:dyDescent="0.25">
      <c r="A11">
        <v>15255</v>
      </c>
      <c r="B11">
        <v>6778</v>
      </c>
      <c r="C11" t="s">
        <v>46</v>
      </c>
      <c r="D11" t="s">
        <v>47</v>
      </c>
      <c r="E11" t="s">
        <v>27</v>
      </c>
      <c r="F11">
        <v>100</v>
      </c>
      <c r="G11" s="6">
        <v>-5755.59</v>
      </c>
      <c r="H11" s="6">
        <v>5755.59</v>
      </c>
      <c r="I11" t="s">
        <v>2137</v>
      </c>
      <c r="J11">
        <v>10</v>
      </c>
      <c r="K11">
        <f t="shared" si="0"/>
        <v>1.893939393939394E-3</v>
      </c>
      <c r="L11">
        <v>48</v>
      </c>
      <c r="M11">
        <f t="shared" si="1"/>
        <v>9.0909090909090912E-2</v>
      </c>
      <c r="P11" s="7">
        <v>1.4470569770721451E-2</v>
      </c>
      <c r="Q11" s="39">
        <f t="shared" si="2"/>
        <v>1.3155063427928591E-3</v>
      </c>
    </row>
    <row r="12" spans="1:22" x14ac:dyDescent="0.25">
      <c r="A12">
        <v>71096</v>
      </c>
      <c r="B12">
        <v>9205</v>
      </c>
      <c r="C12" t="s">
        <v>48</v>
      </c>
      <c r="D12" t="s">
        <v>31</v>
      </c>
      <c r="F12">
        <v>130</v>
      </c>
      <c r="G12" s="6">
        <v>35936.199999999997</v>
      </c>
      <c r="H12" s="6">
        <v>35936.199999999997</v>
      </c>
      <c r="I12" t="s">
        <v>2139</v>
      </c>
      <c r="J12" s="8">
        <v>1477</v>
      </c>
      <c r="K12">
        <f t="shared" si="0"/>
        <v>0.27973484848484848</v>
      </c>
      <c r="L12">
        <v>78</v>
      </c>
      <c r="M12">
        <f t="shared" si="1"/>
        <v>21.819318181818183</v>
      </c>
      <c r="P12" s="7">
        <v>0.17080270034116019</v>
      </c>
      <c r="Q12" s="39">
        <f t="shared" si="2"/>
        <v>3.7267984650575192</v>
      </c>
    </row>
    <row r="13" spans="1:22" x14ac:dyDescent="0.25">
      <c r="A13">
        <v>48291</v>
      </c>
      <c r="B13">
        <v>9738</v>
      </c>
      <c r="C13" t="s">
        <v>49</v>
      </c>
      <c r="D13" t="s">
        <v>50</v>
      </c>
      <c r="E13" t="s">
        <v>27</v>
      </c>
      <c r="F13">
        <v>100</v>
      </c>
      <c r="G13" s="6">
        <v>14129.31</v>
      </c>
      <c r="H13" s="6">
        <v>14129.31</v>
      </c>
      <c r="I13" t="s">
        <v>2143</v>
      </c>
      <c r="J13">
        <v>94</v>
      </c>
      <c r="K13">
        <f t="shared" si="0"/>
        <v>1.7803030303030303E-2</v>
      </c>
      <c r="L13">
        <v>60</v>
      </c>
      <c r="M13">
        <f t="shared" si="1"/>
        <v>1.0681818181818181</v>
      </c>
      <c r="P13" s="7">
        <v>0.45708766622951397</v>
      </c>
      <c r="Q13" s="39">
        <f t="shared" si="2"/>
        <v>0.48825273438152628</v>
      </c>
    </row>
    <row r="14" spans="1:22" x14ac:dyDescent="0.25">
      <c r="A14">
        <v>71066</v>
      </c>
      <c r="B14">
        <v>10862</v>
      </c>
      <c r="C14" t="s">
        <v>51</v>
      </c>
      <c r="D14" t="s">
        <v>42</v>
      </c>
      <c r="F14">
        <v>130</v>
      </c>
      <c r="G14" s="6">
        <v>27736.87</v>
      </c>
      <c r="H14" s="6">
        <v>27736.87</v>
      </c>
      <c r="I14" t="s">
        <v>2137</v>
      </c>
      <c r="J14" s="8">
        <v>1185</v>
      </c>
      <c r="K14">
        <f t="shared" si="0"/>
        <v>0.22443181818181818</v>
      </c>
      <c r="L14">
        <v>78</v>
      </c>
      <c r="M14">
        <f t="shared" si="1"/>
        <v>17.505681818181817</v>
      </c>
      <c r="P14" s="7">
        <v>0.2212938950934262</v>
      </c>
      <c r="Q14" s="39">
        <f t="shared" si="2"/>
        <v>3.8739005158116253</v>
      </c>
    </row>
    <row r="15" spans="1:22" x14ac:dyDescent="0.25">
      <c r="A15">
        <v>50647</v>
      </c>
      <c r="B15">
        <v>11974</v>
      </c>
      <c r="C15" t="s">
        <v>52</v>
      </c>
      <c r="D15" t="s">
        <v>53</v>
      </c>
      <c r="F15">
        <v>130</v>
      </c>
      <c r="G15" s="6">
        <v>-4466.99</v>
      </c>
      <c r="H15" s="6">
        <v>4466.99</v>
      </c>
      <c r="I15" t="s">
        <v>2141</v>
      </c>
      <c r="J15">
        <v>115</v>
      </c>
      <c r="K15">
        <f t="shared" si="0"/>
        <v>2.1780303030303032E-2</v>
      </c>
      <c r="L15">
        <v>36</v>
      </c>
      <c r="M15">
        <f t="shared" si="1"/>
        <v>0.78409090909090917</v>
      </c>
      <c r="P15" s="7">
        <v>5.9663740759064469E-3</v>
      </c>
      <c r="Q15" s="39">
        <f t="shared" si="2"/>
        <v>4.6781796731539191E-3</v>
      </c>
    </row>
    <row r="16" spans="1:22" x14ac:dyDescent="0.25">
      <c r="A16">
        <v>71111</v>
      </c>
      <c r="B16">
        <v>12232</v>
      </c>
      <c r="C16" t="s">
        <v>54</v>
      </c>
      <c r="D16" t="s">
        <v>55</v>
      </c>
      <c r="F16">
        <v>130</v>
      </c>
      <c r="G16" s="6">
        <v>27738.01</v>
      </c>
      <c r="H16" s="6">
        <v>27738.01</v>
      </c>
      <c r="I16" t="s">
        <v>2137</v>
      </c>
      <c r="J16" s="8">
        <v>1353</v>
      </c>
      <c r="K16">
        <f t="shared" si="0"/>
        <v>0.25624999999999998</v>
      </c>
      <c r="L16">
        <v>78</v>
      </c>
      <c r="M16">
        <f t="shared" si="1"/>
        <v>19.987499999999997</v>
      </c>
      <c r="P16" s="7">
        <v>0.22129277813289899</v>
      </c>
      <c r="Q16" s="39">
        <f t="shared" si="2"/>
        <v>4.4230894029313177</v>
      </c>
    </row>
    <row r="17" spans="1:17" x14ac:dyDescent="0.25">
      <c r="A17">
        <v>71121</v>
      </c>
      <c r="B17">
        <v>12233</v>
      </c>
      <c r="C17" t="s">
        <v>56</v>
      </c>
      <c r="D17" t="s">
        <v>25</v>
      </c>
      <c r="F17">
        <v>130</v>
      </c>
      <c r="G17" s="6">
        <v>18564.64</v>
      </c>
      <c r="H17" s="6">
        <v>18564.64</v>
      </c>
      <c r="I17" t="s">
        <v>2142</v>
      </c>
      <c r="J17" s="8">
        <v>1411</v>
      </c>
      <c r="K17">
        <f t="shared" si="0"/>
        <v>0.26723484848484846</v>
      </c>
      <c r="L17">
        <v>102</v>
      </c>
      <c r="M17">
        <f t="shared" si="1"/>
        <v>27.257954545454542</v>
      </c>
      <c r="P17" s="7">
        <v>0.33062854975911193</v>
      </c>
      <c r="Q17" s="43">
        <f t="shared" si="2"/>
        <v>9.0122579807634278</v>
      </c>
    </row>
    <row r="18" spans="1:17" x14ac:dyDescent="0.25">
      <c r="A18">
        <v>71237</v>
      </c>
      <c r="B18">
        <v>12953</v>
      </c>
      <c r="C18" t="s">
        <v>57</v>
      </c>
      <c r="D18" t="s">
        <v>58</v>
      </c>
      <c r="F18">
        <v>130</v>
      </c>
      <c r="G18" s="6">
        <v>30729.42</v>
      </c>
      <c r="H18" s="6">
        <v>30729.42</v>
      </c>
      <c r="I18" t="s">
        <v>2141</v>
      </c>
      <c r="J18" s="8">
        <v>18817</v>
      </c>
      <c r="K18">
        <f t="shared" si="0"/>
        <v>3.5638257575757577</v>
      </c>
      <c r="L18">
        <v>90</v>
      </c>
      <c r="M18">
        <f t="shared" si="1"/>
        <v>320.74431818181819</v>
      </c>
      <c r="P18" s="7">
        <v>7.7139974222314219E-3</v>
      </c>
      <c r="Q18" s="39">
        <f t="shared" si="2"/>
        <v>2.4742208436499205</v>
      </c>
    </row>
    <row r="19" spans="1:17" x14ac:dyDescent="0.25">
      <c r="A19">
        <v>13216</v>
      </c>
      <c r="B19">
        <v>13716</v>
      </c>
      <c r="C19" t="s">
        <v>59</v>
      </c>
      <c r="D19" t="s">
        <v>60</v>
      </c>
      <c r="E19" t="s">
        <v>61</v>
      </c>
      <c r="F19">
        <v>100.5</v>
      </c>
      <c r="G19" s="6">
        <v>19485.439999999999</v>
      </c>
      <c r="H19" s="6">
        <v>19485.439999999999</v>
      </c>
      <c r="I19" t="s">
        <v>2142</v>
      </c>
      <c r="J19">
        <v>8</v>
      </c>
      <c r="K19">
        <f t="shared" si="0"/>
        <v>1.5151515151515152E-3</v>
      </c>
      <c r="L19">
        <v>60</v>
      </c>
      <c r="M19">
        <f t="shared" si="1"/>
        <v>9.0909090909090912E-2</v>
      </c>
      <c r="P19" s="7">
        <v>0.33144405942762056</v>
      </c>
      <c r="Q19" s="39">
        <f t="shared" si="2"/>
        <v>3.0131278129783688E-2</v>
      </c>
    </row>
    <row r="20" spans="1:17" x14ac:dyDescent="0.25">
      <c r="A20">
        <v>62430</v>
      </c>
      <c r="B20">
        <v>15304</v>
      </c>
      <c r="C20" s="36" t="s">
        <v>62</v>
      </c>
      <c r="D20" t="s">
        <v>63</v>
      </c>
      <c r="E20" t="s">
        <v>64</v>
      </c>
      <c r="F20">
        <v>110</v>
      </c>
      <c r="G20" s="6">
        <v>5756.35</v>
      </c>
      <c r="H20" s="6">
        <v>5756.35</v>
      </c>
      <c r="I20" t="s">
        <v>2137</v>
      </c>
      <c r="J20">
        <v>243</v>
      </c>
      <c r="K20">
        <f t="shared" si="0"/>
        <v>4.6022727272727271E-2</v>
      </c>
      <c r="L20">
        <v>60</v>
      </c>
      <c r="M20">
        <f t="shared" si="1"/>
        <v>2.7613636363636362</v>
      </c>
      <c r="P20" s="7">
        <v>1.4468659248771647E-2</v>
      </c>
      <c r="Q20" s="39">
        <f t="shared" si="2"/>
        <v>3.995322951649443E-2</v>
      </c>
    </row>
    <row r="21" spans="1:17" x14ac:dyDescent="0.25">
      <c r="A21">
        <v>69928</v>
      </c>
      <c r="B21">
        <v>17195</v>
      </c>
      <c r="C21" t="s">
        <v>65</v>
      </c>
      <c r="D21" t="s">
        <v>66</v>
      </c>
      <c r="E21" t="s">
        <v>27</v>
      </c>
      <c r="F21">
        <v>130</v>
      </c>
      <c r="G21" s="6">
        <v>18568.3</v>
      </c>
      <c r="H21" s="6">
        <v>18568.3</v>
      </c>
      <c r="I21" t="s">
        <v>2142</v>
      </c>
      <c r="J21">
        <v>559</v>
      </c>
      <c r="K21">
        <f t="shared" si="0"/>
        <v>0.10587121212121212</v>
      </c>
      <c r="L21">
        <v>102</v>
      </c>
      <c r="M21">
        <f t="shared" si="1"/>
        <v>10.798863636363636</v>
      </c>
      <c r="P21" s="7">
        <v>0.33056337952316583</v>
      </c>
      <c r="Q21" s="43">
        <f t="shared" si="2"/>
        <v>3.5697088586461874</v>
      </c>
    </row>
    <row r="22" spans="1:17" x14ac:dyDescent="0.25">
      <c r="A22">
        <v>71064</v>
      </c>
      <c r="B22">
        <v>17784</v>
      </c>
      <c r="C22" t="s">
        <v>43</v>
      </c>
      <c r="D22" t="s">
        <v>67</v>
      </c>
      <c r="F22">
        <v>130</v>
      </c>
      <c r="G22" s="6">
        <v>27736.49</v>
      </c>
      <c r="H22" s="6">
        <v>27736.49</v>
      </c>
      <c r="I22" t="s">
        <v>2137</v>
      </c>
      <c r="J22" s="8">
        <v>1224</v>
      </c>
      <c r="K22">
        <f t="shared" si="0"/>
        <v>0.23181818181818181</v>
      </c>
      <c r="L22">
        <v>102</v>
      </c>
      <c r="M22">
        <f t="shared" si="1"/>
        <v>23.645454545454545</v>
      </c>
      <c r="P22" s="7">
        <v>0.22129692690026748</v>
      </c>
      <c r="Q22" s="43">
        <f t="shared" si="2"/>
        <v>5.2326664260690521</v>
      </c>
    </row>
    <row r="23" spans="1:17" x14ac:dyDescent="0.25">
      <c r="A23">
        <v>71185</v>
      </c>
      <c r="B23">
        <v>18576</v>
      </c>
      <c r="C23" t="s">
        <v>34</v>
      </c>
      <c r="D23" t="s">
        <v>35</v>
      </c>
      <c r="E23" t="s">
        <v>27</v>
      </c>
      <c r="F23">
        <v>130</v>
      </c>
      <c r="G23" s="6">
        <v>18567.54</v>
      </c>
      <c r="H23" s="6">
        <v>18567.54</v>
      </c>
      <c r="I23" t="s">
        <v>2142</v>
      </c>
      <c r="J23" s="8">
        <v>1684</v>
      </c>
      <c r="K23">
        <f t="shared" si="0"/>
        <v>0.31893939393939397</v>
      </c>
      <c r="L23">
        <v>102</v>
      </c>
      <c r="M23">
        <f t="shared" si="1"/>
        <v>32.531818181818181</v>
      </c>
      <c r="P23" s="7">
        <v>0.3305769100268533</v>
      </c>
      <c r="Q23" s="43">
        <f t="shared" si="2"/>
        <v>10.754267932100859</v>
      </c>
    </row>
    <row r="24" spans="1:17" x14ac:dyDescent="0.25">
      <c r="A24">
        <v>50705</v>
      </c>
      <c r="B24">
        <v>20396</v>
      </c>
      <c r="C24" t="s">
        <v>68</v>
      </c>
      <c r="D24" t="s">
        <v>52</v>
      </c>
      <c r="E24" t="s">
        <v>27</v>
      </c>
      <c r="F24">
        <v>130</v>
      </c>
      <c r="G24" s="6">
        <v>-4466.8</v>
      </c>
      <c r="H24" s="6">
        <v>4466.8</v>
      </c>
      <c r="I24" t="s">
        <v>2141</v>
      </c>
      <c r="J24">
        <v>115</v>
      </c>
      <c r="K24">
        <f t="shared" si="0"/>
        <v>2.1780303030303032E-2</v>
      </c>
      <c r="L24">
        <v>36</v>
      </c>
      <c r="M24">
        <f t="shared" si="1"/>
        <v>0.78409090909090917</v>
      </c>
      <c r="P24" s="7">
        <v>5.96662786185487E-3</v>
      </c>
      <c r="Q24" s="39">
        <f t="shared" si="2"/>
        <v>4.6783786644089328E-3</v>
      </c>
    </row>
    <row r="25" spans="1:17" x14ac:dyDescent="0.25">
      <c r="A25">
        <v>18799</v>
      </c>
      <c r="B25">
        <v>20679</v>
      </c>
      <c r="C25" t="s">
        <v>78</v>
      </c>
      <c r="D25" t="s">
        <v>122</v>
      </c>
      <c r="E25" t="s">
        <v>70</v>
      </c>
      <c r="F25">
        <v>100</v>
      </c>
      <c r="G25">
        <v>152.75</v>
      </c>
      <c r="H25">
        <v>152.75</v>
      </c>
      <c r="I25" t="s">
        <v>2144</v>
      </c>
      <c r="J25">
        <v>13</v>
      </c>
      <c r="K25">
        <f t="shared" si="0"/>
        <v>2.4621212121212119E-3</v>
      </c>
      <c r="L25">
        <v>12</v>
      </c>
      <c r="M25">
        <f t="shared" si="1"/>
        <v>2.9545454545454541E-2</v>
      </c>
      <c r="P25" s="7">
        <v>0.40589198036006546</v>
      </c>
      <c r="Q25" s="39">
        <f t="shared" si="2"/>
        <v>1.1992263056092842E-2</v>
      </c>
    </row>
    <row r="26" spans="1:17" x14ac:dyDescent="0.25">
      <c r="A26">
        <v>71200</v>
      </c>
      <c r="B26">
        <v>21275</v>
      </c>
      <c r="C26" t="s">
        <v>67</v>
      </c>
      <c r="D26" t="s">
        <v>69</v>
      </c>
      <c r="E26" t="s">
        <v>70</v>
      </c>
      <c r="F26">
        <v>130</v>
      </c>
      <c r="G26" s="6">
        <v>27736.3</v>
      </c>
      <c r="H26" s="6">
        <v>27736.3</v>
      </c>
      <c r="I26" t="s">
        <v>2137</v>
      </c>
      <c r="J26" s="8">
        <v>2077</v>
      </c>
      <c r="K26">
        <f t="shared" si="0"/>
        <v>0.39337121212121212</v>
      </c>
      <c r="L26">
        <v>102</v>
      </c>
      <c r="M26">
        <f t="shared" si="1"/>
        <v>40.123863636363637</v>
      </c>
      <c r="P26" s="7">
        <v>0.22129844283484099</v>
      </c>
      <c r="Q26" s="43">
        <f t="shared" si="2"/>
        <v>8.8793485432447739</v>
      </c>
    </row>
    <row r="27" spans="1:17" x14ac:dyDescent="0.25">
      <c r="A27">
        <v>70728</v>
      </c>
      <c r="B27">
        <v>21711</v>
      </c>
      <c r="C27" t="s">
        <v>71</v>
      </c>
      <c r="D27" t="s">
        <v>37</v>
      </c>
      <c r="E27" t="s">
        <v>39</v>
      </c>
      <c r="F27">
        <v>130</v>
      </c>
      <c r="G27" s="6">
        <v>-21520.12</v>
      </c>
      <c r="H27" s="6">
        <v>21520.12</v>
      </c>
      <c r="I27" t="s">
        <v>2137</v>
      </c>
      <c r="J27">
        <v>795</v>
      </c>
      <c r="K27">
        <f t="shared" si="0"/>
        <v>0.15056818181818182</v>
      </c>
      <c r="L27">
        <v>66</v>
      </c>
      <c r="M27">
        <f t="shared" si="1"/>
        <v>9.9375</v>
      </c>
      <c r="P27" s="7">
        <v>1.4885294939495383E-2</v>
      </c>
      <c r="Q27" s="44">
        <f t="shared" si="2"/>
        <v>0.14792261846123536</v>
      </c>
    </row>
    <row r="28" spans="1:17" x14ac:dyDescent="0.25">
      <c r="A28">
        <v>71157</v>
      </c>
      <c r="B28">
        <v>23432</v>
      </c>
      <c r="C28" t="s">
        <v>72</v>
      </c>
      <c r="D28" t="s">
        <v>73</v>
      </c>
      <c r="F28">
        <v>130</v>
      </c>
      <c r="G28" s="6">
        <v>18565.8</v>
      </c>
      <c r="H28" s="6">
        <v>18565.8</v>
      </c>
      <c r="I28" t="s">
        <v>2142</v>
      </c>
      <c r="J28" s="8">
        <v>1589</v>
      </c>
      <c r="K28">
        <f t="shared" si="0"/>
        <v>0.30094696969696971</v>
      </c>
      <c r="L28">
        <v>102</v>
      </c>
      <c r="M28">
        <f t="shared" si="1"/>
        <v>30.696590909090911</v>
      </c>
      <c r="P28" s="7">
        <v>0.33060789193032353</v>
      </c>
      <c r="Q28" s="43">
        <f t="shared" si="2"/>
        <v>10.14853520990208</v>
      </c>
    </row>
    <row r="29" spans="1:17" x14ac:dyDescent="0.25">
      <c r="A29">
        <v>71152</v>
      </c>
      <c r="B29">
        <v>24198</v>
      </c>
      <c r="C29" t="s">
        <v>36</v>
      </c>
      <c r="D29" t="s">
        <v>74</v>
      </c>
      <c r="E29" t="s">
        <v>27</v>
      </c>
      <c r="F29">
        <v>130</v>
      </c>
      <c r="G29" s="6">
        <v>18566.18</v>
      </c>
      <c r="H29" s="6">
        <v>18566.18</v>
      </c>
      <c r="I29" t="s">
        <v>2142</v>
      </c>
      <c r="J29" s="8">
        <v>1546</v>
      </c>
      <c r="K29">
        <f t="shared" si="0"/>
        <v>0.29280303030303029</v>
      </c>
      <c r="L29">
        <v>102</v>
      </c>
      <c r="M29">
        <f t="shared" si="1"/>
        <v>29.865909090909089</v>
      </c>
      <c r="P29" s="7">
        <v>0.3306011252718653</v>
      </c>
      <c r="Q29" s="43">
        <f t="shared" si="2"/>
        <v>9.8737031527217756</v>
      </c>
    </row>
    <row r="30" spans="1:17" x14ac:dyDescent="0.25">
      <c r="A30">
        <v>70988</v>
      </c>
      <c r="B30">
        <v>25058</v>
      </c>
      <c r="C30" t="s">
        <v>75</v>
      </c>
      <c r="D30" t="s">
        <v>46</v>
      </c>
      <c r="E30" t="s">
        <v>39</v>
      </c>
      <c r="F30">
        <v>100</v>
      </c>
      <c r="G30" s="6">
        <v>-21878.59</v>
      </c>
      <c r="H30" s="6">
        <v>21878.59</v>
      </c>
      <c r="I30" t="s">
        <v>2137</v>
      </c>
      <c r="J30" s="8">
        <v>1040</v>
      </c>
      <c r="K30">
        <f t="shared" si="0"/>
        <v>0.19696969696969696</v>
      </c>
      <c r="L30">
        <v>66</v>
      </c>
      <c r="M30">
        <f t="shared" si="1"/>
        <v>13</v>
      </c>
      <c r="P30" s="7">
        <v>1.4641406659813698E-2</v>
      </c>
      <c r="Q30" s="44">
        <f t="shared" si="2"/>
        <v>0.19033828657757806</v>
      </c>
    </row>
    <row r="31" spans="1:17" x14ac:dyDescent="0.25">
      <c r="A31">
        <v>52568</v>
      </c>
      <c r="B31">
        <v>25529</v>
      </c>
      <c r="C31" t="s">
        <v>76</v>
      </c>
      <c r="D31" t="s">
        <v>53</v>
      </c>
      <c r="E31" t="s">
        <v>64</v>
      </c>
      <c r="F31">
        <v>130</v>
      </c>
      <c r="G31" s="6">
        <v>-14795.45</v>
      </c>
      <c r="H31" s="6">
        <v>14795.45</v>
      </c>
      <c r="I31" t="s">
        <v>2141</v>
      </c>
      <c r="J31">
        <v>138</v>
      </c>
      <c r="K31">
        <f t="shared" si="0"/>
        <v>2.6136363636363635E-2</v>
      </c>
      <c r="L31">
        <v>60</v>
      </c>
      <c r="M31">
        <f t="shared" si="1"/>
        <v>1.5681818181818181</v>
      </c>
      <c r="P31" s="45">
        <v>3.8278614934546323E-3</v>
      </c>
      <c r="Q31" s="39">
        <f t="shared" si="2"/>
        <v>6.0027827965538549E-3</v>
      </c>
    </row>
    <row r="32" spans="1:17" x14ac:dyDescent="0.25">
      <c r="A32">
        <v>71229</v>
      </c>
      <c r="B32">
        <v>25552</v>
      </c>
      <c r="C32" t="s">
        <v>77</v>
      </c>
      <c r="D32" t="s">
        <v>78</v>
      </c>
      <c r="E32" t="s">
        <v>39</v>
      </c>
      <c r="F32">
        <v>100</v>
      </c>
      <c r="G32" s="6">
        <v>21137.66</v>
      </c>
      <c r="H32" s="6">
        <v>21137.66</v>
      </c>
      <c r="I32" t="s">
        <v>2137</v>
      </c>
      <c r="J32" s="8">
        <v>2946</v>
      </c>
      <c r="K32">
        <f t="shared" si="0"/>
        <v>0.55795454545454548</v>
      </c>
      <c r="L32">
        <v>66</v>
      </c>
      <c r="M32">
        <f t="shared" si="1"/>
        <v>36.825000000000003</v>
      </c>
      <c r="P32" s="7">
        <v>1.2221472638567059E-2</v>
      </c>
      <c r="Q32" s="44">
        <f t="shared" si="2"/>
        <v>0.45005572991523202</v>
      </c>
    </row>
    <row r="33" spans="1:17" x14ac:dyDescent="0.25">
      <c r="A33">
        <v>25806</v>
      </c>
      <c r="B33">
        <v>26498</v>
      </c>
      <c r="C33" t="s">
        <v>41</v>
      </c>
      <c r="D33" t="s">
        <v>79</v>
      </c>
      <c r="F33">
        <v>130</v>
      </c>
      <c r="G33">
        <v>770.7</v>
      </c>
      <c r="H33">
        <v>770.7</v>
      </c>
      <c r="I33" t="s">
        <v>2142</v>
      </c>
      <c r="J33">
        <v>18</v>
      </c>
      <c r="K33">
        <f t="shared" si="0"/>
        <v>3.4090909090909089E-3</v>
      </c>
      <c r="L33">
        <v>60</v>
      </c>
      <c r="M33">
        <f t="shared" si="1"/>
        <v>0.20454545454545453</v>
      </c>
      <c r="P33" s="7">
        <v>0.33519311448466765</v>
      </c>
      <c r="Q33" s="39">
        <f t="shared" si="2"/>
        <v>6.856222796277292E-2</v>
      </c>
    </row>
    <row r="34" spans="1:17" x14ac:dyDescent="0.25">
      <c r="A34">
        <v>71223</v>
      </c>
      <c r="B34">
        <v>27275</v>
      </c>
      <c r="C34" t="s">
        <v>32</v>
      </c>
      <c r="D34" t="s">
        <v>29</v>
      </c>
      <c r="F34">
        <v>130</v>
      </c>
      <c r="G34" s="6">
        <v>35935.82</v>
      </c>
      <c r="H34" s="6">
        <v>35935.82</v>
      </c>
      <c r="I34" t="s">
        <v>2139</v>
      </c>
      <c r="J34" s="8">
        <v>2726</v>
      </c>
      <c r="K34">
        <f t="shared" si="0"/>
        <v>0.51628787878787874</v>
      </c>
      <c r="L34">
        <v>78</v>
      </c>
      <c r="M34">
        <f t="shared" si="1"/>
        <v>40.270454545454541</v>
      </c>
      <c r="P34" s="7">
        <v>0.17080450647849416</v>
      </c>
      <c r="Q34" s="39">
        <f t="shared" si="2"/>
        <v>6.8783751143009946</v>
      </c>
    </row>
    <row r="35" spans="1:17" x14ac:dyDescent="0.25">
      <c r="A35">
        <v>71188</v>
      </c>
      <c r="B35">
        <v>28873</v>
      </c>
      <c r="C35" t="s">
        <v>73</v>
      </c>
      <c r="D35" t="s">
        <v>80</v>
      </c>
      <c r="F35">
        <v>130</v>
      </c>
      <c r="G35" s="6">
        <v>18565.61</v>
      </c>
      <c r="H35" s="6">
        <v>18565.61</v>
      </c>
      <c r="I35" t="s">
        <v>2142</v>
      </c>
      <c r="J35" s="8">
        <v>1752</v>
      </c>
      <c r="K35">
        <f t="shared" si="0"/>
        <v>0.33181818181818185</v>
      </c>
      <c r="L35">
        <v>102</v>
      </c>
      <c r="M35">
        <f t="shared" si="1"/>
        <v>33.845454545454551</v>
      </c>
      <c r="P35" s="7">
        <v>0.33061127536342733</v>
      </c>
      <c r="Q35" s="43">
        <f t="shared" si="2"/>
        <v>11.189688892527638</v>
      </c>
    </row>
    <row r="36" spans="1:17" x14ac:dyDescent="0.25">
      <c r="A36">
        <v>70817</v>
      </c>
      <c r="B36">
        <v>29106</v>
      </c>
      <c r="C36" t="s">
        <v>46</v>
      </c>
      <c r="D36" t="s">
        <v>81</v>
      </c>
      <c r="E36" t="s">
        <v>39</v>
      </c>
      <c r="F36">
        <v>100</v>
      </c>
      <c r="G36" s="6">
        <v>-16123.19</v>
      </c>
      <c r="H36" s="6">
        <v>16123.19</v>
      </c>
      <c r="I36" t="s">
        <v>2137</v>
      </c>
      <c r="J36">
        <v>850</v>
      </c>
      <c r="K36">
        <f t="shared" si="0"/>
        <v>0.16098484848484848</v>
      </c>
      <c r="L36">
        <v>66</v>
      </c>
      <c r="M36">
        <f t="shared" si="1"/>
        <v>10.625</v>
      </c>
      <c r="P36" s="7">
        <v>1.4702218771016571E-2</v>
      </c>
      <c r="Q36" s="44">
        <f t="shared" si="2"/>
        <v>0.15621107444205107</v>
      </c>
    </row>
    <row r="37" spans="1:17" x14ac:dyDescent="0.25">
      <c r="A37">
        <v>38627</v>
      </c>
      <c r="B37">
        <v>29457</v>
      </c>
      <c r="C37" t="s">
        <v>60</v>
      </c>
      <c r="D37" t="s">
        <v>49</v>
      </c>
      <c r="E37" t="s">
        <v>27</v>
      </c>
      <c r="F37">
        <v>100.5</v>
      </c>
      <c r="G37" s="6">
        <v>19485.240000000002</v>
      </c>
      <c r="H37" s="6">
        <v>19485.240000000002</v>
      </c>
      <c r="I37" t="s">
        <v>2142</v>
      </c>
      <c r="J37">
        <v>39</v>
      </c>
      <c r="K37">
        <f t="shared" si="0"/>
        <v>7.3863636363636362E-3</v>
      </c>
      <c r="L37">
        <v>60</v>
      </c>
      <c r="M37">
        <f t="shared" si="1"/>
        <v>0.44318181818181818</v>
      </c>
      <c r="P37" s="7">
        <v>0.33144746142892434</v>
      </c>
      <c r="Q37" s="39">
        <f t="shared" si="2"/>
        <v>0.14689148858781875</v>
      </c>
    </row>
    <row r="38" spans="1:17" x14ac:dyDescent="0.25">
      <c r="A38">
        <v>71191</v>
      </c>
      <c r="B38">
        <v>32021</v>
      </c>
      <c r="C38" t="s">
        <v>68</v>
      </c>
      <c r="D38" t="s">
        <v>62</v>
      </c>
      <c r="E38" t="s">
        <v>64</v>
      </c>
      <c r="F38">
        <v>110</v>
      </c>
      <c r="G38" s="6">
        <v>13763.27</v>
      </c>
      <c r="H38" s="6">
        <v>13763.27</v>
      </c>
      <c r="I38" t="s">
        <v>2141</v>
      </c>
      <c r="J38" s="8">
        <v>1836</v>
      </c>
      <c r="K38">
        <f t="shared" si="0"/>
        <v>0.34772727272727272</v>
      </c>
      <c r="L38">
        <v>60</v>
      </c>
      <c r="M38">
        <f t="shared" si="1"/>
        <v>20.863636363636363</v>
      </c>
      <c r="P38" s="7">
        <v>6.0513719971101833E-3</v>
      </c>
      <c r="Q38" s="39">
        <f t="shared" si="2"/>
        <v>0.12625362484879882</v>
      </c>
    </row>
    <row r="39" spans="1:17" x14ac:dyDescent="0.25">
      <c r="A39">
        <v>71206</v>
      </c>
      <c r="B39">
        <v>32753</v>
      </c>
      <c r="C39" t="s">
        <v>82</v>
      </c>
      <c r="D39" t="s">
        <v>83</v>
      </c>
      <c r="F39">
        <v>100</v>
      </c>
      <c r="G39" s="6">
        <v>18565.02</v>
      </c>
      <c r="H39" s="6">
        <v>18565.02</v>
      </c>
      <c r="I39" t="s">
        <v>2142</v>
      </c>
      <c r="J39" s="8">
        <v>2063</v>
      </c>
      <c r="K39">
        <f t="shared" si="0"/>
        <v>0.39071969696969699</v>
      </c>
      <c r="L39">
        <v>102</v>
      </c>
      <c r="M39">
        <f t="shared" si="1"/>
        <v>39.853409090909096</v>
      </c>
      <c r="P39" s="7">
        <v>0.3306217822550151</v>
      </c>
      <c r="Q39" s="43">
        <f t="shared" si="2"/>
        <v>13.176405142574586</v>
      </c>
    </row>
    <row r="40" spans="1:17" x14ac:dyDescent="0.25">
      <c r="A40">
        <v>70724</v>
      </c>
      <c r="B40">
        <v>33296</v>
      </c>
      <c r="C40" t="s">
        <v>57</v>
      </c>
      <c r="D40" t="s">
        <v>48</v>
      </c>
      <c r="F40">
        <v>130</v>
      </c>
      <c r="G40" s="6">
        <v>35936.39</v>
      </c>
      <c r="H40" s="6">
        <v>35936.39</v>
      </c>
      <c r="I40" t="s">
        <v>2139</v>
      </c>
      <c r="J40">
        <v>806</v>
      </c>
      <c r="K40">
        <f t="shared" si="0"/>
        <v>0.15265151515151515</v>
      </c>
      <c r="L40">
        <v>78</v>
      </c>
      <c r="M40">
        <f t="shared" si="1"/>
        <v>11.906818181818181</v>
      </c>
      <c r="P40" s="7">
        <v>0.17080179728681708</v>
      </c>
      <c r="Q40" s="39">
        <f t="shared" si="2"/>
        <v>2.0337059454218966</v>
      </c>
    </row>
    <row r="41" spans="1:17" x14ac:dyDescent="0.25">
      <c r="A41">
        <v>70835</v>
      </c>
      <c r="B41">
        <v>33991</v>
      </c>
      <c r="C41" t="s">
        <v>77</v>
      </c>
      <c r="D41" t="s">
        <v>71</v>
      </c>
      <c r="E41" t="s">
        <v>39</v>
      </c>
      <c r="F41">
        <v>99</v>
      </c>
      <c r="G41" s="6">
        <v>-21519.61</v>
      </c>
      <c r="H41" s="6">
        <v>21519.61</v>
      </c>
      <c r="I41" t="s">
        <v>2137</v>
      </c>
      <c r="J41">
        <v>851</v>
      </c>
      <c r="K41">
        <f t="shared" si="0"/>
        <v>0.16117424242424241</v>
      </c>
      <c r="L41">
        <v>66</v>
      </c>
      <c r="M41">
        <f t="shared" si="1"/>
        <v>10.637499999999999</v>
      </c>
      <c r="P41" s="7">
        <v>1.4885647710777907E-2</v>
      </c>
      <c r="Q41" s="44">
        <f t="shared" si="2"/>
        <v>0.15834607752339996</v>
      </c>
    </row>
    <row r="42" spans="1:17" x14ac:dyDescent="0.25">
      <c r="A42">
        <v>71190</v>
      </c>
      <c r="B42">
        <v>35193</v>
      </c>
      <c r="C42" t="s">
        <v>66</v>
      </c>
      <c r="D42" t="s">
        <v>84</v>
      </c>
      <c r="E42" t="s">
        <v>27</v>
      </c>
      <c r="F42">
        <v>130</v>
      </c>
      <c r="G42" s="6">
        <v>18568.11</v>
      </c>
      <c r="H42" s="6">
        <v>18568.11</v>
      </c>
      <c r="I42" t="s">
        <v>2142</v>
      </c>
      <c r="J42" s="8">
        <v>1755</v>
      </c>
      <c r="K42">
        <f t="shared" si="0"/>
        <v>0.33238636363636365</v>
      </c>
      <c r="L42">
        <v>102</v>
      </c>
      <c r="M42">
        <f t="shared" si="1"/>
        <v>33.903409090909093</v>
      </c>
      <c r="P42" s="7">
        <v>0.33056676204524854</v>
      </c>
      <c r="Q42" s="43">
        <f t="shared" si="2"/>
        <v>11.207340165477262</v>
      </c>
    </row>
    <row r="43" spans="1:17" x14ac:dyDescent="0.25">
      <c r="A43">
        <v>52642</v>
      </c>
      <c r="B43">
        <v>35921</v>
      </c>
      <c r="C43" t="s">
        <v>38</v>
      </c>
      <c r="D43" t="s">
        <v>75</v>
      </c>
      <c r="E43" t="s">
        <v>39</v>
      </c>
      <c r="F43">
        <v>100</v>
      </c>
      <c r="G43" s="6">
        <v>-21878.400000000001</v>
      </c>
      <c r="H43" s="6">
        <v>21878.400000000001</v>
      </c>
      <c r="I43" t="s">
        <v>2137</v>
      </c>
      <c r="J43">
        <v>134</v>
      </c>
      <c r="K43">
        <f t="shared" si="0"/>
        <v>2.5378787878787879E-2</v>
      </c>
      <c r="L43">
        <v>66</v>
      </c>
      <c r="M43">
        <f t="shared" si="1"/>
        <v>1.675</v>
      </c>
      <c r="P43" s="7">
        <v>1.4641533811125738E-2</v>
      </c>
      <c r="Q43" s="44">
        <f t="shared" si="2"/>
        <v>2.4524569133635613E-2</v>
      </c>
    </row>
    <row r="44" spans="1:17" x14ac:dyDescent="0.25">
      <c r="A44">
        <v>36983</v>
      </c>
      <c r="B44">
        <v>36148</v>
      </c>
      <c r="C44" t="s">
        <v>26</v>
      </c>
      <c r="D44" t="s">
        <v>123</v>
      </c>
      <c r="E44" t="s">
        <v>27</v>
      </c>
      <c r="F44">
        <v>100</v>
      </c>
      <c r="G44">
        <v>-151.97999999999999</v>
      </c>
      <c r="H44">
        <v>151.97999999999999</v>
      </c>
      <c r="I44" t="s">
        <v>2144</v>
      </c>
      <c r="J44">
        <v>35</v>
      </c>
      <c r="K44">
        <f t="shared" si="0"/>
        <v>6.628787878787879E-3</v>
      </c>
      <c r="L44">
        <v>24</v>
      </c>
      <c r="M44">
        <f t="shared" si="1"/>
        <v>0.15909090909090909</v>
      </c>
      <c r="P44" s="7">
        <v>0.40794841426503492</v>
      </c>
      <c r="Q44" s="39">
        <f t="shared" si="2"/>
        <v>6.4900884087619196E-2</v>
      </c>
    </row>
    <row r="45" spans="1:17" x14ac:dyDescent="0.25">
      <c r="A45">
        <v>41404</v>
      </c>
      <c r="B45">
        <v>36528</v>
      </c>
      <c r="C45" t="s">
        <v>85</v>
      </c>
      <c r="D45" t="s">
        <v>68</v>
      </c>
      <c r="E45" t="s">
        <v>64</v>
      </c>
      <c r="F45">
        <v>120</v>
      </c>
      <c r="G45" s="6">
        <v>9296.66</v>
      </c>
      <c r="H45" s="6">
        <v>9296.66</v>
      </c>
      <c r="I45" t="s">
        <v>2141</v>
      </c>
      <c r="J45">
        <v>50</v>
      </c>
      <c r="K45">
        <f t="shared" si="0"/>
        <v>9.46969696969697E-3</v>
      </c>
      <c r="L45">
        <v>60</v>
      </c>
      <c r="M45">
        <f t="shared" si="1"/>
        <v>0.56818181818181823</v>
      </c>
      <c r="P45" s="7">
        <v>6.0919656450094273E-3</v>
      </c>
      <c r="Q45" s="39">
        <f t="shared" si="2"/>
        <v>3.4613441164826294E-3</v>
      </c>
    </row>
    <row r="46" spans="1:17" x14ac:dyDescent="0.25">
      <c r="A46">
        <v>71201</v>
      </c>
      <c r="B46">
        <v>36584</v>
      </c>
      <c r="C46" t="s">
        <v>83</v>
      </c>
      <c r="D46" t="s">
        <v>56</v>
      </c>
      <c r="F46">
        <v>130</v>
      </c>
      <c r="G46" s="6">
        <v>18564.830000000002</v>
      </c>
      <c r="H46" s="6">
        <v>18564.830000000002</v>
      </c>
      <c r="I46" t="s">
        <v>2142</v>
      </c>
      <c r="J46" s="8">
        <v>2006</v>
      </c>
      <c r="K46">
        <f t="shared" si="0"/>
        <v>0.37992424242424244</v>
      </c>
      <c r="L46">
        <v>102</v>
      </c>
      <c r="M46">
        <f t="shared" si="1"/>
        <v>38.752272727272732</v>
      </c>
      <c r="P46" s="7">
        <v>0.3306251659724328</v>
      </c>
      <c r="Q46" s="43">
        <f t="shared" si="2"/>
        <v>12.812476602263528</v>
      </c>
    </row>
    <row r="47" spans="1:17" x14ac:dyDescent="0.25">
      <c r="A47">
        <v>15531</v>
      </c>
      <c r="B47">
        <v>36981</v>
      </c>
      <c r="C47" t="s">
        <v>86</v>
      </c>
      <c r="D47" t="s">
        <v>85</v>
      </c>
      <c r="E47" t="s">
        <v>64</v>
      </c>
      <c r="F47">
        <v>120</v>
      </c>
      <c r="G47" s="6">
        <v>9296.85</v>
      </c>
      <c r="H47" s="6">
        <v>9296.85</v>
      </c>
      <c r="I47" t="s">
        <v>2141</v>
      </c>
      <c r="J47">
        <v>10</v>
      </c>
      <c r="K47">
        <f t="shared" si="0"/>
        <v>1.893939393939394E-3</v>
      </c>
      <c r="L47">
        <v>60</v>
      </c>
      <c r="M47">
        <f t="shared" si="1"/>
        <v>0.11363636363636365</v>
      </c>
      <c r="P47" s="7">
        <v>6.0918411433263245E-3</v>
      </c>
      <c r="Q47" s="39">
        <f t="shared" si="2"/>
        <v>6.9225467537799149E-4</v>
      </c>
    </row>
    <row r="48" spans="1:17" x14ac:dyDescent="0.25">
      <c r="A48">
        <v>71187</v>
      </c>
      <c r="B48">
        <v>38310</v>
      </c>
      <c r="C48" t="s">
        <v>74</v>
      </c>
      <c r="D48" t="s">
        <v>72</v>
      </c>
      <c r="F48">
        <v>130</v>
      </c>
      <c r="G48" s="6">
        <v>18565.990000000002</v>
      </c>
      <c r="H48" s="6">
        <v>18565.990000000002</v>
      </c>
      <c r="I48" t="s">
        <v>2142</v>
      </c>
      <c r="J48" s="8">
        <v>1706</v>
      </c>
      <c r="K48">
        <f t="shared" si="0"/>
        <v>0.32310606060606062</v>
      </c>
      <c r="L48">
        <v>102</v>
      </c>
      <c r="M48">
        <f t="shared" si="1"/>
        <v>32.956818181818186</v>
      </c>
      <c r="P48" s="7">
        <v>0.33060450856647017</v>
      </c>
      <c r="Q48" s="43">
        <f t="shared" si="2"/>
        <v>10.89567267891451</v>
      </c>
    </row>
    <row r="49" spans="1:17" x14ac:dyDescent="0.25">
      <c r="A49">
        <v>71148</v>
      </c>
      <c r="B49">
        <v>38311</v>
      </c>
      <c r="C49" t="s">
        <v>80</v>
      </c>
      <c r="D49" t="s">
        <v>82</v>
      </c>
      <c r="F49">
        <v>140</v>
      </c>
      <c r="G49" s="6">
        <v>18565.21</v>
      </c>
      <c r="H49" s="6">
        <v>18565.21</v>
      </c>
      <c r="I49" t="s">
        <v>2142</v>
      </c>
      <c r="J49" s="8">
        <v>1508</v>
      </c>
      <c r="K49">
        <f t="shared" si="0"/>
        <v>0.28560606060606059</v>
      </c>
      <c r="L49">
        <v>102</v>
      </c>
      <c r="M49">
        <f t="shared" si="1"/>
        <v>29.131818181818179</v>
      </c>
      <c r="P49" s="7">
        <v>0.3306183986068566</v>
      </c>
      <c r="Q49" s="43">
        <f t="shared" si="2"/>
        <v>9.6315150757788359</v>
      </c>
    </row>
    <row r="50" spans="1:17" x14ac:dyDescent="0.25">
      <c r="A50">
        <v>14282</v>
      </c>
      <c r="B50">
        <v>38351</v>
      </c>
      <c r="C50" t="s">
        <v>87</v>
      </c>
      <c r="D50" t="s">
        <v>63</v>
      </c>
      <c r="E50" t="s">
        <v>27</v>
      </c>
      <c r="F50">
        <v>120</v>
      </c>
      <c r="G50" s="6">
        <v>-5756.16</v>
      </c>
      <c r="H50" s="6">
        <v>5756.16</v>
      </c>
      <c r="I50" t="s">
        <v>2137</v>
      </c>
      <c r="J50">
        <v>9</v>
      </c>
      <c r="K50">
        <f t="shared" si="0"/>
        <v>1.7045454545454545E-3</v>
      </c>
      <c r="L50">
        <v>48</v>
      </c>
      <c r="M50">
        <f t="shared" si="1"/>
        <v>8.1818181818181818E-2</v>
      </c>
      <c r="P50" s="7">
        <v>1.446913683196205E-2</v>
      </c>
      <c r="Q50" s="39">
        <f t="shared" si="2"/>
        <v>1.1838384680696223E-3</v>
      </c>
    </row>
    <row r="51" spans="1:17" x14ac:dyDescent="0.25">
      <c r="A51">
        <v>69850</v>
      </c>
      <c r="B51">
        <v>38626</v>
      </c>
      <c r="C51" t="s">
        <v>88</v>
      </c>
      <c r="D51" t="s">
        <v>51</v>
      </c>
      <c r="F51">
        <v>130</v>
      </c>
      <c r="G51" s="6">
        <v>27737.06</v>
      </c>
      <c r="H51" s="6">
        <v>27737.06</v>
      </c>
      <c r="I51" t="s">
        <v>2137</v>
      </c>
      <c r="J51">
        <v>635</v>
      </c>
      <c r="K51">
        <f t="shared" si="0"/>
        <v>0.12026515151515152</v>
      </c>
      <c r="L51">
        <v>78</v>
      </c>
      <c r="M51">
        <f t="shared" si="1"/>
        <v>9.3806818181818183</v>
      </c>
      <c r="P51" s="7">
        <v>0.22129237922115752</v>
      </c>
      <c r="Q51" s="39">
        <f t="shared" si="2"/>
        <v>2.0758733982621083</v>
      </c>
    </row>
    <row r="52" spans="1:17" x14ac:dyDescent="0.25">
      <c r="A52">
        <v>71183</v>
      </c>
      <c r="B52">
        <v>40735</v>
      </c>
      <c r="C52" t="s">
        <v>84</v>
      </c>
      <c r="D52" t="s">
        <v>33</v>
      </c>
      <c r="E52" t="s">
        <v>27</v>
      </c>
      <c r="F52">
        <v>130</v>
      </c>
      <c r="G52" s="6">
        <v>18567.919999999998</v>
      </c>
      <c r="H52" s="6">
        <v>18567.919999999998</v>
      </c>
      <c r="I52" t="s">
        <v>2142</v>
      </c>
      <c r="J52" s="8">
        <v>1656</v>
      </c>
      <c r="K52">
        <f t="shared" si="0"/>
        <v>0.31363636363636366</v>
      </c>
      <c r="L52">
        <v>102</v>
      </c>
      <c r="M52">
        <f t="shared" si="1"/>
        <v>31.990909090909092</v>
      </c>
      <c r="P52" s="7">
        <v>0.33057014463655598</v>
      </c>
      <c r="Q52" s="43">
        <f t="shared" si="2"/>
        <v>10.575239445236733</v>
      </c>
    </row>
    <row r="53" spans="1:17" x14ac:dyDescent="0.25">
      <c r="A53">
        <v>50703</v>
      </c>
      <c r="B53">
        <v>42065</v>
      </c>
      <c r="C53" t="s">
        <v>86</v>
      </c>
      <c r="D53" t="s">
        <v>76</v>
      </c>
      <c r="E53" t="s">
        <v>64</v>
      </c>
      <c r="F53">
        <v>120</v>
      </c>
      <c r="G53" s="6">
        <v>-14795.26</v>
      </c>
      <c r="H53" s="6">
        <v>14795.26</v>
      </c>
      <c r="I53" t="s">
        <v>2141</v>
      </c>
      <c r="J53">
        <v>115</v>
      </c>
      <c r="K53">
        <f t="shared" si="0"/>
        <v>2.1780303030303032E-2</v>
      </c>
      <c r="L53">
        <v>60</v>
      </c>
      <c r="M53">
        <f t="shared" si="1"/>
        <v>1.3068181818181819</v>
      </c>
      <c r="P53" s="7">
        <v>3.8279106506633439E-3</v>
      </c>
      <c r="Q53" s="39">
        <f t="shared" si="2"/>
        <v>5.0023832366623243E-3</v>
      </c>
    </row>
    <row r="54" spans="1:17" x14ac:dyDescent="0.25">
      <c r="A54">
        <v>46333</v>
      </c>
      <c r="B54">
        <v>42542</v>
      </c>
      <c r="C54" t="s">
        <v>47</v>
      </c>
      <c r="D54" t="s">
        <v>87</v>
      </c>
      <c r="E54" t="s">
        <v>27</v>
      </c>
      <c r="F54">
        <v>110</v>
      </c>
      <c r="G54" s="6">
        <v>-5755.78</v>
      </c>
      <c r="H54" s="6">
        <v>5755.78</v>
      </c>
      <c r="I54" t="s">
        <v>2137</v>
      </c>
      <c r="J54">
        <v>80</v>
      </c>
      <c r="K54">
        <f t="shared" si="0"/>
        <v>1.5151515151515152E-2</v>
      </c>
      <c r="L54">
        <v>48</v>
      </c>
      <c r="M54">
        <f t="shared" si="1"/>
        <v>0.72727272727272729</v>
      </c>
      <c r="P54" s="7">
        <v>1.4470092092933829E-2</v>
      </c>
      <c r="Q54" s="39">
        <f t="shared" si="2"/>
        <v>1.0523703340315512E-2</v>
      </c>
    </row>
    <row r="55" spans="1:17" x14ac:dyDescent="0.25">
      <c r="A55">
        <v>71166</v>
      </c>
      <c r="B55">
        <v>43158</v>
      </c>
      <c r="C55" t="s">
        <v>89</v>
      </c>
      <c r="D55" t="s">
        <v>90</v>
      </c>
      <c r="F55">
        <v>130</v>
      </c>
      <c r="G55" s="6">
        <v>27738.77</v>
      </c>
      <c r="H55" s="6">
        <v>27738.77</v>
      </c>
      <c r="I55" t="s">
        <v>2137</v>
      </c>
      <c r="J55" s="8">
        <v>1694</v>
      </c>
      <c r="K55">
        <f t="shared" si="0"/>
        <v>0.32083333333333336</v>
      </c>
      <c r="L55">
        <v>78</v>
      </c>
      <c r="M55">
        <f t="shared" si="1"/>
        <v>25.025000000000002</v>
      </c>
      <c r="P55" s="7">
        <v>0.22127873730522299</v>
      </c>
      <c r="Q55" s="39">
        <f t="shared" si="2"/>
        <v>5.5375004010632054</v>
      </c>
    </row>
    <row r="56" spans="1:17" x14ac:dyDescent="0.25">
      <c r="A56">
        <v>71207</v>
      </c>
      <c r="B56">
        <v>43209</v>
      </c>
      <c r="C56" t="s">
        <v>90</v>
      </c>
      <c r="D56" t="s">
        <v>91</v>
      </c>
      <c r="F56">
        <v>130</v>
      </c>
      <c r="G56" s="6">
        <v>27738.58</v>
      </c>
      <c r="H56" s="6">
        <v>27738.58</v>
      </c>
      <c r="I56" t="s">
        <v>2137</v>
      </c>
      <c r="J56" s="8">
        <v>2082</v>
      </c>
      <c r="K56">
        <f t="shared" si="0"/>
        <v>0.39431818181818185</v>
      </c>
      <c r="L56">
        <v>78</v>
      </c>
      <c r="M56">
        <f t="shared" si="1"/>
        <v>30.756818181818183</v>
      </c>
      <c r="P56" s="7">
        <v>0.22128025299060008</v>
      </c>
      <c r="Q56" s="39">
        <f t="shared" si="2"/>
        <v>6.8058765084586161</v>
      </c>
    </row>
    <row r="57" spans="1:17" x14ac:dyDescent="0.25">
      <c r="A57">
        <v>71215</v>
      </c>
      <c r="B57">
        <v>43827</v>
      </c>
      <c r="C57" t="s">
        <v>91</v>
      </c>
      <c r="D57" t="s">
        <v>92</v>
      </c>
      <c r="F57">
        <v>130</v>
      </c>
      <c r="G57" s="6">
        <v>27738.39</v>
      </c>
      <c r="H57" s="6">
        <v>27738.39</v>
      </c>
      <c r="I57" t="s">
        <v>2137</v>
      </c>
      <c r="J57" s="8">
        <v>2139</v>
      </c>
      <c r="K57">
        <f t="shared" si="0"/>
        <v>0.40511363636363634</v>
      </c>
      <c r="L57">
        <v>78</v>
      </c>
      <c r="M57">
        <f t="shared" si="1"/>
        <v>31.598863636363635</v>
      </c>
      <c r="P57" s="7">
        <v>0.22128176869674124</v>
      </c>
      <c r="Q57" s="39">
        <f t="shared" si="2"/>
        <v>6.9922524342616859</v>
      </c>
    </row>
    <row r="58" spans="1:17" x14ac:dyDescent="0.25">
      <c r="A58">
        <v>28841</v>
      </c>
      <c r="B58">
        <v>44821</v>
      </c>
      <c r="C58" t="s">
        <v>50</v>
      </c>
      <c r="D58" t="s">
        <v>93</v>
      </c>
      <c r="E58" t="s">
        <v>27</v>
      </c>
      <c r="F58">
        <v>100</v>
      </c>
      <c r="G58" s="6">
        <v>14129.12</v>
      </c>
      <c r="H58" s="6">
        <v>14129.12</v>
      </c>
      <c r="I58" t="s">
        <v>2143</v>
      </c>
      <c r="J58">
        <v>23</v>
      </c>
      <c r="K58">
        <f t="shared" si="0"/>
        <v>4.3560606060606064E-3</v>
      </c>
      <c r="L58">
        <v>60</v>
      </c>
      <c r="M58">
        <f t="shared" si="1"/>
        <v>0.26136363636363635</v>
      </c>
      <c r="P58" s="7">
        <v>0.45709381287251671</v>
      </c>
      <c r="Q58" s="39">
        <f t="shared" si="2"/>
        <v>0.11946770109168051</v>
      </c>
    </row>
    <row r="59" spans="1:17" x14ac:dyDescent="0.25">
      <c r="A59">
        <v>1596</v>
      </c>
      <c r="B59">
        <v>346291</v>
      </c>
      <c r="C59" t="s">
        <v>69</v>
      </c>
      <c r="D59" t="s">
        <v>95</v>
      </c>
      <c r="E59" t="s">
        <v>70</v>
      </c>
      <c r="F59">
        <v>130</v>
      </c>
      <c r="G59" s="6">
        <v>20314.419999999998</v>
      </c>
      <c r="H59" s="6">
        <v>20314.419999999998</v>
      </c>
      <c r="I59" t="s">
        <v>2138</v>
      </c>
      <c r="J59">
        <v>2</v>
      </c>
      <c r="K59">
        <f t="shared" si="0"/>
        <v>3.7878787878787879E-4</v>
      </c>
      <c r="L59">
        <v>102</v>
      </c>
      <c r="M59">
        <f t="shared" si="1"/>
        <v>3.8636363636363635E-2</v>
      </c>
      <c r="P59" s="7">
        <v>0.30214990140008924</v>
      </c>
      <c r="Q59" s="43">
        <f t="shared" si="2"/>
        <v>1.1673973463185265E-2</v>
      </c>
    </row>
    <row r="60" spans="1:17" x14ac:dyDescent="0.25">
      <c r="A60">
        <v>68352</v>
      </c>
      <c r="B60">
        <v>346307</v>
      </c>
      <c r="C60" t="s">
        <v>55</v>
      </c>
      <c r="D60" t="s">
        <v>44</v>
      </c>
      <c r="E60" t="s">
        <v>94</v>
      </c>
      <c r="F60">
        <v>130</v>
      </c>
      <c r="G60" s="6">
        <v>27737.82</v>
      </c>
      <c r="H60" s="6">
        <v>27737.82</v>
      </c>
      <c r="I60" t="s">
        <v>2137</v>
      </c>
      <c r="J60">
        <v>450</v>
      </c>
      <c r="K60">
        <f t="shared" si="0"/>
        <v>8.5227272727272721E-2</v>
      </c>
      <c r="L60">
        <v>78</v>
      </c>
      <c r="M60">
        <f t="shared" si="1"/>
        <v>6.6477272727272725</v>
      </c>
      <c r="P60" s="7">
        <v>0.22128631593975301</v>
      </c>
      <c r="Q60" s="39">
        <f t="shared" si="2"/>
        <v>1.4710510775540397</v>
      </c>
    </row>
    <row r="61" spans="1:17" x14ac:dyDescent="0.25">
      <c r="A61">
        <v>1543</v>
      </c>
      <c r="B61">
        <v>346311</v>
      </c>
      <c r="C61" t="s">
        <v>98</v>
      </c>
      <c r="D61" t="s">
        <v>97</v>
      </c>
      <c r="E61" t="s">
        <v>94</v>
      </c>
      <c r="F61">
        <v>130</v>
      </c>
      <c r="G61" s="6">
        <v>27741.25</v>
      </c>
      <c r="H61" s="6">
        <v>27741.25</v>
      </c>
      <c r="I61" t="s">
        <v>2144</v>
      </c>
      <c r="J61">
        <v>2</v>
      </c>
      <c r="K61">
        <f t="shared" si="0"/>
        <v>3.7878787878787879E-4</v>
      </c>
      <c r="L61">
        <v>78</v>
      </c>
      <c r="M61">
        <f t="shared" si="1"/>
        <v>2.9545454545454545E-2</v>
      </c>
      <c r="P61" s="7">
        <v>0.22125895552651736</v>
      </c>
      <c r="Q61" s="39">
        <f t="shared" si="2"/>
        <v>6.5371964132834677E-3</v>
      </c>
    </row>
    <row r="62" spans="1:17" x14ac:dyDescent="0.25">
      <c r="A62">
        <v>36847</v>
      </c>
      <c r="B62">
        <v>346523</v>
      </c>
      <c r="C62" t="s">
        <v>26</v>
      </c>
      <c r="D62" t="s">
        <v>79</v>
      </c>
      <c r="E62" t="s">
        <v>27</v>
      </c>
      <c r="F62">
        <v>100</v>
      </c>
      <c r="G62" s="6">
        <v>18715.12</v>
      </c>
      <c r="H62" s="6">
        <v>18715.12</v>
      </c>
      <c r="I62" t="s">
        <v>2142</v>
      </c>
      <c r="J62">
        <v>35</v>
      </c>
      <c r="K62">
        <f t="shared" si="0"/>
        <v>6.628787878787879E-3</v>
      </c>
      <c r="L62">
        <v>102</v>
      </c>
      <c r="M62">
        <f t="shared" si="1"/>
        <v>0.67613636363636365</v>
      </c>
      <c r="P62" s="7">
        <v>0.33128294127956437</v>
      </c>
      <c r="Q62" s="43">
        <f t="shared" si="2"/>
        <v>0.22399244325152365</v>
      </c>
    </row>
    <row r="63" spans="1:17" x14ac:dyDescent="0.25">
      <c r="A63">
        <v>37516</v>
      </c>
      <c r="B63">
        <v>346524</v>
      </c>
      <c r="C63" t="s">
        <v>79</v>
      </c>
      <c r="D63" t="s">
        <v>59</v>
      </c>
      <c r="E63" t="s">
        <v>27</v>
      </c>
      <c r="F63">
        <v>100</v>
      </c>
      <c r="G63" s="6">
        <v>19485.63</v>
      </c>
      <c r="H63" s="6">
        <v>19485.63</v>
      </c>
      <c r="I63" t="s">
        <v>2142</v>
      </c>
      <c r="J63">
        <v>36</v>
      </c>
      <c r="K63">
        <f t="shared" si="0"/>
        <v>6.8181818181818179E-3</v>
      </c>
      <c r="L63">
        <v>102</v>
      </c>
      <c r="M63">
        <f t="shared" si="1"/>
        <v>0.69545454545454544</v>
      </c>
      <c r="P63" s="7">
        <v>0.33144082759106758</v>
      </c>
      <c r="Q63" s="43">
        <f t="shared" si="2"/>
        <v>0.23050203009742426</v>
      </c>
    </row>
    <row r="64" spans="1:17" x14ac:dyDescent="0.25">
      <c r="A64">
        <v>25972</v>
      </c>
      <c r="B64">
        <v>346542</v>
      </c>
      <c r="C64" t="s">
        <v>123</v>
      </c>
      <c r="D64" t="s">
        <v>122</v>
      </c>
      <c r="E64" t="s">
        <v>70</v>
      </c>
      <c r="F64">
        <v>130</v>
      </c>
      <c r="G64">
        <v>-152.16999999999999</v>
      </c>
      <c r="H64">
        <v>152.16999999999999</v>
      </c>
      <c r="I64" t="s">
        <v>2144</v>
      </c>
      <c r="J64">
        <v>19</v>
      </c>
      <c r="K64">
        <f t="shared" si="0"/>
        <v>3.5984848484848487E-3</v>
      </c>
      <c r="L64">
        <v>12</v>
      </c>
      <c r="M64">
        <f t="shared" si="1"/>
        <v>4.3181818181818182E-2</v>
      </c>
      <c r="P64" s="7">
        <v>0.40743904843267403</v>
      </c>
      <c r="Q64" s="39">
        <f t="shared" si="2"/>
        <v>1.7593958909592741E-2</v>
      </c>
    </row>
    <row r="65" spans="1:17" x14ac:dyDescent="0.25">
      <c r="A65">
        <v>70739</v>
      </c>
      <c r="B65">
        <v>346711</v>
      </c>
      <c r="C65" t="s">
        <v>45</v>
      </c>
      <c r="D65" t="s">
        <v>88</v>
      </c>
      <c r="E65" t="s">
        <v>94</v>
      </c>
      <c r="F65">
        <v>130</v>
      </c>
      <c r="G65" s="6">
        <v>27737.25</v>
      </c>
      <c r="H65" s="6">
        <v>27737.25</v>
      </c>
      <c r="I65" t="s">
        <v>2137</v>
      </c>
      <c r="J65">
        <v>805</v>
      </c>
      <c r="K65">
        <f t="shared" si="0"/>
        <v>0.15246212121212122</v>
      </c>
      <c r="L65">
        <v>78</v>
      </c>
      <c r="M65">
        <f t="shared" si="1"/>
        <v>11.892045454545455</v>
      </c>
      <c r="P65" s="7">
        <v>0.22129086336965634</v>
      </c>
      <c r="Q65" s="39">
        <f t="shared" si="2"/>
        <v>2.631601005867561</v>
      </c>
    </row>
    <row r="66" spans="1:17" x14ac:dyDescent="0.25">
      <c r="A66">
        <v>71005</v>
      </c>
      <c r="B66">
        <v>346886</v>
      </c>
      <c r="C66" t="s">
        <v>92</v>
      </c>
      <c r="D66" t="s">
        <v>54</v>
      </c>
      <c r="F66">
        <v>130</v>
      </c>
      <c r="G66" s="6">
        <v>27738.2</v>
      </c>
      <c r="H66" s="6">
        <v>27738.2</v>
      </c>
      <c r="I66" t="s">
        <v>2137</v>
      </c>
      <c r="J66" s="8">
        <v>1057</v>
      </c>
      <c r="K66">
        <f t="shared" ref="K66:K74" si="3">J66/5280</f>
        <v>0.20018939393939394</v>
      </c>
      <c r="L66">
        <v>78</v>
      </c>
      <c r="M66">
        <f t="shared" ref="M66:M74" si="4">L66*K66</f>
        <v>15.614772727272728</v>
      </c>
      <c r="P66" s="7">
        <v>0.22128328442364681</v>
      </c>
      <c r="Q66" s="39">
        <f t="shared" ref="Q66:Q74" si="5">P66*M66</f>
        <v>3.4552881946196941</v>
      </c>
    </row>
    <row r="67" spans="1:17" x14ac:dyDescent="0.25">
      <c r="A67">
        <v>71234</v>
      </c>
      <c r="B67">
        <v>346920</v>
      </c>
      <c r="C67" t="s">
        <v>58</v>
      </c>
      <c r="D67" t="s">
        <v>81</v>
      </c>
      <c r="F67">
        <v>110</v>
      </c>
      <c r="G67" s="6">
        <v>30729.23</v>
      </c>
      <c r="H67" s="6">
        <v>30729.23</v>
      </c>
      <c r="I67" t="s">
        <v>2141</v>
      </c>
      <c r="J67" s="8">
        <v>4882</v>
      </c>
      <c r="K67">
        <f t="shared" si="3"/>
        <v>0.92462121212121207</v>
      </c>
      <c r="L67">
        <v>90</v>
      </c>
      <c r="M67">
        <f t="shared" si="4"/>
        <v>83.215909090909079</v>
      </c>
      <c r="P67" s="7">
        <v>7.7140451181714181E-3</v>
      </c>
      <c r="Q67" s="39">
        <f t="shared" si="5"/>
        <v>0.64193127727692367</v>
      </c>
    </row>
    <row r="68" spans="1:17" x14ac:dyDescent="0.25">
      <c r="A68">
        <v>58198</v>
      </c>
      <c r="B68">
        <v>347057</v>
      </c>
      <c r="C68" t="s">
        <v>95</v>
      </c>
      <c r="D68" t="s">
        <v>96</v>
      </c>
      <c r="E68" t="s">
        <v>27</v>
      </c>
      <c r="F68">
        <v>130</v>
      </c>
      <c r="G68" s="6">
        <v>20314.23</v>
      </c>
      <c r="H68" s="6">
        <v>20314.23</v>
      </c>
      <c r="I68" t="s">
        <v>2137</v>
      </c>
      <c r="J68">
        <v>199</v>
      </c>
      <c r="K68">
        <f t="shared" si="3"/>
        <v>3.7689393939393939E-2</v>
      </c>
      <c r="L68">
        <v>102</v>
      </c>
      <c r="M68">
        <f t="shared" si="4"/>
        <v>3.8443181818181817</v>
      </c>
      <c r="P68" s="7">
        <v>0.30215272742309207</v>
      </c>
      <c r="Q68" s="43">
        <f t="shared" si="5"/>
        <v>1.161571223718546</v>
      </c>
    </row>
    <row r="69" spans="1:17" x14ac:dyDescent="0.25">
      <c r="A69">
        <v>70985</v>
      </c>
      <c r="B69">
        <v>347060</v>
      </c>
      <c r="C69" t="s">
        <v>96</v>
      </c>
      <c r="D69" t="s">
        <v>65</v>
      </c>
      <c r="F69">
        <v>130</v>
      </c>
      <c r="G69" s="6">
        <v>18568.490000000002</v>
      </c>
      <c r="H69" s="6">
        <v>18568.490000000002</v>
      </c>
      <c r="I69" t="s">
        <v>2142</v>
      </c>
      <c r="J69" s="8">
        <v>1049</v>
      </c>
      <c r="K69">
        <f t="shared" si="3"/>
        <v>0.19867424242424242</v>
      </c>
      <c r="L69">
        <v>102</v>
      </c>
      <c r="M69">
        <f t="shared" si="4"/>
        <v>20.264772727272728</v>
      </c>
      <c r="P69" s="7">
        <v>0.33055999707030564</v>
      </c>
      <c r="Q69" s="43">
        <f t="shared" si="5"/>
        <v>6.6987232133576828</v>
      </c>
    </row>
    <row r="70" spans="1:17" x14ac:dyDescent="0.25">
      <c r="A70">
        <v>21426</v>
      </c>
      <c r="B70">
        <v>347311</v>
      </c>
      <c r="C70" t="s">
        <v>78</v>
      </c>
      <c r="D70" t="s">
        <v>40</v>
      </c>
      <c r="E70" t="s">
        <v>39</v>
      </c>
      <c r="F70">
        <v>100</v>
      </c>
      <c r="G70" s="6">
        <v>20984.720000000001</v>
      </c>
      <c r="H70" s="6">
        <v>20984.720000000001</v>
      </c>
      <c r="I70" t="s">
        <v>2137</v>
      </c>
      <c r="J70">
        <v>15</v>
      </c>
      <c r="K70">
        <f t="shared" si="3"/>
        <v>2.840909090909091E-3</v>
      </c>
      <c r="L70">
        <v>66</v>
      </c>
      <c r="M70">
        <f t="shared" si="4"/>
        <v>0.1875</v>
      </c>
      <c r="P70" s="7">
        <v>1.231054468838914E-2</v>
      </c>
      <c r="Q70" s="44">
        <f t="shared" si="5"/>
        <v>2.3082271290729636E-3</v>
      </c>
    </row>
    <row r="71" spans="1:17" x14ac:dyDescent="0.25">
      <c r="A71">
        <v>47767</v>
      </c>
      <c r="B71">
        <v>348445</v>
      </c>
      <c r="C71" t="s">
        <v>97</v>
      </c>
      <c r="D71" t="s">
        <v>89</v>
      </c>
      <c r="F71">
        <v>130</v>
      </c>
      <c r="G71" s="6">
        <v>26790.31</v>
      </c>
      <c r="H71" s="6">
        <v>26790.31</v>
      </c>
      <c r="I71" t="s">
        <v>2137</v>
      </c>
      <c r="J71">
        <v>90</v>
      </c>
      <c r="K71">
        <f t="shared" si="3"/>
        <v>1.7045454545454544E-2</v>
      </c>
      <c r="L71">
        <v>78</v>
      </c>
      <c r="M71">
        <f t="shared" si="4"/>
        <v>1.3295454545454544</v>
      </c>
      <c r="P71" s="7">
        <v>0.22911269037200391</v>
      </c>
      <c r="Q71" s="39">
        <f t="shared" si="5"/>
        <v>0.30461573606277786</v>
      </c>
    </row>
    <row r="72" spans="1:17" x14ac:dyDescent="0.25">
      <c r="A72">
        <v>70406</v>
      </c>
      <c r="B72">
        <v>348446</v>
      </c>
      <c r="C72" t="s">
        <v>30</v>
      </c>
      <c r="D72" t="s">
        <v>98</v>
      </c>
      <c r="F72">
        <v>130</v>
      </c>
      <c r="G72" s="6">
        <v>27741.439999999999</v>
      </c>
      <c r="H72" s="6">
        <v>27741.439999999999</v>
      </c>
      <c r="I72" t="s">
        <v>2137</v>
      </c>
      <c r="J72">
        <v>704</v>
      </c>
      <c r="K72">
        <f t="shared" si="3"/>
        <v>0.13333333333333333</v>
      </c>
      <c r="L72">
        <v>78</v>
      </c>
      <c r="M72">
        <f t="shared" si="4"/>
        <v>10.4</v>
      </c>
      <c r="P72" s="7">
        <v>0.22125744013288423</v>
      </c>
      <c r="Q72" s="39">
        <f t="shared" si="5"/>
        <v>2.3010773773819961</v>
      </c>
    </row>
    <row r="73" spans="1:17" x14ac:dyDescent="0.25">
      <c r="A73">
        <v>71525</v>
      </c>
      <c r="B73" t="s">
        <v>99</v>
      </c>
      <c r="C73" t="s">
        <v>100</v>
      </c>
      <c r="D73" t="s">
        <v>101</v>
      </c>
      <c r="F73">
        <v>110</v>
      </c>
      <c r="G73" s="6">
        <v>66666</v>
      </c>
      <c r="H73" s="6">
        <v>66666</v>
      </c>
      <c r="I73" t="s">
        <v>2140</v>
      </c>
      <c r="J73">
        <v>54</v>
      </c>
      <c r="K73">
        <f t="shared" si="3"/>
        <v>1.0227272727272727E-2</v>
      </c>
      <c r="L73">
        <v>90</v>
      </c>
      <c r="M73">
        <f t="shared" si="4"/>
        <v>0.92045454545454541</v>
      </c>
      <c r="P73" s="7">
        <v>9.5626656266562665E-2</v>
      </c>
      <c r="Q73" s="39">
        <f t="shared" si="5"/>
        <v>8.8019990427176995E-2</v>
      </c>
    </row>
    <row r="74" spans="1:17" x14ac:dyDescent="0.25">
      <c r="A74">
        <v>71526</v>
      </c>
      <c r="B74" t="s">
        <v>102</v>
      </c>
      <c r="C74" t="s">
        <v>101</v>
      </c>
      <c r="D74" t="s">
        <v>57</v>
      </c>
      <c r="F74">
        <v>110</v>
      </c>
      <c r="G74" s="6">
        <v>66666</v>
      </c>
      <c r="H74" s="6">
        <v>66666</v>
      </c>
      <c r="I74" t="s">
        <v>2140</v>
      </c>
      <c r="J74">
        <v>67</v>
      </c>
      <c r="K74">
        <f t="shared" si="3"/>
        <v>1.268939393939394E-2</v>
      </c>
      <c r="L74">
        <v>90</v>
      </c>
      <c r="M74">
        <f t="shared" si="4"/>
        <v>1.1420454545454546</v>
      </c>
      <c r="P74" s="7">
        <v>9.5626656266562665E-2</v>
      </c>
      <c r="Q74" s="39">
        <f t="shared" si="5"/>
        <v>0.1092099881226085</v>
      </c>
    </row>
  </sheetData>
  <autoFilter ref="A1:S1" xr:uid="{7D959E86-E05F-4D4E-9784-8710AC009325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C0E68-2D5D-4242-A709-4035A2F0E530}">
  <sheetPr filterMode="1"/>
  <dimension ref="A1:U360"/>
  <sheetViews>
    <sheetView zoomScale="90" zoomScaleNormal="90" workbookViewId="0">
      <selection activeCell="U281" sqref="U281"/>
    </sheetView>
  </sheetViews>
  <sheetFormatPr defaultRowHeight="15" x14ac:dyDescent="0.25"/>
  <cols>
    <col min="2" max="2" width="9.140625" bestFit="1" customWidth="1"/>
    <col min="3" max="3" width="13.42578125" customWidth="1"/>
    <col min="4" max="4" width="20.5703125" bestFit="1" customWidth="1"/>
    <col min="14" max="14" width="12.42578125" bestFit="1" customWidth="1"/>
    <col min="16" max="16" width="12.42578125" customWidth="1"/>
    <col min="17" max="17" width="13.7109375" style="4" customWidth="1"/>
    <col min="18" max="18" width="11.7109375" customWidth="1"/>
  </cols>
  <sheetData>
    <row r="1" spans="1:19" ht="45" x14ac:dyDescent="0.25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" t="s">
        <v>2107</v>
      </c>
      <c r="P1" s="1" t="s">
        <v>2079</v>
      </c>
      <c r="Q1" s="31" t="s">
        <v>2108</v>
      </c>
      <c r="R1" s="31" t="s">
        <v>2109</v>
      </c>
      <c r="S1" s="1" t="s">
        <v>2079</v>
      </c>
    </row>
    <row r="2" spans="1:19" hidden="1" x14ac:dyDescent="0.25">
      <c r="A2">
        <v>45728</v>
      </c>
      <c r="B2">
        <v>787</v>
      </c>
      <c r="C2" t="s">
        <v>125</v>
      </c>
      <c r="D2" t="s">
        <v>126</v>
      </c>
      <c r="E2" t="s">
        <v>27</v>
      </c>
      <c r="F2">
        <v>120</v>
      </c>
      <c r="G2" s="6">
        <v>3192.74</v>
      </c>
      <c r="H2" s="6">
        <v>3192.74</v>
      </c>
      <c r="I2" t="s">
        <v>127</v>
      </c>
      <c r="J2" t="s">
        <v>116</v>
      </c>
      <c r="K2" t="s">
        <v>121</v>
      </c>
      <c r="L2">
        <v>76</v>
      </c>
      <c r="M2">
        <f>L2/5280</f>
        <v>1.4393939393939395E-2</v>
      </c>
      <c r="N2">
        <v>24</v>
      </c>
      <c r="O2">
        <f>M2*N2</f>
        <v>0.34545454545454546</v>
      </c>
      <c r="P2" s="22">
        <f>SUM(O2:O348)</f>
        <v>833.22007575757527</v>
      </c>
      <c r="Q2" s="4">
        <v>0.33202923705145793</v>
      </c>
      <c r="R2">
        <f>O2*Q2</f>
        <v>0.11470100916323092</v>
      </c>
      <c r="S2" s="32">
        <f>SUM(R2:R348)</f>
        <v>114.5410507476038</v>
      </c>
    </row>
    <row r="3" spans="1:19" hidden="1" x14ac:dyDescent="0.25">
      <c r="A3">
        <v>71165</v>
      </c>
      <c r="B3">
        <v>799</v>
      </c>
      <c r="C3" t="s">
        <v>128</v>
      </c>
      <c r="D3" t="s">
        <v>129</v>
      </c>
      <c r="E3" t="s">
        <v>64</v>
      </c>
      <c r="F3">
        <v>120</v>
      </c>
      <c r="G3" s="6">
        <v>-24391.84</v>
      </c>
      <c r="H3" s="6">
        <v>24391.84</v>
      </c>
      <c r="I3" t="s">
        <v>127</v>
      </c>
      <c r="J3" t="s">
        <v>28</v>
      </c>
      <c r="K3" t="s">
        <v>121</v>
      </c>
      <c r="L3" s="8">
        <v>1572</v>
      </c>
      <c r="M3">
        <f t="shared" ref="M3:M66" si="0">L3/5280</f>
        <v>0.29772727272727273</v>
      </c>
      <c r="N3">
        <v>60</v>
      </c>
      <c r="O3">
        <f t="shared" ref="O3:O66" si="1">M3*N3</f>
        <v>17.863636363636363</v>
      </c>
      <c r="Q3" s="4">
        <v>4.4663118195609849E-2</v>
      </c>
      <c r="R3">
        <f t="shared" ref="R3:R66" si="2">O3*Q3</f>
        <v>0.79784570231248497</v>
      </c>
    </row>
    <row r="4" spans="1:19" hidden="1" x14ac:dyDescent="0.25">
      <c r="A4">
        <v>63908</v>
      </c>
      <c r="B4">
        <v>814</v>
      </c>
      <c r="C4" t="s">
        <v>1992</v>
      </c>
      <c r="D4" t="s">
        <v>1986</v>
      </c>
      <c r="E4" t="s">
        <v>239</v>
      </c>
      <c r="F4" s="6">
        <v>140</v>
      </c>
      <c r="G4" s="6">
        <v>-53.09</v>
      </c>
      <c r="H4">
        <v>53.09</v>
      </c>
      <c r="I4" t="s">
        <v>2110</v>
      </c>
      <c r="J4" t="s">
        <v>116</v>
      </c>
      <c r="K4" t="s">
        <v>121</v>
      </c>
      <c r="L4">
        <v>271</v>
      </c>
      <c r="M4">
        <f t="shared" si="0"/>
        <v>5.1325757575757573E-2</v>
      </c>
      <c r="N4">
        <v>8</v>
      </c>
      <c r="O4">
        <f t="shared" si="1"/>
        <v>0.41060606060606059</v>
      </c>
      <c r="Q4" s="4">
        <v>0.34665503168037604</v>
      </c>
      <c r="R4">
        <f t="shared" si="2"/>
        <v>0.14233865694754833</v>
      </c>
    </row>
    <row r="5" spans="1:19" hidden="1" x14ac:dyDescent="0.25">
      <c r="A5">
        <v>41278</v>
      </c>
      <c r="B5">
        <v>818</v>
      </c>
      <c r="C5" t="s">
        <v>778</v>
      </c>
      <c r="D5" t="s">
        <v>779</v>
      </c>
      <c r="E5" t="s">
        <v>239</v>
      </c>
      <c r="F5" s="6">
        <v>140</v>
      </c>
      <c r="G5" s="6">
        <v>-115.23</v>
      </c>
      <c r="H5">
        <v>115.23</v>
      </c>
      <c r="I5" t="s">
        <v>769</v>
      </c>
      <c r="J5" t="s">
        <v>116</v>
      </c>
      <c r="K5" t="s">
        <v>121</v>
      </c>
      <c r="L5">
        <v>49</v>
      </c>
      <c r="M5">
        <f t="shared" si="0"/>
        <v>9.2803030303030311E-3</v>
      </c>
      <c r="N5">
        <v>8</v>
      </c>
      <c r="O5">
        <f t="shared" si="1"/>
        <v>7.4242424242424249E-2</v>
      </c>
      <c r="Q5" s="4">
        <v>0.2845272323046435</v>
      </c>
      <c r="R5">
        <f t="shared" si="2"/>
        <v>2.1123991489284139E-2</v>
      </c>
    </row>
    <row r="6" spans="1:19" hidden="1" x14ac:dyDescent="0.25">
      <c r="A6">
        <v>67049</v>
      </c>
      <c r="B6">
        <v>827</v>
      </c>
      <c r="C6" t="s">
        <v>126</v>
      </c>
      <c r="D6" t="s">
        <v>130</v>
      </c>
      <c r="E6" t="s">
        <v>27</v>
      </c>
      <c r="F6">
        <v>120</v>
      </c>
      <c r="G6" s="6">
        <v>3191.97</v>
      </c>
      <c r="H6" s="6">
        <v>3191.97</v>
      </c>
      <c r="I6" t="s">
        <v>127</v>
      </c>
      <c r="J6" t="s">
        <v>116</v>
      </c>
      <c r="K6" t="s">
        <v>121</v>
      </c>
      <c r="L6">
        <v>361</v>
      </c>
      <c r="M6">
        <f t="shared" si="0"/>
        <v>6.8371212121212124E-2</v>
      </c>
      <c r="N6">
        <v>24</v>
      </c>
      <c r="O6">
        <f t="shared" si="1"/>
        <v>1.6409090909090911</v>
      </c>
      <c r="Q6" s="4">
        <v>0.33210933257633113</v>
      </c>
      <c r="R6">
        <f t="shared" si="2"/>
        <v>0.54496122300025251</v>
      </c>
    </row>
    <row r="7" spans="1:19" hidden="1" x14ac:dyDescent="0.25">
      <c r="A7">
        <v>38939</v>
      </c>
      <c r="B7">
        <v>1016</v>
      </c>
      <c r="C7" t="s">
        <v>1666</v>
      </c>
      <c r="D7" t="s">
        <v>1759</v>
      </c>
      <c r="E7" t="s">
        <v>94</v>
      </c>
      <c r="F7" s="6">
        <v>65.8</v>
      </c>
      <c r="G7" s="6">
        <v>-78.38</v>
      </c>
      <c r="H7">
        <v>78.38</v>
      </c>
      <c r="I7" t="s">
        <v>2111</v>
      </c>
      <c r="J7" t="s">
        <v>116</v>
      </c>
      <c r="K7" t="s">
        <v>121</v>
      </c>
      <c r="L7">
        <v>40</v>
      </c>
      <c r="M7">
        <f t="shared" si="0"/>
        <v>7.575757575757576E-3</v>
      </c>
      <c r="N7">
        <v>12</v>
      </c>
      <c r="O7">
        <f t="shared" si="1"/>
        <v>9.0909090909090912E-2</v>
      </c>
      <c r="Q7" s="4">
        <v>0.1967007406175045</v>
      </c>
      <c r="R7">
        <f t="shared" si="2"/>
        <v>1.7881885510682229E-2</v>
      </c>
    </row>
    <row r="8" spans="1:19" hidden="1" x14ac:dyDescent="0.25">
      <c r="A8">
        <v>2808</v>
      </c>
      <c r="B8">
        <v>1017</v>
      </c>
      <c r="C8" t="s">
        <v>870</v>
      </c>
      <c r="D8" t="s">
        <v>871</v>
      </c>
      <c r="F8" s="6">
        <v>100.5</v>
      </c>
      <c r="G8" s="6">
        <v>65.430000000000007</v>
      </c>
      <c r="H8">
        <v>65.430000000000007</v>
      </c>
      <c r="I8" t="s">
        <v>2111</v>
      </c>
      <c r="J8" t="s">
        <v>116</v>
      </c>
      <c r="K8" t="s">
        <v>121</v>
      </c>
      <c r="L8">
        <v>2</v>
      </c>
      <c r="M8">
        <f t="shared" si="0"/>
        <v>3.7878787878787879E-4</v>
      </c>
      <c r="N8">
        <v>8</v>
      </c>
      <c r="O8">
        <f t="shared" si="1"/>
        <v>3.0303030303030303E-3</v>
      </c>
      <c r="Q8" s="4">
        <v>0.23563203499312244</v>
      </c>
      <c r="R8">
        <f t="shared" si="2"/>
        <v>7.1403646967612864E-4</v>
      </c>
    </row>
    <row r="9" spans="1:19" hidden="1" x14ac:dyDescent="0.25">
      <c r="A9">
        <v>18796</v>
      </c>
      <c r="B9">
        <v>1018</v>
      </c>
      <c r="C9" t="s">
        <v>131</v>
      </c>
      <c r="D9" t="s">
        <v>132</v>
      </c>
      <c r="E9" t="s">
        <v>94</v>
      </c>
      <c r="F9">
        <v>65.8</v>
      </c>
      <c r="G9">
        <v>-71.28</v>
      </c>
      <c r="H9">
        <v>71.28</v>
      </c>
      <c r="I9" t="s">
        <v>127</v>
      </c>
      <c r="J9" t="s">
        <v>116</v>
      </c>
      <c r="K9" t="s">
        <v>121</v>
      </c>
      <c r="L9">
        <v>13</v>
      </c>
      <c r="M9">
        <f t="shared" si="0"/>
        <v>2.4621212121212119E-3</v>
      </c>
      <c r="N9">
        <v>12</v>
      </c>
      <c r="O9">
        <f t="shared" si="1"/>
        <v>2.9545454545454541E-2</v>
      </c>
      <c r="Q9" s="4">
        <v>0.23431800954545462</v>
      </c>
      <c r="R9">
        <f t="shared" si="2"/>
        <v>6.9230321002066129E-3</v>
      </c>
    </row>
    <row r="10" spans="1:19" hidden="1" x14ac:dyDescent="0.25">
      <c r="A10">
        <v>9083</v>
      </c>
      <c r="B10">
        <v>1310</v>
      </c>
      <c r="C10" t="s">
        <v>133</v>
      </c>
      <c r="D10" t="s">
        <v>134</v>
      </c>
      <c r="E10" t="s">
        <v>64</v>
      </c>
      <c r="F10">
        <v>120</v>
      </c>
      <c r="G10" s="6">
        <v>20613.16</v>
      </c>
      <c r="H10" s="6">
        <v>20613.16</v>
      </c>
      <c r="I10" t="s">
        <v>127</v>
      </c>
      <c r="J10" t="s">
        <v>28</v>
      </c>
      <c r="K10" t="s">
        <v>121</v>
      </c>
      <c r="L10">
        <v>5</v>
      </c>
      <c r="M10">
        <f t="shared" si="0"/>
        <v>9.46969696969697E-4</v>
      </c>
      <c r="N10">
        <v>48</v>
      </c>
      <c r="O10">
        <f t="shared" si="1"/>
        <v>4.5454545454545456E-2</v>
      </c>
      <c r="Q10" s="4">
        <v>5.2850491284616441E-2</v>
      </c>
      <c r="R10">
        <f t="shared" si="2"/>
        <v>2.4022950583916566E-3</v>
      </c>
    </row>
    <row r="11" spans="1:19" hidden="1" x14ac:dyDescent="0.25">
      <c r="A11">
        <v>46216</v>
      </c>
      <c r="B11">
        <v>1349</v>
      </c>
      <c r="C11" t="s">
        <v>1872</v>
      </c>
      <c r="D11" t="s">
        <v>1873</v>
      </c>
      <c r="E11" t="s">
        <v>94</v>
      </c>
      <c r="F11" s="6">
        <v>65.8</v>
      </c>
      <c r="G11" s="6">
        <v>-67.56</v>
      </c>
      <c r="H11">
        <v>67.56</v>
      </c>
      <c r="I11" t="s">
        <v>2111</v>
      </c>
      <c r="J11" t="s">
        <v>116</v>
      </c>
      <c r="K11" t="s">
        <v>121</v>
      </c>
      <c r="L11">
        <v>80</v>
      </c>
      <c r="M11">
        <f t="shared" si="0"/>
        <v>1.5151515151515152E-2</v>
      </c>
      <c r="N11">
        <v>12</v>
      </c>
      <c r="O11">
        <f t="shared" si="1"/>
        <v>0.18181818181818182</v>
      </c>
      <c r="Q11" s="4">
        <v>0.22820313868561282</v>
      </c>
      <c r="R11">
        <f t="shared" si="2"/>
        <v>4.1491479761020515E-2</v>
      </c>
    </row>
    <row r="12" spans="1:19" hidden="1" x14ac:dyDescent="0.25">
      <c r="A12">
        <v>61936</v>
      </c>
      <c r="B12">
        <v>1359</v>
      </c>
      <c r="C12" t="s">
        <v>1773</v>
      </c>
      <c r="D12" t="s">
        <v>2013</v>
      </c>
      <c r="E12" t="s">
        <v>70</v>
      </c>
      <c r="F12" s="6">
        <v>140</v>
      </c>
      <c r="G12" s="6">
        <v>-80.34</v>
      </c>
      <c r="H12">
        <v>80.34</v>
      </c>
      <c r="I12" t="s">
        <v>2111</v>
      </c>
      <c r="J12" t="s">
        <v>116</v>
      </c>
      <c r="K12" t="s">
        <v>121</v>
      </c>
      <c r="L12">
        <v>237</v>
      </c>
      <c r="M12">
        <f t="shared" si="0"/>
        <v>4.4886363636363634E-2</v>
      </c>
      <c r="N12">
        <v>8</v>
      </c>
      <c r="O12">
        <f t="shared" si="1"/>
        <v>0.35909090909090907</v>
      </c>
      <c r="Q12" s="4">
        <v>0.19190196725914863</v>
      </c>
      <c r="R12">
        <f t="shared" si="2"/>
        <v>6.8910251879421555E-2</v>
      </c>
    </row>
    <row r="13" spans="1:19" hidden="1" x14ac:dyDescent="0.25">
      <c r="A13">
        <v>36946</v>
      </c>
      <c r="B13">
        <v>1365</v>
      </c>
      <c r="C13" t="s">
        <v>1732</v>
      </c>
      <c r="D13" t="s">
        <v>1733</v>
      </c>
      <c r="E13" t="s">
        <v>94</v>
      </c>
      <c r="F13" s="6">
        <v>100.5</v>
      </c>
      <c r="G13" s="6">
        <v>-87.78</v>
      </c>
      <c r="H13">
        <v>87.78</v>
      </c>
      <c r="I13" t="s">
        <v>2111</v>
      </c>
      <c r="J13" t="s">
        <v>116</v>
      </c>
      <c r="K13" t="s">
        <v>121</v>
      </c>
      <c r="L13">
        <v>35</v>
      </c>
      <c r="M13">
        <f t="shared" si="0"/>
        <v>6.628787878787879E-3</v>
      </c>
      <c r="N13">
        <v>8</v>
      </c>
      <c r="O13">
        <f t="shared" si="1"/>
        <v>5.3030303030303032E-2</v>
      </c>
      <c r="Q13" s="4">
        <v>0.17563686545454546</v>
      </c>
      <c r="R13">
        <f t="shared" si="2"/>
        <v>9.3140761983471088E-3</v>
      </c>
    </row>
    <row r="14" spans="1:19" hidden="1" x14ac:dyDescent="0.25">
      <c r="A14">
        <v>52137</v>
      </c>
      <c r="B14">
        <v>1458</v>
      </c>
      <c r="C14" t="s">
        <v>1733</v>
      </c>
      <c r="D14" t="s">
        <v>1362</v>
      </c>
      <c r="E14" t="s">
        <v>239</v>
      </c>
      <c r="F14" s="6">
        <v>140</v>
      </c>
      <c r="G14" s="6">
        <v>-87.97</v>
      </c>
      <c r="H14">
        <v>87.97</v>
      </c>
      <c r="I14" t="s">
        <v>2111</v>
      </c>
      <c r="J14" t="s">
        <v>116</v>
      </c>
      <c r="K14" t="s">
        <v>121</v>
      </c>
      <c r="L14">
        <v>128</v>
      </c>
      <c r="M14">
        <f t="shared" si="0"/>
        <v>2.4242424242424242E-2</v>
      </c>
      <c r="N14">
        <v>8</v>
      </c>
      <c r="O14">
        <f t="shared" si="1"/>
        <v>0.19393939393939394</v>
      </c>
      <c r="Q14" s="4">
        <v>0.1752575201727862</v>
      </c>
      <c r="R14">
        <f t="shared" si="2"/>
        <v>3.3989337245631267E-2</v>
      </c>
    </row>
    <row r="15" spans="1:19" hidden="1" x14ac:dyDescent="0.25">
      <c r="A15">
        <v>71136</v>
      </c>
      <c r="B15">
        <v>1485</v>
      </c>
      <c r="C15" t="s">
        <v>135</v>
      </c>
      <c r="D15" t="s">
        <v>136</v>
      </c>
      <c r="E15" t="s">
        <v>64</v>
      </c>
      <c r="F15">
        <v>120</v>
      </c>
      <c r="G15" s="6">
        <v>-24506.87</v>
      </c>
      <c r="H15" s="6">
        <v>24506.87</v>
      </c>
      <c r="I15" t="s">
        <v>127</v>
      </c>
      <c r="J15" t="s">
        <v>28</v>
      </c>
      <c r="K15" t="s">
        <v>121</v>
      </c>
      <c r="L15" s="8">
        <v>1502</v>
      </c>
      <c r="M15">
        <f t="shared" si="0"/>
        <v>0.28446969696969698</v>
      </c>
      <c r="N15">
        <v>60</v>
      </c>
      <c r="O15">
        <f t="shared" si="1"/>
        <v>17.06818181818182</v>
      </c>
      <c r="Q15" s="4">
        <v>4.4453479082739014E-2</v>
      </c>
      <c r="R15">
        <f t="shared" si="2"/>
        <v>0.75874006343493194</v>
      </c>
    </row>
    <row r="16" spans="1:19" hidden="1" x14ac:dyDescent="0.25">
      <c r="A16">
        <v>63648</v>
      </c>
      <c r="B16">
        <v>1896</v>
      </c>
      <c r="C16" t="s">
        <v>137</v>
      </c>
      <c r="D16" t="s">
        <v>138</v>
      </c>
      <c r="E16" t="s">
        <v>94</v>
      </c>
      <c r="F16">
        <v>65.8</v>
      </c>
      <c r="G16">
        <v>120.68</v>
      </c>
      <c r="H16">
        <v>120.68</v>
      </c>
      <c r="I16" t="s">
        <v>127</v>
      </c>
      <c r="J16" t="s">
        <v>116</v>
      </c>
      <c r="K16" t="s">
        <v>121</v>
      </c>
      <c r="L16">
        <v>260</v>
      </c>
      <c r="M16">
        <f t="shared" si="0"/>
        <v>4.924242424242424E-2</v>
      </c>
      <c r="N16">
        <v>12</v>
      </c>
      <c r="O16">
        <f t="shared" si="1"/>
        <v>0.59090909090909083</v>
      </c>
      <c r="Q16" s="4">
        <v>0.2661550527842228</v>
      </c>
      <c r="R16">
        <f t="shared" si="2"/>
        <v>0.15727344028158619</v>
      </c>
    </row>
    <row r="17" spans="1:18" hidden="1" x14ac:dyDescent="0.25">
      <c r="A17">
        <v>48659</v>
      </c>
      <c r="B17">
        <v>1898</v>
      </c>
      <c r="C17" t="s">
        <v>139</v>
      </c>
      <c r="D17" t="s">
        <v>140</v>
      </c>
      <c r="E17" t="s">
        <v>64</v>
      </c>
      <c r="F17">
        <v>70</v>
      </c>
      <c r="G17" s="6">
        <v>-1396.39</v>
      </c>
      <c r="H17" s="6">
        <v>1396.39</v>
      </c>
      <c r="I17" t="s">
        <v>127</v>
      </c>
      <c r="J17" t="s">
        <v>116</v>
      </c>
      <c r="K17" t="s">
        <v>121</v>
      </c>
      <c r="L17">
        <v>97</v>
      </c>
      <c r="M17">
        <f t="shared" si="0"/>
        <v>1.8371212121212122E-2</v>
      </c>
      <c r="N17">
        <v>24</v>
      </c>
      <c r="O17">
        <f t="shared" si="1"/>
        <v>0.44090909090909092</v>
      </c>
      <c r="Q17" s="4">
        <v>0.79854590997126385</v>
      </c>
      <c r="R17">
        <f t="shared" si="2"/>
        <v>0.35208615121460268</v>
      </c>
    </row>
    <row r="18" spans="1:18" hidden="1" x14ac:dyDescent="0.25">
      <c r="A18">
        <v>28119</v>
      </c>
      <c r="B18">
        <v>1899</v>
      </c>
      <c r="C18" t="s">
        <v>1579</v>
      </c>
      <c r="D18" t="s">
        <v>889</v>
      </c>
      <c r="E18" t="s">
        <v>94</v>
      </c>
      <c r="F18" s="6">
        <v>65.8</v>
      </c>
      <c r="G18" s="6">
        <v>-66.27</v>
      </c>
      <c r="H18">
        <v>66.27</v>
      </c>
      <c r="I18" t="s">
        <v>2111</v>
      </c>
      <c r="J18" t="s">
        <v>116</v>
      </c>
      <c r="K18" t="s">
        <v>121</v>
      </c>
      <c r="L18">
        <v>21</v>
      </c>
      <c r="M18">
        <f t="shared" si="0"/>
        <v>3.9772727272727269E-3</v>
      </c>
      <c r="N18">
        <v>12</v>
      </c>
      <c r="O18">
        <f t="shared" si="1"/>
        <v>4.7727272727272722E-2</v>
      </c>
      <c r="Q18" s="4">
        <v>0.23264530028067001</v>
      </c>
      <c r="R18">
        <f t="shared" si="2"/>
        <v>1.1103525695213796E-2</v>
      </c>
    </row>
    <row r="19" spans="1:18" hidden="1" x14ac:dyDescent="0.25">
      <c r="A19">
        <v>30288</v>
      </c>
      <c r="B19">
        <v>1966</v>
      </c>
      <c r="C19" t="s">
        <v>1068</v>
      </c>
      <c r="D19" t="s">
        <v>1618</v>
      </c>
      <c r="E19" t="s">
        <v>94</v>
      </c>
      <c r="F19" s="6">
        <v>100.5</v>
      </c>
      <c r="G19" s="6">
        <v>122.88</v>
      </c>
      <c r="H19">
        <v>122.88</v>
      </c>
      <c r="I19" t="s">
        <v>2110</v>
      </c>
      <c r="J19" t="s">
        <v>116</v>
      </c>
      <c r="K19" t="s">
        <v>121</v>
      </c>
      <c r="L19">
        <v>25</v>
      </c>
      <c r="M19">
        <f t="shared" si="0"/>
        <v>4.734848484848485E-3</v>
      </c>
      <c r="N19">
        <v>8</v>
      </c>
      <c r="O19">
        <f t="shared" si="1"/>
        <v>3.787878787878788E-2</v>
      </c>
      <c r="Q19" s="4">
        <v>0.14977144882740206</v>
      </c>
      <c r="R19">
        <f t="shared" si="2"/>
        <v>5.6731609404318964E-3</v>
      </c>
    </row>
    <row r="20" spans="1:18" hidden="1" x14ac:dyDescent="0.25">
      <c r="A20">
        <v>14347</v>
      </c>
      <c r="B20">
        <v>2054</v>
      </c>
      <c r="C20" t="s">
        <v>1256</v>
      </c>
      <c r="D20" t="s">
        <v>158</v>
      </c>
      <c r="E20" t="s">
        <v>239</v>
      </c>
      <c r="F20" s="6">
        <v>140</v>
      </c>
      <c r="G20" s="6">
        <v>88.19</v>
      </c>
      <c r="H20">
        <v>88.19</v>
      </c>
      <c r="I20" t="s">
        <v>2112</v>
      </c>
      <c r="J20" t="s">
        <v>116</v>
      </c>
      <c r="K20" t="s">
        <v>121</v>
      </c>
      <c r="L20">
        <v>9</v>
      </c>
      <c r="M20">
        <f t="shared" si="0"/>
        <v>1.7045454545454545E-3</v>
      </c>
      <c r="N20">
        <v>8</v>
      </c>
      <c r="O20">
        <f t="shared" si="1"/>
        <v>1.3636363636363636E-2</v>
      </c>
      <c r="Q20" s="4">
        <v>0.3793224367472865</v>
      </c>
      <c r="R20">
        <f t="shared" si="2"/>
        <v>5.1725786829175426E-3</v>
      </c>
    </row>
    <row r="21" spans="1:18" hidden="1" x14ac:dyDescent="0.25">
      <c r="A21">
        <v>46340</v>
      </c>
      <c r="B21">
        <v>2073</v>
      </c>
      <c r="C21" t="s">
        <v>141</v>
      </c>
      <c r="D21" t="s">
        <v>142</v>
      </c>
      <c r="E21" t="s">
        <v>108</v>
      </c>
      <c r="F21">
        <v>126</v>
      </c>
      <c r="G21" s="6">
        <v>1979.96</v>
      </c>
      <c r="H21" s="6">
        <v>1979.96</v>
      </c>
      <c r="I21" t="s">
        <v>127</v>
      </c>
      <c r="J21" t="s">
        <v>28</v>
      </c>
      <c r="K21" t="s">
        <v>121</v>
      </c>
      <c r="L21">
        <v>81</v>
      </c>
      <c r="M21">
        <f t="shared" si="0"/>
        <v>1.5340909090909091E-2</v>
      </c>
      <c r="N21">
        <v>30</v>
      </c>
      <c r="O21">
        <f t="shared" si="1"/>
        <v>0.46022727272727271</v>
      </c>
      <c r="Q21" s="4">
        <v>0.24413307154201749</v>
      </c>
      <c r="R21">
        <f t="shared" si="2"/>
        <v>0.11235669769831487</v>
      </c>
    </row>
    <row r="22" spans="1:18" hidden="1" x14ac:dyDescent="0.25">
      <c r="A22">
        <v>59587</v>
      </c>
      <c r="B22">
        <v>2336</v>
      </c>
      <c r="C22" t="s">
        <v>143</v>
      </c>
      <c r="D22" t="s">
        <v>144</v>
      </c>
      <c r="E22" t="s">
        <v>27</v>
      </c>
      <c r="F22">
        <v>120</v>
      </c>
      <c r="G22" s="6">
        <v>1698.09</v>
      </c>
      <c r="H22" s="6">
        <v>1698.09</v>
      </c>
      <c r="I22" t="s">
        <v>127</v>
      </c>
      <c r="J22" t="s">
        <v>116</v>
      </c>
      <c r="K22" t="s">
        <v>121</v>
      </c>
      <c r="L22">
        <v>209</v>
      </c>
      <c r="M22">
        <f t="shared" si="0"/>
        <v>3.9583333333333331E-2</v>
      </c>
      <c r="N22">
        <v>24</v>
      </c>
      <c r="O22">
        <f t="shared" si="1"/>
        <v>0.95</v>
      </c>
      <c r="Q22" s="4">
        <v>0.63071551996448549</v>
      </c>
      <c r="R22">
        <f t="shared" si="2"/>
        <v>0.59917974396626117</v>
      </c>
    </row>
    <row r="23" spans="1:18" hidden="1" x14ac:dyDescent="0.25">
      <c r="A23">
        <v>6745</v>
      </c>
      <c r="B23">
        <v>2744</v>
      </c>
      <c r="C23" t="s">
        <v>978</v>
      </c>
      <c r="D23" t="s">
        <v>990</v>
      </c>
      <c r="E23" t="s">
        <v>239</v>
      </c>
      <c r="F23" s="6">
        <v>140</v>
      </c>
      <c r="G23" s="6">
        <v>46.26</v>
      </c>
      <c r="H23">
        <v>46.26</v>
      </c>
      <c r="I23" t="s">
        <v>2110</v>
      </c>
      <c r="J23" t="s">
        <v>116</v>
      </c>
      <c r="K23" t="s">
        <v>121</v>
      </c>
      <c r="L23">
        <v>4</v>
      </c>
      <c r="M23">
        <f t="shared" si="0"/>
        <v>7.5757575757575758E-4</v>
      </c>
      <c r="N23">
        <v>8</v>
      </c>
      <c r="O23">
        <f t="shared" si="1"/>
        <v>6.0606060606060606E-3</v>
      </c>
      <c r="Q23" s="4">
        <v>0.47248988295812183</v>
      </c>
      <c r="R23">
        <f t="shared" si="2"/>
        <v>2.8635750482310413E-3</v>
      </c>
    </row>
    <row r="24" spans="1:18" hidden="1" x14ac:dyDescent="0.25">
      <c r="A24">
        <v>67080</v>
      </c>
      <c r="B24">
        <v>2796</v>
      </c>
      <c r="C24" t="s">
        <v>1803</v>
      </c>
      <c r="D24" t="s">
        <v>1977</v>
      </c>
      <c r="E24" t="s">
        <v>239</v>
      </c>
      <c r="F24" s="6">
        <v>140</v>
      </c>
      <c r="G24" s="6">
        <v>-44.32</v>
      </c>
      <c r="H24">
        <v>44.32</v>
      </c>
      <c r="I24" t="s">
        <v>2110</v>
      </c>
      <c r="J24" t="s">
        <v>116</v>
      </c>
      <c r="K24" t="s">
        <v>121</v>
      </c>
      <c r="L24">
        <v>364</v>
      </c>
      <c r="M24">
        <f t="shared" si="0"/>
        <v>6.8939393939393939E-2</v>
      </c>
      <c r="N24">
        <v>8</v>
      </c>
      <c r="O24">
        <f t="shared" si="1"/>
        <v>0.55151515151515151</v>
      </c>
      <c r="Q24" s="4">
        <v>0.49317197621035003</v>
      </c>
      <c r="R24">
        <f t="shared" si="2"/>
        <v>0.2719918171826779</v>
      </c>
    </row>
    <row r="25" spans="1:18" hidden="1" x14ac:dyDescent="0.25">
      <c r="A25">
        <v>45467</v>
      </c>
      <c r="B25">
        <v>2958</v>
      </c>
      <c r="C25" t="s">
        <v>781</v>
      </c>
      <c r="D25" t="s">
        <v>782</v>
      </c>
      <c r="E25" t="s">
        <v>239</v>
      </c>
      <c r="F25" s="6">
        <v>140</v>
      </c>
      <c r="G25" s="6">
        <v>94.54</v>
      </c>
      <c r="H25">
        <v>94.54</v>
      </c>
      <c r="I25" t="s">
        <v>769</v>
      </c>
      <c r="J25" t="s">
        <v>116</v>
      </c>
      <c r="K25" t="s">
        <v>121</v>
      </c>
      <c r="L25">
        <v>74</v>
      </c>
      <c r="M25">
        <f t="shared" si="0"/>
        <v>1.4015151515151515E-2</v>
      </c>
      <c r="N25">
        <v>8</v>
      </c>
      <c r="O25">
        <f t="shared" si="1"/>
        <v>0.11212121212121212</v>
      </c>
      <c r="Q25" s="4">
        <v>0.34679577933640859</v>
      </c>
      <c r="R25">
        <f t="shared" si="2"/>
        <v>3.8883163137718536E-2</v>
      </c>
    </row>
    <row r="26" spans="1:18" hidden="1" x14ac:dyDescent="0.25">
      <c r="A26">
        <v>64400</v>
      </c>
      <c r="B26">
        <v>2999</v>
      </c>
      <c r="C26" t="s">
        <v>904</v>
      </c>
      <c r="D26" t="s">
        <v>978</v>
      </c>
      <c r="E26" t="s">
        <v>239</v>
      </c>
      <c r="F26">
        <v>140</v>
      </c>
      <c r="G26">
        <v>39.01</v>
      </c>
      <c r="H26">
        <v>39.01</v>
      </c>
      <c r="I26" t="s">
        <v>2110</v>
      </c>
      <c r="J26" t="s">
        <v>116</v>
      </c>
      <c r="K26" t="s">
        <v>121</v>
      </c>
      <c r="L26">
        <v>277</v>
      </c>
      <c r="M26">
        <f t="shared" si="0"/>
        <v>5.246212121212121E-2</v>
      </c>
      <c r="N26">
        <v>8</v>
      </c>
      <c r="O26">
        <f t="shared" si="1"/>
        <v>0.41969696969696968</v>
      </c>
      <c r="Q26" s="4">
        <v>0.47177430484263433</v>
      </c>
      <c r="R26">
        <f t="shared" si="2"/>
        <v>0.19800224612334805</v>
      </c>
    </row>
    <row r="27" spans="1:18" hidden="1" x14ac:dyDescent="0.25">
      <c r="A27">
        <v>64141</v>
      </c>
      <c r="B27">
        <v>3000</v>
      </c>
      <c r="C27" t="s">
        <v>2025</v>
      </c>
      <c r="D27" t="s">
        <v>990</v>
      </c>
      <c r="E27" t="s">
        <v>239</v>
      </c>
      <c r="F27" s="6">
        <v>140</v>
      </c>
      <c r="G27" s="6">
        <v>-46.18</v>
      </c>
      <c r="H27">
        <v>46.18</v>
      </c>
      <c r="I27" t="s">
        <v>2110</v>
      </c>
      <c r="J27" t="s">
        <v>116</v>
      </c>
      <c r="K27" t="s">
        <v>121</v>
      </c>
      <c r="L27">
        <v>281</v>
      </c>
      <c r="M27">
        <f t="shared" si="0"/>
        <v>5.3219696969696972E-2</v>
      </c>
      <c r="N27">
        <v>8</v>
      </c>
      <c r="O27">
        <f t="shared" si="1"/>
        <v>0.42575757575757578</v>
      </c>
      <c r="Q27" s="4">
        <v>0.47330840159468851</v>
      </c>
      <c r="R27">
        <f t="shared" si="2"/>
        <v>0.20151463764864769</v>
      </c>
    </row>
    <row r="28" spans="1:18" hidden="1" x14ac:dyDescent="0.25">
      <c r="A28">
        <v>71216</v>
      </c>
      <c r="B28">
        <v>3061</v>
      </c>
      <c r="C28" t="s">
        <v>140</v>
      </c>
      <c r="D28" t="s">
        <v>145</v>
      </c>
      <c r="E28" t="s">
        <v>64</v>
      </c>
      <c r="F28">
        <v>110</v>
      </c>
      <c r="G28" s="6">
        <v>-1396.58</v>
      </c>
      <c r="H28" s="6">
        <v>1396.58</v>
      </c>
      <c r="I28" t="s">
        <v>127</v>
      </c>
      <c r="J28" t="s">
        <v>116</v>
      </c>
      <c r="K28" t="s">
        <v>121</v>
      </c>
      <c r="L28" s="8">
        <v>2168</v>
      </c>
      <c r="M28">
        <f t="shared" si="0"/>
        <v>0.41060606060606059</v>
      </c>
      <c r="N28">
        <v>24</v>
      </c>
      <c r="O28">
        <f t="shared" si="1"/>
        <v>9.8545454545454536</v>
      </c>
      <c r="Q28" s="4">
        <v>0.79843727049275615</v>
      </c>
      <c r="R28">
        <f t="shared" si="2"/>
        <v>7.8682363746740691</v>
      </c>
    </row>
    <row r="29" spans="1:18" hidden="1" x14ac:dyDescent="0.25">
      <c r="A29">
        <v>18217</v>
      </c>
      <c r="B29">
        <v>3241</v>
      </c>
      <c r="C29" t="s">
        <v>146</v>
      </c>
      <c r="D29" t="s">
        <v>147</v>
      </c>
      <c r="E29" t="s">
        <v>64</v>
      </c>
      <c r="F29">
        <v>120</v>
      </c>
      <c r="G29" s="6">
        <v>-1222.71</v>
      </c>
      <c r="H29" s="6">
        <v>1222.71</v>
      </c>
      <c r="I29" t="s">
        <v>127</v>
      </c>
      <c r="J29" t="s">
        <v>116</v>
      </c>
      <c r="K29" t="s">
        <v>121</v>
      </c>
      <c r="L29">
        <v>13</v>
      </c>
      <c r="M29">
        <f t="shared" si="0"/>
        <v>2.4621212121212119E-3</v>
      </c>
      <c r="N29">
        <v>24</v>
      </c>
      <c r="O29">
        <f t="shared" si="1"/>
        <v>5.9090909090909083E-2</v>
      </c>
      <c r="Q29" s="4">
        <v>0.91197546697481269</v>
      </c>
      <c r="R29">
        <f t="shared" si="2"/>
        <v>5.3889459412148018E-2</v>
      </c>
    </row>
    <row r="30" spans="1:18" hidden="1" x14ac:dyDescent="0.25">
      <c r="A30">
        <v>50118</v>
      </c>
      <c r="B30">
        <v>3307</v>
      </c>
      <c r="C30" t="s">
        <v>1925</v>
      </c>
      <c r="D30" t="s">
        <v>1772</v>
      </c>
      <c r="E30" t="s">
        <v>239</v>
      </c>
      <c r="F30" s="6">
        <v>140</v>
      </c>
      <c r="G30" s="6">
        <v>-79.930000000000007</v>
      </c>
      <c r="H30">
        <v>79.930000000000007</v>
      </c>
      <c r="I30" t="s">
        <v>2111</v>
      </c>
      <c r="J30" t="s">
        <v>116</v>
      </c>
      <c r="K30" t="s">
        <v>121</v>
      </c>
      <c r="L30">
        <v>110</v>
      </c>
      <c r="M30">
        <f t="shared" si="0"/>
        <v>2.0833333333333332E-2</v>
      </c>
      <c r="N30">
        <v>8</v>
      </c>
      <c r="O30">
        <f t="shared" si="1"/>
        <v>0.16666666666666666</v>
      </c>
      <c r="Q30" s="4">
        <v>0.19434519159964708</v>
      </c>
      <c r="R30">
        <f t="shared" si="2"/>
        <v>3.2390865266607845E-2</v>
      </c>
    </row>
    <row r="31" spans="1:18" hidden="1" x14ac:dyDescent="0.25">
      <c r="A31">
        <v>66581</v>
      </c>
      <c r="B31">
        <v>3447</v>
      </c>
      <c r="C31" t="s">
        <v>786</v>
      </c>
      <c r="D31" t="s">
        <v>777</v>
      </c>
      <c r="E31" t="s">
        <v>239</v>
      </c>
      <c r="F31">
        <v>140</v>
      </c>
      <c r="G31">
        <v>93.79</v>
      </c>
      <c r="H31">
        <v>93.79</v>
      </c>
      <c r="I31" t="s">
        <v>769</v>
      </c>
      <c r="J31" t="s">
        <v>116</v>
      </c>
      <c r="K31" t="s">
        <v>121</v>
      </c>
      <c r="L31">
        <v>359</v>
      </c>
      <c r="M31">
        <f t="shared" si="0"/>
        <v>6.7992424242424243E-2</v>
      </c>
      <c r="N31">
        <v>8</v>
      </c>
      <c r="O31">
        <f t="shared" si="1"/>
        <v>0.54393939393939394</v>
      </c>
      <c r="Q31" s="4">
        <v>0.34956896234634893</v>
      </c>
      <c r="R31">
        <f t="shared" si="2"/>
        <v>0.19014432951869586</v>
      </c>
    </row>
    <row r="32" spans="1:18" hidden="1" x14ac:dyDescent="0.25">
      <c r="A32">
        <v>44698</v>
      </c>
      <c r="B32">
        <v>3688</v>
      </c>
      <c r="C32" t="s">
        <v>1854</v>
      </c>
      <c r="D32" t="s">
        <v>1855</v>
      </c>
      <c r="E32" t="s">
        <v>239</v>
      </c>
      <c r="F32" s="6">
        <v>140</v>
      </c>
      <c r="G32" s="6">
        <v>117.03</v>
      </c>
      <c r="H32">
        <v>117.03</v>
      </c>
      <c r="I32" t="s">
        <v>2112</v>
      </c>
      <c r="J32" t="s">
        <v>116</v>
      </c>
      <c r="K32" t="s">
        <v>121</v>
      </c>
      <c r="L32">
        <v>69</v>
      </c>
      <c r="M32">
        <f t="shared" si="0"/>
        <v>1.3068181818181817E-2</v>
      </c>
      <c r="N32">
        <v>8</v>
      </c>
      <c r="O32">
        <f t="shared" si="1"/>
        <v>0.10454545454545454</v>
      </c>
      <c r="Q32" s="4">
        <v>9.6043935350813597E-2</v>
      </c>
      <c r="R32">
        <f t="shared" si="2"/>
        <v>1.0040956877585057E-2</v>
      </c>
    </row>
    <row r="33" spans="1:18" hidden="1" x14ac:dyDescent="0.25">
      <c r="A33">
        <v>32149</v>
      </c>
      <c r="B33">
        <v>4193</v>
      </c>
      <c r="C33" t="s">
        <v>148</v>
      </c>
      <c r="D33" t="s">
        <v>149</v>
      </c>
      <c r="E33" t="s">
        <v>64</v>
      </c>
      <c r="F33">
        <v>120</v>
      </c>
      <c r="G33" s="6">
        <v>-3058.95</v>
      </c>
      <c r="H33" s="6">
        <v>3058.95</v>
      </c>
      <c r="I33" t="s">
        <v>127</v>
      </c>
      <c r="J33" t="s">
        <v>116</v>
      </c>
      <c r="K33" t="s">
        <v>121</v>
      </c>
      <c r="L33">
        <v>27</v>
      </c>
      <c r="M33">
        <f t="shared" si="0"/>
        <v>5.1136363636363636E-3</v>
      </c>
      <c r="N33">
        <v>24</v>
      </c>
      <c r="O33">
        <f t="shared" si="1"/>
        <v>0.12272727272727273</v>
      </c>
      <c r="Q33" s="4">
        <v>0.36453081064573573</v>
      </c>
      <c r="R33">
        <f t="shared" si="2"/>
        <v>4.4737872215613018E-2</v>
      </c>
    </row>
    <row r="34" spans="1:18" hidden="1" x14ac:dyDescent="0.25">
      <c r="A34">
        <v>46759</v>
      </c>
      <c r="B34">
        <v>4250</v>
      </c>
      <c r="C34" t="s">
        <v>150</v>
      </c>
      <c r="D34" t="s">
        <v>151</v>
      </c>
      <c r="E34" t="s">
        <v>94</v>
      </c>
      <c r="F34">
        <v>126</v>
      </c>
      <c r="G34">
        <v>-594.78</v>
      </c>
      <c r="H34">
        <v>594.78</v>
      </c>
      <c r="I34" t="s">
        <v>127</v>
      </c>
      <c r="J34" t="s">
        <v>28</v>
      </c>
      <c r="K34" t="s">
        <v>121</v>
      </c>
      <c r="L34">
        <v>99</v>
      </c>
      <c r="M34">
        <f t="shared" si="0"/>
        <v>1.8749999999999999E-2</v>
      </c>
      <c r="N34">
        <v>20</v>
      </c>
      <c r="O34">
        <f t="shared" si="1"/>
        <v>0.375</v>
      </c>
      <c r="Q34" s="4">
        <v>0.23811162493811586</v>
      </c>
      <c r="R34">
        <f t="shared" si="2"/>
        <v>8.9291859351793443E-2</v>
      </c>
    </row>
    <row r="35" spans="1:18" hidden="1" x14ac:dyDescent="0.25">
      <c r="A35">
        <v>26336</v>
      </c>
      <c r="B35">
        <v>4263</v>
      </c>
      <c r="C35" t="s">
        <v>152</v>
      </c>
      <c r="D35" t="s">
        <v>153</v>
      </c>
      <c r="E35" t="s">
        <v>70</v>
      </c>
      <c r="F35">
        <v>130</v>
      </c>
      <c r="G35" s="6">
        <v>1887.75</v>
      </c>
      <c r="H35" s="6">
        <v>1887.75</v>
      </c>
      <c r="I35" t="s">
        <v>127</v>
      </c>
      <c r="J35" t="s">
        <v>28</v>
      </c>
      <c r="K35" t="s">
        <v>121</v>
      </c>
      <c r="L35">
        <v>19</v>
      </c>
      <c r="M35">
        <f t="shared" si="0"/>
        <v>3.5984848484848487E-3</v>
      </c>
      <c r="N35">
        <v>24</v>
      </c>
      <c r="O35">
        <f t="shared" si="1"/>
        <v>8.6363636363636365E-2</v>
      </c>
      <c r="Q35" s="4">
        <v>0.24601662525089588</v>
      </c>
      <c r="R35">
        <f t="shared" si="2"/>
        <v>2.1246890362577372E-2</v>
      </c>
    </row>
    <row r="36" spans="1:18" hidden="1" x14ac:dyDescent="0.25">
      <c r="A36">
        <v>31375</v>
      </c>
      <c r="B36">
        <v>4443</v>
      </c>
      <c r="C36" t="s">
        <v>188</v>
      </c>
      <c r="D36" t="s">
        <v>1305</v>
      </c>
      <c r="E36" t="s">
        <v>94</v>
      </c>
      <c r="F36" s="6">
        <v>100.5</v>
      </c>
      <c r="G36" s="6">
        <v>-64.040000000000006</v>
      </c>
      <c r="H36">
        <v>64.040000000000006</v>
      </c>
      <c r="I36" t="s">
        <v>2113</v>
      </c>
      <c r="J36" t="s">
        <v>116</v>
      </c>
      <c r="K36" t="s">
        <v>121</v>
      </c>
      <c r="L36">
        <v>28</v>
      </c>
      <c r="M36">
        <f t="shared" si="0"/>
        <v>5.3030303030303034E-3</v>
      </c>
      <c r="N36">
        <v>8</v>
      </c>
      <c r="O36">
        <f t="shared" si="1"/>
        <v>4.2424242424242427E-2</v>
      </c>
      <c r="Q36" s="4">
        <v>0.23472780993691447</v>
      </c>
      <c r="R36">
        <f t="shared" si="2"/>
        <v>9.9581495124751607E-3</v>
      </c>
    </row>
    <row r="37" spans="1:18" hidden="1" x14ac:dyDescent="0.25">
      <c r="A37">
        <v>69968</v>
      </c>
      <c r="B37">
        <v>4564</v>
      </c>
      <c r="C37" t="s">
        <v>154</v>
      </c>
      <c r="D37" t="s">
        <v>155</v>
      </c>
      <c r="E37" t="s">
        <v>64</v>
      </c>
      <c r="F37">
        <v>120</v>
      </c>
      <c r="G37" s="6">
        <v>24310.55</v>
      </c>
      <c r="H37" s="6">
        <v>24310.55</v>
      </c>
      <c r="I37" t="s">
        <v>127</v>
      </c>
      <c r="J37" t="s">
        <v>28</v>
      </c>
      <c r="K37" t="s">
        <v>121</v>
      </c>
      <c r="L37">
        <v>623</v>
      </c>
      <c r="M37">
        <f t="shared" si="0"/>
        <v>0.11799242424242425</v>
      </c>
      <c r="N37">
        <v>60</v>
      </c>
      <c r="O37">
        <f t="shared" si="1"/>
        <v>7.079545454545455</v>
      </c>
      <c r="Q37" s="4">
        <v>4.481246343371105E-2</v>
      </c>
      <c r="R37">
        <f t="shared" si="2"/>
        <v>0.31725187180911346</v>
      </c>
    </row>
    <row r="38" spans="1:18" hidden="1" x14ac:dyDescent="0.25">
      <c r="A38">
        <v>46219</v>
      </c>
      <c r="B38">
        <v>4836</v>
      </c>
      <c r="C38" t="s">
        <v>156</v>
      </c>
      <c r="D38" t="s">
        <v>157</v>
      </c>
      <c r="E38" t="s">
        <v>27</v>
      </c>
      <c r="F38">
        <v>120</v>
      </c>
      <c r="G38" s="6">
        <v>1984.85</v>
      </c>
      <c r="H38" s="6">
        <v>1984.85</v>
      </c>
      <c r="I38" t="s">
        <v>127</v>
      </c>
      <c r="J38" t="s">
        <v>116</v>
      </c>
      <c r="K38" t="s">
        <v>121</v>
      </c>
      <c r="L38">
        <v>86</v>
      </c>
      <c r="M38">
        <f t="shared" si="0"/>
        <v>1.6287878787878789E-2</v>
      </c>
      <c r="N38">
        <v>24</v>
      </c>
      <c r="O38">
        <f t="shared" si="1"/>
        <v>0.39090909090909093</v>
      </c>
      <c r="Q38" s="4">
        <v>0.54886547241776673</v>
      </c>
      <c r="R38">
        <f t="shared" si="2"/>
        <v>0.2145565028542179</v>
      </c>
    </row>
    <row r="39" spans="1:18" hidden="1" x14ac:dyDescent="0.25">
      <c r="A39">
        <v>62105</v>
      </c>
      <c r="B39">
        <v>4909</v>
      </c>
      <c r="C39" t="s">
        <v>1846</v>
      </c>
      <c r="D39" t="s">
        <v>870</v>
      </c>
      <c r="E39" t="s">
        <v>94</v>
      </c>
      <c r="F39" s="6">
        <v>65.8</v>
      </c>
      <c r="G39" s="6">
        <v>66</v>
      </c>
      <c r="H39">
        <v>66</v>
      </c>
      <c r="I39" t="s">
        <v>2111</v>
      </c>
      <c r="J39" t="s">
        <v>116</v>
      </c>
      <c r="K39" t="s">
        <v>121</v>
      </c>
      <c r="L39">
        <v>239</v>
      </c>
      <c r="M39">
        <f t="shared" si="0"/>
        <v>4.5265151515151515E-2</v>
      </c>
      <c r="N39">
        <v>12</v>
      </c>
      <c r="O39">
        <f t="shared" si="1"/>
        <v>0.54318181818181821</v>
      </c>
      <c r="Q39" s="4">
        <v>0.23359703105454549</v>
      </c>
      <c r="R39">
        <f t="shared" si="2"/>
        <v>0.12688566005008267</v>
      </c>
    </row>
    <row r="40" spans="1:18" hidden="1" x14ac:dyDescent="0.25">
      <c r="A40">
        <v>18091</v>
      </c>
      <c r="B40">
        <v>4996</v>
      </c>
      <c r="C40" t="s">
        <v>1362</v>
      </c>
      <c r="D40" t="s">
        <v>1363</v>
      </c>
      <c r="E40" t="s">
        <v>239</v>
      </c>
      <c r="F40" s="6">
        <v>140</v>
      </c>
      <c r="G40" s="6">
        <v>-79.37</v>
      </c>
      <c r="H40">
        <v>79.37</v>
      </c>
      <c r="I40" t="s">
        <v>2111</v>
      </c>
      <c r="J40" t="s">
        <v>116</v>
      </c>
      <c r="K40" t="s">
        <v>121</v>
      </c>
      <c r="L40">
        <v>13</v>
      </c>
      <c r="M40">
        <f t="shared" si="0"/>
        <v>2.4621212121212119E-3</v>
      </c>
      <c r="N40">
        <v>8</v>
      </c>
      <c r="O40">
        <f t="shared" si="1"/>
        <v>1.9696969696969695E-2</v>
      </c>
      <c r="Q40" s="4">
        <v>0.19424724769560289</v>
      </c>
      <c r="R40">
        <f t="shared" si="2"/>
        <v>3.8260821515800568E-3</v>
      </c>
    </row>
    <row r="41" spans="1:18" hidden="1" x14ac:dyDescent="0.25">
      <c r="A41">
        <v>44859</v>
      </c>
      <c r="B41">
        <v>5103</v>
      </c>
      <c r="C41" t="s">
        <v>158</v>
      </c>
      <c r="D41" t="s">
        <v>159</v>
      </c>
      <c r="E41" t="s">
        <v>64</v>
      </c>
      <c r="F41">
        <v>120</v>
      </c>
      <c r="G41" s="6">
        <v>-3133.61</v>
      </c>
      <c r="H41" s="6">
        <v>3133.61</v>
      </c>
      <c r="I41" t="s">
        <v>127</v>
      </c>
      <c r="J41" t="s">
        <v>116</v>
      </c>
      <c r="K41" t="s">
        <v>121</v>
      </c>
      <c r="L41">
        <v>70</v>
      </c>
      <c r="M41">
        <f t="shared" si="0"/>
        <v>1.3257575757575758E-2</v>
      </c>
      <c r="N41">
        <v>24</v>
      </c>
      <c r="O41">
        <f t="shared" si="1"/>
        <v>0.31818181818181818</v>
      </c>
      <c r="Q41" s="4">
        <v>0.34517029162149404</v>
      </c>
      <c r="R41">
        <f t="shared" si="2"/>
        <v>0.10982691097047538</v>
      </c>
    </row>
    <row r="42" spans="1:18" hidden="1" x14ac:dyDescent="0.25">
      <c r="A42">
        <v>65961</v>
      </c>
      <c r="B42">
        <v>5358</v>
      </c>
      <c r="C42" t="s">
        <v>1760</v>
      </c>
      <c r="D42" t="s">
        <v>169</v>
      </c>
      <c r="E42" t="s">
        <v>239</v>
      </c>
      <c r="F42" s="6">
        <v>140</v>
      </c>
      <c r="G42" s="6">
        <v>39.78</v>
      </c>
      <c r="H42">
        <v>39.78</v>
      </c>
      <c r="I42" t="s">
        <v>2114</v>
      </c>
      <c r="J42" t="s">
        <v>116</v>
      </c>
      <c r="K42" t="s">
        <v>121</v>
      </c>
      <c r="L42">
        <v>323</v>
      </c>
      <c r="M42">
        <f t="shared" si="0"/>
        <v>6.1174242424242423E-2</v>
      </c>
      <c r="N42">
        <v>8</v>
      </c>
      <c r="O42">
        <f t="shared" si="1"/>
        <v>0.48939393939393938</v>
      </c>
      <c r="Q42" s="4">
        <v>0.85561870907239823</v>
      </c>
      <c r="R42">
        <f t="shared" si="2"/>
        <v>0.41873461065209794</v>
      </c>
    </row>
    <row r="43" spans="1:18" hidden="1" x14ac:dyDescent="0.25">
      <c r="A43">
        <v>65698</v>
      </c>
      <c r="B43">
        <v>5772</v>
      </c>
      <c r="C43" t="s">
        <v>147</v>
      </c>
      <c r="D43" t="s">
        <v>139</v>
      </c>
      <c r="E43" t="s">
        <v>64</v>
      </c>
      <c r="F43">
        <v>70</v>
      </c>
      <c r="G43" s="6">
        <v>-1394.84</v>
      </c>
      <c r="H43" s="6">
        <v>1394.84</v>
      </c>
      <c r="I43" t="s">
        <v>127</v>
      </c>
      <c r="J43" t="s">
        <v>116</v>
      </c>
      <c r="K43" t="s">
        <v>121</v>
      </c>
      <c r="L43">
        <v>312</v>
      </c>
      <c r="M43">
        <f t="shared" si="0"/>
        <v>5.909090909090909E-2</v>
      </c>
      <c r="N43">
        <v>24</v>
      </c>
      <c r="O43">
        <f t="shared" si="1"/>
        <v>1.4181818181818182</v>
      </c>
      <c r="Q43" s="4">
        <v>0.79943328498234445</v>
      </c>
      <c r="R43">
        <f t="shared" si="2"/>
        <v>1.1337417496113249</v>
      </c>
    </row>
    <row r="44" spans="1:18" hidden="1" x14ac:dyDescent="0.25">
      <c r="A44">
        <v>7175</v>
      </c>
      <c r="B44">
        <v>5913</v>
      </c>
      <c r="C44" t="s">
        <v>1001</v>
      </c>
      <c r="D44" t="s">
        <v>1002</v>
      </c>
      <c r="E44" t="s">
        <v>239</v>
      </c>
      <c r="F44" s="6">
        <v>140</v>
      </c>
      <c r="G44" s="6">
        <v>51.46</v>
      </c>
      <c r="H44">
        <v>51.46</v>
      </c>
      <c r="I44" t="s">
        <v>2112</v>
      </c>
      <c r="J44" t="s">
        <v>116</v>
      </c>
      <c r="K44" t="s">
        <v>121</v>
      </c>
      <c r="L44">
        <v>4</v>
      </c>
      <c r="M44">
        <f t="shared" si="0"/>
        <v>7.5757575757575758E-4</v>
      </c>
      <c r="N44">
        <v>8</v>
      </c>
      <c r="O44">
        <f t="shared" si="1"/>
        <v>6.0606060606060606E-3</v>
      </c>
      <c r="Q44" s="4">
        <v>0.37703883606900612</v>
      </c>
      <c r="R44">
        <f t="shared" si="2"/>
        <v>2.2850838549636735E-3</v>
      </c>
    </row>
    <row r="45" spans="1:18" hidden="1" x14ac:dyDescent="0.25">
      <c r="A45">
        <v>44548</v>
      </c>
      <c r="B45">
        <v>5994</v>
      </c>
      <c r="C45" t="s">
        <v>780</v>
      </c>
      <c r="D45" t="s">
        <v>781</v>
      </c>
      <c r="E45" t="s">
        <v>239</v>
      </c>
      <c r="F45" s="6">
        <v>140</v>
      </c>
      <c r="G45" s="6">
        <v>95.2</v>
      </c>
      <c r="H45">
        <v>95.2</v>
      </c>
      <c r="I45" t="s">
        <v>769</v>
      </c>
      <c r="J45" s="8" t="s">
        <v>116</v>
      </c>
      <c r="K45" t="s">
        <v>121</v>
      </c>
      <c r="L45">
        <v>68</v>
      </c>
      <c r="M45">
        <f t="shared" si="0"/>
        <v>1.2878787878787878E-2</v>
      </c>
      <c r="N45">
        <v>8</v>
      </c>
      <c r="O45">
        <f t="shared" si="1"/>
        <v>0.10303030303030303</v>
      </c>
      <c r="Q45" s="4">
        <v>0.34439152288302594</v>
      </c>
      <c r="R45">
        <f t="shared" si="2"/>
        <v>3.54827629637057E-2</v>
      </c>
    </row>
    <row r="46" spans="1:18" hidden="1" x14ac:dyDescent="0.25">
      <c r="A46">
        <v>8198</v>
      </c>
      <c r="B46">
        <v>6313</v>
      </c>
      <c r="C46" t="s">
        <v>772</v>
      </c>
      <c r="D46" t="s">
        <v>204</v>
      </c>
      <c r="E46" t="s">
        <v>239</v>
      </c>
      <c r="F46">
        <v>140</v>
      </c>
      <c r="G46">
        <v>-117.82</v>
      </c>
      <c r="H46">
        <v>117.82</v>
      </c>
      <c r="I46" t="s">
        <v>769</v>
      </c>
      <c r="J46" t="s">
        <v>116</v>
      </c>
      <c r="K46" t="s">
        <v>121</v>
      </c>
      <c r="L46">
        <v>5</v>
      </c>
      <c r="M46">
        <f t="shared" si="0"/>
        <v>9.46969696969697E-4</v>
      </c>
      <c r="N46">
        <v>8</v>
      </c>
      <c r="O46">
        <f t="shared" si="1"/>
        <v>7.575757575757576E-3</v>
      </c>
      <c r="Q46" s="4">
        <v>0.27827255965425285</v>
      </c>
      <c r="R46">
        <f t="shared" si="2"/>
        <v>2.1081254519261581E-3</v>
      </c>
    </row>
    <row r="47" spans="1:18" hidden="1" x14ac:dyDescent="0.25">
      <c r="A47">
        <v>67800</v>
      </c>
      <c r="B47">
        <v>6322</v>
      </c>
      <c r="C47" t="s">
        <v>160</v>
      </c>
      <c r="D47" t="s">
        <v>125</v>
      </c>
      <c r="E47" t="s">
        <v>27</v>
      </c>
      <c r="F47">
        <v>120</v>
      </c>
      <c r="G47" s="6">
        <v>3194.12</v>
      </c>
      <c r="H47" s="6">
        <v>3194.12</v>
      </c>
      <c r="I47" t="s">
        <v>127</v>
      </c>
      <c r="J47" t="s">
        <v>116</v>
      </c>
      <c r="K47" t="s">
        <v>121</v>
      </c>
      <c r="L47">
        <v>402</v>
      </c>
      <c r="M47">
        <f t="shared" si="0"/>
        <v>7.6136363636363641E-2</v>
      </c>
      <c r="N47">
        <v>24</v>
      </c>
      <c r="O47">
        <f t="shared" si="1"/>
        <v>1.8272727272727274</v>
      </c>
      <c r="Q47" s="4">
        <v>0.33188578585139933</v>
      </c>
      <c r="R47">
        <f t="shared" si="2"/>
        <v>0.60644584505573884</v>
      </c>
    </row>
    <row r="48" spans="1:18" hidden="1" x14ac:dyDescent="0.25">
      <c r="A48">
        <v>10863</v>
      </c>
      <c r="B48">
        <v>6492</v>
      </c>
      <c r="C48" t="s">
        <v>871</v>
      </c>
      <c r="D48" t="s">
        <v>166</v>
      </c>
      <c r="F48" s="6">
        <v>100.5</v>
      </c>
      <c r="G48" s="6">
        <v>65.349999999999994</v>
      </c>
      <c r="H48">
        <v>65.349999999999994</v>
      </c>
      <c r="I48" t="s">
        <v>2111</v>
      </c>
      <c r="J48" s="8" t="s">
        <v>116</v>
      </c>
      <c r="K48" t="s">
        <v>121</v>
      </c>
      <c r="L48">
        <v>6</v>
      </c>
      <c r="M48">
        <f t="shared" si="0"/>
        <v>1.1363636363636363E-3</v>
      </c>
      <c r="N48">
        <v>8</v>
      </c>
      <c r="O48">
        <f t="shared" si="1"/>
        <v>9.0909090909090905E-3</v>
      </c>
      <c r="Q48" s="4">
        <v>0.23592049042999239</v>
      </c>
      <c r="R48">
        <f t="shared" si="2"/>
        <v>2.1447317311817488E-3</v>
      </c>
    </row>
    <row r="49" spans="1:18" hidden="1" x14ac:dyDescent="0.25">
      <c r="A49">
        <v>44206</v>
      </c>
      <c r="B49">
        <v>6493</v>
      </c>
      <c r="C49" t="s">
        <v>1846</v>
      </c>
      <c r="D49" t="s">
        <v>1666</v>
      </c>
      <c r="E49" t="s">
        <v>94</v>
      </c>
      <c r="F49" s="6">
        <v>65.8</v>
      </c>
      <c r="G49" s="6">
        <v>-66.47</v>
      </c>
      <c r="H49">
        <v>66.47</v>
      </c>
      <c r="I49" t="s">
        <v>2111</v>
      </c>
      <c r="J49" t="s">
        <v>116</v>
      </c>
      <c r="K49" t="s">
        <v>121</v>
      </c>
      <c r="L49">
        <v>65</v>
      </c>
      <c r="M49">
        <f t="shared" si="0"/>
        <v>1.231060606060606E-2</v>
      </c>
      <c r="N49">
        <v>12</v>
      </c>
      <c r="O49">
        <f t="shared" si="1"/>
        <v>0.14772727272727271</v>
      </c>
      <c r="Q49" s="4">
        <v>0.23194529937716266</v>
      </c>
      <c r="R49">
        <f t="shared" si="2"/>
        <v>3.4264646498899022E-2</v>
      </c>
    </row>
    <row r="50" spans="1:18" hidden="1" x14ac:dyDescent="0.25">
      <c r="A50">
        <v>44980</v>
      </c>
      <c r="B50">
        <v>6494</v>
      </c>
      <c r="C50" t="s">
        <v>1550</v>
      </c>
      <c r="D50" t="s">
        <v>1016</v>
      </c>
      <c r="E50" t="s">
        <v>94</v>
      </c>
      <c r="F50" s="6">
        <v>100.5</v>
      </c>
      <c r="G50" s="6">
        <v>85.54</v>
      </c>
      <c r="H50">
        <v>85.54</v>
      </c>
      <c r="I50" t="s">
        <v>2113</v>
      </c>
      <c r="J50" t="s">
        <v>116</v>
      </c>
      <c r="K50" t="s">
        <v>121</v>
      </c>
      <c r="L50">
        <v>71</v>
      </c>
      <c r="M50">
        <f t="shared" si="0"/>
        <v>1.3446969696969697E-2</v>
      </c>
      <c r="N50">
        <v>8</v>
      </c>
      <c r="O50">
        <f t="shared" si="1"/>
        <v>0.10757575757575757</v>
      </c>
      <c r="Q50" s="4">
        <v>0.17573028931914897</v>
      </c>
      <c r="R50">
        <f t="shared" si="2"/>
        <v>1.8904319002514509E-2</v>
      </c>
    </row>
    <row r="51" spans="1:18" hidden="1" x14ac:dyDescent="0.25">
      <c r="A51">
        <v>68157</v>
      </c>
      <c r="B51">
        <v>6703</v>
      </c>
      <c r="C51" t="s">
        <v>161</v>
      </c>
      <c r="D51" t="s">
        <v>143</v>
      </c>
      <c r="E51" t="s">
        <v>27</v>
      </c>
      <c r="F51">
        <v>120</v>
      </c>
      <c r="G51" s="6">
        <v>1700.03</v>
      </c>
      <c r="H51" s="6">
        <v>1700.03</v>
      </c>
      <c r="I51" t="s">
        <v>127</v>
      </c>
      <c r="J51" t="s">
        <v>116</v>
      </c>
      <c r="K51" t="s">
        <v>121</v>
      </c>
      <c r="L51">
        <v>413</v>
      </c>
      <c r="M51">
        <f t="shared" si="0"/>
        <v>7.8219696969696967E-2</v>
      </c>
      <c r="N51">
        <v>24</v>
      </c>
      <c r="O51">
        <f t="shared" si="1"/>
        <v>1.8772727272727272</v>
      </c>
      <c r="Q51" s="4">
        <v>0.62999577495484971</v>
      </c>
      <c r="R51">
        <f t="shared" si="2"/>
        <v>1.1826738866197859</v>
      </c>
    </row>
    <row r="52" spans="1:18" hidden="1" x14ac:dyDescent="0.25">
      <c r="A52">
        <v>59448</v>
      </c>
      <c r="B52">
        <v>6800</v>
      </c>
      <c r="C52" t="s">
        <v>1000</v>
      </c>
      <c r="D52" t="s">
        <v>1111</v>
      </c>
      <c r="E52" t="s">
        <v>94</v>
      </c>
      <c r="F52" s="6">
        <v>65.8</v>
      </c>
      <c r="G52" s="6">
        <v>99.26</v>
      </c>
      <c r="H52">
        <v>99.26</v>
      </c>
      <c r="I52" t="s">
        <v>2111</v>
      </c>
      <c r="J52" t="s">
        <v>116</v>
      </c>
      <c r="K52" t="s">
        <v>121</v>
      </c>
      <c r="L52">
        <v>207</v>
      </c>
      <c r="M52">
        <f t="shared" si="0"/>
        <v>3.9204545454545457E-2</v>
      </c>
      <c r="N52">
        <v>12</v>
      </c>
      <c r="O52">
        <f t="shared" si="1"/>
        <v>0.47045454545454546</v>
      </c>
      <c r="Q52" s="4">
        <v>0.15532343390691114</v>
      </c>
      <c r="R52">
        <f t="shared" si="2"/>
        <v>7.3072615497115009E-2</v>
      </c>
    </row>
    <row r="53" spans="1:18" hidden="1" x14ac:dyDescent="0.25">
      <c r="A53">
        <v>42236</v>
      </c>
      <c r="B53">
        <v>6852</v>
      </c>
      <c r="C53" t="s">
        <v>1813</v>
      </c>
      <c r="D53" t="s">
        <v>1814</v>
      </c>
      <c r="E53" t="s">
        <v>239</v>
      </c>
      <c r="F53" s="6">
        <v>140</v>
      </c>
      <c r="G53" s="6">
        <v>99.68</v>
      </c>
      <c r="H53">
        <v>99.68</v>
      </c>
      <c r="I53" t="s">
        <v>2112</v>
      </c>
      <c r="J53" s="8" t="s">
        <v>116</v>
      </c>
      <c r="K53" t="s">
        <v>121</v>
      </c>
      <c r="L53">
        <v>55</v>
      </c>
      <c r="M53">
        <f t="shared" si="0"/>
        <v>1.0416666666666666E-2</v>
      </c>
      <c r="N53">
        <v>8</v>
      </c>
      <c r="O53">
        <f t="shared" si="1"/>
        <v>8.3333333333333329E-2</v>
      </c>
      <c r="Q53" s="4">
        <v>0.14095131613796291</v>
      </c>
      <c r="R53">
        <f t="shared" si="2"/>
        <v>1.1745943011496909E-2</v>
      </c>
    </row>
    <row r="54" spans="1:18" hidden="1" x14ac:dyDescent="0.25">
      <c r="A54">
        <v>53884</v>
      </c>
      <c r="B54">
        <v>6889</v>
      </c>
      <c r="C54" t="s">
        <v>162</v>
      </c>
      <c r="D54" t="s">
        <v>163</v>
      </c>
      <c r="E54" t="s">
        <v>27</v>
      </c>
      <c r="F54">
        <v>120</v>
      </c>
      <c r="G54" s="6">
        <v>-1970.03</v>
      </c>
      <c r="H54" s="6">
        <v>1970.03</v>
      </c>
      <c r="I54" t="s">
        <v>127</v>
      </c>
      <c r="J54" t="s">
        <v>116</v>
      </c>
      <c r="K54" t="s">
        <v>121</v>
      </c>
      <c r="L54">
        <v>147</v>
      </c>
      <c r="M54">
        <f t="shared" si="0"/>
        <v>2.784090909090909E-2</v>
      </c>
      <c r="N54">
        <v>24</v>
      </c>
      <c r="O54">
        <f t="shared" si="1"/>
        <v>0.66818181818181821</v>
      </c>
      <c r="Q54" s="4">
        <v>0.55299443811942162</v>
      </c>
      <c r="R54">
        <f t="shared" si="2"/>
        <v>0.36950082910706811</v>
      </c>
    </row>
    <row r="55" spans="1:18" hidden="1" x14ac:dyDescent="0.25">
      <c r="A55">
        <v>70242</v>
      </c>
      <c r="B55">
        <v>6950</v>
      </c>
      <c r="C55" t="s">
        <v>164</v>
      </c>
      <c r="D55" t="s">
        <v>165</v>
      </c>
      <c r="E55" t="s">
        <v>64</v>
      </c>
      <c r="F55">
        <v>120</v>
      </c>
      <c r="G55" s="6">
        <v>24310.79</v>
      </c>
      <c r="H55" s="6">
        <v>24310.79</v>
      </c>
      <c r="I55" t="s">
        <v>127</v>
      </c>
      <c r="J55" t="s">
        <v>28</v>
      </c>
      <c r="K55" t="s">
        <v>121</v>
      </c>
      <c r="L55">
        <v>612</v>
      </c>
      <c r="M55">
        <f t="shared" si="0"/>
        <v>0.11590909090909091</v>
      </c>
      <c r="N55">
        <v>60</v>
      </c>
      <c r="O55">
        <f t="shared" si="1"/>
        <v>6.9545454545454541</v>
      </c>
      <c r="Q55" s="4">
        <v>4.4812021037917905E-2</v>
      </c>
      <c r="R55">
        <f t="shared" si="2"/>
        <v>0.31164723721824722</v>
      </c>
    </row>
    <row r="56" spans="1:18" hidden="1" x14ac:dyDescent="0.25">
      <c r="A56">
        <v>68574</v>
      </c>
      <c r="B56">
        <v>6952</v>
      </c>
      <c r="C56" t="s">
        <v>1928</v>
      </c>
      <c r="D56" t="s">
        <v>1662</v>
      </c>
      <c r="E56" t="s">
        <v>94</v>
      </c>
      <c r="F56" s="6">
        <v>65.8</v>
      </c>
      <c r="G56" s="6">
        <v>-86.99</v>
      </c>
      <c r="H56">
        <v>86.99</v>
      </c>
      <c r="I56" t="s">
        <v>2111</v>
      </c>
      <c r="J56" t="s">
        <v>116</v>
      </c>
      <c r="K56" t="s">
        <v>121</v>
      </c>
      <c r="L56">
        <v>438</v>
      </c>
      <c r="M56">
        <f t="shared" si="0"/>
        <v>8.2954545454545461E-2</v>
      </c>
      <c r="N56">
        <v>12</v>
      </c>
      <c r="O56">
        <f t="shared" si="1"/>
        <v>0.99545454545454559</v>
      </c>
      <c r="Q56" s="4">
        <v>0.17723191228417062</v>
      </c>
      <c r="R56">
        <f t="shared" si="2"/>
        <v>0.17642631268287895</v>
      </c>
    </row>
    <row r="57" spans="1:18" hidden="1" x14ac:dyDescent="0.25">
      <c r="A57">
        <v>42927</v>
      </c>
      <c r="B57">
        <v>7089</v>
      </c>
      <c r="C57" t="s">
        <v>1814</v>
      </c>
      <c r="D57" t="s">
        <v>1139</v>
      </c>
      <c r="E57" t="s">
        <v>239</v>
      </c>
      <c r="F57" s="6">
        <v>140</v>
      </c>
      <c r="G57" s="6">
        <v>99.39</v>
      </c>
      <c r="H57">
        <v>99.39</v>
      </c>
      <c r="I57" t="s">
        <v>2112</v>
      </c>
      <c r="J57" t="s">
        <v>116</v>
      </c>
      <c r="K57" t="s">
        <v>121</v>
      </c>
      <c r="L57">
        <v>58</v>
      </c>
      <c r="M57">
        <f t="shared" si="0"/>
        <v>1.0984848484848484E-2</v>
      </c>
      <c r="N57">
        <v>8</v>
      </c>
      <c r="O57">
        <f t="shared" si="1"/>
        <v>8.7878787878787876E-2</v>
      </c>
      <c r="Q57" s="4">
        <v>0.14136258368681098</v>
      </c>
      <c r="R57">
        <f t="shared" si="2"/>
        <v>1.2422772505810661E-2</v>
      </c>
    </row>
    <row r="58" spans="1:18" hidden="1" x14ac:dyDescent="0.25">
      <c r="A58">
        <v>62305</v>
      </c>
      <c r="B58">
        <v>7309</v>
      </c>
      <c r="C58" t="s">
        <v>166</v>
      </c>
      <c r="D58" t="s">
        <v>131</v>
      </c>
      <c r="E58" t="s">
        <v>94</v>
      </c>
      <c r="F58">
        <v>65.8</v>
      </c>
      <c r="G58">
        <v>-71.2</v>
      </c>
      <c r="H58">
        <v>71.2</v>
      </c>
      <c r="I58" t="s">
        <v>127</v>
      </c>
      <c r="J58" t="s">
        <v>116</v>
      </c>
      <c r="K58" t="s">
        <v>121</v>
      </c>
      <c r="L58">
        <v>241</v>
      </c>
      <c r="M58">
        <f t="shared" si="0"/>
        <v>4.5643939393939396E-2</v>
      </c>
      <c r="N58">
        <v>12</v>
      </c>
      <c r="O58">
        <f t="shared" si="1"/>
        <v>0.54772727272727273</v>
      </c>
      <c r="Q58" s="4">
        <v>0.23458128820786522</v>
      </c>
      <c r="R58">
        <f t="shared" si="2"/>
        <v>0.12848656922294435</v>
      </c>
    </row>
    <row r="59" spans="1:18" hidden="1" x14ac:dyDescent="0.25">
      <c r="A59">
        <v>60383</v>
      </c>
      <c r="B59">
        <v>7728</v>
      </c>
      <c r="C59" t="s">
        <v>2001</v>
      </c>
      <c r="D59" t="s">
        <v>2002</v>
      </c>
      <c r="E59" t="s">
        <v>239</v>
      </c>
      <c r="F59" s="6">
        <v>140</v>
      </c>
      <c r="G59" s="6">
        <v>-82.3</v>
      </c>
      <c r="H59">
        <v>82.3</v>
      </c>
      <c r="I59" t="s">
        <v>2114</v>
      </c>
      <c r="J59" t="s">
        <v>116</v>
      </c>
      <c r="K59" t="s">
        <v>121</v>
      </c>
      <c r="L59">
        <v>219</v>
      </c>
      <c r="M59">
        <f t="shared" si="0"/>
        <v>4.1477272727272731E-2</v>
      </c>
      <c r="N59">
        <v>8</v>
      </c>
      <c r="O59">
        <f t="shared" si="1"/>
        <v>0.33181818181818185</v>
      </c>
      <c r="Q59" s="4">
        <v>0.17700640633867801</v>
      </c>
      <c r="R59">
        <f t="shared" si="2"/>
        <v>5.8733943921470431E-2</v>
      </c>
    </row>
    <row r="60" spans="1:18" hidden="1" x14ac:dyDescent="0.25">
      <c r="A60">
        <v>16485</v>
      </c>
      <c r="B60">
        <v>7848</v>
      </c>
      <c r="C60" t="s">
        <v>133</v>
      </c>
      <c r="D60" t="s">
        <v>167</v>
      </c>
      <c r="E60" t="s">
        <v>27</v>
      </c>
      <c r="F60">
        <v>120</v>
      </c>
      <c r="G60" s="6">
        <v>-24310.31</v>
      </c>
      <c r="H60" s="6">
        <v>24310.31</v>
      </c>
      <c r="I60" t="s">
        <v>127</v>
      </c>
      <c r="J60" t="s">
        <v>28</v>
      </c>
      <c r="K60" t="s">
        <v>121</v>
      </c>
      <c r="L60">
        <v>11</v>
      </c>
      <c r="M60">
        <f t="shared" si="0"/>
        <v>2.0833333333333333E-3</v>
      </c>
      <c r="N60">
        <v>60</v>
      </c>
      <c r="O60">
        <f t="shared" si="1"/>
        <v>0.125</v>
      </c>
      <c r="Q60" s="4">
        <v>4.4812905838239173E-2</v>
      </c>
      <c r="R60">
        <f t="shared" si="2"/>
        <v>5.6016132297798966E-3</v>
      </c>
    </row>
    <row r="61" spans="1:18" hidden="1" x14ac:dyDescent="0.25">
      <c r="A61">
        <v>42446</v>
      </c>
      <c r="B61">
        <v>7906</v>
      </c>
      <c r="C61" t="s">
        <v>168</v>
      </c>
      <c r="D61" t="s">
        <v>152</v>
      </c>
      <c r="E61" t="s">
        <v>94</v>
      </c>
      <c r="F61">
        <v>126</v>
      </c>
      <c r="G61" s="6">
        <v>1887.83</v>
      </c>
      <c r="H61" s="6">
        <v>1887.83</v>
      </c>
      <c r="I61" t="s">
        <v>127</v>
      </c>
      <c r="J61" t="s">
        <v>28</v>
      </c>
      <c r="K61" t="s">
        <v>121</v>
      </c>
      <c r="L61">
        <v>58</v>
      </c>
      <c r="M61">
        <f t="shared" si="0"/>
        <v>1.0984848484848484E-2</v>
      </c>
      <c r="N61">
        <v>20</v>
      </c>
      <c r="O61">
        <f t="shared" si="1"/>
        <v>0.2196969696969697</v>
      </c>
      <c r="Q61" s="4">
        <v>0.24600619987889732</v>
      </c>
      <c r="R61">
        <f t="shared" si="2"/>
        <v>5.4046816640060773E-2</v>
      </c>
    </row>
    <row r="62" spans="1:18" hidden="1" x14ac:dyDescent="0.25">
      <c r="A62">
        <v>57054</v>
      </c>
      <c r="B62">
        <v>7973</v>
      </c>
      <c r="C62" t="s">
        <v>169</v>
      </c>
      <c r="D62" t="s">
        <v>170</v>
      </c>
      <c r="E62" t="s">
        <v>64</v>
      </c>
      <c r="F62">
        <v>120</v>
      </c>
      <c r="G62" s="6">
        <v>-1123.3800000000001</v>
      </c>
      <c r="H62" s="6">
        <v>1123.3800000000001</v>
      </c>
      <c r="I62" t="s">
        <v>127</v>
      </c>
      <c r="J62" t="s">
        <v>116</v>
      </c>
      <c r="K62" t="s">
        <v>121</v>
      </c>
      <c r="L62">
        <v>182</v>
      </c>
      <c r="M62">
        <f t="shared" si="0"/>
        <v>3.446969696969697E-2</v>
      </c>
      <c r="N62">
        <v>24</v>
      </c>
      <c r="O62">
        <f t="shared" si="1"/>
        <v>0.82727272727272727</v>
      </c>
      <c r="Q62" s="4">
        <v>0.97964526338647662</v>
      </c>
      <c r="R62">
        <f t="shared" si="2"/>
        <v>0.8104338088015397</v>
      </c>
    </row>
    <row r="63" spans="1:18" hidden="1" x14ac:dyDescent="0.25">
      <c r="A63">
        <v>55680</v>
      </c>
      <c r="B63">
        <v>8016</v>
      </c>
      <c r="C63" t="s">
        <v>857</v>
      </c>
      <c r="D63" t="s">
        <v>1600</v>
      </c>
      <c r="E63" t="s">
        <v>70</v>
      </c>
      <c r="F63" s="6">
        <v>100.5</v>
      </c>
      <c r="G63" s="6">
        <v>-72.81</v>
      </c>
      <c r="H63">
        <v>72.81</v>
      </c>
      <c r="I63" t="s">
        <v>2115</v>
      </c>
      <c r="J63" t="s">
        <v>116</v>
      </c>
      <c r="K63" t="s">
        <v>121</v>
      </c>
      <c r="L63">
        <v>167</v>
      </c>
      <c r="M63">
        <f t="shared" si="0"/>
        <v>3.1628787878787881E-2</v>
      </c>
      <c r="N63">
        <v>8</v>
      </c>
      <c r="O63">
        <f t="shared" si="1"/>
        <v>0.25303030303030305</v>
      </c>
      <c r="Q63" s="4">
        <v>0.25908374165636594</v>
      </c>
      <c r="R63">
        <f t="shared" si="2"/>
        <v>6.5556037661535019E-2</v>
      </c>
    </row>
    <row r="64" spans="1:18" hidden="1" x14ac:dyDescent="0.25">
      <c r="A64">
        <v>69051</v>
      </c>
      <c r="B64">
        <v>8108</v>
      </c>
      <c r="C64" t="s">
        <v>1987</v>
      </c>
      <c r="D64" t="s">
        <v>1454</v>
      </c>
      <c r="E64" t="s">
        <v>239</v>
      </c>
      <c r="F64">
        <v>140</v>
      </c>
      <c r="G64">
        <v>-53.61</v>
      </c>
      <c r="H64">
        <v>53.61</v>
      </c>
      <c r="I64" t="s">
        <v>2110</v>
      </c>
      <c r="J64" t="s">
        <v>116</v>
      </c>
      <c r="K64" t="s">
        <v>121</v>
      </c>
      <c r="L64">
        <v>482</v>
      </c>
      <c r="M64">
        <f t="shared" si="0"/>
        <v>9.1287878787878793E-2</v>
      </c>
      <c r="N64">
        <v>8</v>
      </c>
      <c r="O64">
        <f t="shared" si="1"/>
        <v>0.73030303030303034</v>
      </c>
      <c r="Q64" s="4">
        <v>0.34329258779912636</v>
      </c>
      <c r="R64">
        <f t="shared" si="2"/>
        <v>0.25070761715027107</v>
      </c>
    </row>
    <row r="65" spans="1:18" hidden="1" x14ac:dyDescent="0.25">
      <c r="A65">
        <v>4436</v>
      </c>
      <c r="B65">
        <v>8109</v>
      </c>
      <c r="C65" t="s">
        <v>928</v>
      </c>
      <c r="D65" t="s">
        <v>929</v>
      </c>
      <c r="E65" t="s">
        <v>94</v>
      </c>
      <c r="F65" s="6">
        <v>140</v>
      </c>
      <c r="G65" s="6">
        <v>53.77</v>
      </c>
      <c r="H65">
        <v>53.77</v>
      </c>
      <c r="I65" t="s">
        <v>2110</v>
      </c>
      <c r="J65" t="s">
        <v>116</v>
      </c>
      <c r="K65" t="s">
        <v>121</v>
      </c>
      <c r="L65">
        <v>3</v>
      </c>
      <c r="M65">
        <f t="shared" si="0"/>
        <v>5.6818181818181815E-4</v>
      </c>
      <c r="N65">
        <v>8</v>
      </c>
      <c r="O65">
        <f t="shared" si="1"/>
        <v>4.5454545454545452E-3</v>
      </c>
      <c r="Q65" s="4">
        <v>0.34227107368255838</v>
      </c>
      <c r="R65">
        <f t="shared" si="2"/>
        <v>1.5557776076479926E-3</v>
      </c>
    </row>
    <row r="66" spans="1:18" hidden="1" x14ac:dyDescent="0.25">
      <c r="A66">
        <v>3358</v>
      </c>
      <c r="B66">
        <v>8150</v>
      </c>
      <c r="C66" t="s">
        <v>893</v>
      </c>
      <c r="D66" t="s">
        <v>894</v>
      </c>
      <c r="E66" t="s">
        <v>239</v>
      </c>
      <c r="F66" s="6">
        <v>140</v>
      </c>
      <c r="G66" s="6">
        <v>92.29</v>
      </c>
      <c r="H66">
        <v>92.29</v>
      </c>
      <c r="I66" t="s">
        <v>2116</v>
      </c>
      <c r="J66" t="s">
        <v>116</v>
      </c>
      <c r="K66" t="s">
        <v>121</v>
      </c>
      <c r="L66">
        <v>2</v>
      </c>
      <c r="M66">
        <f t="shared" si="0"/>
        <v>3.7878787878787879E-4</v>
      </c>
      <c r="N66">
        <v>6</v>
      </c>
      <c r="O66">
        <f t="shared" si="1"/>
        <v>2.2727272727272726E-3</v>
      </c>
      <c r="Q66" s="4">
        <v>0.35525054695486041</v>
      </c>
      <c r="R66">
        <f t="shared" si="2"/>
        <v>8.0738760671559184E-4</v>
      </c>
    </row>
    <row r="67" spans="1:18" hidden="1" x14ac:dyDescent="0.25">
      <c r="A67">
        <v>69364</v>
      </c>
      <c r="B67">
        <v>8294</v>
      </c>
      <c r="C67" t="s">
        <v>2025</v>
      </c>
      <c r="D67" t="s">
        <v>2064</v>
      </c>
      <c r="E67" t="s">
        <v>239</v>
      </c>
      <c r="F67">
        <v>140</v>
      </c>
      <c r="G67">
        <v>45.26</v>
      </c>
      <c r="H67">
        <v>45.26</v>
      </c>
      <c r="I67" t="s">
        <v>2110</v>
      </c>
      <c r="J67" t="s">
        <v>116</v>
      </c>
      <c r="K67" t="s">
        <v>121</v>
      </c>
      <c r="L67">
        <v>500</v>
      </c>
      <c r="M67">
        <f t="shared" ref="M67:M130" si="3">L67/5280</f>
        <v>9.4696969696969696E-2</v>
      </c>
      <c r="N67">
        <v>8</v>
      </c>
      <c r="O67">
        <f t="shared" ref="O67:O130" si="4">M67*N67</f>
        <v>0.75757575757575757</v>
      </c>
      <c r="Q67" s="4">
        <v>0.4829293412647529</v>
      </c>
      <c r="R67">
        <f t="shared" ref="R67:R130" si="5">O67*Q67</f>
        <v>0.36585556156420673</v>
      </c>
    </row>
    <row r="68" spans="1:18" hidden="1" x14ac:dyDescent="0.25">
      <c r="A68">
        <v>57546</v>
      </c>
      <c r="B68">
        <v>8324</v>
      </c>
      <c r="C68" t="s">
        <v>782</v>
      </c>
      <c r="D68" t="s">
        <v>786</v>
      </c>
      <c r="E68" t="s">
        <v>239</v>
      </c>
      <c r="F68" s="6">
        <v>140</v>
      </c>
      <c r="G68" s="6">
        <v>94.43</v>
      </c>
      <c r="H68">
        <v>94.43</v>
      </c>
      <c r="I68" t="s">
        <v>769</v>
      </c>
      <c r="J68" t="s">
        <v>116</v>
      </c>
      <c r="K68" t="s">
        <v>121</v>
      </c>
      <c r="L68">
        <v>188</v>
      </c>
      <c r="M68">
        <f t="shared" si="3"/>
        <v>3.5606060606060606E-2</v>
      </c>
      <c r="N68">
        <v>8</v>
      </c>
      <c r="O68">
        <f t="shared" si="4"/>
        <v>0.28484848484848485</v>
      </c>
      <c r="Q68" s="4">
        <v>0.34719975620527443</v>
      </c>
      <c r="R68">
        <f t="shared" si="5"/>
        <v>9.8899324494835752E-2</v>
      </c>
    </row>
    <row r="69" spans="1:18" hidden="1" x14ac:dyDescent="0.25">
      <c r="A69">
        <v>1757</v>
      </c>
      <c r="B69">
        <v>8384</v>
      </c>
      <c r="C69" t="s">
        <v>837</v>
      </c>
      <c r="D69" t="s">
        <v>838</v>
      </c>
      <c r="E69" t="s">
        <v>94</v>
      </c>
      <c r="F69" s="6">
        <v>65.8</v>
      </c>
      <c r="G69" s="6">
        <v>-66.72</v>
      </c>
      <c r="H69">
        <v>66.72</v>
      </c>
      <c r="I69" t="s">
        <v>2111</v>
      </c>
      <c r="J69" t="s">
        <v>116</v>
      </c>
      <c r="K69" t="s">
        <v>121</v>
      </c>
      <c r="L69">
        <v>2</v>
      </c>
      <c r="M69">
        <f t="shared" si="3"/>
        <v>3.7878787878787879E-4</v>
      </c>
      <c r="N69">
        <v>12</v>
      </c>
      <c r="O69">
        <f t="shared" si="4"/>
        <v>4.5454545454545452E-3</v>
      </c>
      <c r="Q69" s="4">
        <v>0.23107619978417268</v>
      </c>
      <c r="R69">
        <f t="shared" si="5"/>
        <v>1.0503463626553304E-3</v>
      </c>
    </row>
    <row r="70" spans="1:18" hidden="1" x14ac:dyDescent="0.25">
      <c r="A70">
        <v>50369</v>
      </c>
      <c r="B70">
        <v>8407</v>
      </c>
      <c r="C70" t="s">
        <v>1399</v>
      </c>
      <c r="D70" t="s">
        <v>1928</v>
      </c>
      <c r="E70" t="s">
        <v>94</v>
      </c>
      <c r="F70" s="6">
        <v>65.8</v>
      </c>
      <c r="G70" s="6">
        <v>-84.23</v>
      </c>
      <c r="H70">
        <v>84.23</v>
      </c>
      <c r="I70" t="s">
        <v>2111</v>
      </c>
      <c r="J70" s="8" t="s">
        <v>116</v>
      </c>
      <c r="K70" t="s">
        <v>121</v>
      </c>
      <c r="L70">
        <v>112</v>
      </c>
      <c r="M70">
        <f t="shared" si="3"/>
        <v>2.1212121212121213E-2</v>
      </c>
      <c r="N70">
        <v>12</v>
      </c>
      <c r="O70">
        <f t="shared" si="4"/>
        <v>0.25454545454545457</v>
      </c>
      <c r="Q70" s="4">
        <v>0.18303934524041315</v>
      </c>
      <c r="R70">
        <f t="shared" si="5"/>
        <v>4.6591833333923353E-2</v>
      </c>
    </row>
    <row r="71" spans="1:18" hidden="1" x14ac:dyDescent="0.25">
      <c r="A71">
        <v>19579</v>
      </c>
      <c r="B71">
        <v>8408</v>
      </c>
      <c r="C71" t="s">
        <v>1117</v>
      </c>
      <c r="D71" t="s">
        <v>1399</v>
      </c>
      <c r="E71" t="s">
        <v>94</v>
      </c>
      <c r="F71" s="6">
        <v>65.8</v>
      </c>
      <c r="G71" s="6">
        <v>-84.08</v>
      </c>
      <c r="H71">
        <v>84.08</v>
      </c>
      <c r="I71" t="s">
        <v>2111</v>
      </c>
      <c r="J71" t="s">
        <v>116</v>
      </c>
      <c r="K71" t="s">
        <v>121</v>
      </c>
      <c r="L71">
        <v>14</v>
      </c>
      <c r="M71">
        <f t="shared" si="3"/>
        <v>2.6515151515151517E-3</v>
      </c>
      <c r="N71">
        <v>12</v>
      </c>
      <c r="O71">
        <f t="shared" si="4"/>
        <v>3.1818181818181822E-2</v>
      </c>
      <c r="Q71" s="4">
        <v>0.18336589021883923</v>
      </c>
      <c r="R71">
        <f t="shared" si="5"/>
        <v>5.8343692342357947E-3</v>
      </c>
    </row>
    <row r="72" spans="1:18" hidden="1" x14ac:dyDescent="0.25">
      <c r="A72">
        <v>56273</v>
      </c>
      <c r="B72">
        <v>8696</v>
      </c>
      <c r="C72" t="s">
        <v>171</v>
      </c>
      <c r="D72" t="s">
        <v>172</v>
      </c>
      <c r="E72" t="s">
        <v>64</v>
      </c>
      <c r="F72">
        <v>120</v>
      </c>
      <c r="G72" s="6">
        <v>-3138.42</v>
      </c>
      <c r="H72" s="6">
        <v>3138.42</v>
      </c>
      <c r="I72" t="s">
        <v>127</v>
      </c>
      <c r="J72" t="s">
        <v>116</v>
      </c>
      <c r="K72" t="s">
        <v>121</v>
      </c>
      <c r="L72">
        <v>174</v>
      </c>
      <c r="M72">
        <f t="shared" si="3"/>
        <v>3.2954545454545452E-2</v>
      </c>
      <c r="N72">
        <v>24</v>
      </c>
      <c r="O72">
        <f t="shared" si="4"/>
        <v>0.79090909090909078</v>
      </c>
      <c r="Q72" s="4">
        <v>0.34464127730769939</v>
      </c>
      <c r="R72">
        <f t="shared" si="5"/>
        <v>0.27257991932518039</v>
      </c>
    </row>
    <row r="73" spans="1:18" hidden="1" x14ac:dyDescent="0.25">
      <c r="A73">
        <v>9073</v>
      </c>
      <c r="B73">
        <v>8795</v>
      </c>
      <c r="C73" t="s">
        <v>1068</v>
      </c>
      <c r="D73" t="s">
        <v>1061</v>
      </c>
      <c r="F73" s="6">
        <v>100.5</v>
      </c>
      <c r="G73" s="6">
        <v>-260.58</v>
      </c>
      <c r="H73">
        <v>260.58</v>
      </c>
      <c r="I73" t="s">
        <v>2110</v>
      </c>
      <c r="J73" t="s">
        <v>116</v>
      </c>
      <c r="K73" t="s">
        <v>121</v>
      </c>
      <c r="L73">
        <v>5</v>
      </c>
      <c r="M73">
        <f t="shared" si="3"/>
        <v>9.46969696969697E-4</v>
      </c>
      <c r="N73">
        <v>8</v>
      </c>
      <c r="O73">
        <f t="shared" si="4"/>
        <v>7.575757575757576E-3</v>
      </c>
      <c r="Q73" s="4">
        <v>7.06267389358783E-2</v>
      </c>
      <c r="R73">
        <f t="shared" si="5"/>
        <v>5.3505105254453256E-4</v>
      </c>
    </row>
    <row r="74" spans="1:18" hidden="1" x14ac:dyDescent="0.25">
      <c r="A74">
        <v>57051</v>
      </c>
      <c r="B74">
        <v>8833</v>
      </c>
      <c r="C74" t="s">
        <v>1823</v>
      </c>
      <c r="D74" t="s">
        <v>1732</v>
      </c>
      <c r="E74" t="s">
        <v>94</v>
      </c>
      <c r="F74" s="6">
        <v>100.5</v>
      </c>
      <c r="G74" s="6">
        <v>-87.56</v>
      </c>
      <c r="H74">
        <v>87.56</v>
      </c>
      <c r="I74" t="s">
        <v>2111</v>
      </c>
      <c r="J74" t="s">
        <v>116</v>
      </c>
      <c r="K74" t="s">
        <v>121</v>
      </c>
      <c r="L74">
        <v>202</v>
      </c>
      <c r="M74">
        <f t="shared" si="3"/>
        <v>3.8257575757575754E-2</v>
      </c>
      <c r="N74">
        <v>8</v>
      </c>
      <c r="O74">
        <f t="shared" si="4"/>
        <v>0.30606060606060603</v>
      </c>
      <c r="Q74" s="4">
        <v>0.17607816411146643</v>
      </c>
      <c r="R74">
        <f t="shared" si="5"/>
        <v>5.3890589621994264E-2</v>
      </c>
    </row>
    <row r="75" spans="1:18" hidden="1" x14ac:dyDescent="0.25">
      <c r="A75">
        <v>28250</v>
      </c>
      <c r="B75">
        <v>9100</v>
      </c>
      <c r="C75" t="s">
        <v>1587</v>
      </c>
      <c r="D75" t="s">
        <v>1256</v>
      </c>
      <c r="E75" t="s">
        <v>239</v>
      </c>
      <c r="F75" s="6">
        <v>140</v>
      </c>
      <c r="G75" s="6">
        <v>88.27</v>
      </c>
      <c r="H75">
        <v>88.27</v>
      </c>
      <c r="I75" t="s">
        <v>2112</v>
      </c>
      <c r="J75" t="s">
        <v>116</v>
      </c>
      <c r="K75" t="s">
        <v>121</v>
      </c>
      <c r="L75">
        <v>22</v>
      </c>
      <c r="M75">
        <f t="shared" si="3"/>
        <v>4.1666666666666666E-3</v>
      </c>
      <c r="N75">
        <v>8</v>
      </c>
      <c r="O75">
        <f t="shared" si="4"/>
        <v>3.3333333333333333E-2</v>
      </c>
      <c r="Q75" s="4">
        <v>0.37897865295959215</v>
      </c>
      <c r="R75">
        <f t="shared" si="5"/>
        <v>1.2632621765319738E-2</v>
      </c>
    </row>
    <row r="76" spans="1:18" hidden="1" x14ac:dyDescent="0.25">
      <c r="A76">
        <v>6819</v>
      </c>
      <c r="B76">
        <v>9207</v>
      </c>
      <c r="C76" t="s">
        <v>993</v>
      </c>
      <c r="D76" t="s">
        <v>991</v>
      </c>
      <c r="E76" t="s">
        <v>239</v>
      </c>
      <c r="F76" s="6">
        <v>140</v>
      </c>
      <c r="G76" s="6">
        <v>-50.84</v>
      </c>
      <c r="H76">
        <v>50.84</v>
      </c>
      <c r="I76" t="s">
        <v>2114</v>
      </c>
      <c r="J76" s="8" t="s">
        <v>116</v>
      </c>
      <c r="K76" t="s">
        <v>121</v>
      </c>
      <c r="L76">
        <v>4</v>
      </c>
      <c r="M76">
        <f t="shared" si="3"/>
        <v>7.5757575757575758E-4</v>
      </c>
      <c r="N76">
        <v>8</v>
      </c>
      <c r="O76">
        <f t="shared" si="4"/>
        <v>6.0606060606060606E-3</v>
      </c>
      <c r="Q76" s="4">
        <v>0.28653869476147126</v>
      </c>
      <c r="R76">
        <f t="shared" si="5"/>
        <v>1.7365981500695228E-3</v>
      </c>
    </row>
    <row r="77" spans="1:18" hidden="1" x14ac:dyDescent="0.25">
      <c r="A77">
        <v>51499</v>
      </c>
      <c r="B77">
        <v>9262</v>
      </c>
      <c r="C77" t="s">
        <v>173</v>
      </c>
      <c r="D77" t="s">
        <v>174</v>
      </c>
      <c r="E77" t="s">
        <v>64</v>
      </c>
      <c r="F77">
        <v>120</v>
      </c>
      <c r="G77" s="6">
        <v>-3260.66</v>
      </c>
      <c r="H77" s="6">
        <v>3260.66</v>
      </c>
      <c r="I77" t="s">
        <v>127</v>
      </c>
      <c r="J77" t="s">
        <v>116</v>
      </c>
      <c r="K77" t="s">
        <v>121</v>
      </c>
      <c r="L77">
        <v>122</v>
      </c>
      <c r="M77">
        <f t="shared" si="3"/>
        <v>2.3106060606060606E-2</v>
      </c>
      <c r="N77">
        <v>24</v>
      </c>
      <c r="O77">
        <f t="shared" si="4"/>
        <v>0.55454545454545456</v>
      </c>
      <c r="Q77" s="4">
        <v>0.33516806391409587</v>
      </c>
      <c r="R77">
        <f t="shared" si="5"/>
        <v>0.18586592635236227</v>
      </c>
    </row>
    <row r="78" spans="1:18" hidden="1" x14ac:dyDescent="0.25">
      <c r="A78">
        <v>22723</v>
      </c>
      <c r="B78">
        <v>9289</v>
      </c>
      <c r="C78" t="s">
        <v>175</v>
      </c>
      <c r="D78" t="s">
        <v>176</v>
      </c>
      <c r="E78" t="s">
        <v>64</v>
      </c>
      <c r="F78">
        <v>120</v>
      </c>
      <c r="G78" s="6">
        <v>-3175.19</v>
      </c>
      <c r="H78" s="6">
        <v>3175.19</v>
      </c>
      <c r="I78" t="s">
        <v>127</v>
      </c>
      <c r="J78" t="s">
        <v>116</v>
      </c>
      <c r="K78" t="s">
        <v>121</v>
      </c>
      <c r="L78">
        <v>16</v>
      </c>
      <c r="M78">
        <f t="shared" si="3"/>
        <v>3.0303030303030303E-3</v>
      </c>
      <c r="N78">
        <v>24</v>
      </c>
      <c r="O78">
        <f t="shared" si="4"/>
        <v>7.2727272727272724E-2</v>
      </c>
      <c r="Q78" s="4">
        <v>0.33386443844421015</v>
      </c>
      <c r="R78">
        <f t="shared" si="5"/>
        <v>2.4281050068669829E-2</v>
      </c>
    </row>
    <row r="79" spans="1:18" hidden="1" x14ac:dyDescent="0.25">
      <c r="A79">
        <v>14456</v>
      </c>
      <c r="B79">
        <v>9574</v>
      </c>
      <c r="C79" t="s">
        <v>177</v>
      </c>
      <c r="D79" t="s">
        <v>178</v>
      </c>
      <c r="E79" t="s">
        <v>94</v>
      </c>
      <c r="F79">
        <v>65.8</v>
      </c>
      <c r="G79">
        <v>-190.6</v>
      </c>
      <c r="H79">
        <v>190.6</v>
      </c>
      <c r="I79" t="s">
        <v>127</v>
      </c>
      <c r="J79" t="s">
        <v>116</v>
      </c>
      <c r="K79" t="s">
        <v>121</v>
      </c>
      <c r="L79">
        <v>9</v>
      </c>
      <c r="M79">
        <f t="shared" si="3"/>
        <v>1.7045454545454545E-3</v>
      </c>
      <c r="N79">
        <v>12</v>
      </c>
      <c r="O79">
        <f t="shared" si="4"/>
        <v>2.0454545454545454E-2</v>
      </c>
      <c r="Q79" s="4">
        <v>0.26748939664218263</v>
      </c>
      <c r="R79">
        <f t="shared" si="5"/>
        <v>5.4713740222264631E-3</v>
      </c>
    </row>
    <row r="80" spans="1:18" hidden="1" x14ac:dyDescent="0.25">
      <c r="A80">
        <v>66504</v>
      </c>
      <c r="B80">
        <v>9605</v>
      </c>
      <c r="C80" t="s">
        <v>145</v>
      </c>
      <c r="D80" t="s">
        <v>179</v>
      </c>
      <c r="E80" t="s">
        <v>64</v>
      </c>
      <c r="F80">
        <v>120</v>
      </c>
      <c r="G80" s="6">
        <v>-1946.98</v>
      </c>
      <c r="H80" s="6">
        <v>1946.98</v>
      </c>
      <c r="I80" t="s">
        <v>127</v>
      </c>
      <c r="J80" t="s">
        <v>116</v>
      </c>
      <c r="K80" t="s">
        <v>121</v>
      </c>
      <c r="L80">
        <v>340</v>
      </c>
      <c r="M80">
        <f t="shared" si="3"/>
        <v>6.4393939393939392E-2</v>
      </c>
      <c r="N80">
        <v>24</v>
      </c>
      <c r="O80">
        <f t="shared" si="4"/>
        <v>1.5454545454545454</v>
      </c>
      <c r="Q80" s="4">
        <v>0.5727236659979934</v>
      </c>
      <c r="R80">
        <f t="shared" si="5"/>
        <v>0.88511839290598981</v>
      </c>
    </row>
    <row r="81" spans="1:18" hidden="1" x14ac:dyDescent="0.25">
      <c r="A81">
        <v>46146</v>
      </c>
      <c r="B81">
        <v>9623</v>
      </c>
      <c r="C81" t="s">
        <v>180</v>
      </c>
      <c r="D81" t="s">
        <v>181</v>
      </c>
      <c r="E81" t="s">
        <v>70</v>
      </c>
      <c r="F81">
        <v>130</v>
      </c>
      <c r="G81" s="6">
        <v>2503.16</v>
      </c>
      <c r="H81" s="6">
        <v>2503.16</v>
      </c>
      <c r="I81" t="s">
        <v>127</v>
      </c>
      <c r="J81" t="s">
        <v>116</v>
      </c>
      <c r="K81" t="s">
        <v>121</v>
      </c>
      <c r="L81">
        <v>91</v>
      </c>
      <c r="M81">
        <f t="shared" si="3"/>
        <v>1.7234848484848485E-2</v>
      </c>
      <c r="N81">
        <v>24</v>
      </c>
      <c r="O81">
        <f t="shared" si="4"/>
        <v>0.41363636363636364</v>
      </c>
      <c r="Q81" s="4">
        <v>0.43521613997043906</v>
      </c>
      <c r="R81">
        <f t="shared" si="5"/>
        <v>0.18002122153322705</v>
      </c>
    </row>
    <row r="82" spans="1:18" hidden="1" x14ac:dyDescent="0.25">
      <c r="A82">
        <v>24595</v>
      </c>
      <c r="B82">
        <v>9724</v>
      </c>
      <c r="C82" t="s">
        <v>987</v>
      </c>
      <c r="D82" t="s">
        <v>256</v>
      </c>
      <c r="E82" t="s">
        <v>94</v>
      </c>
      <c r="F82" s="6">
        <v>100.5</v>
      </c>
      <c r="G82" s="6">
        <v>-47</v>
      </c>
      <c r="H82">
        <v>47</v>
      </c>
      <c r="I82" t="s">
        <v>2115</v>
      </c>
      <c r="J82" s="8" t="s">
        <v>116</v>
      </c>
      <c r="K82" t="s">
        <v>121</v>
      </c>
      <c r="L82">
        <v>20</v>
      </c>
      <c r="M82">
        <f t="shared" si="3"/>
        <v>3.787878787878788E-3</v>
      </c>
      <c r="N82">
        <v>8</v>
      </c>
      <c r="O82">
        <f t="shared" si="4"/>
        <v>3.0303030303030304E-2</v>
      </c>
      <c r="Q82" s="4">
        <v>0.40135930276595749</v>
      </c>
      <c r="R82">
        <f t="shared" si="5"/>
        <v>1.2162403114119924E-2</v>
      </c>
    </row>
    <row r="83" spans="1:18" hidden="1" x14ac:dyDescent="0.25">
      <c r="A83">
        <v>62580</v>
      </c>
      <c r="B83">
        <v>9815</v>
      </c>
      <c r="C83" t="s">
        <v>1963</v>
      </c>
      <c r="D83" t="s">
        <v>1669</v>
      </c>
      <c r="E83" t="s">
        <v>94</v>
      </c>
      <c r="F83" s="6">
        <v>100.5</v>
      </c>
      <c r="G83" s="6">
        <v>81.25</v>
      </c>
      <c r="H83">
        <v>81.25</v>
      </c>
      <c r="I83" t="s">
        <v>2113</v>
      </c>
      <c r="J83" t="s">
        <v>116</v>
      </c>
      <c r="K83" t="s">
        <v>121</v>
      </c>
      <c r="L83">
        <v>244</v>
      </c>
      <c r="M83">
        <f t="shared" si="3"/>
        <v>4.6212121212121211E-2</v>
      </c>
      <c r="N83">
        <v>8</v>
      </c>
      <c r="O83">
        <f t="shared" si="4"/>
        <v>0.36969696969696969</v>
      </c>
      <c r="Q83" s="4">
        <v>0.18500884859520006</v>
      </c>
      <c r="R83">
        <f t="shared" si="5"/>
        <v>6.8397210692770924E-2</v>
      </c>
    </row>
    <row r="84" spans="1:18" hidden="1" x14ac:dyDescent="0.25">
      <c r="A84">
        <v>20676</v>
      </c>
      <c r="B84">
        <v>9877</v>
      </c>
      <c r="C84" t="s">
        <v>1427</v>
      </c>
      <c r="D84" t="s">
        <v>1428</v>
      </c>
      <c r="E84" t="s">
        <v>94</v>
      </c>
      <c r="F84" s="6">
        <v>65.8</v>
      </c>
      <c r="G84" s="6">
        <v>72.760000000000005</v>
      </c>
      <c r="H84">
        <v>72.760000000000005</v>
      </c>
      <c r="I84" t="s">
        <v>2111</v>
      </c>
      <c r="J84" t="s">
        <v>116</v>
      </c>
      <c r="K84" t="s">
        <v>121</v>
      </c>
      <c r="L84">
        <v>14</v>
      </c>
      <c r="M84">
        <f t="shared" si="3"/>
        <v>2.6515151515151517E-3</v>
      </c>
      <c r="N84">
        <v>12</v>
      </c>
      <c r="O84">
        <f t="shared" si="4"/>
        <v>3.1818181818181822E-2</v>
      </c>
      <c r="Q84" s="4">
        <v>0.21189395340296868</v>
      </c>
      <c r="R84">
        <f t="shared" si="5"/>
        <v>6.7420803355490045E-3</v>
      </c>
    </row>
    <row r="85" spans="1:18" hidden="1" x14ac:dyDescent="0.25">
      <c r="A85">
        <v>15814</v>
      </c>
      <c r="B85">
        <v>9948</v>
      </c>
      <c r="C85" t="s">
        <v>219</v>
      </c>
      <c r="D85" t="s">
        <v>1294</v>
      </c>
      <c r="E85" t="s">
        <v>94</v>
      </c>
      <c r="F85" s="6">
        <v>130</v>
      </c>
      <c r="G85" s="6">
        <v>-42.32</v>
      </c>
      <c r="H85">
        <v>42.32</v>
      </c>
      <c r="I85" t="s">
        <v>2110</v>
      </c>
      <c r="J85" t="s">
        <v>116</v>
      </c>
      <c r="K85" t="s">
        <v>121</v>
      </c>
      <c r="L85">
        <v>10</v>
      </c>
      <c r="M85">
        <f t="shared" si="3"/>
        <v>1.893939393939394E-3</v>
      </c>
      <c r="N85">
        <v>24</v>
      </c>
      <c r="O85">
        <f t="shared" si="4"/>
        <v>4.5454545454545456E-2</v>
      </c>
      <c r="Q85" s="4">
        <v>0.4922833780550161</v>
      </c>
      <c r="R85">
        <f t="shared" si="5"/>
        <v>2.2376517184318913E-2</v>
      </c>
    </row>
    <row r="86" spans="1:18" hidden="1" x14ac:dyDescent="0.25">
      <c r="A86">
        <v>56457</v>
      </c>
      <c r="B86">
        <v>9949</v>
      </c>
      <c r="C86" t="s">
        <v>1977</v>
      </c>
      <c r="D86" t="s">
        <v>1241</v>
      </c>
      <c r="E86" t="s">
        <v>239</v>
      </c>
      <c r="F86" s="6">
        <v>140</v>
      </c>
      <c r="G86" s="6">
        <v>-44.4</v>
      </c>
      <c r="H86">
        <v>44.4</v>
      </c>
      <c r="I86" t="s">
        <v>2110</v>
      </c>
      <c r="J86" t="s">
        <v>116</v>
      </c>
      <c r="K86" t="s">
        <v>121</v>
      </c>
      <c r="L86">
        <v>176</v>
      </c>
      <c r="M86">
        <f t="shared" si="3"/>
        <v>3.3333333333333333E-2</v>
      </c>
      <c r="N86">
        <v>8</v>
      </c>
      <c r="O86">
        <f t="shared" si="4"/>
        <v>0.26666666666666666</v>
      </c>
      <c r="Q86" s="4">
        <v>0.51647878037908113</v>
      </c>
      <c r="R86">
        <f t="shared" si="5"/>
        <v>0.13772767476775497</v>
      </c>
    </row>
    <row r="87" spans="1:18" hidden="1" x14ac:dyDescent="0.25">
      <c r="A87">
        <v>20928</v>
      </c>
      <c r="B87">
        <v>10284</v>
      </c>
      <c r="C87" t="s">
        <v>1433</v>
      </c>
      <c r="D87" t="s">
        <v>1350</v>
      </c>
      <c r="E87" t="s">
        <v>94</v>
      </c>
      <c r="F87" s="6">
        <v>65.8</v>
      </c>
      <c r="G87" s="6">
        <v>64.97</v>
      </c>
      <c r="H87">
        <v>64.97</v>
      </c>
      <c r="I87" t="s">
        <v>2111</v>
      </c>
      <c r="J87" t="s">
        <v>116</v>
      </c>
      <c r="K87" t="s">
        <v>121</v>
      </c>
      <c r="L87">
        <v>14</v>
      </c>
      <c r="M87">
        <f t="shared" si="3"/>
        <v>2.6515151515151517E-3</v>
      </c>
      <c r="N87">
        <v>12</v>
      </c>
      <c r="O87">
        <f t="shared" si="4"/>
        <v>3.1818181818181822E-2</v>
      </c>
      <c r="Q87" s="4">
        <v>0.23730035477297218</v>
      </c>
      <c r="R87">
        <f t="shared" si="5"/>
        <v>7.5504658336854793E-3</v>
      </c>
    </row>
    <row r="88" spans="1:18" hidden="1" x14ac:dyDescent="0.25">
      <c r="A88">
        <v>70970</v>
      </c>
      <c r="B88">
        <v>10386</v>
      </c>
      <c r="C88" t="s">
        <v>182</v>
      </c>
      <c r="D88" t="s">
        <v>183</v>
      </c>
      <c r="E88" t="s">
        <v>27</v>
      </c>
      <c r="F88">
        <v>120</v>
      </c>
      <c r="G88" s="6">
        <v>-1947.72</v>
      </c>
      <c r="H88" s="6">
        <v>1947.72</v>
      </c>
      <c r="I88" t="s">
        <v>127</v>
      </c>
      <c r="J88" t="s">
        <v>116</v>
      </c>
      <c r="K88" t="s">
        <v>121</v>
      </c>
      <c r="L88" s="8">
        <v>1003</v>
      </c>
      <c r="M88">
        <f t="shared" si="3"/>
        <v>0.18996212121212122</v>
      </c>
      <c r="N88">
        <v>24</v>
      </c>
      <c r="O88">
        <f t="shared" si="4"/>
        <v>4.5590909090909095</v>
      </c>
      <c r="Q88" s="4">
        <v>0.55932866784158097</v>
      </c>
      <c r="R88">
        <f t="shared" si="5"/>
        <v>2.5500302447504808</v>
      </c>
    </row>
    <row r="89" spans="1:18" hidden="1" x14ac:dyDescent="0.25">
      <c r="A89">
        <v>57660</v>
      </c>
      <c r="B89">
        <v>10436</v>
      </c>
      <c r="C89" t="s">
        <v>1105</v>
      </c>
      <c r="D89" t="s">
        <v>1543</v>
      </c>
      <c r="E89" t="s">
        <v>94</v>
      </c>
      <c r="F89" s="6">
        <v>65.8</v>
      </c>
      <c r="G89" s="6">
        <v>84.11</v>
      </c>
      <c r="H89">
        <v>84.11</v>
      </c>
      <c r="I89" t="s">
        <v>2111</v>
      </c>
      <c r="J89" t="s">
        <v>116</v>
      </c>
      <c r="K89" t="s">
        <v>121</v>
      </c>
      <c r="L89">
        <v>189</v>
      </c>
      <c r="M89">
        <f t="shared" si="3"/>
        <v>3.5795454545454547E-2</v>
      </c>
      <c r="N89">
        <v>12</v>
      </c>
      <c r="O89">
        <f t="shared" si="4"/>
        <v>0.42954545454545456</v>
      </c>
      <c r="Q89" s="4">
        <v>0.18330048804660565</v>
      </c>
      <c r="R89">
        <f t="shared" si="5"/>
        <v>7.8735891456382878E-2</v>
      </c>
    </row>
    <row r="90" spans="1:18" hidden="1" x14ac:dyDescent="0.25">
      <c r="A90">
        <v>12714</v>
      </c>
      <c r="B90">
        <v>10677</v>
      </c>
      <c r="C90" t="s">
        <v>301</v>
      </c>
      <c r="D90" t="s">
        <v>302</v>
      </c>
      <c r="E90" t="s">
        <v>64</v>
      </c>
      <c r="F90">
        <v>75</v>
      </c>
      <c r="G90">
        <v>595.32000000000005</v>
      </c>
      <c r="H90">
        <v>595.32000000000005</v>
      </c>
      <c r="I90" t="s">
        <v>2117</v>
      </c>
      <c r="J90" t="s">
        <v>116</v>
      </c>
      <c r="K90" t="s">
        <v>121</v>
      </c>
      <c r="L90">
        <v>8</v>
      </c>
      <c r="M90">
        <f t="shared" si="3"/>
        <v>1.5151515151515152E-3</v>
      </c>
      <c r="N90">
        <v>30</v>
      </c>
      <c r="O90">
        <f t="shared" si="4"/>
        <v>4.5454545454545456E-2</v>
      </c>
      <c r="Q90" s="4">
        <v>2.5897675283209031E-2</v>
      </c>
      <c r="R90">
        <f t="shared" si="5"/>
        <v>1.1771670583276832E-3</v>
      </c>
    </row>
    <row r="91" spans="1:18" hidden="1" x14ac:dyDescent="0.25">
      <c r="A91">
        <v>58131</v>
      </c>
      <c r="B91">
        <v>10684</v>
      </c>
      <c r="C91" t="s">
        <v>1989</v>
      </c>
      <c r="D91" t="s">
        <v>1457</v>
      </c>
      <c r="E91" t="s">
        <v>70</v>
      </c>
      <c r="F91" s="6">
        <v>130</v>
      </c>
      <c r="G91" s="6">
        <v>180.21</v>
      </c>
      <c r="H91">
        <v>180.21</v>
      </c>
      <c r="I91" t="s">
        <v>2111</v>
      </c>
      <c r="J91" t="s">
        <v>116</v>
      </c>
      <c r="K91" t="s">
        <v>121</v>
      </c>
      <c r="L91">
        <v>194</v>
      </c>
      <c r="M91">
        <f t="shared" si="3"/>
        <v>3.6742424242424243E-2</v>
      </c>
      <c r="N91">
        <v>24</v>
      </c>
      <c r="O91">
        <f t="shared" si="4"/>
        <v>0.88181818181818183</v>
      </c>
      <c r="Q91" s="4">
        <v>8.5552433547527895E-2</v>
      </c>
      <c r="R91">
        <f t="shared" si="5"/>
        <v>7.5441691401001876E-2</v>
      </c>
    </row>
    <row r="92" spans="1:18" hidden="1" x14ac:dyDescent="0.25">
      <c r="A92">
        <v>42678</v>
      </c>
      <c r="B92">
        <v>10702</v>
      </c>
      <c r="C92" t="s">
        <v>766</v>
      </c>
      <c r="D92" t="s">
        <v>763</v>
      </c>
      <c r="E92" t="s">
        <v>239</v>
      </c>
      <c r="F92">
        <v>130</v>
      </c>
      <c r="G92">
        <v>182.14</v>
      </c>
      <c r="H92">
        <v>182.14</v>
      </c>
      <c r="I92" t="s">
        <v>762</v>
      </c>
      <c r="J92" t="s">
        <v>116</v>
      </c>
      <c r="K92" t="s">
        <v>121</v>
      </c>
      <c r="L92">
        <v>56</v>
      </c>
      <c r="M92">
        <f t="shared" si="3"/>
        <v>1.0606060606060607E-2</v>
      </c>
      <c r="N92">
        <v>8</v>
      </c>
      <c r="O92">
        <f t="shared" si="4"/>
        <v>8.4848484848484854E-2</v>
      </c>
      <c r="Q92" s="4">
        <v>0.35460944200930172</v>
      </c>
      <c r="R92">
        <f t="shared" si="5"/>
        <v>3.0088073867455906E-2</v>
      </c>
    </row>
    <row r="93" spans="1:18" hidden="1" x14ac:dyDescent="0.25">
      <c r="A93">
        <v>69354</v>
      </c>
      <c r="B93">
        <v>10786</v>
      </c>
      <c r="C93" t="s">
        <v>184</v>
      </c>
      <c r="D93" t="s">
        <v>185</v>
      </c>
      <c r="E93" t="s">
        <v>70</v>
      </c>
      <c r="F93">
        <v>120</v>
      </c>
      <c r="G93" s="6">
        <v>-1897.51</v>
      </c>
      <c r="H93" s="6">
        <v>1897.51</v>
      </c>
      <c r="I93" t="s">
        <v>127</v>
      </c>
      <c r="J93" t="s">
        <v>116</v>
      </c>
      <c r="K93" t="s">
        <v>121</v>
      </c>
      <c r="L93">
        <v>495</v>
      </c>
      <c r="M93">
        <f t="shared" si="3"/>
        <v>9.375E-2</v>
      </c>
      <c r="N93">
        <v>24</v>
      </c>
      <c r="O93">
        <f t="shared" si="4"/>
        <v>2.25</v>
      </c>
      <c r="Q93" s="4">
        <v>0.57412906015167464</v>
      </c>
      <c r="R93">
        <f t="shared" si="5"/>
        <v>1.291790385341268</v>
      </c>
    </row>
    <row r="94" spans="1:18" hidden="1" x14ac:dyDescent="0.25">
      <c r="A94">
        <v>70766</v>
      </c>
      <c r="B94">
        <v>10796</v>
      </c>
      <c r="C94" t="s">
        <v>1054</v>
      </c>
      <c r="D94" t="s">
        <v>1124</v>
      </c>
      <c r="E94" t="s">
        <v>239</v>
      </c>
      <c r="F94" s="6">
        <v>140</v>
      </c>
      <c r="G94" s="6">
        <v>17.920000000000002</v>
      </c>
      <c r="H94">
        <v>17.920000000000002</v>
      </c>
      <c r="I94" t="s">
        <v>2114</v>
      </c>
      <c r="J94" t="s">
        <v>116</v>
      </c>
      <c r="K94" t="s">
        <v>121</v>
      </c>
      <c r="L94" s="8">
        <v>1026</v>
      </c>
      <c r="M94">
        <f t="shared" si="3"/>
        <v>0.19431818181818181</v>
      </c>
      <c r="N94">
        <v>8</v>
      </c>
      <c r="O94">
        <f t="shared" si="4"/>
        <v>1.5545454545454545</v>
      </c>
      <c r="Q94" s="4">
        <v>0.81292562732551332</v>
      </c>
      <c r="R94">
        <f t="shared" si="5"/>
        <v>1.2637298388423888</v>
      </c>
    </row>
    <row r="95" spans="1:18" hidden="1" x14ac:dyDescent="0.25">
      <c r="A95">
        <v>43402</v>
      </c>
      <c r="B95">
        <v>11163</v>
      </c>
      <c r="C95" t="s">
        <v>157</v>
      </c>
      <c r="D95" t="s">
        <v>183</v>
      </c>
      <c r="E95" t="s">
        <v>27</v>
      </c>
      <c r="F95">
        <v>120</v>
      </c>
      <c r="G95" s="6">
        <v>1948.6</v>
      </c>
      <c r="H95" s="6">
        <v>1948.6</v>
      </c>
      <c r="I95" t="s">
        <v>127</v>
      </c>
      <c r="J95" t="s">
        <v>116</v>
      </c>
      <c r="K95" t="s">
        <v>121</v>
      </c>
      <c r="L95">
        <v>60</v>
      </c>
      <c r="M95">
        <f t="shared" si="3"/>
        <v>1.1363636363636364E-2</v>
      </c>
      <c r="N95">
        <v>24</v>
      </c>
      <c r="O95">
        <f t="shared" si="4"/>
        <v>0.27272727272727271</v>
      </c>
      <c r="Q95" s="4">
        <v>0.55907607150179839</v>
      </c>
      <c r="R95">
        <f t="shared" si="5"/>
        <v>0.15247529222776318</v>
      </c>
    </row>
    <row r="96" spans="1:18" hidden="1" x14ac:dyDescent="0.25">
      <c r="A96">
        <v>49499</v>
      </c>
      <c r="B96">
        <v>11910</v>
      </c>
      <c r="C96" t="s">
        <v>186</v>
      </c>
      <c r="D96" t="s">
        <v>161</v>
      </c>
      <c r="E96" t="s">
        <v>70</v>
      </c>
      <c r="F96">
        <v>120</v>
      </c>
      <c r="G96" s="6">
        <v>1701.08</v>
      </c>
      <c r="H96" s="6">
        <v>1701.08</v>
      </c>
      <c r="I96" t="s">
        <v>127</v>
      </c>
      <c r="J96" t="s">
        <v>116</v>
      </c>
      <c r="K96" t="s">
        <v>121</v>
      </c>
      <c r="L96">
        <v>104</v>
      </c>
      <c r="M96">
        <f t="shared" si="3"/>
        <v>1.9696969696969695E-2</v>
      </c>
      <c r="N96">
        <v>24</v>
      </c>
      <c r="O96">
        <f t="shared" si="4"/>
        <v>0.47272727272727266</v>
      </c>
      <c r="Q96" s="4">
        <v>0.62960690696292543</v>
      </c>
      <c r="R96">
        <f t="shared" si="5"/>
        <v>0.29763235601883742</v>
      </c>
    </row>
    <row r="97" spans="1:18" hidden="1" x14ac:dyDescent="0.25">
      <c r="A97">
        <v>13624</v>
      </c>
      <c r="B97">
        <v>11958</v>
      </c>
      <c r="C97" t="s">
        <v>1231</v>
      </c>
      <c r="D97" t="s">
        <v>997</v>
      </c>
      <c r="E97" t="s">
        <v>239</v>
      </c>
      <c r="F97" s="6">
        <v>140</v>
      </c>
      <c r="G97" s="6">
        <v>83.02</v>
      </c>
      <c r="H97">
        <v>83.02</v>
      </c>
      <c r="I97" t="s">
        <v>2111</v>
      </c>
      <c r="J97" t="s">
        <v>116</v>
      </c>
      <c r="K97" t="s">
        <v>121</v>
      </c>
      <c r="L97">
        <v>9</v>
      </c>
      <c r="M97">
        <f t="shared" si="3"/>
        <v>1.7045454545454545E-3</v>
      </c>
      <c r="N97">
        <v>6</v>
      </c>
      <c r="O97">
        <f t="shared" si="4"/>
        <v>1.0227272727272727E-2</v>
      </c>
      <c r="Q97" s="4">
        <v>0.18570710731871842</v>
      </c>
      <c r="R97">
        <f t="shared" si="5"/>
        <v>1.8992772339414385E-3</v>
      </c>
    </row>
    <row r="98" spans="1:18" hidden="1" x14ac:dyDescent="0.25">
      <c r="A98">
        <v>50647</v>
      </c>
      <c r="B98">
        <v>11974</v>
      </c>
      <c r="C98" t="s">
        <v>52</v>
      </c>
      <c r="D98" t="s">
        <v>53</v>
      </c>
      <c r="F98">
        <v>130</v>
      </c>
      <c r="G98" s="6">
        <v>-6385.51</v>
      </c>
      <c r="H98" s="6">
        <v>6385.51</v>
      </c>
      <c r="I98" t="s">
        <v>516</v>
      </c>
      <c r="J98" t="s">
        <v>28</v>
      </c>
      <c r="K98" t="s">
        <v>121</v>
      </c>
      <c r="L98">
        <v>115</v>
      </c>
      <c r="M98">
        <f t="shared" si="3"/>
        <v>2.1780303030303032E-2</v>
      </c>
      <c r="N98">
        <v>36</v>
      </c>
      <c r="O98">
        <f t="shared" si="4"/>
        <v>0.78409090909090917</v>
      </c>
      <c r="Q98" s="4">
        <v>3.0675221055252763E-2</v>
      </c>
      <c r="R98">
        <f t="shared" si="5"/>
        <v>2.4052161963777737E-2</v>
      </c>
    </row>
    <row r="99" spans="1:18" hidden="1" x14ac:dyDescent="0.25">
      <c r="A99">
        <v>11195</v>
      </c>
      <c r="B99">
        <v>11997</v>
      </c>
      <c r="C99" t="s">
        <v>187</v>
      </c>
      <c r="D99" t="s">
        <v>188</v>
      </c>
      <c r="E99" t="s">
        <v>94</v>
      </c>
      <c r="F99">
        <v>65.8</v>
      </c>
      <c r="G99">
        <v>-63.96</v>
      </c>
      <c r="H99">
        <v>63.96</v>
      </c>
      <c r="I99" t="s">
        <v>127</v>
      </c>
      <c r="J99" t="s">
        <v>116</v>
      </c>
      <c r="K99" t="s">
        <v>121</v>
      </c>
      <c r="L99">
        <v>6</v>
      </c>
      <c r="M99">
        <f t="shared" si="3"/>
        <v>1.1363636363636363E-3</v>
      </c>
      <c r="N99">
        <v>12</v>
      </c>
      <c r="O99">
        <f t="shared" si="4"/>
        <v>1.3636363636363636E-2</v>
      </c>
      <c r="Q99" s="4">
        <v>0.23502140319512202</v>
      </c>
      <c r="R99">
        <f t="shared" si="5"/>
        <v>3.2048373162971181E-3</v>
      </c>
    </row>
    <row r="100" spans="1:18" hidden="1" x14ac:dyDescent="0.25">
      <c r="A100">
        <v>70029</v>
      </c>
      <c r="B100">
        <v>12033</v>
      </c>
      <c r="C100" t="s">
        <v>1930</v>
      </c>
      <c r="D100" t="s">
        <v>1591</v>
      </c>
      <c r="E100" t="s">
        <v>70</v>
      </c>
      <c r="F100" s="6">
        <v>130</v>
      </c>
      <c r="G100" s="6">
        <v>-110.64</v>
      </c>
      <c r="H100">
        <v>110.64</v>
      </c>
      <c r="I100" t="s">
        <v>2110</v>
      </c>
      <c r="J100" t="s">
        <v>116</v>
      </c>
      <c r="K100" t="s">
        <v>121</v>
      </c>
      <c r="L100">
        <v>577</v>
      </c>
      <c r="M100">
        <f t="shared" si="3"/>
        <v>0.10928030303030303</v>
      </c>
      <c r="N100">
        <v>12</v>
      </c>
      <c r="O100">
        <f t="shared" si="4"/>
        <v>1.3113636363636365</v>
      </c>
      <c r="Q100" s="4">
        <v>0.16634052451112766</v>
      </c>
      <c r="R100">
        <f t="shared" si="5"/>
        <v>0.21813291509754698</v>
      </c>
    </row>
    <row r="101" spans="1:18" hidden="1" x14ac:dyDescent="0.25">
      <c r="A101">
        <v>21630</v>
      </c>
      <c r="B101">
        <v>12034</v>
      </c>
      <c r="C101" t="s">
        <v>1454</v>
      </c>
      <c r="D101" t="s">
        <v>929</v>
      </c>
      <c r="E101" t="s">
        <v>94</v>
      </c>
      <c r="F101" s="6">
        <v>140</v>
      </c>
      <c r="G101" s="6">
        <v>-53.69</v>
      </c>
      <c r="H101">
        <v>53.69</v>
      </c>
      <c r="I101" t="s">
        <v>2110</v>
      </c>
      <c r="J101" t="s">
        <v>116</v>
      </c>
      <c r="K101" t="s">
        <v>121</v>
      </c>
      <c r="L101">
        <v>15</v>
      </c>
      <c r="M101">
        <f t="shared" si="3"/>
        <v>2.840909090909091E-3</v>
      </c>
      <c r="N101">
        <v>8</v>
      </c>
      <c r="O101">
        <f t="shared" si="4"/>
        <v>2.2727272727272728E-2</v>
      </c>
      <c r="Q101" s="4">
        <v>0.3427810696947507</v>
      </c>
      <c r="R101">
        <f t="shared" si="5"/>
        <v>7.7904788566988794E-3</v>
      </c>
    </row>
    <row r="102" spans="1:18" hidden="1" x14ac:dyDescent="0.25">
      <c r="A102">
        <v>53140</v>
      </c>
      <c r="B102">
        <v>12185</v>
      </c>
      <c r="C102" t="s">
        <v>178</v>
      </c>
      <c r="D102" t="s">
        <v>138</v>
      </c>
      <c r="E102" t="s">
        <v>94</v>
      </c>
      <c r="F102">
        <v>65.8</v>
      </c>
      <c r="G102">
        <v>-119.53</v>
      </c>
      <c r="H102">
        <v>119.53</v>
      </c>
      <c r="I102" t="s">
        <v>127</v>
      </c>
      <c r="J102" t="s">
        <v>116</v>
      </c>
      <c r="K102" t="s">
        <v>121</v>
      </c>
      <c r="L102">
        <v>139</v>
      </c>
      <c r="M102">
        <f t="shared" si="3"/>
        <v>2.6325757575757575E-2</v>
      </c>
      <c r="N102">
        <v>12</v>
      </c>
      <c r="O102">
        <f t="shared" si="4"/>
        <v>0.31590909090909092</v>
      </c>
      <c r="Q102" s="4">
        <v>0.26871573471095128</v>
      </c>
      <c r="R102">
        <f t="shared" si="5"/>
        <v>8.4889743465505069E-2</v>
      </c>
    </row>
    <row r="103" spans="1:18" hidden="1" x14ac:dyDescent="0.25">
      <c r="A103">
        <v>68902</v>
      </c>
      <c r="B103">
        <v>12206</v>
      </c>
      <c r="C103" t="s">
        <v>189</v>
      </c>
      <c r="D103" t="s">
        <v>162</v>
      </c>
      <c r="E103" t="s">
        <v>27</v>
      </c>
      <c r="F103">
        <v>120</v>
      </c>
      <c r="G103" s="6">
        <v>-1967.1</v>
      </c>
      <c r="H103" s="6">
        <v>1967.1</v>
      </c>
      <c r="I103" t="s">
        <v>127</v>
      </c>
      <c r="J103" t="s">
        <v>116</v>
      </c>
      <c r="K103" t="s">
        <v>121</v>
      </c>
      <c r="L103">
        <v>457</v>
      </c>
      <c r="M103">
        <f t="shared" si="3"/>
        <v>8.6553030303030298E-2</v>
      </c>
      <c r="N103">
        <v>24</v>
      </c>
      <c r="O103">
        <f t="shared" si="4"/>
        <v>2.0772727272727272</v>
      </c>
      <c r="Q103" s="4">
        <v>0.55381812461410418</v>
      </c>
      <c r="R103">
        <f t="shared" si="5"/>
        <v>1.1504312861302073</v>
      </c>
    </row>
    <row r="104" spans="1:18" hidden="1" x14ac:dyDescent="0.25">
      <c r="A104">
        <v>34103</v>
      </c>
      <c r="B104">
        <v>12228</v>
      </c>
      <c r="C104" t="s">
        <v>1238</v>
      </c>
      <c r="D104" t="s">
        <v>1105</v>
      </c>
      <c r="E104" t="s">
        <v>94</v>
      </c>
      <c r="F104" s="6">
        <v>65.8</v>
      </c>
      <c r="G104" s="6">
        <v>87.04</v>
      </c>
      <c r="H104">
        <v>87.04</v>
      </c>
      <c r="I104" t="s">
        <v>2111</v>
      </c>
      <c r="J104" t="s">
        <v>116</v>
      </c>
      <c r="K104" t="s">
        <v>121</v>
      </c>
      <c r="L104">
        <v>30</v>
      </c>
      <c r="M104">
        <f t="shared" si="3"/>
        <v>5.681818181818182E-3</v>
      </c>
      <c r="N104">
        <v>12</v>
      </c>
      <c r="O104">
        <f t="shared" si="4"/>
        <v>6.8181818181818177E-2</v>
      </c>
      <c r="Q104" s="4">
        <v>0.17713010167279414</v>
      </c>
      <c r="R104">
        <f t="shared" si="5"/>
        <v>1.2077052386781417E-2</v>
      </c>
    </row>
    <row r="105" spans="1:18" hidden="1" x14ac:dyDescent="0.25">
      <c r="A105">
        <v>54784</v>
      </c>
      <c r="B105">
        <v>12252</v>
      </c>
      <c r="C105" t="s">
        <v>190</v>
      </c>
      <c r="D105" t="s">
        <v>191</v>
      </c>
      <c r="E105" t="s">
        <v>70</v>
      </c>
      <c r="F105">
        <v>120</v>
      </c>
      <c r="G105" s="6">
        <v>2198.63</v>
      </c>
      <c r="H105" s="6">
        <v>2198.63</v>
      </c>
      <c r="I105" t="s">
        <v>127</v>
      </c>
      <c r="J105" t="s">
        <v>116</v>
      </c>
      <c r="K105" t="s">
        <v>121</v>
      </c>
      <c r="L105">
        <v>157</v>
      </c>
      <c r="M105">
        <f t="shared" si="3"/>
        <v>2.9734848484848486E-2</v>
      </c>
      <c r="N105">
        <v>24</v>
      </c>
      <c r="O105">
        <f t="shared" si="4"/>
        <v>0.71363636363636362</v>
      </c>
      <c r="Q105" s="4">
        <v>0.49549748385512987</v>
      </c>
      <c r="R105">
        <f t="shared" si="5"/>
        <v>0.35360502256934268</v>
      </c>
    </row>
    <row r="106" spans="1:18" hidden="1" x14ac:dyDescent="0.25">
      <c r="A106">
        <v>65969</v>
      </c>
      <c r="B106">
        <v>12265</v>
      </c>
      <c r="C106" t="s">
        <v>192</v>
      </c>
      <c r="D106" t="s">
        <v>171</v>
      </c>
      <c r="E106" t="s">
        <v>64</v>
      </c>
      <c r="F106">
        <v>120</v>
      </c>
      <c r="G106" s="6">
        <v>-3137.54</v>
      </c>
      <c r="H106" s="6">
        <v>3137.54</v>
      </c>
      <c r="I106" t="s">
        <v>127</v>
      </c>
      <c r="J106" t="s">
        <v>116</v>
      </c>
      <c r="K106" t="s">
        <v>121</v>
      </c>
      <c r="L106">
        <v>321</v>
      </c>
      <c r="M106">
        <f t="shared" si="3"/>
        <v>6.0795454545454548E-2</v>
      </c>
      <c r="N106">
        <v>24</v>
      </c>
      <c r="O106">
        <f t="shared" si="4"/>
        <v>1.4590909090909092</v>
      </c>
      <c r="Q106" s="4">
        <v>0.34473794040172556</v>
      </c>
      <c r="R106">
        <f t="shared" si="5"/>
        <v>0.50300399485888148</v>
      </c>
    </row>
    <row r="107" spans="1:18" hidden="1" x14ac:dyDescent="0.25">
      <c r="A107">
        <v>33262</v>
      </c>
      <c r="B107">
        <v>12285</v>
      </c>
      <c r="C107" t="s">
        <v>1305</v>
      </c>
      <c r="D107" t="s">
        <v>1669</v>
      </c>
      <c r="E107" t="s">
        <v>94</v>
      </c>
      <c r="F107" s="6">
        <v>100.5</v>
      </c>
      <c r="G107" s="6">
        <v>-80.87</v>
      </c>
      <c r="H107">
        <v>80.87</v>
      </c>
      <c r="I107" t="s">
        <v>2113</v>
      </c>
      <c r="J107" t="s">
        <v>116</v>
      </c>
      <c r="K107" t="s">
        <v>121</v>
      </c>
      <c r="L107">
        <v>30</v>
      </c>
      <c r="M107">
        <f t="shared" si="3"/>
        <v>5.681818181818182E-3</v>
      </c>
      <c r="N107">
        <v>8</v>
      </c>
      <c r="O107">
        <f t="shared" si="4"/>
        <v>4.5454545454545456E-2</v>
      </c>
      <c r="Q107" s="4">
        <v>0.18587818657549157</v>
      </c>
      <c r="R107">
        <f t="shared" si="5"/>
        <v>8.4490084807041631E-3</v>
      </c>
    </row>
    <row r="108" spans="1:18" hidden="1" x14ac:dyDescent="0.25">
      <c r="A108">
        <v>26653</v>
      </c>
      <c r="B108">
        <v>12286</v>
      </c>
      <c r="C108" t="s">
        <v>1549</v>
      </c>
      <c r="D108" t="s">
        <v>1550</v>
      </c>
      <c r="E108" t="s">
        <v>94</v>
      </c>
      <c r="F108" s="6">
        <v>100.5</v>
      </c>
      <c r="G108" s="6">
        <v>85.75</v>
      </c>
      <c r="H108">
        <v>85.75</v>
      </c>
      <c r="I108" t="s">
        <v>2113</v>
      </c>
      <c r="J108" t="s">
        <v>116</v>
      </c>
      <c r="K108" t="s">
        <v>121</v>
      </c>
      <c r="L108">
        <v>20</v>
      </c>
      <c r="M108">
        <f t="shared" si="3"/>
        <v>3.787878787878788E-3</v>
      </c>
      <c r="N108">
        <v>8</v>
      </c>
      <c r="O108">
        <f t="shared" si="4"/>
        <v>3.0303030303030304E-2</v>
      </c>
      <c r="Q108" s="4">
        <v>0.17529992942693884</v>
      </c>
      <c r="R108">
        <f t="shared" si="5"/>
        <v>5.3121190735436015E-3</v>
      </c>
    </row>
    <row r="109" spans="1:18" hidden="1" x14ac:dyDescent="0.25">
      <c r="A109">
        <v>6904</v>
      </c>
      <c r="B109">
        <v>12345</v>
      </c>
      <c r="C109" t="s">
        <v>998</v>
      </c>
      <c r="D109" t="s">
        <v>999</v>
      </c>
      <c r="E109" t="s">
        <v>239</v>
      </c>
      <c r="F109" s="6">
        <v>140</v>
      </c>
      <c r="G109" s="6">
        <v>114.76</v>
      </c>
      <c r="H109">
        <v>114.76</v>
      </c>
      <c r="I109" t="s">
        <v>2112</v>
      </c>
      <c r="J109" t="s">
        <v>116</v>
      </c>
      <c r="K109" t="s">
        <v>121</v>
      </c>
      <c r="L109">
        <v>4</v>
      </c>
      <c r="M109">
        <f t="shared" si="3"/>
        <v>7.5757575757575758E-4</v>
      </c>
      <c r="N109">
        <v>8</v>
      </c>
      <c r="O109">
        <f t="shared" si="4"/>
        <v>6.0606060606060606E-3</v>
      </c>
      <c r="Q109" s="4">
        <v>9.7943723894263812E-2</v>
      </c>
      <c r="R109">
        <f t="shared" si="5"/>
        <v>5.9359832663190184E-4</v>
      </c>
    </row>
    <row r="110" spans="1:18" hidden="1" x14ac:dyDescent="0.25">
      <c r="A110">
        <v>47126</v>
      </c>
      <c r="B110">
        <v>12383</v>
      </c>
      <c r="C110" t="s">
        <v>1618</v>
      </c>
      <c r="D110" t="s">
        <v>1893</v>
      </c>
      <c r="E110" t="s">
        <v>94</v>
      </c>
      <c r="F110" s="6">
        <v>100.5</v>
      </c>
      <c r="G110" s="6">
        <v>122.8</v>
      </c>
      <c r="H110">
        <v>122.8</v>
      </c>
      <c r="I110" t="s">
        <v>2110</v>
      </c>
      <c r="J110" t="s">
        <v>116</v>
      </c>
      <c r="K110" t="s">
        <v>121</v>
      </c>
      <c r="L110">
        <v>89</v>
      </c>
      <c r="M110">
        <f t="shared" si="3"/>
        <v>1.6856060606060607E-2</v>
      </c>
      <c r="N110">
        <v>8</v>
      </c>
      <c r="O110">
        <f t="shared" si="4"/>
        <v>0.13484848484848486</v>
      </c>
      <c r="Q110" s="4">
        <v>0.14986901980383685</v>
      </c>
      <c r="R110">
        <f t="shared" si="5"/>
        <v>2.0209610246274972E-2</v>
      </c>
    </row>
    <row r="111" spans="1:18" hidden="1" x14ac:dyDescent="0.25">
      <c r="A111">
        <v>46681</v>
      </c>
      <c r="B111">
        <v>12442</v>
      </c>
      <c r="C111" t="s">
        <v>193</v>
      </c>
      <c r="D111" t="s">
        <v>194</v>
      </c>
      <c r="E111" t="s">
        <v>94</v>
      </c>
      <c r="F111">
        <v>100.5</v>
      </c>
      <c r="G111">
        <v>-51.46</v>
      </c>
      <c r="H111">
        <v>51.46</v>
      </c>
      <c r="I111" t="s">
        <v>127</v>
      </c>
      <c r="J111" t="s">
        <v>116</v>
      </c>
      <c r="K111" t="s">
        <v>121</v>
      </c>
      <c r="L111">
        <v>91</v>
      </c>
      <c r="M111">
        <f t="shared" si="3"/>
        <v>1.7234848484848485E-2</v>
      </c>
      <c r="N111">
        <v>16</v>
      </c>
      <c r="O111">
        <f t="shared" si="4"/>
        <v>0.27575757575757576</v>
      </c>
      <c r="Q111" s="4">
        <v>0.99073997279440362</v>
      </c>
      <c r="R111">
        <f t="shared" si="5"/>
        <v>0.27320405310391133</v>
      </c>
    </row>
    <row r="112" spans="1:18" hidden="1" x14ac:dyDescent="0.25">
      <c r="A112">
        <v>9406</v>
      </c>
      <c r="B112">
        <v>12548</v>
      </c>
      <c r="C112" t="s">
        <v>763</v>
      </c>
      <c r="D112" t="s">
        <v>764</v>
      </c>
      <c r="E112" t="s">
        <v>239</v>
      </c>
      <c r="F112" s="6">
        <v>140</v>
      </c>
      <c r="G112" s="6">
        <v>89.68</v>
      </c>
      <c r="H112">
        <v>89.68</v>
      </c>
      <c r="I112" t="s">
        <v>762</v>
      </c>
      <c r="J112" t="s">
        <v>116</v>
      </c>
      <c r="K112" t="s">
        <v>121</v>
      </c>
      <c r="L112">
        <v>5</v>
      </c>
      <c r="M112">
        <f t="shared" si="3"/>
        <v>9.46969696969697E-4</v>
      </c>
      <c r="N112">
        <v>8</v>
      </c>
      <c r="O112">
        <f t="shared" si="4"/>
        <v>7.575757575757576E-3</v>
      </c>
      <c r="Q112" s="4">
        <v>0.35462188658686605</v>
      </c>
      <c r="R112">
        <f t="shared" si="5"/>
        <v>2.6865294438398945E-3</v>
      </c>
    </row>
    <row r="113" spans="1:18" hidden="1" x14ac:dyDescent="0.25">
      <c r="A113">
        <v>70196</v>
      </c>
      <c r="B113">
        <v>12549</v>
      </c>
      <c r="C113" t="s">
        <v>764</v>
      </c>
      <c r="D113" t="s">
        <v>765</v>
      </c>
      <c r="E113" t="s">
        <v>239</v>
      </c>
      <c r="F113" s="6">
        <v>140</v>
      </c>
      <c r="G113" s="6">
        <v>89.28</v>
      </c>
      <c r="H113">
        <v>89.28</v>
      </c>
      <c r="I113" t="s">
        <v>762</v>
      </c>
      <c r="J113" t="s">
        <v>116</v>
      </c>
      <c r="K113" t="s">
        <v>121</v>
      </c>
      <c r="L113">
        <v>604</v>
      </c>
      <c r="M113">
        <f t="shared" si="3"/>
        <v>0.1143939393939394</v>
      </c>
      <c r="N113">
        <v>8</v>
      </c>
      <c r="O113">
        <f t="shared" si="4"/>
        <v>0.91515151515151516</v>
      </c>
      <c r="Q113" s="4">
        <v>0.35621069432247032</v>
      </c>
      <c r="R113">
        <f t="shared" si="5"/>
        <v>0.32598675662238191</v>
      </c>
    </row>
    <row r="114" spans="1:18" hidden="1" x14ac:dyDescent="0.25">
      <c r="A114">
        <v>438</v>
      </c>
      <c r="B114">
        <v>12748</v>
      </c>
      <c r="C114" t="s">
        <v>176</v>
      </c>
      <c r="D114" t="s">
        <v>195</v>
      </c>
      <c r="E114" t="s">
        <v>64</v>
      </c>
      <c r="F114">
        <v>120</v>
      </c>
      <c r="G114" s="6">
        <v>-3087.19</v>
      </c>
      <c r="H114" s="6">
        <v>3087.19</v>
      </c>
      <c r="I114" t="s">
        <v>127</v>
      </c>
      <c r="J114" t="s">
        <v>116</v>
      </c>
      <c r="K114" t="s">
        <v>121</v>
      </c>
      <c r="L114">
        <v>1</v>
      </c>
      <c r="M114">
        <f t="shared" si="3"/>
        <v>1.8939393939393939E-4</v>
      </c>
      <c r="N114">
        <v>24</v>
      </c>
      <c r="O114">
        <f t="shared" si="4"/>
        <v>4.5454545454545452E-3</v>
      </c>
      <c r="Q114" s="4">
        <v>0.33307977011928697</v>
      </c>
      <c r="R114">
        <f t="shared" si="5"/>
        <v>1.5139989550876679E-3</v>
      </c>
    </row>
    <row r="115" spans="1:18" hidden="1" x14ac:dyDescent="0.25">
      <c r="A115">
        <v>58132</v>
      </c>
      <c r="B115">
        <v>12838</v>
      </c>
      <c r="C115" t="s">
        <v>1255</v>
      </c>
      <c r="D115" t="s">
        <v>1129</v>
      </c>
      <c r="E115" t="s">
        <v>239</v>
      </c>
      <c r="F115" s="6">
        <v>140</v>
      </c>
      <c r="G115" s="6">
        <v>106.89</v>
      </c>
      <c r="H115">
        <v>106.89</v>
      </c>
      <c r="I115" t="s">
        <v>2112</v>
      </c>
      <c r="J115" t="s">
        <v>116</v>
      </c>
      <c r="K115" t="s">
        <v>121</v>
      </c>
      <c r="L115">
        <v>197</v>
      </c>
      <c r="M115">
        <f t="shared" si="3"/>
        <v>3.7310606060606058E-2</v>
      </c>
      <c r="N115">
        <v>8</v>
      </c>
      <c r="O115">
        <f t="shared" si="4"/>
        <v>0.29848484848484846</v>
      </c>
      <c r="Q115" s="4">
        <v>0.13144379448622082</v>
      </c>
      <c r="R115">
        <f t="shared" si="5"/>
        <v>3.9233981081493181E-2</v>
      </c>
    </row>
    <row r="116" spans="1:18" hidden="1" x14ac:dyDescent="0.25">
      <c r="A116">
        <v>27867</v>
      </c>
      <c r="B116">
        <v>12861</v>
      </c>
      <c r="C116" t="s">
        <v>1579</v>
      </c>
      <c r="D116" t="s">
        <v>1580</v>
      </c>
      <c r="E116" t="s">
        <v>94</v>
      </c>
      <c r="F116" s="6">
        <v>65.8</v>
      </c>
      <c r="G116" s="6">
        <v>65.8</v>
      </c>
      <c r="H116">
        <v>65.8</v>
      </c>
      <c r="I116" t="s">
        <v>2111</v>
      </c>
      <c r="J116" t="s">
        <v>116</v>
      </c>
      <c r="K116" t="s">
        <v>121</v>
      </c>
      <c r="L116">
        <v>21</v>
      </c>
      <c r="M116">
        <f t="shared" si="3"/>
        <v>3.9772727272727269E-3</v>
      </c>
      <c r="N116">
        <v>12</v>
      </c>
      <c r="O116">
        <f t="shared" si="4"/>
        <v>4.7727272727272722E-2</v>
      </c>
      <c r="Q116" s="4">
        <v>0.23430705242553196</v>
      </c>
      <c r="R116">
        <f t="shared" si="5"/>
        <v>1.1182836593036751E-2</v>
      </c>
    </row>
    <row r="117" spans="1:18" hidden="1" x14ac:dyDescent="0.25">
      <c r="A117">
        <v>71237</v>
      </c>
      <c r="B117">
        <v>12953</v>
      </c>
      <c r="C117" t="s">
        <v>57</v>
      </c>
      <c r="D117" t="s">
        <v>58</v>
      </c>
      <c r="F117">
        <v>130</v>
      </c>
      <c r="G117" s="6">
        <v>17376.080000000002</v>
      </c>
      <c r="H117" s="6">
        <v>17376.080000000002</v>
      </c>
      <c r="I117" t="s">
        <v>516</v>
      </c>
      <c r="J117" t="s">
        <v>28</v>
      </c>
      <c r="K117" t="s">
        <v>121</v>
      </c>
      <c r="L117" s="8">
        <v>18817</v>
      </c>
      <c r="M117">
        <f t="shared" si="3"/>
        <v>3.5638257575757577</v>
      </c>
      <c r="N117">
        <v>90</v>
      </c>
      <c r="O117">
        <f t="shared" si="4"/>
        <v>320.74431818181819</v>
      </c>
      <c r="Q117" s="4">
        <v>2.3824587623491236E-2</v>
      </c>
      <c r="R117">
        <f t="shared" si="5"/>
        <v>7.6416011132596804</v>
      </c>
    </row>
    <row r="118" spans="1:18" hidden="1" x14ac:dyDescent="0.25">
      <c r="A118">
        <v>71094</v>
      </c>
      <c r="B118">
        <v>13022</v>
      </c>
      <c r="C118" t="s">
        <v>165</v>
      </c>
      <c r="D118" t="s">
        <v>196</v>
      </c>
      <c r="E118" t="s">
        <v>64</v>
      </c>
      <c r="F118">
        <v>120</v>
      </c>
      <c r="G118" s="6">
        <v>24310.71</v>
      </c>
      <c r="H118" s="6">
        <v>24310.71</v>
      </c>
      <c r="I118" t="s">
        <v>127</v>
      </c>
      <c r="J118" t="s">
        <v>28</v>
      </c>
      <c r="K118" t="s">
        <v>121</v>
      </c>
      <c r="L118" s="8">
        <v>1281</v>
      </c>
      <c r="M118">
        <f t="shared" si="3"/>
        <v>0.24261363636363636</v>
      </c>
      <c r="N118">
        <v>60</v>
      </c>
      <c r="O118">
        <f t="shared" si="4"/>
        <v>14.556818181818182</v>
      </c>
      <c r="Q118" s="4">
        <v>4.4812168502211751E-2</v>
      </c>
      <c r="R118">
        <f t="shared" si="5"/>
        <v>0.65232258921969599</v>
      </c>
    </row>
    <row r="119" spans="1:18" hidden="1" x14ac:dyDescent="0.25">
      <c r="A119">
        <v>59325</v>
      </c>
      <c r="B119">
        <v>13024</v>
      </c>
      <c r="C119" t="s">
        <v>197</v>
      </c>
      <c r="D119" t="s">
        <v>175</v>
      </c>
      <c r="E119" t="s">
        <v>64</v>
      </c>
      <c r="F119">
        <v>120</v>
      </c>
      <c r="G119" s="6">
        <v>-3174.74</v>
      </c>
      <c r="H119" s="6">
        <v>3174.74</v>
      </c>
      <c r="I119" t="s">
        <v>127</v>
      </c>
      <c r="J119" t="s">
        <v>116</v>
      </c>
      <c r="K119" t="s">
        <v>121</v>
      </c>
      <c r="L119">
        <v>206</v>
      </c>
      <c r="M119">
        <f t="shared" si="3"/>
        <v>3.9015151515151517E-2</v>
      </c>
      <c r="N119">
        <v>24</v>
      </c>
      <c r="O119">
        <f t="shared" si="4"/>
        <v>0.9363636363636364</v>
      </c>
      <c r="Q119" s="4">
        <v>0.33391176168872783</v>
      </c>
      <c r="R119">
        <f t="shared" si="5"/>
        <v>0.31266283139944517</v>
      </c>
    </row>
    <row r="120" spans="1:18" hidden="1" x14ac:dyDescent="0.25">
      <c r="A120">
        <v>15133</v>
      </c>
      <c r="B120">
        <v>13578</v>
      </c>
      <c r="C120" t="s">
        <v>198</v>
      </c>
      <c r="D120" t="s">
        <v>199</v>
      </c>
      <c r="E120" t="s">
        <v>27</v>
      </c>
      <c r="F120">
        <v>120</v>
      </c>
      <c r="G120" s="6">
        <v>1963.01</v>
      </c>
      <c r="H120" s="6">
        <v>1963.01</v>
      </c>
      <c r="I120" t="s">
        <v>127</v>
      </c>
      <c r="J120" t="s">
        <v>116</v>
      </c>
      <c r="K120" t="s">
        <v>121</v>
      </c>
      <c r="L120">
        <v>10</v>
      </c>
      <c r="M120">
        <f t="shared" si="3"/>
        <v>1.893939393939394E-3</v>
      </c>
      <c r="N120">
        <v>24</v>
      </c>
      <c r="O120">
        <f t="shared" si="4"/>
        <v>4.5454545454545456E-2</v>
      </c>
      <c r="Q120" s="4">
        <v>0.55497202404898816</v>
      </c>
      <c r="R120">
        <f t="shared" si="5"/>
        <v>2.5226001093135827E-2</v>
      </c>
    </row>
    <row r="121" spans="1:18" hidden="1" x14ac:dyDescent="0.25">
      <c r="A121">
        <v>71056</v>
      </c>
      <c r="B121">
        <v>13612</v>
      </c>
      <c r="C121" t="s">
        <v>179</v>
      </c>
      <c r="D121" t="s">
        <v>200</v>
      </c>
      <c r="E121" t="s">
        <v>64</v>
      </c>
      <c r="F121">
        <v>70</v>
      </c>
      <c r="G121" s="6">
        <v>-1950.23</v>
      </c>
      <c r="H121" s="6">
        <v>1950.23</v>
      </c>
      <c r="I121" t="s">
        <v>127</v>
      </c>
      <c r="J121" t="s">
        <v>116</v>
      </c>
      <c r="K121" t="s">
        <v>121</v>
      </c>
      <c r="L121" s="8">
        <v>1189</v>
      </c>
      <c r="M121">
        <f t="shared" si="3"/>
        <v>0.22518939393939394</v>
      </c>
      <c r="N121">
        <v>24</v>
      </c>
      <c r="O121">
        <f t="shared" si="4"/>
        <v>5.4045454545454543</v>
      </c>
      <c r="Q121" s="4">
        <v>0.57176923912808908</v>
      </c>
      <c r="R121">
        <f t="shared" si="5"/>
        <v>3.0901528423786266</v>
      </c>
    </row>
    <row r="122" spans="1:18" hidden="1" x14ac:dyDescent="0.25">
      <c r="A122">
        <v>70768</v>
      </c>
      <c r="B122">
        <v>13782</v>
      </c>
      <c r="C122" t="s">
        <v>201</v>
      </c>
      <c r="D122" t="s">
        <v>202</v>
      </c>
      <c r="E122" t="s">
        <v>27</v>
      </c>
      <c r="F122">
        <v>120</v>
      </c>
      <c r="G122" s="6">
        <v>2197.08</v>
      </c>
      <c r="H122" s="6">
        <v>2197.08</v>
      </c>
      <c r="I122" t="s">
        <v>127</v>
      </c>
      <c r="J122" t="s">
        <v>116</v>
      </c>
      <c r="K122" t="s">
        <v>121</v>
      </c>
      <c r="L122">
        <v>808</v>
      </c>
      <c r="M122">
        <f t="shared" si="3"/>
        <v>0.15303030303030302</v>
      </c>
      <c r="N122">
        <v>24</v>
      </c>
      <c r="O122">
        <f t="shared" si="4"/>
        <v>3.6727272727272724</v>
      </c>
      <c r="Q122" s="4">
        <v>0.4958470483225027</v>
      </c>
      <c r="R122">
        <f t="shared" si="5"/>
        <v>1.8211109774753733</v>
      </c>
    </row>
    <row r="123" spans="1:18" hidden="1" x14ac:dyDescent="0.25">
      <c r="A123">
        <v>67645</v>
      </c>
      <c r="B123">
        <v>13981</v>
      </c>
      <c r="C123" t="s">
        <v>203</v>
      </c>
      <c r="D123" t="s">
        <v>204</v>
      </c>
      <c r="E123" t="s">
        <v>27</v>
      </c>
      <c r="F123">
        <v>120</v>
      </c>
      <c r="G123" s="6">
        <v>3312.9</v>
      </c>
      <c r="H123" s="6">
        <v>3312.9</v>
      </c>
      <c r="I123" t="s">
        <v>127</v>
      </c>
      <c r="J123" t="s">
        <v>116</v>
      </c>
      <c r="K123" t="s">
        <v>121</v>
      </c>
      <c r="L123">
        <v>387</v>
      </c>
      <c r="M123">
        <f t="shared" si="3"/>
        <v>7.3295454545454539E-2</v>
      </c>
      <c r="N123">
        <v>24</v>
      </c>
      <c r="O123">
        <f t="shared" si="4"/>
        <v>1.7590909090909088</v>
      </c>
      <c r="Q123" s="4">
        <v>0.32988291203541781</v>
      </c>
      <c r="R123">
        <f t="shared" si="5"/>
        <v>0.5802940316259394</v>
      </c>
    </row>
    <row r="124" spans="1:18" hidden="1" x14ac:dyDescent="0.25">
      <c r="A124">
        <v>66164</v>
      </c>
      <c r="B124">
        <v>14689</v>
      </c>
      <c r="C124" t="s">
        <v>1698</v>
      </c>
      <c r="D124" t="s">
        <v>2047</v>
      </c>
      <c r="E124" t="s">
        <v>239</v>
      </c>
      <c r="F124" s="6">
        <v>140</v>
      </c>
      <c r="G124" s="6">
        <v>-90.34</v>
      </c>
      <c r="H124">
        <v>90.34</v>
      </c>
      <c r="I124" t="s">
        <v>2116</v>
      </c>
      <c r="J124" t="s">
        <v>116</v>
      </c>
      <c r="K124" t="s">
        <v>121</v>
      </c>
      <c r="L124">
        <v>328</v>
      </c>
      <c r="M124">
        <f t="shared" si="3"/>
        <v>6.2121212121212119E-2</v>
      </c>
      <c r="N124">
        <v>8</v>
      </c>
      <c r="O124">
        <f t="shared" si="4"/>
        <v>0.49696969696969695</v>
      </c>
      <c r="Q124" s="4">
        <v>0.36291867366021774</v>
      </c>
      <c r="R124">
        <f t="shared" si="5"/>
        <v>0.18035958327356275</v>
      </c>
    </row>
    <row r="125" spans="1:18" hidden="1" x14ac:dyDescent="0.25">
      <c r="A125">
        <v>48593</v>
      </c>
      <c r="B125">
        <v>14874</v>
      </c>
      <c r="C125" t="s">
        <v>205</v>
      </c>
      <c r="D125" t="s">
        <v>206</v>
      </c>
      <c r="E125" t="s">
        <v>94</v>
      </c>
      <c r="F125">
        <v>65.8</v>
      </c>
      <c r="G125">
        <v>-136.15</v>
      </c>
      <c r="H125">
        <v>136.15</v>
      </c>
      <c r="I125" t="s">
        <v>127</v>
      </c>
      <c r="J125" t="s">
        <v>116</v>
      </c>
      <c r="K125" t="s">
        <v>121</v>
      </c>
      <c r="L125">
        <v>97</v>
      </c>
      <c r="M125">
        <f t="shared" si="3"/>
        <v>1.8371212121212122E-2</v>
      </c>
      <c r="N125">
        <v>12</v>
      </c>
      <c r="O125">
        <f t="shared" si="4"/>
        <v>0.22045454545454546</v>
      </c>
      <c r="Q125" s="4">
        <v>0.23591327043701804</v>
      </c>
      <c r="R125">
        <f t="shared" si="5"/>
        <v>5.2008152800888066E-2</v>
      </c>
    </row>
    <row r="126" spans="1:18" hidden="1" x14ac:dyDescent="0.25">
      <c r="A126">
        <v>70868</v>
      </c>
      <c r="B126">
        <v>15421</v>
      </c>
      <c r="C126" t="s">
        <v>207</v>
      </c>
      <c r="D126" t="s">
        <v>208</v>
      </c>
      <c r="E126" t="s">
        <v>64</v>
      </c>
      <c r="F126">
        <v>120</v>
      </c>
      <c r="G126" s="6">
        <v>-24363.89</v>
      </c>
      <c r="H126" s="6">
        <v>24363.89</v>
      </c>
      <c r="I126" t="s">
        <v>127</v>
      </c>
      <c r="J126" t="s">
        <v>28</v>
      </c>
      <c r="K126" t="s">
        <v>121</v>
      </c>
      <c r="L126">
        <v>879</v>
      </c>
      <c r="M126">
        <f t="shared" si="3"/>
        <v>0.16647727272727272</v>
      </c>
      <c r="N126">
        <v>60</v>
      </c>
      <c r="O126">
        <f t="shared" si="4"/>
        <v>9.9886363636363633</v>
      </c>
      <c r="Q126" s="4">
        <v>4.4714355258064463E-2</v>
      </c>
      <c r="R126">
        <f t="shared" si="5"/>
        <v>0.44663543490725754</v>
      </c>
    </row>
    <row r="127" spans="1:18" hidden="1" x14ac:dyDescent="0.25">
      <c r="A127">
        <v>26219</v>
      </c>
      <c r="B127">
        <v>15494</v>
      </c>
      <c r="C127" t="s">
        <v>1543</v>
      </c>
      <c r="D127" t="s">
        <v>1211</v>
      </c>
      <c r="E127" t="s">
        <v>94</v>
      </c>
      <c r="F127" s="6">
        <v>65.8</v>
      </c>
      <c r="G127" s="6">
        <v>83.77</v>
      </c>
      <c r="H127">
        <v>83.77</v>
      </c>
      <c r="I127" t="s">
        <v>2111</v>
      </c>
      <c r="J127" s="8" t="s">
        <v>116</v>
      </c>
      <c r="K127" t="s">
        <v>121</v>
      </c>
      <c r="L127">
        <v>19</v>
      </c>
      <c r="M127">
        <f t="shared" si="3"/>
        <v>3.5984848484848487E-3</v>
      </c>
      <c r="N127">
        <v>12</v>
      </c>
      <c r="O127">
        <f t="shared" si="4"/>
        <v>4.3181818181818182E-2</v>
      </c>
      <c r="Q127" s="4">
        <v>0.18404445564760658</v>
      </c>
      <c r="R127">
        <f t="shared" si="5"/>
        <v>7.947374221146648E-3</v>
      </c>
    </row>
    <row r="128" spans="1:18" hidden="1" x14ac:dyDescent="0.25">
      <c r="A128">
        <v>57991</v>
      </c>
      <c r="B128">
        <v>15561</v>
      </c>
      <c r="C128" t="s">
        <v>155</v>
      </c>
      <c r="D128" t="s">
        <v>209</v>
      </c>
      <c r="E128" t="s">
        <v>27</v>
      </c>
      <c r="F128">
        <v>120</v>
      </c>
      <c r="G128" s="6">
        <v>24310.47</v>
      </c>
      <c r="H128" s="6">
        <v>24310.47</v>
      </c>
      <c r="I128" t="s">
        <v>127</v>
      </c>
      <c r="J128" t="s">
        <v>28</v>
      </c>
      <c r="K128" t="s">
        <v>121</v>
      </c>
      <c r="L128">
        <v>205</v>
      </c>
      <c r="M128">
        <f t="shared" si="3"/>
        <v>3.8825757575757576E-2</v>
      </c>
      <c r="N128">
        <v>60</v>
      </c>
      <c r="O128">
        <f t="shared" si="4"/>
        <v>2.3295454545454546</v>
      </c>
      <c r="Q128" s="4">
        <v>4.4812610900916525E-2</v>
      </c>
      <c r="R128">
        <f t="shared" si="5"/>
        <v>0.10439301403054418</v>
      </c>
    </row>
    <row r="129" spans="1:18" hidden="1" x14ac:dyDescent="0.25">
      <c r="A129">
        <v>54036</v>
      </c>
      <c r="B129">
        <v>16167</v>
      </c>
      <c r="C129" t="s">
        <v>210</v>
      </c>
      <c r="D129" t="s">
        <v>158</v>
      </c>
      <c r="E129" t="s">
        <v>64</v>
      </c>
      <c r="F129">
        <v>120</v>
      </c>
      <c r="G129" s="6">
        <v>-3221.59</v>
      </c>
      <c r="H129" s="6">
        <v>3221.59</v>
      </c>
      <c r="I129" t="s">
        <v>127</v>
      </c>
      <c r="J129" t="s">
        <v>116</v>
      </c>
      <c r="K129" t="s">
        <v>121</v>
      </c>
      <c r="L129">
        <v>149</v>
      </c>
      <c r="M129">
        <f t="shared" si="3"/>
        <v>2.8219696969696971E-2</v>
      </c>
      <c r="N129">
        <v>24</v>
      </c>
      <c r="O129">
        <f t="shared" si="4"/>
        <v>0.67727272727272725</v>
      </c>
      <c r="Q129" s="4">
        <v>0.3461276957107432</v>
      </c>
      <c r="R129">
        <f t="shared" si="5"/>
        <v>0.2344228484586397</v>
      </c>
    </row>
    <row r="130" spans="1:18" hidden="1" x14ac:dyDescent="0.25">
      <c r="A130">
        <v>70697</v>
      </c>
      <c r="B130">
        <v>16340</v>
      </c>
      <c r="C130" t="s">
        <v>767</v>
      </c>
      <c r="D130" t="s">
        <v>766</v>
      </c>
      <c r="E130" t="s">
        <v>70</v>
      </c>
      <c r="F130">
        <v>130</v>
      </c>
      <c r="G130">
        <v>183.19</v>
      </c>
      <c r="H130">
        <v>183.19</v>
      </c>
      <c r="I130" t="s">
        <v>762</v>
      </c>
      <c r="J130" t="s">
        <v>116</v>
      </c>
      <c r="K130" t="s">
        <v>121</v>
      </c>
      <c r="L130" s="8">
        <v>1030</v>
      </c>
      <c r="M130">
        <f t="shared" si="3"/>
        <v>0.19507575757575757</v>
      </c>
      <c r="N130">
        <v>8</v>
      </c>
      <c r="O130">
        <f t="shared" si="4"/>
        <v>1.5606060606060606</v>
      </c>
      <c r="Q130" s="4">
        <v>0.35257690795116664</v>
      </c>
      <c r="R130">
        <f t="shared" si="5"/>
        <v>0.55023365937833579</v>
      </c>
    </row>
    <row r="131" spans="1:18" hidden="1" x14ac:dyDescent="0.25">
      <c r="A131">
        <v>60166</v>
      </c>
      <c r="B131">
        <v>16762</v>
      </c>
      <c r="C131" t="s">
        <v>763</v>
      </c>
      <c r="D131" t="s">
        <v>893</v>
      </c>
      <c r="E131" t="s">
        <v>239</v>
      </c>
      <c r="F131" s="6">
        <v>140</v>
      </c>
      <c r="G131" s="6">
        <v>92.37</v>
      </c>
      <c r="H131">
        <v>92.37</v>
      </c>
      <c r="I131" t="s">
        <v>2116</v>
      </c>
      <c r="J131" t="s">
        <v>116</v>
      </c>
      <c r="K131" t="s">
        <v>121</v>
      </c>
      <c r="L131">
        <v>216</v>
      </c>
      <c r="M131">
        <f t="shared" ref="M131:M194" si="6">L131/5280</f>
        <v>4.0909090909090909E-2</v>
      </c>
      <c r="N131">
        <v>6</v>
      </c>
      <c r="O131">
        <f t="shared" ref="O131:O194" si="7">M131*N131</f>
        <v>0.24545454545454545</v>
      </c>
      <c r="Q131" s="4">
        <v>0.35494287082888459</v>
      </c>
      <c r="R131">
        <f t="shared" ref="R131:R194" si="8">O131*Q131</f>
        <v>8.7122341021635311E-2</v>
      </c>
    </row>
    <row r="132" spans="1:18" hidden="1" x14ac:dyDescent="0.25">
      <c r="A132">
        <v>65217</v>
      </c>
      <c r="B132">
        <v>16911</v>
      </c>
      <c r="C132" t="s">
        <v>1428</v>
      </c>
      <c r="D132" t="s">
        <v>817</v>
      </c>
      <c r="E132" t="s">
        <v>94</v>
      </c>
      <c r="F132" s="6">
        <v>65.8</v>
      </c>
      <c r="G132" s="6">
        <v>70.81</v>
      </c>
      <c r="H132">
        <v>70.81</v>
      </c>
      <c r="I132" t="s">
        <v>2111</v>
      </c>
      <c r="J132" s="8" t="s">
        <v>116</v>
      </c>
      <c r="K132" t="s">
        <v>121</v>
      </c>
      <c r="L132">
        <v>298</v>
      </c>
      <c r="M132">
        <f t="shared" si="6"/>
        <v>5.6439393939393942E-2</v>
      </c>
      <c r="N132">
        <v>12</v>
      </c>
      <c r="O132">
        <f t="shared" si="7"/>
        <v>0.67727272727272725</v>
      </c>
      <c r="Q132" s="4">
        <v>0.21772919149272704</v>
      </c>
      <c r="R132">
        <f t="shared" si="8"/>
        <v>0.14746204332916513</v>
      </c>
    </row>
    <row r="133" spans="1:18" hidden="1" x14ac:dyDescent="0.25">
      <c r="A133">
        <v>11167</v>
      </c>
      <c r="B133">
        <v>16970</v>
      </c>
      <c r="C133" t="s">
        <v>1142</v>
      </c>
      <c r="D133" t="s">
        <v>1001</v>
      </c>
      <c r="E133" t="s">
        <v>239</v>
      </c>
      <c r="F133" s="6">
        <v>140</v>
      </c>
      <c r="G133" s="6">
        <v>51.54</v>
      </c>
      <c r="H133">
        <v>51.54</v>
      </c>
      <c r="I133" t="s">
        <v>2112</v>
      </c>
      <c r="J133" t="s">
        <v>116</v>
      </c>
      <c r="K133" t="s">
        <v>121</v>
      </c>
      <c r="L133">
        <v>6</v>
      </c>
      <c r="M133">
        <f t="shared" si="6"/>
        <v>1.1363636363636363E-3</v>
      </c>
      <c r="N133">
        <v>8</v>
      </c>
      <c r="O133">
        <f t="shared" si="7"/>
        <v>9.0909090909090905E-3</v>
      </c>
      <c r="Q133" s="4">
        <v>0.37645359922605848</v>
      </c>
      <c r="R133">
        <f t="shared" si="8"/>
        <v>3.4223054475096223E-3</v>
      </c>
    </row>
    <row r="134" spans="1:18" hidden="1" x14ac:dyDescent="0.25">
      <c r="A134">
        <v>70035</v>
      </c>
      <c r="B134">
        <v>17001</v>
      </c>
      <c r="C134" t="s">
        <v>198</v>
      </c>
      <c r="D134" t="s">
        <v>189</v>
      </c>
      <c r="E134" t="s">
        <v>27</v>
      </c>
      <c r="F134">
        <v>120</v>
      </c>
      <c r="G134" s="6">
        <v>-1965.44</v>
      </c>
      <c r="H134" s="6">
        <v>1965.44</v>
      </c>
      <c r="I134" t="s">
        <v>127</v>
      </c>
      <c r="J134" t="s">
        <v>116</v>
      </c>
      <c r="K134" t="s">
        <v>121</v>
      </c>
      <c r="L134">
        <v>575</v>
      </c>
      <c r="M134">
        <f t="shared" si="6"/>
        <v>0.10890151515151515</v>
      </c>
      <c r="N134">
        <v>24</v>
      </c>
      <c r="O134">
        <f t="shared" si="7"/>
        <v>2.6136363636363638</v>
      </c>
      <c r="Q134" s="4">
        <v>0.55428587640854166</v>
      </c>
      <c r="R134">
        <f t="shared" si="8"/>
        <v>1.4487017224314158</v>
      </c>
    </row>
    <row r="135" spans="1:18" hidden="1" x14ac:dyDescent="0.25">
      <c r="A135">
        <v>53310</v>
      </c>
      <c r="B135">
        <v>17375</v>
      </c>
      <c r="C135" t="s">
        <v>204</v>
      </c>
      <c r="D135" t="s">
        <v>160</v>
      </c>
      <c r="E135" t="s">
        <v>27</v>
      </c>
      <c r="F135">
        <v>120</v>
      </c>
      <c r="G135" s="6">
        <v>3195.01</v>
      </c>
      <c r="H135" s="6">
        <v>3195.01</v>
      </c>
      <c r="I135" t="s">
        <v>127</v>
      </c>
      <c r="J135" t="s">
        <v>116</v>
      </c>
      <c r="K135" t="s">
        <v>121</v>
      </c>
      <c r="L135">
        <v>141</v>
      </c>
      <c r="M135">
        <f t="shared" si="6"/>
        <v>2.6704545454545453E-2</v>
      </c>
      <c r="N135">
        <v>24</v>
      </c>
      <c r="O135">
        <f t="shared" si="7"/>
        <v>0.64090909090909087</v>
      </c>
      <c r="Q135" s="4">
        <v>0.3317933359531493</v>
      </c>
      <c r="R135">
        <f t="shared" si="8"/>
        <v>0.2126493653154275</v>
      </c>
    </row>
    <row r="136" spans="1:18" hidden="1" x14ac:dyDescent="0.25">
      <c r="A136">
        <v>51094</v>
      </c>
      <c r="B136">
        <v>17431</v>
      </c>
      <c r="C136" t="s">
        <v>199</v>
      </c>
      <c r="D136" t="s">
        <v>212</v>
      </c>
      <c r="E136" t="s">
        <v>27</v>
      </c>
      <c r="F136">
        <v>85</v>
      </c>
      <c r="G136" s="6">
        <v>1962.93</v>
      </c>
      <c r="H136" s="6">
        <v>1962.93</v>
      </c>
      <c r="I136" t="s">
        <v>127</v>
      </c>
      <c r="J136" t="s">
        <v>116</v>
      </c>
      <c r="K136" t="s">
        <v>121</v>
      </c>
      <c r="L136">
        <v>118</v>
      </c>
      <c r="M136">
        <f t="shared" si="6"/>
        <v>2.234848484848485E-2</v>
      </c>
      <c r="N136">
        <v>24</v>
      </c>
      <c r="O136">
        <f t="shared" si="7"/>
        <v>0.53636363636363638</v>
      </c>
      <c r="Q136" s="4">
        <v>0.55499464215657424</v>
      </c>
      <c r="R136">
        <f t="shared" si="8"/>
        <v>0.29767894442943527</v>
      </c>
    </row>
    <row r="137" spans="1:18" hidden="1" x14ac:dyDescent="0.25">
      <c r="A137">
        <v>69679</v>
      </c>
      <c r="B137">
        <v>17459</v>
      </c>
      <c r="C137" t="s">
        <v>170</v>
      </c>
      <c r="D137" t="s">
        <v>146</v>
      </c>
      <c r="E137" t="s">
        <v>64</v>
      </c>
      <c r="F137">
        <v>70</v>
      </c>
      <c r="G137" s="6">
        <v>-1135.3699999999999</v>
      </c>
      <c r="H137" s="6">
        <v>1135.3699999999999</v>
      </c>
      <c r="I137" t="s">
        <v>127</v>
      </c>
      <c r="J137" t="s">
        <v>116</v>
      </c>
      <c r="K137" t="s">
        <v>121</v>
      </c>
      <c r="L137">
        <v>530</v>
      </c>
      <c r="M137">
        <f t="shared" si="6"/>
        <v>0.10037878787878787</v>
      </c>
      <c r="N137">
        <v>24</v>
      </c>
      <c r="O137">
        <f t="shared" si="7"/>
        <v>2.4090909090909092</v>
      </c>
      <c r="Q137" s="4">
        <v>0.96929978419642959</v>
      </c>
      <c r="R137">
        <f t="shared" si="8"/>
        <v>2.3351312982913988</v>
      </c>
    </row>
    <row r="138" spans="1:18" hidden="1" x14ac:dyDescent="0.25">
      <c r="A138">
        <v>44092</v>
      </c>
      <c r="B138">
        <v>17521</v>
      </c>
      <c r="C138" t="s">
        <v>316</v>
      </c>
      <c r="D138" t="s">
        <v>317</v>
      </c>
      <c r="E138" t="s">
        <v>94</v>
      </c>
      <c r="F138">
        <v>75</v>
      </c>
      <c r="G138" s="6">
        <v>-1108.96</v>
      </c>
      <c r="H138" s="6">
        <v>1108.96</v>
      </c>
      <c r="I138" t="s">
        <v>2117</v>
      </c>
      <c r="J138" t="s">
        <v>116</v>
      </c>
      <c r="K138" t="s">
        <v>121</v>
      </c>
      <c r="L138">
        <v>65</v>
      </c>
      <c r="M138">
        <f t="shared" si="6"/>
        <v>1.231060606060606E-2</v>
      </c>
      <c r="N138">
        <v>36</v>
      </c>
      <c r="O138">
        <f t="shared" si="7"/>
        <v>0.44318181818181818</v>
      </c>
      <c r="Q138" s="4">
        <v>1.3902579037656905E-2</v>
      </c>
      <c r="R138">
        <f t="shared" si="8"/>
        <v>6.1613702553252195E-3</v>
      </c>
    </row>
    <row r="139" spans="1:18" hidden="1" x14ac:dyDescent="0.25">
      <c r="A139">
        <v>10993</v>
      </c>
      <c r="B139">
        <v>17530</v>
      </c>
      <c r="C139" t="s">
        <v>1133</v>
      </c>
      <c r="D139" t="s">
        <v>1134</v>
      </c>
      <c r="E139" t="s">
        <v>94</v>
      </c>
      <c r="F139" s="6">
        <v>65.8</v>
      </c>
      <c r="G139" s="6">
        <v>63.01</v>
      </c>
      <c r="H139">
        <v>63.01</v>
      </c>
      <c r="I139" t="s">
        <v>2111</v>
      </c>
      <c r="J139" s="8" t="s">
        <v>116</v>
      </c>
      <c r="K139" t="s">
        <v>121</v>
      </c>
      <c r="L139">
        <v>6</v>
      </c>
      <c r="M139">
        <f t="shared" si="6"/>
        <v>1.1363636363636363E-3</v>
      </c>
      <c r="N139">
        <v>12</v>
      </c>
      <c r="O139">
        <f t="shared" si="7"/>
        <v>1.3636363636363636E-2</v>
      </c>
      <c r="Q139" s="4">
        <v>0.24468186080939536</v>
      </c>
      <c r="R139">
        <f t="shared" si="8"/>
        <v>3.3365708292190273E-3</v>
      </c>
    </row>
    <row r="140" spans="1:18" hidden="1" x14ac:dyDescent="0.25">
      <c r="A140">
        <v>36173</v>
      </c>
      <c r="B140">
        <v>17564</v>
      </c>
      <c r="C140" t="s">
        <v>137</v>
      </c>
      <c r="D140" t="s">
        <v>213</v>
      </c>
      <c r="E140" t="s">
        <v>94</v>
      </c>
      <c r="F140">
        <v>65.8</v>
      </c>
      <c r="G140">
        <v>-120.76</v>
      </c>
      <c r="H140">
        <v>120.76</v>
      </c>
      <c r="I140" t="s">
        <v>127</v>
      </c>
      <c r="J140" t="s">
        <v>116</v>
      </c>
      <c r="K140" t="s">
        <v>121</v>
      </c>
      <c r="L140">
        <v>34</v>
      </c>
      <c r="M140">
        <f t="shared" si="6"/>
        <v>6.4393939393939392E-3</v>
      </c>
      <c r="N140">
        <v>12</v>
      </c>
      <c r="O140">
        <f t="shared" si="7"/>
        <v>7.7272727272727271E-2</v>
      </c>
      <c r="Q140" s="4">
        <v>0.26597873277575362</v>
      </c>
      <c r="R140">
        <f t="shared" si="8"/>
        <v>2.0552902078126416E-2</v>
      </c>
    </row>
    <row r="141" spans="1:18" hidden="1" x14ac:dyDescent="0.25">
      <c r="A141">
        <v>33728</v>
      </c>
      <c r="B141">
        <v>17816</v>
      </c>
      <c r="C141" t="s">
        <v>1067</v>
      </c>
      <c r="D141" t="s">
        <v>1681</v>
      </c>
      <c r="E141" t="s">
        <v>239</v>
      </c>
      <c r="F141" s="6">
        <v>140</v>
      </c>
      <c r="G141" s="6">
        <v>-77.88</v>
      </c>
      <c r="H141">
        <v>77.88</v>
      </c>
      <c r="I141" t="s">
        <v>2114</v>
      </c>
      <c r="J141" t="s">
        <v>116</v>
      </c>
      <c r="K141" t="s">
        <v>121</v>
      </c>
      <c r="L141">
        <v>30</v>
      </c>
      <c r="M141">
        <f t="shared" si="6"/>
        <v>5.681818181818182E-3</v>
      </c>
      <c r="N141">
        <v>8</v>
      </c>
      <c r="O141">
        <f t="shared" si="7"/>
        <v>4.5454545454545456E-2</v>
      </c>
      <c r="Q141" s="4">
        <v>0.18705222446935288</v>
      </c>
      <c r="R141">
        <f t="shared" si="8"/>
        <v>8.5023738395160406E-3</v>
      </c>
    </row>
    <row r="142" spans="1:18" hidden="1" x14ac:dyDescent="0.25">
      <c r="A142">
        <v>42128</v>
      </c>
      <c r="B142">
        <v>17820</v>
      </c>
      <c r="C142" t="s">
        <v>214</v>
      </c>
      <c r="D142" t="s">
        <v>215</v>
      </c>
      <c r="E142" t="s">
        <v>64</v>
      </c>
      <c r="F142">
        <v>120</v>
      </c>
      <c r="G142" s="6">
        <v>-3134.21</v>
      </c>
      <c r="H142" s="6">
        <v>3134.21</v>
      </c>
      <c r="I142" t="s">
        <v>127</v>
      </c>
      <c r="J142" t="s">
        <v>116</v>
      </c>
      <c r="K142" t="s">
        <v>121</v>
      </c>
      <c r="L142">
        <v>53</v>
      </c>
      <c r="M142">
        <f t="shared" si="6"/>
        <v>1.0037878787878788E-2</v>
      </c>
      <c r="N142">
        <v>24</v>
      </c>
      <c r="O142">
        <f t="shared" si="7"/>
        <v>0.24090909090909091</v>
      </c>
      <c r="Q142" s="4">
        <v>0.34510421367044003</v>
      </c>
      <c r="R142">
        <f t="shared" si="8"/>
        <v>8.3138742384242376E-2</v>
      </c>
    </row>
    <row r="143" spans="1:18" hidden="1" x14ac:dyDescent="0.25">
      <c r="A143">
        <v>46247</v>
      </c>
      <c r="B143">
        <v>17821</v>
      </c>
      <c r="C143" t="s">
        <v>174</v>
      </c>
      <c r="D143" t="s">
        <v>216</v>
      </c>
      <c r="E143" t="s">
        <v>64</v>
      </c>
      <c r="F143">
        <v>120</v>
      </c>
      <c r="G143" s="6">
        <v>-3260.74</v>
      </c>
      <c r="H143" s="6">
        <v>3260.74</v>
      </c>
      <c r="I143" t="s">
        <v>127</v>
      </c>
      <c r="J143" t="s">
        <v>116</v>
      </c>
      <c r="K143" t="s">
        <v>121</v>
      </c>
      <c r="L143">
        <v>80</v>
      </c>
      <c r="M143">
        <f t="shared" si="6"/>
        <v>1.5151515151515152E-2</v>
      </c>
      <c r="N143">
        <v>24</v>
      </c>
      <c r="O143">
        <f t="shared" si="7"/>
        <v>0.36363636363636365</v>
      </c>
      <c r="Q143" s="4">
        <v>0.33515984079752931</v>
      </c>
      <c r="R143">
        <f t="shared" si="8"/>
        <v>0.12187630574455612</v>
      </c>
    </row>
    <row r="144" spans="1:18" hidden="1" x14ac:dyDescent="0.25">
      <c r="A144">
        <v>69284</v>
      </c>
      <c r="B144">
        <v>17988</v>
      </c>
      <c r="C144" t="s">
        <v>790</v>
      </c>
      <c r="D144" t="s">
        <v>778</v>
      </c>
      <c r="E144" t="s">
        <v>239</v>
      </c>
      <c r="F144">
        <v>140</v>
      </c>
      <c r="G144">
        <v>-114.35</v>
      </c>
      <c r="H144">
        <v>114.35</v>
      </c>
      <c r="I144" t="s">
        <v>769</v>
      </c>
      <c r="J144" t="s">
        <v>116</v>
      </c>
      <c r="K144" t="s">
        <v>121</v>
      </c>
      <c r="L144">
        <v>495</v>
      </c>
      <c r="M144">
        <f t="shared" si="6"/>
        <v>9.375E-2</v>
      </c>
      <c r="N144">
        <v>8</v>
      </c>
      <c r="O144">
        <f t="shared" si="7"/>
        <v>0.75</v>
      </c>
      <c r="Q144" s="4">
        <v>0.28671686032762633</v>
      </c>
      <c r="R144">
        <f t="shared" si="8"/>
        <v>0.21503764524571975</v>
      </c>
    </row>
    <row r="145" spans="1:18" hidden="1" x14ac:dyDescent="0.25">
      <c r="A145">
        <v>68100</v>
      </c>
      <c r="B145">
        <v>18990</v>
      </c>
      <c r="C145" t="s">
        <v>167</v>
      </c>
      <c r="D145" t="s">
        <v>209</v>
      </c>
      <c r="E145" t="s">
        <v>27</v>
      </c>
      <c r="F145">
        <v>120</v>
      </c>
      <c r="G145" s="6">
        <v>-24310.39</v>
      </c>
      <c r="H145" s="6">
        <v>24310.39</v>
      </c>
      <c r="I145" t="s">
        <v>127</v>
      </c>
      <c r="J145" t="s">
        <v>28</v>
      </c>
      <c r="K145" t="s">
        <v>121</v>
      </c>
      <c r="L145">
        <v>415</v>
      </c>
      <c r="M145">
        <f t="shared" si="6"/>
        <v>7.8598484848484848E-2</v>
      </c>
      <c r="N145">
        <v>60</v>
      </c>
      <c r="O145">
        <f t="shared" si="7"/>
        <v>4.7159090909090908</v>
      </c>
      <c r="Q145" s="4">
        <v>4.4812758369092563E-2</v>
      </c>
      <c r="R145">
        <f t="shared" si="8"/>
        <v>0.21133289458151605</v>
      </c>
    </row>
    <row r="146" spans="1:18" hidden="1" x14ac:dyDescent="0.25">
      <c r="A146">
        <v>52112</v>
      </c>
      <c r="B146">
        <v>18993</v>
      </c>
      <c r="C146" t="s">
        <v>1694</v>
      </c>
      <c r="D146" t="s">
        <v>1144</v>
      </c>
      <c r="E146" t="s">
        <v>94</v>
      </c>
      <c r="F146" s="6">
        <v>100.5</v>
      </c>
      <c r="G146" s="6">
        <v>-73.97</v>
      </c>
      <c r="H146">
        <v>73.97</v>
      </c>
      <c r="I146" t="s">
        <v>2115</v>
      </c>
      <c r="J146" t="s">
        <v>116</v>
      </c>
      <c r="K146" t="s">
        <v>121</v>
      </c>
      <c r="L146">
        <v>128</v>
      </c>
      <c r="M146">
        <f t="shared" si="6"/>
        <v>2.4242424242424242E-2</v>
      </c>
      <c r="N146">
        <v>8</v>
      </c>
      <c r="O146">
        <f t="shared" si="7"/>
        <v>0.19393939393939394</v>
      </c>
      <c r="Q146" s="4">
        <v>0.25502078180343385</v>
      </c>
      <c r="R146">
        <f t="shared" si="8"/>
        <v>4.9458575864908386E-2</v>
      </c>
    </row>
    <row r="147" spans="1:18" hidden="1" x14ac:dyDescent="0.25">
      <c r="A147">
        <v>60844</v>
      </c>
      <c r="B147">
        <v>19190</v>
      </c>
      <c r="C147" t="s">
        <v>217</v>
      </c>
      <c r="D147" t="s">
        <v>218</v>
      </c>
      <c r="E147" t="s">
        <v>94</v>
      </c>
      <c r="F147">
        <v>120</v>
      </c>
      <c r="G147" s="6">
        <v>1693.73</v>
      </c>
      <c r="H147" s="6">
        <v>1693.73</v>
      </c>
      <c r="I147" t="s">
        <v>127</v>
      </c>
      <c r="J147" t="s">
        <v>116</v>
      </c>
      <c r="K147" t="s">
        <v>121</v>
      </c>
      <c r="L147">
        <v>224</v>
      </c>
      <c r="M147">
        <f t="shared" si="6"/>
        <v>4.2424242424242427E-2</v>
      </c>
      <c r="N147">
        <v>24</v>
      </c>
      <c r="O147">
        <f t="shared" si="7"/>
        <v>1.0181818181818183</v>
      </c>
      <c r="Q147" s="4">
        <v>0.63233910794311554</v>
      </c>
      <c r="R147">
        <f t="shared" si="8"/>
        <v>0.64383618263299047</v>
      </c>
    </row>
    <row r="148" spans="1:18" hidden="1" x14ac:dyDescent="0.25">
      <c r="A148">
        <v>48789</v>
      </c>
      <c r="B148">
        <v>19397</v>
      </c>
      <c r="C148" t="s">
        <v>218</v>
      </c>
      <c r="D148" t="s">
        <v>219</v>
      </c>
      <c r="E148" t="s">
        <v>94</v>
      </c>
      <c r="F148">
        <v>120</v>
      </c>
      <c r="G148" s="6">
        <v>1692.68</v>
      </c>
      <c r="H148" s="6">
        <v>1692.68</v>
      </c>
      <c r="I148" t="s">
        <v>127</v>
      </c>
      <c r="J148" t="s">
        <v>116</v>
      </c>
      <c r="K148" t="s">
        <v>121</v>
      </c>
      <c r="L148">
        <v>99</v>
      </c>
      <c r="M148">
        <f t="shared" si="6"/>
        <v>1.8749999999999999E-2</v>
      </c>
      <c r="N148">
        <v>24</v>
      </c>
      <c r="O148">
        <f t="shared" si="7"/>
        <v>0.44999999999999996</v>
      </c>
      <c r="Q148" s="4">
        <v>0.63273135932160418</v>
      </c>
      <c r="R148">
        <f t="shared" si="8"/>
        <v>0.28472911169472187</v>
      </c>
    </row>
    <row r="149" spans="1:18" hidden="1" x14ac:dyDescent="0.25">
      <c r="A149">
        <v>68906</v>
      </c>
      <c r="B149">
        <v>19454</v>
      </c>
      <c r="C149" t="s">
        <v>220</v>
      </c>
      <c r="D149" t="s">
        <v>221</v>
      </c>
      <c r="E149" t="s">
        <v>27</v>
      </c>
      <c r="F149">
        <v>120</v>
      </c>
      <c r="G149" s="6">
        <v>-2002.35</v>
      </c>
      <c r="H149" s="6">
        <v>2002.35</v>
      </c>
      <c r="I149" t="s">
        <v>127</v>
      </c>
      <c r="J149" t="s">
        <v>116</v>
      </c>
      <c r="K149" t="s">
        <v>121</v>
      </c>
      <c r="L149">
        <v>457</v>
      </c>
      <c r="M149">
        <f t="shared" si="6"/>
        <v>8.6553030303030298E-2</v>
      </c>
      <c r="N149">
        <v>24</v>
      </c>
      <c r="O149">
        <f t="shared" si="7"/>
        <v>2.0772727272727272</v>
      </c>
      <c r="Q149" s="4">
        <v>0.54406853593447912</v>
      </c>
      <c r="R149">
        <f t="shared" si="8"/>
        <v>1.1301787314638951</v>
      </c>
    </row>
    <row r="150" spans="1:18" hidden="1" x14ac:dyDescent="0.25">
      <c r="A150">
        <v>56301</v>
      </c>
      <c r="B150">
        <v>19458</v>
      </c>
      <c r="C150" t="s">
        <v>784</v>
      </c>
      <c r="D150" t="s">
        <v>785</v>
      </c>
      <c r="E150" t="s">
        <v>239</v>
      </c>
      <c r="F150" s="6">
        <v>130</v>
      </c>
      <c r="G150" s="6">
        <v>-53.58</v>
      </c>
      <c r="H150">
        <v>53.58</v>
      </c>
      <c r="I150" t="s">
        <v>769</v>
      </c>
      <c r="J150" t="s">
        <v>116</v>
      </c>
      <c r="K150" t="s">
        <v>121</v>
      </c>
      <c r="L150">
        <v>174</v>
      </c>
      <c r="M150">
        <f t="shared" si="6"/>
        <v>3.2954545454545452E-2</v>
      </c>
      <c r="N150">
        <v>8</v>
      </c>
      <c r="O150">
        <f t="shared" si="7"/>
        <v>0.26363636363636361</v>
      </c>
      <c r="Q150" s="4">
        <v>0.29983530719386697</v>
      </c>
      <c r="R150">
        <f t="shared" si="8"/>
        <v>7.9047490078383104E-2</v>
      </c>
    </row>
    <row r="151" spans="1:18" hidden="1" x14ac:dyDescent="0.25">
      <c r="A151">
        <v>9982</v>
      </c>
      <c r="B151">
        <v>19467</v>
      </c>
      <c r="C151" t="s">
        <v>1111</v>
      </c>
      <c r="D151" t="s">
        <v>1112</v>
      </c>
      <c r="E151" t="s">
        <v>94</v>
      </c>
      <c r="F151" s="6">
        <v>65.8</v>
      </c>
      <c r="G151" s="6">
        <v>99</v>
      </c>
      <c r="H151">
        <v>99</v>
      </c>
      <c r="I151" t="s">
        <v>2111</v>
      </c>
      <c r="J151" t="s">
        <v>116</v>
      </c>
      <c r="K151" t="s">
        <v>121</v>
      </c>
      <c r="L151">
        <v>6</v>
      </c>
      <c r="M151">
        <f t="shared" si="6"/>
        <v>1.1363636363636363E-3</v>
      </c>
      <c r="N151">
        <v>12</v>
      </c>
      <c r="O151">
        <f t="shared" si="7"/>
        <v>1.3636363636363636E-2</v>
      </c>
      <c r="Q151" s="4">
        <v>0.15573135403636365</v>
      </c>
      <c r="R151">
        <f t="shared" si="8"/>
        <v>2.1236093732231406E-3</v>
      </c>
    </row>
    <row r="152" spans="1:18" hidden="1" x14ac:dyDescent="0.25">
      <c r="A152">
        <v>21973</v>
      </c>
      <c r="B152">
        <v>19624</v>
      </c>
      <c r="C152" t="s">
        <v>1457</v>
      </c>
      <c r="D152" t="s">
        <v>1043</v>
      </c>
      <c r="E152" t="s">
        <v>64</v>
      </c>
      <c r="F152" s="6">
        <v>130</v>
      </c>
      <c r="G152" s="6">
        <v>180.13</v>
      </c>
      <c r="H152">
        <v>180.13</v>
      </c>
      <c r="I152" t="s">
        <v>2111</v>
      </c>
      <c r="J152" t="s">
        <v>116</v>
      </c>
      <c r="K152" t="s">
        <v>121</v>
      </c>
      <c r="L152">
        <v>15</v>
      </c>
      <c r="M152">
        <f t="shared" si="6"/>
        <v>2.840909090909091E-3</v>
      </c>
      <c r="N152">
        <v>24</v>
      </c>
      <c r="O152">
        <f t="shared" si="7"/>
        <v>6.8181818181818177E-2</v>
      </c>
      <c r="Q152" s="4">
        <v>8.5590429409870661E-2</v>
      </c>
      <c r="R152">
        <f t="shared" si="8"/>
        <v>5.8357110961275447E-3</v>
      </c>
    </row>
    <row r="153" spans="1:18" hidden="1" x14ac:dyDescent="0.25">
      <c r="A153">
        <v>55669</v>
      </c>
      <c r="B153">
        <v>19911</v>
      </c>
      <c r="C153" t="s">
        <v>222</v>
      </c>
      <c r="D153" t="s">
        <v>205</v>
      </c>
      <c r="E153" t="s">
        <v>94</v>
      </c>
      <c r="F153">
        <v>65.8</v>
      </c>
      <c r="G153">
        <v>-121.02</v>
      </c>
      <c r="H153">
        <v>121.02</v>
      </c>
      <c r="I153" t="s">
        <v>127</v>
      </c>
      <c r="J153" t="s">
        <v>116</v>
      </c>
      <c r="K153" t="s">
        <v>121</v>
      </c>
      <c r="L153">
        <v>167</v>
      </c>
      <c r="M153">
        <f t="shared" si="6"/>
        <v>3.1628787878787881E-2</v>
      </c>
      <c r="N153">
        <v>12</v>
      </c>
      <c r="O153">
        <f t="shared" si="7"/>
        <v>0.37954545454545457</v>
      </c>
      <c r="Q153" s="4">
        <v>0.2654073026772435</v>
      </c>
      <c r="R153">
        <f t="shared" si="8"/>
        <v>0.10073413533431742</v>
      </c>
    </row>
    <row r="154" spans="1:18" hidden="1" x14ac:dyDescent="0.25">
      <c r="A154">
        <v>68031</v>
      </c>
      <c r="B154">
        <v>19946</v>
      </c>
      <c r="C154" t="s">
        <v>223</v>
      </c>
      <c r="D154" t="s">
        <v>224</v>
      </c>
      <c r="E154" t="s">
        <v>27</v>
      </c>
      <c r="F154">
        <v>120</v>
      </c>
      <c r="G154" s="6">
        <v>-1985.25</v>
      </c>
      <c r="H154" s="6">
        <v>1985.25</v>
      </c>
      <c r="I154" t="s">
        <v>127</v>
      </c>
      <c r="J154" t="s">
        <v>116</v>
      </c>
      <c r="K154" t="s">
        <v>121</v>
      </c>
      <c r="L154">
        <v>407</v>
      </c>
      <c r="M154">
        <f t="shared" si="6"/>
        <v>7.7083333333333337E-2</v>
      </c>
      <c r="N154">
        <v>24</v>
      </c>
      <c r="O154">
        <f t="shared" si="7"/>
        <v>1.85</v>
      </c>
      <c r="Q154" s="4">
        <v>0.54875488373172354</v>
      </c>
      <c r="R154">
        <f t="shared" si="8"/>
        <v>1.0151965349036887</v>
      </c>
    </row>
    <row r="155" spans="1:18" hidden="1" x14ac:dyDescent="0.25">
      <c r="A155">
        <v>39615</v>
      </c>
      <c r="B155">
        <v>20145</v>
      </c>
      <c r="C155" t="s">
        <v>1772</v>
      </c>
      <c r="D155" t="s">
        <v>1773</v>
      </c>
      <c r="E155" t="s">
        <v>239</v>
      </c>
      <c r="F155" s="6">
        <v>140</v>
      </c>
      <c r="G155" s="6">
        <v>-80.06</v>
      </c>
      <c r="H155">
        <v>80.06</v>
      </c>
      <c r="I155" t="s">
        <v>2111</v>
      </c>
      <c r="J155" t="s">
        <v>116</v>
      </c>
      <c r="K155" t="s">
        <v>121</v>
      </c>
      <c r="L155">
        <v>43</v>
      </c>
      <c r="M155">
        <f t="shared" si="6"/>
        <v>8.1439393939393943E-3</v>
      </c>
      <c r="N155">
        <v>8</v>
      </c>
      <c r="O155">
        <f t="shared" si="7"/>
        <v>6.5151515151515155E-2</v>
      </c>
      <c r="Q155" s="4">
        <v>0.19257312077941546</v>
      </c>
      <c r="R155">
        <f t="shared" si="8"/>
        <v>1.2546430596234644E-2</v>
      </c>
    </row>
    <row r="156" spans="1:18" hidden="1" x14ac:dyDescent="0.25">
      <c r="A156">
        <v>37796</v>
      </c>
      <c r="B156">
        <v>20164</v>
      </c>
      <c r="C156" t="s">
        <v>765</v>
      </c>
      <c r="D156" t="s">
        <v>761</v>
      </c>
      <c r="E156" t="s">
        <v>239</v>
      </c>
      <c r="F156">
        <v>140</v>
      </c>
      <c r="G156">
        <v>88.62</v>
      </c>
      <c r="H156">
        <v>88.62</v>
      </c>
      <c r="I156" t="s">
        <v>762</v>
      </c>
      <c r="J156" t="s">
        <v>116</v>
      </c>
      <c r="K156" t="s">
        <v>121</v>
      </c>
      <c r="L156">
        <v>40</v>
      </c>
      <c r="M156">
        <f t="shared" si="6"/>
        <v>7.575757575757576E-3</v>
      </c>
      <c r="N156">
        <v>8</v>
      </c>
      <c r="O156">
        <f t="shared" si="7"/>
        <v>6.0606060606060608E-2</v>
      </c>
      <c r="Q156" s="4">
        <v>0.35886358371823684</v>
      </c>
      <c r="R156">
        <f t="shared" si="8"/>
        <v>2.1749308104135567E-2</v>
      </c>
    </row>
    <row r="157" spans="1:18" hidden="1" x14ac:dyDescent="0.25">
      <c r="A157">
        <v>34539</v>
      </c>
      <c r="B157">
        <v>20165</v>
      </c>
      <c r="C157" t="s">
        <v>1104</v>
      </c>
      <c r="D157" t="s">
        <v>1698</v>
      </c>
      <c r="E157" t="s">
        <v>239</v>
      </c>
      <c r="F157" s="6">
        <v>140</v>
      </c>
      <c r="G157" s="6">
        <v>-89.91</v>
      </c>
      <c r="H157">
        <v>89.91</v>
      </c>
      <c r="I157" t="s">
        <v>2116</v>
      </c>
      <c r="J157" t="s">
        <v>116</v>
      </c>
      <c r="K157" t="s">
        <v>121</v>
      </c>
      <c r="L157">
        <v>31</v>
      </c>
      <c r="M157">
        <f t="shared" si="6"/>
        <v>5.8712121212121209E-3</v>
      </c>
      <c r="N157">
        <v>8</v>
      </c>
      <c r="O157">
        <f t="shared" si="7"/>
        <v>4.6969696969696967E-2</v>
      </c>
      <c r="Q157" s="4">
        <v>0.36465435411482672</v>
      </c>
      <c r="R157">
        <f t="shared" si="8"/>
        <v>1.712770451145398E-2</v>
      </c>
    </row>
    <row r="158" spans="1:18" hidden="1" x14ac:dyDescent="0.25">
      <c r="A158">
        <v>56966</v>
      </c>
      <c r="B158">
        <v>20168</v>
      </c>
      <c r="C158" t="s">
        <v>1946</v>
      </c>
      <c r="D158" t="s">
        <v>1982</v>
      </c>
      <c r="E158" t="s">
        <v>239</v>
      </c>
      <c r="F158" s="6">
        <v>140</v>
      </c>
      <c r="G158" s="6">
        <v>116.5</v>
      </c>
      <c r="H158">
        <v>116.5</v>
      </c>
      <c r="I158" t="s">
        <v>2112</v>
      </c>
      <c r="J158" t="s">
        <v>116</v>
      </c>
      <c r="K158" t="s">
        <v>121</v>
      </c>
      <c r="L158">
        <v>181</v>
      </c>
      <c r="M158">
        <f t="shared" si="6"/>
        <v>3.4280303030303029E-2</v>
      </c>
      <c r="N158">
        <v>8</v>
      </c>
      <c r="O158">
        <f t="shared" si="7"/>
        <v>0.27424242424242423</v>
      </c>
      <c r="Q158" s="4">
        <v>9.6480873425800126E-2</v>
      </c>
      <c r="R158">
        <f t="shared" si="8"/>
        <v>2.6459148621317912E-2</v>
      </c>
    </row>
    <row r="159" spans="1:18" hidden="1" x14ac:dyDescent="0.25">
      <c r="A159">
        <v>50705</v>
      </c>
      <c r="B159">
        <v>20396</v>
      </c>
      <c r="C159" t="s">
        <v>68</v>
      </c>
      <c r="D159" t="s">
        <v>52</v>
      </c>
      <c r="E159" t="s">
        <v>27</v>
      </c>
      <c r="F159">
        <v>130</v>
      </c>
      <c r="G159" s="6">
        <v>-6385.43</v>
      </c>
      <c r="H159" s="6">
        <v>6385.43</v>
      </c>
      <c r="I159" t="s">
        <v>516</v>
      </c>
      <c r="J159" t="s">
        <v>28</v>
      </c>
      <c r="K159" t="s">
        <v>121</v>
      </c>
      <c r="L159">
        <v>115</v>
      </c>
      <c r="M159">
        <f t="shared" si="6"/>
        <v>2.1780303030303032E-2</v>
      </c>
      <c r="N159">
        <v>36</v>
      </c>
      <c r="O159">
        <f t="shared" si="7"/>
        <v>0.78409090909090917</v>
      </c>
      <c r="Q159" s="4">
        <v>3.0675605370433481E-2</v>
      </c>
      <c r="R159">
        <f t="shared" si="8"/>
        <v>2.4052463301817165E-2</v>
      </c>
    </row>
    <row r="160" spans="1:18" hidden="1" x14ac:dyDescent="0.25">
      <c r="A160">
        <v>70202</v>
      </c>
      <c r="B160">
        <v>20798</v>
      </c>
      <c r="C160" t="s">
        <v>225</v>
      </c>
      <c r="D160" t="s">
        <v>190</v>
      </c>
      <c r="E160" t="s">
        <v>70</v>
      </c>
      <c r="F160">
        <v>130</v>
      </c>
      <c r="G160" s="6">
        <v>2502.84</v>
      </c>
      <c r="H160" s="6">
        <v>2502.84</v>
      </c>
      <c r="I160" t="s">
        <v>127</v>
      </c>
      <c r="J160" t="s">
        <v>116</v>
      </c>
      <c r="K160" t="s">
        <v>121</v>
      </c>
      <c r="L160">
        <v>683</v>
      </c>
      <c r="M160">
        <f t="shared" si="6"/>
        <v>0.12935606060606061</v>
      </c>
      <c r="N160">
        <v>24</v>
      </c>
      <c r="O160">
        <f t="shared" si="7"/>
        <v>3.1045454545454545</v>
      </c>
      <c r="Q160" s="4">
        <v>0.43527178442425568</v>
      </c>
      <c r="R160">
        <f t="shared" si="8"/>
        <v>1.3513210398262119</v>
      </c>
    </row>
    <row r="161" spans="1:18" hidden="1" x14ac:dyDescent="0.25">
      <c r="A161">
        <v>43818</v>
      </c>
      <c r="B161">
        <v>20804</v>
      </c>
      <c r="C161" t="s">
        <v>226</v>
      </c>
      <c r="D161" t="s">
        <v>225</v>
      </c>
      <c r="E161" t="s">
        <v>70</v>
      </c>
      <c r="F161">
        <v>130</v>
      </c>
      <c r="G161" s="6">
        <v>2502.92</v>
      </c>
      <c r="H161" s="6">
        <v>2502.92</v>
      </c>
      <c r="I161" t="s">
        <v>127</v>
      </c>
      <c r="J161" t="s">
        <v>116</v>
      </c>
      <c r="K161" t="s">
        <v>121</v>
      </c>
      <c r="L161">
        <v>64</v>
      </c>
      <c r="M161">
        <f t="shared" si="6"/>
        <v>1.2121212121212121E-2</v>
      </c>
      <c r="N161">
        <v>24</v>
      </c>
      <c r="O161">
        <f t="shared" si="7"/>
        <v>0.29090909090909089</v>
      </c>
      <c r="Q161" s="4">
        <v>0.43525787197689264</v>
      </c>
      <c r="R161">
        <f t="shared" si="8"/>
        <v>0.1266204718478233</v>
      </c>
    </row>
    <row r="162" spans="1:18" hidden="1" x14ac:dyDescent="0.25">
      <c r="A162">
        <v>34482</v>
      </c>
      <c r="B162">
        <v>20895</v>
      </c>
      <c r="C162" t="s">
        <v>1696</v>
      </c>
      <c r="D162" t="s">
        <v>838</v>
      </c>
      <c r="E162" t="s">
        <v>94</v>
      </c>
      <c r="F162" s="6">
        <v>65.8</v>
      </c>
      <c r="G162" s="6">
        <v>67.88</v>
      </c>
      <c r="H162">
        <v>67.88</v>
      </c>
      <c r="I162" t="s">
        <v>2111</v>
      </c>
      <c r="J162" s="8" t="s">
        <v>116</v>
      </c>
      <c r="K162" t="s">
        <v>121</v>
      </c>
      <c r="L162">
        <v>163</v>
      </c>
      <c r="M162">
        <f t="shared" si="6"/>
        <v>3.0871212121212122E-2</v>
      </c>
      <c r="N162">
        <v>12</v>
      </c>
      <c r="O162">
        <f t="shared" si="7"/>
        <v>0.37045454545454548</v>
      </c>
      <c r="Q162" s="4">
        <v>0.22712734309958754</v>
      </c>
      <c r="R162">
        <f t="shared" si="8"/>
        <v>8.4140356648256295E-2</v>
      </c>
    </row>
    <row r="163" spans="1:18" hidden="1" x14ac:dyDescent="0.25">
      <c r="A163">
        <v>7514</v>
      </c>
      <c r="B163">
        <v>20978</v>
      </c>
      <c r="C163" t="s">
        <v>1016</v>
      </c>
      <c r="D163" t="s">
        <v>1017</v>
      </c>
      <c r="E163" t="s">
        <v>94</v>
      </c>
      <c r="F163" s="6">
        <v>100.5</v>
      </c>
      <c r="G163" s="6">
        <v>85.1</v>
      </c>
      <c r="H163">
        <v>85.1</v>
      </c>
      <c r="I163" t="s">
        <v>2113</v>
      </c>
      <c r="J163" t="s">
        <v>116</v>
      </c>
      <c r="K163" t="s">
        <v>121</v>
      </c>
      <c r="L163">
        <v>4</v>
      </c>
      <c r="M163">
        <f t="shared" si="6"/>
        <v>7.5757575757575758E-4</v>
      </c>
      <c r="N163">
        <v>8</v>
      </c>
      <c r="O163">
        <f t="shared" si="7"/>
        <v>6.0606060606060606E-3</v>
      </c>
      <c r="Q163" s="4">
        <v>0.17663888305945952</v>
      </c>
      <c r="R163">
        <f t="shared" si="8"/>
        <v>1.0705386852088456E-3</v>
      </c>
    </row>
    <row r="164" spans="1:18" hidden="1" x14ac:dyDescent="0.25">
      <c r="A164">
        <v>52679</v>
      </c>
      <c r="B164">
        <v>20981</v>
      </c>
      <c r="C164" t="s">
        <v>207</v>
      </c>
      <c r="D164" t="s">
        <v>164</v>
      </c>
      <c r="E164" t="s">
        <v>64</v>
      </c>
      <c r="F164">
        <v>97</v>
      </c>
      <c r="G164" s="6">
        <v>24363.73</v>
      </c>
      <c r="H164" s="6">
        <v>24363.73</v>
      </c>
      <c r="I164" t="s">
        <v>127</v>
      </c>
      <c r="J164" t="s">
        <v>28</v>
      </c>
      <c r="K164" t="s">
        <v>121</v>
      </c>
      <c r="L164">
        <v>134</v>
      </c>
      <c r="M164">
        <f t="shared" si="6"/>
        <v>2.5378787878787879E-2</v>
      </c>
      <c r="N164">
        <v>60</v>
      </c>
      <c r="O164">
        <f t="shared" si="7"/>
        <v>1.5227272727272727</v>
      </c>
      <c r="Q164" s="4">
        <v>4.4714648903448041E-2</v>
      </c>
      <c r="R164">
        <f t="shared" si="8"/>
        <v>6.8088215375704975E-2</v>
      </c>
    </row>
    <row r="165" spans="1:18" hidden="1" x14ac:dyDescent="0.25">
      <c r="A165">
        <v>12455</v>
      </c>
      <c r="B165">
        <v>21166</v>
      </c>
      <c r="C165" t="s">
        <v>219</v>
      </c>
      <c r="D165" t="s">
        <v>211</v>
      </c>
      <c r="E165" t="s">
        <v>27</v>
      </c>
      <c r="F165">
        <v>120</v>
      </c>
      <c r="G165" s="6">
        <v>1734.92</v>
      </c>
      <c r="H165" s="6">
        <v>1734.92</v>
      </c>
      <c r="I165" t="s">
        <v>127</v>
      </c>
      <c r="J165" t="s">
        <v>116</v>
      </c>
      <c r="K165" t="s">
        <v>121</v>
      </c>
      <c r="L165">
        <v>7</v>
      </c>
      <c r="M165">
        <f t="shared" si="6"/>
        <v>1.3257575757575758E-3</v>
      </c>
      <c r="N165">
        <v>24</v>
      </c>
      <c r="O165">
        <f t="shared" si="7"/>
        <v>3.1818181818181822E-2</v>
      </c>
      <c r="Q165" s="4">
        <v>0.62992477997955854</v>
      </c>
      <c r="R165">
        <f t="shared" si="8"/>
        <v>2.0043061181167773E-2</v>
      </c>
    </row>
    <row r="166" spans="1:18" hidden="1" x14ac:dyDescent="0.25">
      <c r="A166">
        <v>41849</v>
      </c>
      <c r="B166">
        <v>21167</v>
      </c>
      <c r="C166" t="s">
        <v>1804</v>
      </c>
      <c r="D166" t="s">
        <v>1805</v>
      </c>
      <c r="E166" t="s">
        <v>239</v>
      </c>
      <c r="F166" s="6">
        <v>130</v>
      </c>
      <c r="G166" s="6">
        <v>186.13</v>
      </c>
      <c r="H166">
        <v>186.13</v>
      </c>
      <c r="I166" t="s">
        <v>762</v>
      </c>
      <c r="J166" t="s">
        <v>116</v>
      </c>
      <c r="K166" t="s">
        <v>121</v>
      </c>
      <c r="L166">
        <v>52</v>
      </c>
      <c r="M166">
        <f t="shared" si="6"/>
        <v>9.8484848484848477E-3</v>
      </c>
      <c r="N166">
        <v>8</v>
      </c>
      <c r="O166">
        <f t="shared" si="7"/>
        <v>7.8787878787878782E-2</v>
      </c>
      <c r="Q166" s="4">
        <v>0.34700781049575147</v>
      </c>
      <c r="R166">
        <f t="shared" si="8"/>
        <v>2.7340009311786477E-2</v>
      </c>
    </row>
    <row r="167" spans="1:18" hidden="1" x14ac:dyDescent="0.25">
      <c r="A167">
        <v>31480</v>
      </c>
      <c r="B167">
        <v>21168</v>
      </c>
      <c r="C167" t="s">
        <v>949</v>
      </c>
      <c r="D167" t="s">
        <v>1640</v>
      </c>
      <c r="E167" t="s">
        <v>239</v>
      </c>
      <c r="F167">
        <v>140</v>
      </c>
      <c r="G167">
        <v>190.76</v>
      </c>
      <c r="H167">
        <v>190.76</v>
      </c>
      <c r="I167" t="s">
        <v>762</v>
      </c>
      <c r="J167" t="s">
        <v>116</v>
      </c>
      <c r="K167" t="s">
        <v>121</v>
      </c>
      <c r="L167">
        <v>26</v>
      </c>
      <c r="M167">
        <f t="shared" si="6"/>
        <v>4.9242424242424239E-3</v>
      </c>
      <c r="N167">
        <v>8</v>
      </c>
      <c r="O167">
        <f t="shared" si="7"/>
        <v>3.9393939393939391E-2</v>
      </c>
      <c r="Q167" s="4">
        <v>0.33858546743328904</v>
      </c>
      <c r="R167">
        <f t="shared" si="8"/>
        <v>1.3338215383735629E-2</v>
      </c>
    </row>
    <row r="168" spans="1:18" hidden="1" x14ac:dyDescent="0.25">
      <c r="A168">
        <v>69878</v>
      </c>
      <c r="B168">
        <v>21293</v>
      </c>
      <c r="C168" t="s">
        <v>227</v>
      </c>
      <c r="D168" t="s">
        <v>228</v>
      </c>
      <c r="E168" t="s">
        <v>27</v>
      </c>
      <c r="F168">
        <v>120</v>
      </c>
      <c r="G168" s="6">
        <v>-3089.8</v>
      </c>
      <c r="H168" s="6">
        <v>3089.8</v>
      </c>
      <c r="I168" t="s">
        <v>127</v>
      </c>
      <c r="J168" t="s">
        <v>116</v>
      </c>
      <c r="K168" t="s">
        <v>121</v>
      </c>
      <c r="L168">
        <v>557</v>
      </c>
      <c r="M168">
        <f t="shared" si="6"/>
        <v>0.10549242424242425</v>
      </c>
      <c r="N168">
        <v>24</v>
      </c>
      <c r="O168">
        <f t="shared" si="7"/>
        <v>2.5318181818181822</v>
      </c>
      <c r="Q168" s="4">
        <v>0.33279841268514515</v>
      </c>
      <c r="R168">
        <f t="shared" si="8"/>
        <v>0.84258507211648126</v>
      </c>
    </row>
    <row r="169" spans="1:18" hidden="1" x14ac:dyDescent="0.25">
      <c r="A169">
        <v>69216</v>
      </c>
      <c r="B169">
        <v>21520</v>
      </c>
      <c r="C169" t="s">
        <v>229</v>
      </c>
      <c r="D169" t="s">
        <v>223</v>
      </c>
      <c r="E169" t="s">
        <v>27</v>
      </c>
      <c r="F169">
        <v>120</v>
      </c>
      <c r="G169" s="6">
        <v>-1985.17</v>
      </c>
      <c r="H169" s="6">
        <v>1985.17</v>
      </c>
      <c r="I169" t="s">
        <v>127</v>
      </c>
      <c r="J169" t="s">
        <v>116</v>
      </c>
      <c r="K169" t="s">
        <v>121</v>
      </c>
      <c r="L169">
        <v>485</v>
      </c>
      <c r="M169">
        <f t="shared" si="6"/>
        <v>9.1856060606060608E-2</v>
      </c>
      <c r="N169">
        <v>24</v>
      </c>
      <c r="O169">
        <f t="shared" si="7"/>
        <v>2.2045454545454546</v>
      </c>
      <c r="Q169" s="4">
        <v>0.54877699790365775</v>
      </c>
      <c r="R169">
        <f t="shared" si="8"/>
        <v>1.2098038362876091</v>
      </c>
    </row>
    <row r="170" spans="1:18" hidden="1" x14ac:dyDescent="0.25">
      <c r="A170">
        <v>52500</v>
      </c>
      <c r="B170">
        <v>21561</v>
      </c>
      <c r="C170" t="s">
        <v>1640</v>
      </c>
      <c r="D170" t="s">
        <v>1243</v>
      </c>
      <c r="E170" t="s">
        <v>239</v>
      </c>
      <c r="F170">
        <v>140</v>
      </c>
      <c r="G170">
        <v>190.68</v>
      </c>
      <c r="H170">
        <v>190.68</v>
      </c>
      <c r="I170" t="s">
        <v>762</v>
      </c>
      <c r="J170" t="s">
        <v>116</v>
      </c>
      <c r="K170" t="s">
        <v>121</v>
      </c>
      <c r="L170">
        <v>141</v>
      </c>
      <c r="M170">
        <f t="shared" si="6"/>
        <v>2.6704545454545453E-2</v>
      </c>
      <c r="N170">
        <v>8</v>
      </c>
      <c r="O170">
        <f t="shared" si="7"/>
        <v>0.21363636363636362</v>
      </c>
      <c r="Q170" s="4">
        <v>0.33872752133193945</v>
      </c>
      <c r="R170">
        <f t="shared" si="8"/>
        <v>7.2364515920914335E-2</v>
      </c>
    </row>
    <row r="171" spans="1:18" hidden="1" x14ac:dyDescent="0.25">
      <c r="A171">
        <v>24945</v>
      </c>
      <c r="B171">
        <v>21565</v>
      </c>
      <c r="C171" t="s">
        <v>1112</v>
      </c>
      <c r="D171" t="s">
        <v>994</v>
      </c>
      <c r="E171" t="s">
        <v>94</v>
      </c>
      <c r="F171" s="6">
        <v>65.8</v>
      </c>
      <c r="G171" s="6">
        <v>98.92</v>
      </c>
      <c r="H171">
        <v>98.92</v>
      </c>
      <c r="I171" t="s">
        <v>2111</v>
      </c>
      <c r="J171" s="8" t="s">
        <v>116</v>
      </c>
      <c r="K171" t="s">
        <v>121</v>
      </c>
      <c r="L171">
        <v>17</v>
      </c>
      <c r="M171">
        <f t="shared" si="6"/>
        <v>3.2196969696969696E-3</v>
      </c>
      <c r="N171">
        <v>12</v>
      </c>
      <c r="O171">
        <f t="shared" si="7"/>
        <v>3.8636363636363635E-2</v>
      </c>
      <c r="Q171" s="4">
        <v>0.15585729932875053</v>
      </c>
      <c r="R171">
        <f t="shared" si="8"/>
        <v>6.0217592922471794E-3</v>
      </c>
    </row>
    <row r="172" spans="1:18" hidden="1" x14ac:dyDescent="0.25">
      <c r="A172">
        <v>52518</v>
      </c>
      <c r="B172">
        <v>21706</v>
      </c>
      <c r="C172" t="s">
        <v>1243</v>
      </c>
      <c r="D172" t="s">
        <v>1804</v>
      </c>
      <c r="E172" t="s">
        <v>239</v>
      </c>
      <c r="F172">
        <v>140</v>
      </c>
      <c r="G172">
        <v>186.3</v>
      </c>
      <c r="H172">
        <v>186.3</v>
      </c>
      <c r="I172" t="s">
        <v>762</v>
      </c>
      <c r="J172" t="s">
        <v>116</v>
      </c>
      <c r="K172" t="s">
        <v>121</v>
      </c>
      <c r="L172">
        <v>135</v>
      </c>
      <c r="M172">
        <f t="shared" si="6"/>
        <v>2.556818181818182E-2</v>
      </c>
      <c r="N172">
        <v>8</v>
      </c>
      <c r="O172">
        <f t="shared" si="7"/>
        <v>0.20454545454545456</v>
      </c>
      <c r="Q172" s="4">
        <v>0.34669116354038759</v>
      </c>
      <c r="R172">
        <f t="shared" si="8"/>
        <v>7.0914101633261103E-2</v>
      </c>
    </row>
    <row r="173" spans="1:18" hidden="1" x14ac:dyDescent="0.25">
      <c r="A173">
        <v>51421</v>
      </c>
      <c r="B173">
        <v>21774</v>
      </c>
      <c r="C173" t="s">
        <v>1054</v>
      </c>
      <c r="D173" t="s">
        <v>1936</v>
      </c>
      <c r="E173" t="s">
        <v>239</v>
      </c>
      <c r="F173" s="6">
        <v>140</v>
      </c>
      <c r="G173" s="6">
        <v>-50.68</v>
      </c>
      <c r="H173">
        <v>50.68</v>
      </c>
      <c r="I173" t="s">
        <v>2114</v>
      </c>
      <c r="J173" t="s">
        <v>116</v>
      </c>
      <c r="K173" t="s">
        <v>121</v>
      </c>
      <c r="L173">
        <v>122</v>
      </c>
      <c r="M173">
        <f t="shared" si="6"/>
        <v>2.3106060606060606E-2</v>
      </c>
      <c r="N173">
        <v>8</v>
      </c>
      <c r="O173">
        <f t="shared" si="7"/>
        <v>0.18484848484848485</v>
      </c>
      <c r="Q173" s="4">
        <v>0.28744331573940807</v>
      </c>
      <c r="R173">
        <f t="shared" si="8"/>
        <v>5.3133461394254219E-2</v>
      </c>
    </row>
    <row r="174" spans="1:18" hidden="1" x14ac:dyDescent="0.25">
      <c r="A174">
        <v>67852</v>
      </c>
      <c r="B174">
        <v>22679</v>
      </c>
      <c r="C174" t="s">
        <v>771</v>
      </c>
      <c r="D174" t="s">
        <v>790</v>
      </c>
      <c r="E174" t="s">
        <v>70</v>
      </c>
      <c r="F174">
        <v>140</v>
      </c>
      <c r="G174">
        <v>-113.39</v>
      </c>
      <c r="H174">
        <v>113.39</v>
      </c>
      <c r="I174" t="s">
        <v>769</v>
      </c>
      <c r="J174" t="s">
        <v>116</v>
      </c>
      <c r="K174" t="s">
        <v>121</v>
      </c>
      <c r="L174">
        <v>399</v>
      </c>
      <c r="M174">
        <f t="shared" si="6"/>
        <v>7.5568181818181812E-2</v>
      </c>
      <c r="N174">
        <v>8</v>
      </c>
      <c r="O174">
        <f t="shared" si="7"/>
        <v>0.6045454545454545</v>
      </c>
      <c r="Q174" s="4">
        <v>0.28914430706820771</v>
      </c>
      <c r="R174">
        <f t="shared" si="8"/>
        <v>0.17480087654578011</v>
      </c>
    </row>
    <row r="175" spans="1:18" hidden="1" x14ac:dyDescent="0.25">
      <c r="A175">
        <v>35402</v>
      </c>
      <c r="B175">
        <v>22964</v>
      </c>
      <c r="C175" t="s">
        <v>230</v>
      </c>
      <c r="D175" t="s">
        <v>128</v>
      </c>
      <c r="E175" t="s">
        <v>64</v>
      </c>
      <c r="F175">
        <v>120</v>
      </c>
      <c r="G175" s="6">
        <v>-24391.759999999998</v>
      </c>
      <c r="H175" s="6">
        <v>24391.759999999998</v>
      </c>
      <c r="I175" t="s">
        <v>127</v>
      </c>
      <c r="J175" t="s">
        <v>28</v>
      </c>
      <c r="K175" t="s">
        <v>121</v>
      </c>
      <c r="L175">
        <v>33</v>
      </c>
      <c r="M175">
        <f t="shared" si="6"/>
        <v>6.2500000000000003E-3</v>
      </c>
      <c r="N175">
        <v>60</v>
      </c>
      <c r="O175">
        <f t="shared" si="7"/>
        <v>0.375</v>
      </c>
      <c r="Q175" s="4">
        <v>4.4663264681531971E-2</v>
      </c>
      <c r="R175">
        <f t="shared" si="8"/>
        <v>1.6748724255574488E-2</v>
      </c>
    </row>
    <row r="176" spans="1:18" hidden="1" x14ac:dyDescent="0.25">
      <c r="A176">
        <v>70609</v>
      </c>
      <c r="B176">
        <v>23094</v>
      </c>
      <c r="C176" t="s">
        <v>2064</v>
      </c>
      <c r="D176" t="s">
        <v>1368</v>
      </c>
      <c r="E176" t="s">
        <v>239</v>
      </c>
      <c r="F176">
        <v>140</v>
      </c>
      <c r="G176">
        <v>44.64</v>
      </c>
      <c r="H176">
        <v>44.64</v>
      </c>
      <c r="I176" t="s">
        <v>2110</v>
      </c>
      <c r="J176" t="s">
        <v>116</v>
      </c>
      <c r="K176" t="s">
        <v>121</v>
      </c>
      <c r="L176">
        <v>747</v>
      </c>
      <c r="M176">
        <f t="shared" si="6"/>
        <v>0.14147727272727273</v>
      </c>
      <c r="N176">
        <v>8</v>
      </c>
      <c r="O176">
        <f t="shared" si="7"/>
        <v>1.1318181818181818</v>
      </c>
      <c r="Q176" s="4">
        <v>0.48963669322676329</v>
      </c>
      <c r="R176">
        <f t="shared" si="8"/>
        <v>0.55417971187938209</v>
      </c>
    </row>
    <row r="177" spans="1:18" hidden="1" x14ac:dyDescent="0.25">
      <c r="A177">
        <v>37002</v>
      </c>
      <c r="B177">
        <v>23430</v>
      </c>
      <c r="C177" t="s">
        <v>231</v>
      </c>
      <c r="D177" t="s">
        <v>62</v>
      </c>
      <c r="E177" t="s">
        <v>64</v>
      </c>
      <c r="F177">
        <v>110</v>
      </c>
      <c r="G177" s="6">
        <v>-15275.58</v>
      </c>
      <c r="H177" s="6">
        <v>15275.58</v>
      </c>
      <c r="I177" t="s">
        <v>127</v>
      </c>
      <c r="J177" t="s">
        <v>28</v>
      </c>
      <c r="K177" t="s">
        <v>121</v>
      </c>
      <c r="L177">
        <v>35</v>
      </c>
      <c r="M177">
        <f t="shared" si="6"/>
        <v>6.628787878787879E-3</v>
      </c>
      <c r="N177">
        <v>42</v>
      </c>
      <c r="O177">
        <f t="shared" si="7"/>
        <v>0.27840909090909094</v>
      </c>
      <c r="Q177" s="4">
        <v>4.4216827931614425E-2</v>
      </c>
      <c r="R177">
        <f t="shared" si="8"/>
        <v>1.2310366867324472E-2</v>
      </c>
    </row>
    <row r="178" spans="1:18" hidden="1" x14ac:dyDescent="0.25">
      <c r="A178">
        <v>69162</v>
      </c>
      <c r="B178">
        <v>23475</v>
      </c>
      <c r="C178" t="s">
        <v>1990</v>
      </c>
      <c r="D178" t="s">
        <v>1133</v>
      </c>
      <c r="E178" t="s">
        <v>94</v>
      </c>
      <c r="F178" s="6">
        <v>65.8</v>
      </c>
      <c r="G178" s="6">
        <v>63.62</v>
      </c>
      <c r="H178">
        <v>63.62</v>
      </c>
      <c r="I178" t="s">
        <v>2111</v>
      </c>
      <c r="J178" t="s">
        <v>116</v>
      </c>
      <c r="K178" t="s">
        <v>121</v>
      </c>
      <c r="L178">
        <v>478</v>
      </c>
      <c r="M178">
        <f t="shared" si="6"/>
        <v>9.053030303030303E-2</v>
      </c>
      <c r="N178">
        <v>12</v>
      </c>
      <c r="O178">
        <f t="shared" si="7"/>
        <v>1.0863636363636364</v>
      </c>
      <c r="Q178" s="4">
        <v>0.24233580712983344</v>
      </c>
      <c r="R178">
        <f t="shared" si="8"/>
        <v>0.26326480865468271</v>
      </c>
    </row>
    <row r="179" spans="1:18" hidden="1" x14ac:dyDescent="0.25">
      <c r="A179">
        <v>7677</v>
      </c>
      <c r="B179">
        <v>23480</v>
      </c>
      <c r="C179" t="s">
        <v>1002</v>
      </c>
      <c r="D179" t="s">
        <v>1026</v>
      </c>
      <c r="E179" t="s">
        <v>239</v>
      </c>
      <c r="F179" s="6">
        <v>140</v>
      </c>
      <c r="G179" s="6">
        <v>-37.630000000000003</v>
      </c>
      <c r="H179">
        <v>37.630000000000003</v>
      </c>
      <c r="I179" t="s">
        <v>2112</v>
      </c>
      <c r="J179" t="s">
        <v>116</v>
      </c>
      <c r="K179" t="s">
        <v>121</v>
      </c>
      <c r="L179">
        <v>5</v>
      </c>
      <c r="M179">
        <f t="shared" si="6"/>
        <v>9.46969696969697E-4</v>
      </c>
      <c r="N179">
        <v>8</v>
      </c>
      <c r="O179">
        <f t="shared" si="7"/>
        <v>7.575757575757576E-3</v>
      </c>
      <c r="Q179" s="4">
        <v>0.37337303195939786</v>
      </c>
      <c r="R179">
        <f t="shared" si="8"/>
        <v>2.8285835754499841E-3</v>
      </c>
    </row>
    <row r="180" spans="1:18" hidden="1" x14ac:dyDescent="0.25">
      <c r="A180">
        <v>40550</v>
      </c>
      <c r="B180">
        <v>23503</v>
      </c>
      <c r="C180" t="s">
        <v>213</v>
      </c>
      <c r="D180" t="s">
        <v>222</v>
      </c>
      <c r="E180" t="s">
        <v>94</v>
      </c>
      <c r="F180">
        <v>65.8</v>
      </c>
      <c r="G180">
        <v>-120.84</v>
      </c>
      <c r="H180">
        <v>120.84</v>
      </c>
      <c r="I180" t="s">
        <v>127</v>
      </c>
      <c r="J180" t="s">
        <v>116</v>
      </c>
      <c r="K180" t="s">
        <v>121</v>
      </c>
      <c r="L180">
        <v>46</v>
      </c>
      <c r="M180">
        <f t="shared" si="6"/>
        <v>8.7121212121212127E-3</v>
      </c>
      <c r="N180">
        <v>12</v>
      </c>
      <c r="O180">
        <f t="shared" si="7"/>
        <v>0.10454545454545455</v>
      </c>
      <c r="Q180" s="4">
        <v>0.26580264622641514</v>
      </c>
      <c r="R180">
        <f t="shared" si="8"/>
        <v>2.778845846912522E-2</v>
      </c>
    </row>
    <row r="181" spans="1:18" hidden="1" x14ac:dyDescent="0.25">
      <c r="A181">
        <v>10347</v>
      </c>
      <c r="B181">
        <v>23533</v>
      </c>
      <c r="C181" t="s">
        <v>1118</v>
      </c>
      <c r="D181" t="s">
        <v>894</v>
      </c>
      <c r="E181" t="s">
        <v>239</v>
      </c>
      <c r="F181" s="6">
        <v>140</v>
      </c>
      <c r="G181" s="6">
        <v>-92.04</v>
      </c>
      <c r="H181">
        <v>92.04</v>
      </c>
      <c r="I181" t="s">
        <v>2116</v>
      </c>
      <c r="J181" t="s">
        <v>116</v>
      </c>
      <c r="K181" t="s">
        <v>121</v>
      </c>
      <c r="L181">
        <v>6</v>
      </c>
      <c r="M181">
        <f t="shared" si="6"/>
        <v>1.1363636363636363E-3</v>
      </c>
      <c r="N181">
        <v>8</v>
      </c>
      <c r="O181">
        <f t="shared" si="7"/>
        <v>9.0909090909090905E-3</v>
      </c>
      <c r="Q181" s="4">
        <v>0.35621548216497251</v>
      </c>
      <c r="R181">
        <f t="shared" si="8"/>
        <v>3.2383225651361138E-3</v>
      </c>
    </row>
    <row r="182" spans="1:18" hidden="1" x14ac:dyDescent="0.25">
      <c r="A182">
        <v>60510</v>
      </c>
      <c r="B182">
        <v>24041</v>
      </c>
      <c r="C182" t="s">
        <v>1554</v>
      </c>
      <c r="D182" t="s">
        <v>2003</v>
      </c>
      <c r="E182" t="s">
        <v>94</v>
      </c>
      <c r="F182" s="6">
        <v>100.5</v>
      </c>
      <c r="G182" s="6">
        <v>-71.23</v>
      </c>
      <c r="H182">
        <v>71.23</v>
      </c>
      <c r="I182" t="s">
        <v>2115</v>
      </c>
      <c r="J182" t="s">
        <v>116</v>
      </c>
      <c r="K182" t="s">
        <v>121</v>
      </c>
      <c r="L182">
        <v>220</v>
      </c>
      <c r="M182">
        <f t="shared" si="6"/>
        <v>4.1666666666666664E-2</v>
      </c>
      <c r="N182">
        <v>8</v>
      </c>
      <c r="O182">
        <f t="shared" si="7"/>
        <v>0.33333333333333331</v>
      </c>
      <c r="Q182" s="4">
        <v>0.26483065042819037</v>
      </c>
      <c r="R182">
        <f t="shared" si="8"/>
        <v>8.8276883476063453E-2</v>
      </c>
    </row>
    <row r="183" spans="1:18" hidden="1" x14ac:dyDescent="0.25">
      <c r="A183">
        <v>61753</v>
      </c>
      <c r="B183">
        <v>24186</v>
      </c>
      <c r="C183" t="s">
        <v>149</v>
      </c>
      <c r="D183" t="s">
        <v>232</v>
      </c>
      <c r="E183" t="s">
        <v>64</v>
      </c>
      <c r="F183">
        <v>120</v>
      </c>
      <c r="G183" s="6">
        <v>-3220.76</v>
      </c>
      <c r="H183" s="6">
        <v>3220.76</v>
      </c>
      <c r="I183" t="s">
        <v>127</v>
      </c>
      <c r="J183" t="s">
        <v>116</v>
      </c>
      <c r="K183" t="s">
        <v>121</v>
      </c>
      <c r="L183">
        <v>259</v>
      </c>
      <c r="M183">
        <f t="shared" si="6"/>
        <v>4.90530303030303E-2</v>
      </c>
      <c r="N183">
        <v>24</v>
      </c>
      <c r="O183">
        <f t="shared" si="7"/>
        <v>1.1772727272727272</v>
      </c>
      <c r="Q183" s="4">
        <v>0.34621689390851018</v>
      </c>
      <c r="R183">
        <f t="shared" si="8"/>
        <v>0.40759170691956426</v>
      </c>
    </row>
    <row r="184" spans="1:18" hidden="1" x14ac:dyDescent="0.25">
      <c r="A184">
        <v>29247</v>
      </c>
      <c r="B184">
        <v>24187</v>
      </c>
      <c r="C184" t="s">
        <v>233</v>
      </c>
      <c r="D184" t="s">
        <v>234</v>
      </c>
      <c r="E184" t="s">
        <v>70</v>
      </c>
      <c r="F184">
        <v>126</v>
      </c>
      <c r="G184" s="6">
        <v>4462.01</v>
      </c>
      <c r="H184" s="6">
        <v>4462.01</v>
      </c>
      <c r="I184" t="s">
        <v>127</v>
      </c>
      <c r="J184" t="s">
        <v>116</v>
      </c>
      <c r="K184" t="s">
        <v>121</v>
      </c>
      <c r="L184">
        <v>23</v>
      </c>
      <c r="M184">
        <f t="shared" si="6"/>
        <v>4.3560606060606064E-3</v>
      </c>
      <c r="N184">
        <v>24</v>
      </c>
      <c r="O184">
        <f t="shared" si="7"/>
        <v>0.10454545454545455</v>
      </c>
      <c r="Q184" s="4">
        <v>0.24415356149547046</v>
      </c>
      <c r="R184">
        <f t="shared" si="8"/>
        <v>2.5525145065435548E-2</v>
      </c>
    </row>
    <row r="185" spans="1:18" hidden="1" x14ac:dyDescent="0.25">
      <c r="A185">
        <v>71129</v>
      </c>
      <c r="B185">
        <v>24190</v>
      </c>
      <c r="C185" t="s">
        <v>196</v>
      </c>
      <c r="D185" t="s">
        <v>154</v>
      </c>
      <c r="E185" t="s">
        <v>64</v>
      </c>
      <c r="F185">
        <v>120</v>
      </c>
      <c r="G185" s="6">
        <v>24310.63</v>
      </c>
      <c r="H185" s="6">
        <v>24310.63</v>
      </c>
      <c r="I185" t="s">
        <v>127</v>
      </c>
      <c r="J185" t="s">
        <v>28</v>
      </c>
      <c r="K185" t="s">
        <v>121</v>
      </c>
      <c r="L185" s="8">
        <v>1448</v>
      </c>
      <c r="M185">
        <f t="shared" si="6"/>
        <v>0.27424242424242423</v>
      </c>
      <c r="N185">
        <v>60</v>
      </c>
      <c r="O185">
        <f t="shared" si="7"/>
        <v>16.454545454545453</v>
      </c>
      <c r="Q185" s="4">
        <v>4.4812315967476125E-2</v>
      </c>
      <c r="R185">
        <f t="shared" si="8"/>
        <v>0.73736629001028886</v>
      </c>
    </row>
    <row r="186" spans="1:18" hidden="1" x14ac:dyDescent="0.25">
      <c r="A186">
        <v>57072</v>
      </c>
      <c r="B186">
        <v>24322</v>
      </c>
      <c r="C186" t="s">
        <v>132</v>
      </c>
      <c r="D186" t="s">
        <v>187</v>
      </c>
      <c r="E186" t="s">
        <v>94</v>
      </c>
      <c r="F186">
        <v>65.8</v>
      </c>
      <c r="G186">
        <v>-63.79</v>
      </c>
      <c r="H186">
        <v>63.79</v>
      </c>
      <c r="I186" t="s">
        <v>127</v>
      </c>
      <c r="J186" t="s">
        <v>116</v>
      </c>
      <c r="K186" t="s">
        <v>121</v>
      </c>
      <c r="L186">
        <v>182</v>
      </c>
      <c r="M186">
        <f t="shared" si="6"/>
        <v>3.446969696969697E-2</v>
      </c>
      <c r="N186">
        <v>12</v>
      </c>
      <c r="O186">
        <f t="shared" si="7"/>
        <v>0.41363636363636364</v>
      </c>
      <c r="Q186" s="4">
        <v>0.23564773394513255</v>
      </c>
      <c r="R186">
        <f t="shared" si="8"/>
        <v>9.7472471768213914E-2</v>
      </c>
    </row>
    <row r="187" spans="1:18" hidden="1" x14ac:dyDescent="0.25">
      <c r="A187">
        <v>42782</v>
      </c>
      <c r="B187">
        <v>24638</v>
      </c>
      <c r="C187" t="s">
        <v>1292</v>
      </c>
      <c r="D187" t="s">
        <v>1823</v>
      </c>
      <c r="E187" t="s">
        <v>94</v>
      </c>
      <c r="F187" s="6">
        <v>100.5</v>
      </c>
      <c r="G187" s="6">
        <v>-87.48</v>
      </c>
      <c r="H187">
        <v>87.48</v>
      </c>
      <c r="I187" t="s">
        <v>2111</v>
      </c>
      <c r="J187" t="s">
        <v>116</v>
      </c>
      <c r="K187" t="s">
        <v>121</v>
      </c>
      <c r="L187">
        <v>58</v>
      </c>
      <c r="M187">
        <f t="shared" si="6"/>
        <v>1.0984848484848484E-2</v>
      </c>
      <c r="N187">
        <v>8</v>
      </c>
      <c r="O187">
        <f t="shared" si="7"/>
        <v>8.7878787878787876E-2</v>
      </c>
      <c r="Q187" s="4">
        <v>0.17623918666666669</v>
      </c>
      <c r="R187">
        <f t="shared" si="8"/>
        <v>1.5487686101010102E-2</v>
      </c>
    </row>
    <row r="188" spans="1:18" hidden="1" x14ac:dyDescent="0.25">
      <c r="A188">
        <v>35000</v>
      </c>
      <c r="B188">
        <v>24771</v>
      </c>
      <c r="C188" t="s">
        <v>235</v>
      </c>
      <c r="D188" t="s">
        <v>236</v>
      </c>
      <c r="F188">
        <v>100.5</v>
      </c>
      <c r="G188">
        <v>-51.3</v>
      </c>
      <c r="H188">
        <v>51.3</v>
      </c>
      <c r="I188" t="s">
        <v>127</v>
      </c>
      <c r="J188" t="s">
        <v>116</v>
      </c>
      <c r="K188" t="s">
        <v>121</v>
      </c>
      <c r="L188">
        <v>32</v>
      </c>
      <c r="M188">
        <f t="shared" si="6"/>
        <v>6.0606060606060606E-3</v>
      </c>
      <c r="N188">
        <v>16</v>
      </c>
      <c r="O188">
        <f t="shared" si="7"/>
        <v>9.696969696969697E-2</v>
      </c>
      <c r="Q188" s="4">
        <v>0.99383000000000021</v>
      </c>
      <c r="R188">
        <f t="shared" si="8"/>
        <v>9.6371393939393965E-2</v>
      </c>
    </row>
    <row r="189" spans="1:18" hidden="1" x14ac:dyDescent="0.25">
      <c r="A189">
        <v>58386</v>
      </c>
      <c r="B189">
        <v>24891</v>
      </c>
      <c r="C189" t="s">
        <v>159</v>
      </c>
      <c r="D189" t="s">
        <v>214</v>
      </c>
      <c r="E189" t="s">
        <v>64</v>
      </c>
      <c r="F189">
        <v>120</v>
      </c>
      <c r="G189" s="6">
        <v>-3133.83</v>
      </c>
      <c r="H189" s="6">
        <v>3133.83</v>
      </c>
      <c r="I189" t="s">
        <v>127</v>
      </c>
      <c r="J189" t="s">
        <v>116</v>
      </c>
      <c r="K189" t="s">
        <v>121</v>
      </c>
      <c r="L189">
        <v>197</v>
      </c>
      <c r="M189">
        <f t="shared" si="6"/>
        <v>3.7310606060606058E-2</v>
      </c>
      <c r="N189">
        <v>24</v>
      </c>
      <c r="O189">
        <f t="shared" si="7"/>
        <v>0.89545454545454539</v>
      </c>
      <c r="Q189" s="4">
        <v>0.34514606010154664</v>
      </c>
      <c r="R189">
        <f t="shared" si="8"/>
        <v>0.30906260836365768</v>
      </c>
    </row>
    <row r="190" spans="1:18" hidden="1" x14ac:dyDescent="0.25">
      <c r="A190">
        <v>61507</v>
      </c>
      <c r="B190">
        <v>24893</v>
      </c>
      <c r="C190" t="s">
        <v>983</v>
      </c>
      <c r="D190" t="s">
        <v>1142</v>
      </c>
      <c r="E190" t="s">
        <v>239</v>
      </c>
      <c r="F190" s="6">
        <v>140</v>
      </c>
      <c r="G190" s="6">
        <v>53.1</v>
      </c>
      <c r="H190">
        <v>53.1</v>
      </c>
      <c r="I190" t="s">
        <v>2112</v>
      </c>
      <c r="J190" t="s">
        <v>116</v>
      </c>
      <c r="K190" t="s">
        <v>121</v>
      </c>
      <c r="L190">
        <v>231</v>
      </c>
      <c r="M190">
        <f t="shared" si="6"/>
        <v>4.3749999999999997E-2</v>
      </c>
      <c r="N190">
        <v>8</v>
      </c>
      <c r="O190">
        <f t="shared" si="7"/>
        <v>0.35</v>
      </c>
      <c r="Q190" s="4">
        <v>0.36539394546348503</v>
      </c>
      <c r="R190">
        <f t="shared" si="8"/>
        <v>0.12788788091221975</v>
      </c>
    </row>
    <row r="191" spans="1:18" hidden="1" x14ac:dyDescent="0.25">
      <c r="A191">
        <v>71236</v>
      </c>
      <c r="B191">
        <v>24921</v>
      </c>
      <c r="C191" t="s">
        <v>202</v>
      </c>
      <c r="D191" t="s">
        <v>156</v>
      </c>
      <c r="E191" t="s">
        <v>27</v>
      </c>
      <c r="F191">
        <v>80</v>
      </c>
      <c r="G191" s="6">
        <v>2196.7199999999998</v>
      </c>
      <c r="H191" s="6">
        <v>2196.7199999999998</v>
      </c>
      <c r="I191" t="s">
        <v>127</v>
      </c>
      <c r="J191" t="s">
        <v>116</v>
      </c>
      <c r="K191" t="s">
        <v>121</v>
      </c>
      <c r="L191" s="8">
        <v>5490</v>
      </c>
      <c r="M191">
        <f t="shared" si="6"/>
        <v>1.0397727272727273</v>
      </c>
      <c r="N191">
        <v>24</v>
      </c>
      <c r="O191">
        <f t="shared" si="7"/>
        <v>24.954545454545453</v>
      </c>
      <c r="Q191" s="4">
        <v>0.49592830808132321</v>
      </c>
      <c r="R191">
        <f t="shared" si="8"/>
        <v>12.375665506211201</v>
      </c>
    </row>
    <row r="192" spans="1:18" hidden="1" x14ac:dyDescent="0.25">
      <c r="A192">
        <v>13895</v>
      </c>
      <c r="B192">
        <v>25024</v>
      </c>
      <c r="C192" t="s">
        <v>1240</v>
      </c>
      <c r="D192" t="s">
        <v>1241</v>
      </c>
      <c r="E192" t="s">
        <v>94</v>
      </c>
      <c r="F192" s="6">
        <v>140</v>
      </c>
      <c r="G192" s="6">
        <v>44.48</v>
      </c>
      <c r="H192">
        <v>44.48</v>
      </c>
      <c r="I192" t="s">
        <v>2110</v>
      </c>
      <c r="J192" t="s">
        <v>116</v>
      </c>
      <c r="K192" t="s">
        <v>121</v>
      </c>
      <c r="L192">
        <v>9</v>
      </c>
      <c r="M192">
        <f t="shared" si="6"/>
        <v>1.7045454545454545E-3</v>
      </c>
      <c r="N192">
        <v>8</v>
      </c>
      <c r="O192">
        <f t="shared" si="7"/>
        <v>1.3636363636363636E-2</v>
      </c>
      <c r="Q192" s="4">
        <v>0.49361747935055811</v>
      </c>
      <c r="R192">
        <f t="shared" si="8"/>
        <v>6.7311474456894288E-3</v>
      </c>
    </row>
    <row r="193" spans="1:21" hidden="1" x14ac:dyDescent="0.25">
      <c r="A193">
        <v>71102</v>
      </c>
      <c r="B193">
        <v>25049</v>
      </c>
      <c r="C193" t="s">
        <v>237</v>
      </c>
      <c r="D193" t="s">
        <v>238</v>
      </c>
      <c r="E193" t="s">
        <v>64</v>
      </c>
      <c r="F193">
        <v>120</v>
      </c>
      <c r="G193" s="6">
        <v>-24503.05</v>
      </c>
      <c r="H193" s="6">
        <v>24503.05</v>
      </c>
      <c r="I193" t="s">
        <v>127</v>
      </c>
      <c r="J193" t="s">
        <v>28</v>
      </c>
      <c r="K193" t="s">
        <v>121</v>
      </c>
      <c r="L193" s="8">
        <v>1325</v>
      </c>
      <c r="M193">
        <f t="shared" si="6"/>
        <v>0.25094696969696972</v>
      </c>
      <c r="N193">
        <v>60</v>
      </c>
      <c r="O193">
        <f t="shared" si="7"/>
        <v>15.056818181818183</v>
      </c>
      <c r="Q193" s="4">
        <v>4.4460409333874934E-2</v>
      </c>
      <c r="R193">
        <f t="shared" si="8"/>
        <v>0.66943229962936701</v>
      </c>
    </row>
    <row r="194" spans="1:21" hidden="1" x14ac:dyDescent="0.25">
      <c r="A194">
        <v>59507</v>
      </c>
      <c r="B194">
        <v>25287</v>
      </c>
      <c r="C194" t="s">
        <v>1154</v>
      </c>
      <c r="D194" t="s">
        <v>1238</v>
      </c>
      <c r="E194" t="s">
        <v>94</v>
      </c>
      <c r="F194" s="6">
        <v>65.8</v>
      </c>
      <c r="G194" s="6">
        <v>76.73</v>
      </c>
      <c r="H194">
        <v>76.73</v>
      </c>
      <c r="I194" t="s">
        <v>2111</v>
      </c>
      <c r="J194" t="s">
        <v>116</v>
      </c>
      <c r="K194" t="s">
        <v>121</v>
      </c>
      <c r="L194">
        <v>208</v>
      </c>
      <c r="M194">
        <f t="shared" si="6"/>
        <v>3.9393939393939391E-2</v>
      </c>
      <c r="N194">
        <v>12</v>
      </c>
      <c r="O194">
        <f t="shared" si="7"/>
        <v>0.47272727272727266</v>
      </c>
      <c r="Q194" s="4">
        <v>0.20093058842173858</v>
      </c>
      <c r="R194">
        <f t="shared" si="8"/>
        <v>9.4985369072094594E-2</v>
      </c>
    </row>
    <row r="195" spans="1:21" hidden="1" x14ac:dyDescent="0.25">
      <c r="A195">
        <v>26318</v>
      </c>
      <c r="B195">
        <v>25323</v>
      </c>
      <c r="C195" t="s">
        <v>1544</v>
      </c>
      <c r="D195" t="s">
        <v>146</v>
      </c>
      <c r="E195" t="s">
        <v>239</v>
      </c>
      <c r="F195" s="6">
        <v>140</v>
      </c>
      <c r="G195" s="6">
        <v>-87.26</v>
      </c>
      <c r="H195">
        <v>87.26</v>
      </c>
      <c r="I195" t="s">
        <v>2114</v>
      </c>
      <c r="J195" t="s">
        <v>116</v>
      </c>
      <c r="K195" t="s">
        <v>121</v>
      </c>
      <c r="L195">
        <v>19</v>
      </c>
      <c r="M195">
        <f t="shared" ref="M195:M258" si="9">L195/5280</f>
        <v>3.5984848484848487E-3</v>
      </c>
      <c r="N195">
        <v>8</v>
      </c>
      <c r="O195">
        <f t="shared" ref="O195:O258" si="10">M195*N195</f>
        <v>2.8787878787878789E-2</v>
      </c>
      <c r="Q195" s="4">
        <v>0.16694507496760486</v>
      </c>
      <c r="R195">
        <f t="shared" ref="R195:R258" si="11">O195*Q195</f>
        <v>4.8059945824007458E-3</v>
      </c>
    </row>
    <row r="196" spans="1:21" hidden="1" x14ac:dyDescent="0.25">
      <c r="A196">
        <v>52568</v>
      </c>
      <c r="B196">
        <v>25529</v>
      </c>
      <c r="C196" t="s">
        <v>76</v>
      </c>
      <c r="D196" t="s">
        <v>53</v>
      </c>
      <c r="E196" t="s">
        <v>64</v>
      </c>
      <c r="F196">
        <v>130</v>
      </c>
      <c r="G196" s="6">
        <v>-20757.169999999998</v>
      </c>
      <c r="H196" s="6">
        <v>20757.169999999998</v>
      </c>
      <c r="I196" t="s">
        <v>516</v>
      </c>
      <c r="J196" t="s">
        <v>28</v>
      </c>
      <c r="K196" t="s">
        <v>121</v>
      </c>
      <c r="L196">
        <v>138</v>
      </c>
      <c r="M196">
        <f t="shared" si="9"/>
        <v>2.6136363636363635E-2</v>
      </c>
      <c r="N196">
        <v>60</v>
      </c>
      <c r="O196">
        <f t="shared" si="10"/>
        <v>1.5681818181818181</v>
      </c>
      <c r="Q196" s="4">
        <v>2.3103378813927117E-2</v>
      </c>
      <c r="R196">
        <f t="shared" si="11"/>
        <v>3.6230298594567521E-2</v>
      </c>
    </row>
    <row r="197" spans="1:21" hidden="1" x14ac:dyDescent="0.25">
      <c r="A197">
        <v>5805</v>
      </c>
      <c r="B197">
        <v>25537</v>
      </c>
      <c r="C197" t="s">
        <v>770</v>
      </c>
      <c r="D197" t="s">
        <v>771</v>
      </c>
      <c r="E197" t="s">
        <v>70</v>
      </c>
      <c r="F197">
        <v>140</v>
      </c>
      <c r="G197">
        <v>-57.83</v>
      </c>
      <c r="H197">
        <v>57.83</v>
      </c>
      <c r="I197" t="s">
        <v>769</v>
      </c>
      <c r="J197" t="s">
        <v>116</v>
      </c>
      <c r="K197" t="s">
        <v>121</v>
      </c>
      <c r="L197">
        <v>4</v>
      </c>
      <c r="M197">
        <f t="shared" si="9"/>
        <v>7.5757575757575758E-4</v>
      </c>
      <c r="N197">
        <v>8</v>
      </c>
      <c r="O197">
        <f t="shared" si="10"/>
        <v>6.0606060606060606E-3</v>
      </c>
      <c r="Q197" s="4">
        <v>0.28913880717649454</v>
      </c>
      <c r="R197">
        <f t="shared" si="11"/>
        <v>1.7523564071302699E-3</v>
      </c>
    </row>
    <row r="198" spans="1:21" hidden="1" x14ac:dyDescent="0.25">
      <c r="A198">
        <v>3230</v>
      </c>
      <c r="B198">
        <v>25546</v>
      </c>
      <c r="C198" t="s">
        <v>768</v>
      </c>
      <c r="D198" t="s">
        <v>130</v>
      </c>
      <c r="E198" t="s">
        <v>239</v>
      </c>
      <c r="F198">
        <v>140</v>
      </c>
      <c r="G198">
        <v>93.04</v>
      </c>
      <c r="H198">
        <v>93.04</v>
      </c>
      <c r="I198" t="s">
        <v>769</v>
      </c>
      <c r="J198" t="s">
        <v>116</v>
      </c>
      <c r="K198" t="s">
        <v>121</v>
      </c>
      <c r="L198">
        <v>2</v>
      </c>
      <c r="M198">
        <f t="shared" si="9"/>
        <v>3.7878787878787879E-4</v>
      </c>
      <c r="N198">
        <v>8</v>
      </c>
      <c r="O198">
        <f t="shared" si="10"/>
        <v>3.0303030303030303E-3</v>
      </c>
      <c r="Q198" s="4">
        <v>0.35238685488460947</v>
      </c>
      <c r="R198">
        <f t="shared" si="11"/>
        <v>1.0678389541957862E-3</v>
      </c>
    </row>
    <row r="199" spans="1:21" hidden="1" x14ac:dyDescent="0.25">
      <c r="A199">
        <v>64758</v>
      </c>
      <c r="B199">
        <v>25764</v>
      </c>
      <c r="C199" t="s">
        <v>780</v>
      </c>
      <c r="D199" t="s">
        <v>788</v>
      </c>
      <c r="E199" t="s">
        <v>239</v>
      </c>
      <c r="F199">
        <v>140</v>
      </c>
      <c r="G199">
        <v>-95.6</v>
      </c>
      <c r="H199">
        <v>95.6</v>
      </c>
      <c r="I199" t="s">
        <v>769</v>
      </c>
      <c r="J199" t="s">
        <v>116</v>
      </c>
      <c r="K199" t="s">
        <v>121</v>
      </c>
      <c r="L199">
        <v>284</v>
      </c>
      <c r="M199">
        <f t="shared" si="9"/>
        <v>5.3787878787878787E-2</v>
      </c>
      <c r="N199">
        <v>8</v>
      </c>
      <c r="O199">
        <f t="shared" si="10"/>
        <v>0.4303030303030303</v>
      </c>
      <c r="Q199" s="4">
        <v>0.34295055416803422</v>
      </c>
      <c r="R199">
        <f t="shared" si="11"/>
        <v>0.14757266270260866</v>
      </c>
    </row>
    <row r="200" spans="1:21" hidden="1" x14ac:dyDescent="0.25">
      <c r="A200">
        <v>6539</v>
      </c>
      <c r="B200">
        <v>26215</v>
      </c>
      <c r="C200" t="s">
        <v>986</v>
      </c>
      <c r="D200" t="s">
        <v>987</v>
      </c>
      <c r="F200" s="6">
        <v>100.5</v>
      </c>
      <c r="G200" s="6">
        <v>-46.92</v>
      </c>
      <c r="H200">
        <v>46.92</v>
      </c>
      <c r="I200" t="s">
        <v>2115</v>
      </c>
      <c r="J200" t="s">
        <v>116</v>
      </c>
      <c r="K200" t="s">
        <v>121</v>
      </c>
      <c r="L200">
        <v>4</v>
      </c>
      <c r="M200">
        <f t="shared" si="9"/>
        <v>7.5757575757575758E-4</v>
      </c>
      <c r="N200">
        <v>6</v>
      </c>
      <c r="O200">
        <f t="shared" si="10"/>
        <v>4.5454545454545452E-3</v>
      </c>
      <c r="Q200" s="4">
        <v>0.40204363235294122</v>
      </c>
      <c r="R200">
        <f t="shared" si="11"/>
        <v>1.8274710561497326E-3</v>
      </c>
    </row>
    <row r="201" spans="1:21" hidden="1" x14ac:dyDescent="0.25">
      <c r="A201">
        <v>9828</v>
      </c>
      <c r="B201">
        <v>26295</v>
      </c>
      <c r="C201" t="s">
        <v>197</v>
      </c>
      <c r="D201" t="s">
        <v>1104</v>
      </c>
      <c r="E201" t="s">
        <v>239</v>
      </c>
      <c r="F201" s="6">
        <v>140</v>
      </c>
      <c r="G201" s="6">
        <v>-89.83</v>
      </c>
      <c r="H201">
        <v>89.83</v>
      </c>
      <c r="I201" t="s">
        <v>2116</v>
      </c>
      <c r="J201" t="s">
        <v>116</v>
      </c>
      <c r="K201" t="s">
        <v>121</v>
      </c>
      <c r="L201">
        <v>6</v>
      </c>
      <c r="M201">
        <f t="shared" si="9"/>
        <v>1.1363636363636363E-3</v>
      </c>
      <c r="N201">
        <v>8</v>
      </c>
      <c r="O201">
        <f t="shared" si="10"/>
        <v>9.0909090909090905E-3</v>
      </c>
      <c r="Q201" s="4">
        <v>0.36497910473632494</v>
      </c>
      <c r="R201">
        <f t="shared" si="11"/>
        <v>3.3179918612393174E-3</v>
      </c>
    </row>
    <row r="202" spans="1:21" x14ac:dyDescent="0.25">
      <c r="A202">
        <v>26794</v>
      </c>
      <c r="B202">
        <v>26357</v>
      </c>
      <c r="C202" t="s">
        <v>117</v>
      </c>
      <c r="D202" t="s">
        <v>235</v>
      </c>
      <c r="E202" t="s">
        <v>239</v>
      </c>
      <c r="F202">
        <v>140</v>
      </c>
      <c r="G202" s="6">
        <v>-1166.75</v>
      </c>
      <c r="H202" s="6">
        <v>1166.75</v>
      </c>
      <c r="I202" t="s">
        <v>127</v>
      </c>
      <c r="J202" t="s">
        <v>116</v>
      </c>
      <c r="K202" t="s">
        <v>121</v>
      </c>
      <c r="L202">
        <v>24</v>
      </c>
      <c r="M202">
        <f t="shared" si="9"/>
        <v>4.5454545454545452E-3</v>
      </c>
      <c r="N202">
        <v>16</v>
      </c>
      <c r="O202">
        <f t="shared" si="10"/>
        <v>7.2727272727272724E-2</v>
      </c>
      <c r="Q202" s="4">
        <v>0.99993143346903801</v>
      </c>
      <c r="R202">
        <f t="shared" si="11"/>
        <v>7.2722286070475484E-2</v>
      </c>
      <c r="U202">
        <f>R202+R281</f>
        <v>3.805064082595242</v>
      </c>
    </row>
    <row r="203" spans="1:21" hidden="1" x14ac:dyDescent="0.25">
      <c r="A203">
        <v>52144</v>
      </c>
      <c r="B203">
        <v>26445</v>
      </c>
      <c r="C203" t="s">
        <v>817</v>
      </c>
      <c r="D203" t="s">
        <v>1696</v>
      </c>
      <c r="E203" t="s">
        <v>94</v>
      </c>
      <c r="F203" s="6">
        <v>65.8</v>
      </c>
      <c r="G203" s="6">
        <v>68.430000000000007</v>
      </c>
      <c r="H203">
        <v>68.430000000000007</v>
      </c>
      <c r="I203" t="s">
        <v>2111</v>
      </c>
      <c r="J203" s="8" t="s">
        <v>116</v>
      </c>
      <c r="K203" t="s">
        <v>121</v>
      </c>
      <c r="L203">
        <v>129</v>
      </c>
      <c r="M203">
        <f t="shared" si="9"/>
        <v>2.4431818181818183E-2</v>
      </c>
      <c r="N203">
        <v>12</v>
      </c>
      <c r="O203">
        <f t="shared" si="10"/>
        <v>0.29318181818181821</v>
      </c>
      <c r="Q203" s="4">
        <v>0.22530182740903112</v>
      </c>
      <c r="R203">
        <f t="shared" si="11"/>
        <v>6.6054399399465946E-2</v>
      </c>
    </row>
    <row r="204" spans="1:21" hidden="1" x14ac:dyDescent="0.25">
      <c r="A204">
        <v>9297</v>
      </c>
      <c r="B204">
        <v>26529</v>
      </c>
      <c r="C204" t="s">
        <v>240</v>
      </c>
      <c r="D204" t="s">
        <v>231</v>
      </c>
      <c r="E204" t="s">
        <v>64</v>
      </c>
      <c r="F204">
        <v>120</v>
      </c>
      <c r="G204" s="6">
        <v>-15275.5</v>
      </c>
      <c r="H204" s="6">
        <v>15275.5</v>
      </c>
      <c r="I204" t="s">
        <v>127</v>
      </c>
      <c r="J204" t="s">
        <v>28</v>
      </c>
      <c r="K204" t="s">
        <v>121</v>
      </c>
      <c r="L204">
        <v>5</v>
      </c>
      <c r="M204">
        <f t="shared" si="9"/>
        <v>9.46969696969697E-4</v>
      </c>
      <c r="N204">
        <v>42</v>
      </c>
      <c r="O204">
        <f t="shared" si="10"/>
        <v>3.9772727272727272E-2</v>
      </c>
      <c r="Q204" s="4">
        <v>4.4217059501529286E-2</v>
      </c>
      <c r="R204">
        <f t="shared" si="11"/>
        <v>1.7586330483562785E-3</v>
      </c>
    </row>
    <row r="205" spans="1:21" hidden="1" x14ac:dyDescent="0.25">
      <c r="A205">
        <v>18281</v>
      </c>
      <c r="B205">
        <v>26687</v>
      </c>
      <c r="C205" t="s">
        <v>1368</v>
      </c>
      <c r="D205" t="s">
        <v>1240</v>
      </c>
      <c r="E205" t="s">
        <v>239</v>
      </c>
      <c r="F205" s="6">
        <v>140</v>
      </c>
      <c r="G205" s="6">
        <v>44.56</v>
      </c>
      <c r="H205">
        <v>44.56</v>
      </c>
      <c r="I205" t="s">
        <v>2110</v>
      </c>
      <c r="J205" t="s">
        <v>116</v>
      </c>
      <c r="K205" t="s">
        <v>121</v>
      </c>
      <c r="L205">
        <v>13</v>
      </c>
      <c r="M205">
        <f t="shared" si="9"/>
        <v>2.4621212121212119E-3</v>
      </c>
      <c r="N205">
        <v>8</v>
      </c>
      <c r="O205">
        <f t="shared" si="10"/>
        <v>1.9696969696969695E-2</v>
      </c>
      <c r="Q205" s="4">
        <v>0.49051575371729605</v>
      </c>
      <c r="R205">
        <f t="shared" si="11"/>
        <v>9.6616739368558299E-3</v>
      </c>
    </row>
    <row r="206" spans="1:21" hidden="1" x14ac:dyDescent="0.25">
      <c r="A206">
        <v>69959</v>
      </c>
      <c r="B206">
        <v>26872</v>
      </c>
      <c r="C206" t="s">
        <v>241</v>
      </c>
      <c r="D206" t="s">
        <v>242</v>
      </c>
      <c r="E206" t="s">
        <v>94</v>
      </c>
      <c r="F206">
        <v>120</v>
      </c>
      <c r="G206" s="6">
        <v>-1979.73</v>
      </c>
      <c r="H206" s="6">
        <v>1979.73</v>
      </c>
      <c r="I206" t="s">
        <v>127</v>
      </c>
      <c r="J206" t="s">
        <v>116</v>
      </c>
      <c r="K206" t="s">
        <v>121</v>
      </c>
      <c r="L206">
        <v>562</v>
      </c>
      <c r="M206">
        <f t="shared" si="9"/>
        <v>0.10643939393939394</v>
      </c>
      <c r="N206">
        <v>24</v>
      </c>
      <c r="O206">
        <f t="shared" si="10"/>
        <v>2.5545454545454547</v>
      </c>
      <c r="Q206" s="4">
        <v>0.55028495447783499</v>
      </c>
      <c r="R206">
        <f t="shared" si="11"/>
        <v>1.4057279291661058</v>
      </c>
    </row>
    <row r="207" spans="1:21" hidden="1" x14ac:dyDescent="0.25">
      <c r="A207">
        <v>70705</v>
      </c>
      <c r="B207">
        <v>27024</v>
      </c>
      <c r="C207" t="s">
        <v>1026</v>
      </c>
      <c r="D207" t="s">
        <v>2069</v>
      </c>
      <c r="E207" t="s">
        <v>239</v>
      </c>
      <c r="F207" s="6">
        <v>140</v>
      </c>
      <c r="G207" s="6">
        <v>-38.04</v>
      </c>
      <c r="H207">
        <v>38.04</v>
      </c>
      <c r="I207" t="s">
        <v>2112</v>
      </c>
      <c r="J207" t="s">
        <v>116</v>
      </c>
      <c r="K207" t="s">
        <v>121</v>
      </c>
      <c r="L207">
        <v>781</v>
      </c>
      <c r="M207">
        <f t="shared" si="9"/>
        <v>0.14791666666666667</v>
      </c>
      <c r="N207">
        <v>8</v>
      </c>
      <c r="O207">
        <f t="shared" si="10"/>
        <v>1.1833333333333333</v>
      </c>
      <c r="Q207" s="4">
        <v>0.36934876952240125</v>
      </c>
      <c r="R207">
        <f t="shared" si="11"/>
        <v>0.43706271060150814</v>
      </c>
    </row>
    <row r="208" spans="1:21" hidden="1" x14ac:dyDescent="0.25">
      <c r="A208">
        <v>46229</v>
      </c>
      <c r="B208">
        <v>27048</v>
      </c>
      <c r="C208" t="s">
        <v>243</v>
      </c>
      <c r="D208" t="s">
        <v>244</v>
      </c>
      <c r="E208" t="s">
        <v>27</v>
      </c>
      <c r="F208">
        <v>120</v>
      </c>
      <c r="G208" s="6">
        <v>3282.17</v>
      </c>
      <c r="H208" s="6">
        <v>3282.17</v>
      </c>
      <c r="I208" t="s">
        <v>127</v>
      </c>
      <c r="J208" t="s">
        <v>116</v>
      </c>
      <c r="K208" t="s">
        <v>121</v>
      </c>
      <c r="L208">
        <v>80</v>
      </c>
      <c r="M208">
        <f t="shared" si="9"/>
        <v>1.5151515151515152E-2</v>
      </c>
      <c r="N208">
        <v>24</v>
      </c>
      <c r="O208">
        <f t="shared" si="10"/>
        <v>0.36363636363636365</v>
      </c>
      <c r="Q208" s="4">
        <v>0.33297150948370613</v>
      </c>
      <c r="R208">
        <f t="shared" si="11"/>
        <v>0.12108054890316587</v>
      </c>
    </row>
    <row r="209" spans="1:18" hidden="1" x14ac:dyDescent="0.25">
      <c r="A209">
        <v>60972</v>
      </c>
      <c r="B209">
        <v>27163</v>
      </c>
      <c r="C209" t="s">
        <v>1893</v>
      </c>
      <c r="D209" t="s">
        <v>2007</v>
      </c>
      <c r="E209" t="s">
        <v>94</v>
      </c>
      <c r="F209" s="6">
        <v>100.5</v>
      </c>
      <c r="G209" s="6">
        <v>121.33</v>
      </c>
      <c r="H209">
        <v>121.33</v>
      </c>
      <c r="I209" t="s">
        <v>2110</v>
      </c>
      <c r="J209" t="s">
        <v>116</v>
      </c>
      <c r="K209" t="s">
        <v>121</v>
      </c>
      <c r="L209">
        <v>225</v>
      </c>
      <c r="M209">
        <f t="shared" si="9"/>
        <v>4.261363636363636E-2</v>
      </c>
      <c r="N209">
        <v>8</v>
      </c>
      <c r="O209">
        <f t="shared" si="10"/>
        <v>0.34090909090909088</v>
      </c>
      <c r="Q209" s="4">
        <v>0.15168479050450148</v>
      </c>
      <c r="R209">
        <f t="shared" si="11"/>
        <v>5.1710724035625502E-2</v>
      </c>
    </row>
    <row r="210" spans="1:18" hidden="1" x14ac:dyDescent="0.25">
      <c r="A210">
        <v>50777</v>
      </c>
      <c r="B210">
        <v>27164</v>
      </c>
      <c r="C210" t="s">
        <v>1930</v>
      </c>
      <c r="D210" t="s">
        <v>827</v>
      </c>
      <c r="E210" t="s">
        <v>94</v>
      </c>
      <c r="F210" s="6">
        <v>100.5</v>
      </c>
      <c r="G210" s="6">
        <v>110.15</v>
      </c>
      <c r="H210">
        <v>110.15</v>
      </c>
      <c r="I210" t="s">
        <v>2110</v>
      </c>
      <c r="J210" t="s">
        <v>116</v>
      </c>
      <c r="K210" t="s">
        <v>121</v>
      </c>
      <c r="L210">
        <v>116</v>
      </c>
      <c r="M210">
        <f t="shared" si="9"/>
        <v>2.1969696969696969E-2</v>
      </c>
      <c r="N210">
        <v>8</v>
      </c>
      <c r="O210">
        <f t="shared" si="10"/>
        <v>0.17575757575757575</v>
      </c>
      <c r="Q210" s="4">
        <v>0.16708048689887575</v>
      </c>
      <c r="R210">
        <f t="shared" si="11"/>
        <v>2.9365661333741799E-2</v>
      </c>
    </row>
    <row r="211" spans="1:18" hidden="1" x14ac:dyDescent="0.25">
      <c r="A211">
        <v>29135</v>
      </c>
      <c r="B211">
        <v>27249</v>
      </c>
      <c r="C211" t="s">
        <v>216</v>
      </c>
      <c r="D211" t="s">
        <v>245</v>
      </c>
      <c r="E211" t="s">
        <v>64</v>
      </c>
      <c r="F211">
        <v>120</v>
      </c>
      <c r="G211" s="6">
        <v>-3264.29</v>
      </c>
      <c r="H211" s="6">
        <v>3264.29</v>
      </c>
      <c r="I211" t="s">
        <v>127</v>
      </c>
      <c r="J211" t="s">
        <v>116</v>
      </c>
      <c r="K211" t="s">
        <v>121</v>
      </c>
      <c r="L211">
        <v>23</v>
      </c>
      <c r="M211">
        <f t="shared" si="9"/>
        <v>4.3560606060606064E-3</v>
      </c>
      <c r="N211">
        <v>24</v>
      </c>
      <c r="O211">
        <f t="shared" si="10"/>
        <v>0.10454545454545455</v>
      </c>
      <c r="Q211" s="4">
        <v>0.33479534578181958</v>
      </c>
      <c r="R211">
        <f t="shared" si="11"/>
        <v>3.5001331604462955E-2</v>
      </c>
    </row>
    <row r="212" spans="1:18" hidden="1" x14ac:dyDescent="0.25">
      <c r="A212">
        <v>62298</v>
      </c>
      <c r="B212">
        <v>27273</v>
      </c>
      <c r="C212" t="s">
        <v>927</v>
      </c>
      <c r="D212" t="s">
        <v>1813</v>
      </c>
      <c r="E212" t="s">
        <v>239</v>
      </c>
      <c r="F212" s="6">
        <v>140</v>
      </c>
      <c r="G212" s="6">
        <v>100.43</v>
      </c>
      <c r="H212">
        <v>100.43</v>
      </c>
      <c r="I212" t="s">
        <v>2112</v>
      </c>
      <c r="J212" t="s">
        <v>116</v>
      </c>
      <c r="K212" t="s">
        <v>121</v>
      </c>
      <c r="L212">
        <v>241</v>
      </c>
      <c r="M212">
        <f t="shared" si="9"/>
        <v>4.5643939393939396E-2</v>
      </c>
      <c r="N212">
        <v>8</v>
      </c>
      <c r="O212">
        <f t="shared" si="10"/>
        <v>0.36515151515151517</v>
      </c>
      <c r="Q212" s="4">
        <v>0.13989870748413963</v>
      </c>
      <c r="R212">
        <f t="shared" si="11"/>
        <v>5.1084225005572199E-2</v>
      </c>
    </row>
    <row r="213" spans="1:18" hidden="1" x14ac:dyDescent="0.25">
      <c r="A213">
        <v>52351</v>
      </c>
      <c r="B213">
        <v>27399</v>
      </c>
      <c r="C213" t="s">
        <v>1363</v>
      </c>
      <c r="D213" t="s">
        <v>1925</v>
      </c>
      <c r="E213" t="s">
        <v>239</v>
      </c>
      <c r="F213" s="6">
        <v>140</v>
      </c>
      <c r="G213" s="6">
        <v>-79.55</v>
      </c>
      <c r="H213">
        <v>79.55</v>
      </c>
      <c r="I213" t="s">
        <v>2111</v>
      </c>
      <c r="J213" t="s">
        <v>116</v>
      </c>
      <c r="K213" t="s">
        <v>121</v>
      </c>
      <c r="L213">
        <v>131</v>
      </c>
      <c r="M213">
        <f t="shared" si="9"/>
        <v>2.4810606060606061E-2</v>
      </c>
      <c r="N213">
        <v>8</v>
      </c>
      <c r="O213">
        <f t="shared" si="10"/>
        <v>0.19848484848484849</v>
      </c>
      <c r="Q213" s="4">
        <v>0.19380771903959776</v>
      </c>
      <c r="R213">
        <f t="shared" si="11"/>
        <v>3.8467895748768646E-2</v>
      </c>
    </row>
    <row r="214" spans="1:18" hidden="1" x14ac:dyDescent="0.25">
      <c r="A214">
        <v>33921</v>
      </c>
      <c r="B214">
        <v>27492</v>
      </c>
      <c r="C214" t="s">
        <v>246</v>
      </c>
      <c r="D214" t="s">
        <v>184</v>
      </c>
      <c r="E214" t="s">
        <v>27</v>
      </c>
      <c r="F214">
        <v>120</v>
      </c>
      <c r="G214" s="6">
        <v>-1895.63</v>
      </c>
      <c r="H214" s="6">
        <v>1895.63</v>
      </c>
      <c r="I214" t="s">
        <v>127</v>
      </c>
      <c r="J214" t="s">
        <v>116</v>
      </c>
      <c r="K214" t="s">
        <v>121</v>
      </c>
      <c r="L214">
        <v>30</v>
      </c>
      <c r="M214">
        <f t="shared" si="9"/>
        <v>5.681818181818182E-3</v>
      </c>
      <c r="N214">
        <v>24</v>
      </c>
      <c r="O214">
        <f t="shared" si="10"/>
        <v>0.13636363636363635</v>
      </c>
      <c r="Q214" s="4">
        <v>0.57469845535700748</v>
      </c>
      <c r="R214">
        <f t="shared" si="11"/>
        <v>7.8367971185046473E-2</v>
      </c>
    </row>
    <row r="215" spans="1:18" hidden="1" x14ac:dyDescent="0.25">
      <c r="A215">
        <v>26908</v>
      </c>
      <c r="B215">
        <v>27737</v>
      </c>
      <c r="C215" t="s">
        <v>986</v>
      </c>
      <c r="D215" t="s">
        <v>1561</v>
      </c>
      <c r="E215" t="s">
        <v>94</v>
      </c>
      <c r="F215" s="6">
        <v>32</v>
      </c>
      <c r="G215" s="6">
        <v>23.71</v>
      </c>
      <c r="H215">
        <v>23.71</v>
      </c>
      <c r="I215" t="s">
        <v>2115</v>
      </c>
      <c r="J215" t="s">
        <v>116</v>
      </c>
      <c r="K215" t="s">
        <v>121</v>
      </c>
      <c r="L215">
        <v>20</v>
      </c>
      <c r="M215">
        <f t="shared" si="9"/>
        <v>3.787878787878788E-3</v>
      </c>
      <c r="N215">
        <v>6</v>
      </c>
      <c r="O215">
        <f t="shared" si="10"/>
        <v>2.2727272727272728E-2</v>
      </c>
      <c r="Q215" s="4">
        <v>0.79560890889919877</v>
      </c>
      <c r="R215">
        <f t="shared" si="11"/>
        <v>1.8082020656799973E-2</v>
      </c>
    </row>
    <row r="216" spans="1:18" hidden="1" x14ac:dyDescent="0.25">
      <c r="A216">
        <v>14810</v>
      </c>
      <c r="B216">
        <v>27852</v>
      </c>
      <c r="C216" t="s">
        <v>773</v>
      </c>
      <c r="D216" t="s">
        <v>774</v>
      </c>
      <c r="E216" t="s">
        <v>70</v>
      </c>
      <c r="F216" s="6">
        <v>140</v>
      </c>
      <c r="G216" s="6">
        <v>-56.38</v>
      </c>
      <c r="H216">
        <v>56.38</v>
      </c>
      <c r="I216" t="s">
        <v>769</v>
      </c>
      <c r="J216" t="s">
        <v>116</v>
      </c>
      <c r="K216" t="s">
        <v>121</v>
      </c>
      <c r="L216">
        <v>10</v>
      </c>
      <c r="M216">
        <f t="shared" si="9"/>
        <v>1.893939393939394E-3</v>
      </c>
      <c r="N216">
        <v>8</v>
      </c>
      <c r="O216">
        <f t="shared" si="10"/>
        <v>1.5151515151515152E-2</v>
      </c>
      <c r="Q216" s="4">
        <v>0.2965749772794728</v>
      </c>
      <c r="R216">
        <f t="shared" si="11"/>
        <v>4.4935602618101939E-3</v>
      </c>
    </row>
    <row r="217" spans="1:18" hidden="1" x14ac:dyDescent="0.25">
      <c r="A217">
        <v>58927</v>
      </c>
      <c r="B217">
        <v>27853</v>
      </c>
      <c r="C217" t="s">
        <v>788</v>
      </c>
      <c r="D217" t="s">
        <v>787</v>
      </c>
      <c r="E217" t="s">
        <v>239</v>
      </c>
      <c r="F217">
        <v>140</v>
      </c>
      <c r="G217">
        <v>-96.73</v>
      </c>
      <c r="H217">
        <v>96.73</v>
      </c>
      <c r="I217" t="s">
        <v>769</v>
      </c>
      <c r="J217" t="s">
        <v>116</v>
      </c>
      <c r="K217" t="s">
        <v>121</v>
      </c>
      <c r="L217">
        <v>202</v>
      </c>
      <c r="M217">
        <f t="shared" si="9"/>
        <v>3.8257575757575754E-2</v>
      </c>
      <c r="N217">
        <v>8</v>
      </c>
      <c r="O217">
        <f t="shared" si="10"/>
        <v>0.30606060606060603</v>
      </c>
      <c r="Q217" s="4">
        <v>0.33894420529788138</v>
      </c>
      <c r="R217">
        <f t="shared" si="11"/>
        <v>0.10373746889420005</v>
      </c>
    </row>
    <row r="218" spans="1:18" hidden="1" x14ac:dyDescent="0.25">
      <c r="A218">
        <v>61676</v>
      </c>
      <c r="B218">
        <v>28327</v>
      </c>
      <c r="C218" t="s">
        <v>2002</v>
      </c>
      <c r="D218" t="s">
        <v>1544</v>
      </c>
      <c r="E218" t="s">
        <v>239</v>
      </c>
      <c r="F218" s="6">
        <v>140</v>
      </c>
      <c r="G218" s="6">
        <v>-87.18</v>
      </c>
      <c r="H218">
        <v>87.18</v>
      </c>
      <c r="I218" t="s">
        <v>2114</v>
      </c>
      <c r="J218" t="s">
        <v>116</v>
      </c>
      <c r="K218" t="s">
        <v>121</v>
      </c>
      <c r="L218">
        <v>234</v>
      </c>
      <c r="M218">
        <f t="shared" si="9"/>
        <v>4.4318181818181819E-2</v>
      </c>
      <c r="N218">
        <v>8</v>
      </c>
      <c r="O218">
        <f t="shared" si="10"/>
        <v>0.35454545454545455</v>
      </c>
      <c r="Q218" s="4">
        <v>0.16709827072348243</v>
      </c>
      <c r="R218">
        <f t="shared" si="11"/>
        <v>5.9243932347416497E-2</v>
      </c>
    </row>
    <row r="219" spans="1:18" hidden="1" x14ac:dyDescent="0.25">
      <c r="A219">
        <v>71073</v>
      </c>
      <c r="B219">
        <v>28535</v>
      </c>
      <c r="C219" t="s">
        <v>247</v>
      </c>
      <c r="D219" t="s">
        <v>169</v>
      </c>
      <c r="E219" t="s">
        <v>64</v>
      </c>
      <c r="F219">
        <v>120</v>
      </c>
      <c r="G219" s="6">
        <v>-1162.8499999999999</v>
      </c>
      <c r="H219" s="6">
        <v>1162.8499999999999</v>
      </c>
      <c r="I219" t="s">
        <v>127</v>
      </c>
      <c r="J219" t="s">
        <v>116</v>
      </c>
      <c r="K219" t="s">
        <v>121</v>
      </c>
      <c r="L219" s="8">
        <v>1216</v>
      </c>
      <c r="M219">
        <f t="shared" si="9"/>
        <v>0.23030303030303031</v>
      </c>
      <c r="N219">
        <v>24</v>
      </c>
      <c r="O219">
        <f t="shared" si="10"/>
        <v>5.5272727272727273</v>
      </c>
      <c r="Q219" s="4">
        <v>0.9756635922345962</v>
      </c>
      <c r="R219">
        <f t="shared" si="11"/>
        <v>5.3927587643512229</v>
      </c>
    </row>
    <row r="220" spans="1:18" hidden="1" x14ac:dyDescent="0.25">
      <c r="A220">
        <v>53970</v>
      </c>
      <c r="B220">
        <v>28840</v>
      </c>
      <c r="C220" t="s">
        <v>163</v>
      </c>
      <c r="D220" t="s">
        <v>248</v>
      </c>
      <c r="E220" t="s">
        <v>27</v>
      </c>
      <c r="F220">
        <v>120</v>
      </c>
      <c r="G220" s="6">
        <v>-1977.22</v>
      </c>
      <c r="H220" s="6">
        <v>1977.22</v>
      </c>
      <c r="I220" t="s">
        <v>127</v>
      </c>
      <c r="J220" t="s">
        <v>116</v>
      </c>
      <c r="K220" t="s">
        <v>121</v>
      </c>
      <c r="L220">
        <v>148</v>
      </c>
      <c r="M220">
        <f t="shared" si="9"/>
        <v>2.803030303030303E-2</v>
      </c>
      <c r="N220">
        <v>24</v>
      </c>
      <c r="O220">
        <f t="shared" si="10"/>
        <v>0.67272727272727273</v>
      </c>
      <c r="Q220" s="4">
        <v>0.55098351874268126</v>
      </c>
      <c r="R220">
        <f t="shared" si="11"/>
        <v>0.37066163988144013</v>
      </c>
    </row>
    <row r="221" spans="1:18" hidden="1" x14ac:dyDescent="0.25">
      <c r="A221">
        <v>55338</v>
      </c>
      <c r="B221">
        <v>29104</v>
      </c>
      <c r="C221" t="s">
        <v>889</v>
      </c>
      <c r="D221" t="s">
        <v>1872</v>
      </c>
      <c r="E221" t="s">
        <v>94</v>
      </c>
      <c r="F221" s="6">
        <v>65.8</v>
      </c>
      <c r="G221" s="6">
        <v>-74.77</v>
      </c>
      <c r="H221">
        <v>74.77</v>
      </c>
      <c r="I221" t="s">
        <v>2111</v>
      </c>
      <c r="J221" t="s">
        <v>116</v>
      </c>
      <c r="K221" t="s">
        <v>121</v>
      </c>
      <c r="L221">
        <v>163</v>
      </c>
      <c r="M221">
        <f t="shared" si="9"/>
        <v>3.0871212121212122E-2</v>
      </c>
      <c r="N221">
        <v>12</v>
      </c>
      <c r="O221">
        <f t="shared" si="10"/>
        <v>0.37045454545454548</v>
      </c>
      <c r="Q221" s="4">
        <v>0.20619772702420761</v>
      </c>
      <c r="R221">
        <f t="shared" si="11"/>
        <v>7.638688523851328E-2</v>
      </c>
    </row>
    <row r="222" spans="1:18" hidden="1" x14ac:dyDescent="0.25">
      <c r="A222">
        <v>69241</v>
      </c>
      <c r="B222">
        <v>29238</v>
      </c>
      <c r="C222" t="s">
        <v>228</v>
      </c>
      <c r="D222" t="s">
        <v>249</v>
      </c>
      <c r="E222" t="s">
        <v>27</v>
      </c>
      <c r="F222">
        <v>120</v>
      </c>
      <c r="G222" s="6">
        <v>-3090.87</v>
      </c>
      <c r="H222" s="6">
        <v>3090.87</v>
      </c>
      <c r="I222" t="s">
        <v>127</v>
      </c>
      <c r="J222" t="s">
        <v>116</v>
      </c>
      <c r="K222" t="s">
        <v>121</v>
      </c>
      <c r="L222">
        <v>500</v>
      </c>
      <c r="M222">
        <f t="shared" si="9"/>
        <v>9.4696969696969696E-2</v>
      </c>
      <c r="N222">
        <v>24</v>
      </c>
      <c r="O222">
        <f t="shared" si="10"/>
        <v>2.2727272727272725</v>
      </c>
      <c r="Q222" s="4">
        <v>0.3326832042481766</v>
      </c>
      <c r="R222">
        <f t="shared" si="11"/>
        <v>0.75609819147312851</v>
      </c>
    </row>
    <row r="223" spans="1:18" hidden="1" x14ac:dyDescent="0.25">
      <c r="A223">
        <v>1064</v>
      </c>
      <c r="B223">
        <v>29379</v>
      </c>
      <c r="C223" t="s">
        <v>761</v>
      </c>
      <c r="D223" t="s">
        <v>176</v>
      </c>
      <c r="E223" t="s">
        <v>94</v>
      </c>
      <c r="F223">
        <v>140</v>
      </c>
      <c r="G223">
        <v>88.54</v>
      </c>
      <c r="H223">
        <v>88.54</v>
      </c>
      <c r="I223" t="s">
        <v>762</v>
      </c>
      <c r="J223" t="s">
        <v>116</v>
      </c>
      <c r="K223" t="s">
        <v>121</v>
      </c>
      <c r="L223">
        <v>1</v>
      </c>
      <c r="M223">
        <f t="shared" si="9"/>
        <v>1.8939393939393939E-4</v>
      </c>
      <c r="N223">
        <v>8</v>
      </c>
      <c r="O223">
        <f t="shared" si="10"/>
        <v>1.5151515151515152E-3</v>
      </c>
      <c r="Q223" s="4">
        <v>0.35918783362446516</v>
      </c>
      <c r="R223">
        <f t="shared" si="11"/>
        <v>5.442239903400987E-4</v>
      </c>
    </row>
    <row r="224" spans="1:18" hidden="1" x14ac:dyDescent="0.25">
      <c r="A224">
        <v>64940</v>
      </c>
      <c r="B224">
        <v>29407</v>
      </c>
      <c r="C224" t="s">
        <v>1002</v>
      </c>
      <c r="D224" t="s">
        <v>1587</v>
      </c>
      <c r="E224" t="s">
        <v>239</v>
      </c>
      <c r="F224" s="6">
        <v>140</v>
      </c>
      <c r="G224" s="6">
        <v>88.49</v>
      </c>
      <c r="H224">
        <v>88.49</v>
      </c>
      <c r="I224" t="s">
        <v>2112</v>
      </c>
      <c r="J224" t="s">
        <v>116</v>
      </c>
      <c r="K224" t="s">
        <v>121</v>
      </c>
      <c r="L224">
        <v>289</v>
      </c>
      <c r="M224">
        <f t="shared" si="9"/>
        <v>5.4734848484848483E-2</v>
      </c>
      <c r="N224">
        <v>8</v>
      </c>
      <c r="O224">
        <f t="shared" si="10"/>
        <v>0.43787878787878787</v>
      </c>
      <c r="Q224" s="4">
        <v>0.37803645266971636</v>
      </c>
      <c r="R224">
        <f t="shared" si="11"/>
        <v>0.16553414366901215</v>
      </c>
    </row>
    <row r="225" spans="1:18" hidden="1" x14ac:dyDescent="0.25">
      <c r="A225">
        <v>62143</v>
      </c>
      <c r="B225">
        <v>29495</v>
      </c>
      <c r="C225" t="s">
        <v>250</v>
      </c>
      <c r="D225" t="s">
        <v>182</v>
      </c>
      <c r="E225" t="s">
        <v>70</v>
      </c>
      <c r="F225">
        <v>120</v>
      </c>
      <c r="G225" s="6">
        <v>-1947.64</v>
      </c>
      <c r="H225" s="6">
        <v>1947.64</v>
      </c>
      <c r="I225" t="s">
        <v>127</v>
      </c>
      <c r="J225" t="s">
        <v>116</v>
      </c>
      <c r="K225" t="s">
        <v>121</v>
      </c>
      <c r="L225">
        <v>239</v>
      </c>
      <c r="M225">
        <f t="shared" si="9"/>
        <v>4.5265151515151515E-2</v>
      </c>
      <c r="N225">
        <v>24</v>
      </c>
      <c r="O225">
        <f t="shared" si="10"/>
        <v>1.0863636363636364</v>
      </c>
      <c r="Q225" s="4">
        <v>0.55935164246390712</v>
      </c>
      <c r="R225">
        <f t="shared" si="11"/>
        <v>0.60765928431306271</v>
      </c>
    </row>
    <row r="226" spans="1:18" hidden="1" x14ac:dyDescent="0.25">
      <c r="A226">
        <v>70280</v>
      </c>
      <c r="B226">
        <v>29614</v>
      </c>
      <c r="C226" t="s">
        <v>240</v>
      </c>
      <c r="D226" t="s">
        <v>81</v>
      </c>
      <c r="E226" t="s">
        <v>64</v>
      </c>
      <c r="F226">
        <v>100</v>
      </c>
      <c r="G226" s="6">
        <v>-9438.0499999999993</v>
      </c>
      <c r="H226" s="6">
        <v>9438.0499999999993</v>
      </c>
      <c r="I226" t="s">
        <v>127</v>
      </c>
      <c r="J226" t="s">
        <v>28</v>
      </c>
      <c r="K226" t="s">
        <v>121</v>
      </c>
      <c r="L226">
        <v>623</v>
      </c>
      <c r="M226">
        <f t="shared" si="9"/>
        <v>0.11799242424242425</v>
      </c>
      <c r="N226">
        <v>60</v>
      </c>
      <c r="O226">
        <f t="shared" si="10"/>
        <v>7.079545454545455</v>
      </c>
      <c r="Q226" s="4">
        <v>4.386265600550894E-2</v>
      </c>
      <c r="R226">
        <f t="shared" si="11"/>
        <v>0.31052766694809175</v>
      </c>
    </row>
    <row r="227" spans="1:18" hidden="1" x14ac:dyDescent="0.25">
      <c r="A227">
        <v>58133</v>
      </c>
      <c r="B227">
        <v>29878</v>
      </c>
      <c r="C227" t="s">
        <v>232</v>
      </c>
      <c r="D227" t="s">
        <v>251</v>
      </c>
      <c r="E227" t="s">
        <v>64</v>
      </c>
      <c r="F227">
        <v>120</v>
      </c>
      <c r="G227" s="6">
        <v>-3220.84</v>
      </c>
      <c r="H227" s="6">
        <v>3220.84</v>
      </c>
      <c r="I227" t="s">
        <v>127</v>
      </c>
      <c r="J227" t="s">
        <v>116</v>
      </c>
      <c r="K227" t="s">
        <v>121</v>
      </c>
      <c r="L227">
        <v>194</v>
      </c>
      <c r="M227">
        <f t="shared" si="9"/>
        <v>3.6742424242424243E-2</v>
      </c>
      <c r="N227">
        <v>24</v>
      </c>
      <c r="O227">
        <f t="shared" si="10"/>
        <v>0.88181818181818183</v>
      </c>
      <c r="Q227" s="4">
        <v>0.34620829448987633</v>
      </c>
      <c r="R227">
        <f t="shared" si="11"/>
        <v>0.30529276877743639</v>
      </c>
    </row>
    <row r="228" spans="1:18" hidden="1" x14ac:dyDescent="0.25">
      <c r="A228">
        <v>31043</v>
      </c>
      <c r="B228">
        <v>30073</v>
      </c>
      <c r="C228" t="s">
        <v>252</v>
      </c>
      <c r="D228" t="s">
        <v>226</v>
      </c>
      <c r="E228" t="s">
        <v>70</v>
      </c>
      <c r="F228">
        <v>130</v>
      </c>
      <c r="G228" s="6">
        <v>2503</v>
      </c>
      <c r="H228" s="6">
        <v>2503</v>
      </c>
      <c r="I228" t="s">
        <v>127</v>
      </c>
      <c r="J228" t="s">
        <v>116</v>
      </c>
      <c r="K228" t="s">
        <v>121</v>
      </c>
      <c r="L228">
        <v>26</v>
      </c>
      <c r="M228">
        <f t="shared" si="9"/>
        <v>4.9242424242424239E-3</v>
      </c>
      <c r="N228">
        <v>24</v>
      </c>
      <c r="O228">
        <f t="shared" si="10"/>
        <v>0.11818181818181817</v>
      </c>
      <c r="Q228" s="4">
        <v>0.43524396041885904</v>
      </c>
      <c r="R228">
        <f t="shared" si="11"/>
        <v>5.1437922594956061E-2</v>
      </c>
    </row>
    <row r="229" spans="1:18" hidden="1" x14ac:dyDescent="0.25">
      <c r="A229">
        <v>32802</v>
      </c>
      <c r="B229">
        <v>30128</v>
      </c>
      <c r="C229" t="s">
        <v>1662</v>
      </c>
      <c r="D229" t="s">
        <v>837</v>
      </c>
      <c r="E229" t="s">
        <v>94</v>
      </c>
      <c r="F229" s="6">
        <v>65.8</v>
      </c>
      <c r="G229" s="6">
        <v>-87.54</v>
      </c>
      <c r="H229">
        <v>87.54</v>
      </c>
      <c r="I229" t="s">
        <v>2111</v>
      </c>
      <c r="J229" t="s">
        <v>116</v>
      </c>
      <c r="K229" t="s">
        <v>121</v>
      </c>
      <c r="L229">
        <v>28</v>
      </c>
      <c r="M229">
        <f t="shared" si="9"/>
        <v>5.3030303030303034E-3</v>
      </c>
      <c r="N229">
        <v>12</v>
      </c>
      <c r="O229">
        <f t="shared" si="10"/>
        <v>6.3636363636363644E-2</v>
      </c>
      <c r="Q229" s="4">
        <v>0.17611839215901304</v>
      </c>
      <c r="R229">
        <f t="shared" si="11"/>
        <v>1.1207534046482649E-2</v>
      </c>
    </row>
    <row r="230" spans="1:18" hidden="1" x14ac:dyDescent="0.25">
      <c r="A230">
        <v>69592</v>
      </c>
      <c r="B230">
        <v>30467</v>
      </c>
      <c r="C230" t="s">
        <v>1681</v>
      </c>
      <c r="D230" t="s">
        <v>2001</v>
      </c>
      <c r="E230" t="s">
        <v>239</v>
      </c>
      <c r="F230" s="6">
        <v>140</v>
      </c>
      <c r="G230" s="6">
        <v>-79.09</v>
      </c>
      <c r="H230">
        <v>79.09</v>
      </c>
      <c r="I230" t="s">
        <v>2114</v>
      </c>
      <c r="J230" t="s">
        <v>116</v>
      </c>
      <c r="K230" t="s">
        <v>121</v>
      </c>
      <c r="L230">
        <v>518</v>
      </c>
      <c r="M230">
        <f t="shared" si="9"/>
        <v>9.8106060606060599E-2</v>
      </c>
      <c r="N230">
        <v>8</v>
      </c>
      <c r="O230">
        <f t="shared" si="10"/>
        <v>0.7848484848484848</v>
      </c>
      <c r="Q230" s="4">
        <v>0.18419050754423061</v>
      </c>
      <c r="R230">
        <f t="shared" si="11"/>
        <v>0.14456164076956279</v>
      </c>
    </row>
    <row r="231" spans="1:18" hidden="1" x14ac:dyDescent="0.25">
      <c r="A231">
        <v>33573</v>
      </c>
      <c r="B231">
        <v>30737</v>
      </c>
      <c r="C231" t="s">
        <v>994</v>
      </c>
      <c r="D231" t="s">
        <v>1154</v>
      </c>
      <c r="E231" t="s">
        <v>94</v>
      </c>
      <c r="F231" s="6">
        <v>65.8</v>
      </c>
      <c r="G231" s="6">
        <v>80.010000000000005</v>
      </c>
      <c r="H231">
        <v>80.010000000000005</v>
      </c>
      <c r="I231" t="s">
        <v>2111</v>
      </c>
      <c r="J231" t="s">
        <v>116</v>
      </c>
      <c r="K231" t="s">
        <v>121</v>
      </c>
      <c r="L231">
        <v>29</v>
      </c>
      <c r="M231">
        <f t="shared" si="9"/>
        <v>5.4924242424242422E-3</v>
      </c>
      <c r="N231">
        <v>12</v>
      </c>
      <c r="O231">
        <f t="shared" si="10"/>
        <v>6.5909090909090903E-2</v>
      </c>
      <c r="Q231" s="4">
        <v>0.1926934639370079</v>
      </c>
      <c r="R231">
        <f t="shared" si="11"/>
        <v>1.2700251032211883E-2</v>
      </c>
    </row>
    <row r="232" spans="1:18" hidden="1" x14ac:dyDescent="0.25">
      <c r="A232">
        <v>66295</v>
      </c>
      <c r="B232">
        <v>30933</v>
      </c>
      <c r="C232" t="s">
        <v>191</v>
      </c>
      <c r="D232" t="s">
        <v>253</v>
      </c>
      <c r="E232" t="s">
        <v>70</v>
      </c>
      <c r="F232">
        <v>120</v>
      </c>
      <c r="G232" s="6">
        <v>2197.88</v>
      </c>
      <c r="H232" s="6">
        <v>2197.88</v>
      </c>
      <c r="I232" t="s">
        <v>127</v>
      </c>
      <c r="J232" t="s">
        <v>116</v>
      </c>
      <c r="K232" t="s">
        <v>121</v>
      </c>
      <c r="L232">
        <v>332</v>
      </c>
      <c r="M232">
        <f t="shared" si="9"/>
        <v>6.2878787878787881E-2</v>
      </c>
      <c r="N232">
        <v>24</v>
      </c>
      <c r="O232">
        <f t="shared" si="10"/>
        <v>1.5090909090909093</v>
      </c>
      <c r="Q232" s="4">
        <v>0.49566656638597384</v>
      </c>
      <c r="R232">
        <f t="shared" si="11"/>
        <v>0.74800590927337873</v>
      </c>
    </row>
    <row r="233" spans="1:18" hidden="1" x14ac:dyDescent="0.25">
      <c r="A233">
        <v>35755</v>
      </c>
      <c r="B233">
        <v>31423</v>
      </c>
      <c r="C233" t="s">
        <v>206</v>
      </c>
      <c r="D233" t="s">
        <v>166</v>
      </c>
      <c r="E233" t="s">
        <v>94</v>
      </c>
      <c r="F233">
        <v>65.8</v>
      </c>
      <c r="G233">
        <v>-136.47999999999999</v>
      </c>
      <c r="H233">
        <v>136.47999999999999</v>
      </c>
      <c r="I233" t="s">
        <v>127</v>
      </c>
      <c r="J233" t="s">
        <v>116</v>
      </c>
      <c r="K233" t="s">
        <v>121</v>
      </c>
      <c r="L233">
        <v>34</v>
      </c>
      <c r="M233">
        <f t="shared" si="9"/>
        <v>6.4393939393939392E-3</v>
      </c>
      <c r="N233">
        <v>12</v>
      </c>
      <c r="O233">
        <f t="shared" si="10"/>
        <v>7.7272727272727271E-2</v>
      </c>
      <c r="Q233" s="4">
        <v>0.23534284708382186</v>
      </c>
      <c r="R233">
        <f t="shared" si="11"/>
        <v>1.8185583638295325E-2</v>
      </c>
    </row>
    <row r="234" spans="1:18" hidden="1" x14ac:dyDescent="0.25">
      <c r="A234">
        <v>58726</v>
      </c>
      <c r="B234">
        <v>31748</v>
      </c>
      <c r="C234" t="s">
        <v>172</v>
      </c>
      <c r="D234" t="s">
        <v>173</v>
      </c>
      <c r="E234" t="s">
        <v>64</v>
      </c>
      <c r="F234">
        <v>120</v>
      </c>
      <c r="G234" s="6">
        <v>-3256.58</v>
      </c>
      <c r="H234" s="6">
        <v>3256.58</v>
      </c>
      <c r="I234" t="s">
        <v>127</v>
      </c>
      <c r="J234" t="s">
        <v>116</v>
      </c>
      <c r="K234" t="s">
        <v>121</v>
      </c>
      <c r="L234">
        <v>200</v>
      </c>
      <c r="M234">
        <f t="shared" si="9"/>
        <v>3.787878787878788E-2</v>
      </c>
      <c r="N234">
        <v>24</v>
      </c>
      <c r="O234">
        <f t="shared" si="10"/>
        <v>0.90909090909090917</v>
      </c>
      <c r="Q234" s="4">
        <v>0.33558797857941025</v>
      </c>
      <c r="R234">
        <f t="shared" si="11"/>
        <v>0.30507998052673663</v>
      </c>
    </row>
    <row r="235" spans="1:18" hidden="1" x14ac:dyDescent="0.25">
      <c r="A235">
        <v>9070</v>
      </c>
      <c r="B235">
        <v>31784</v>
      </c>
      <c r="C235" t="s">
        <v>194</v>
      </c>
      <c r="D235" t="s">
        <v>177</v>
      </c>
      <c r="E235" t="s">
        <v>94</v>
      </c>
      <c r="F235">
        <v>100.5</v>
      </c>
      <c r="G235">
        <v>-51.54</v>
      </c>
      <c r="H235">
        <v>51.54</v>
      </c>
      <c r="I235" t="s">
        <v>127</v>
      </c>
      <c r="J235" t="s">
        <v>116</v>
      </c>
      <c r="K235" t="s">
        <v>121</v>
      </c>
      <c r="L235">
        <v>5</v>
      </c>
      <c r="M235">
        <f t="shared" si="9"/>
        <v>9.46969696969697E-4</v>
      </c>
      <c r="N235">
        <v>16</v>
      </c>
      <c r="O235">
        <f t="shared" si="10"/>
        <v>1.5151515151515152E-2</v>
      </c>
      <c r="Q235" s="4">
        <v>0.98920215366705488</v>
      </c>
      <c r="R235">
        <f t="shared" si="11"/>
        <v>1.4987911419197801E-2</v>
      </c>
    </row>
    <row r="236" spans="1:18" hidden="1" x14ac:dyDescent="0.25">
      <c r="A236">
        <v>12126</v>
      </c>
      <c r="B236">
        <v>31899</v>
      </c>
      <c r="C236" t="s">
        <v>172</v>
      </c>
      <c r="D236" t="s">
        <v>1183</v>
      </c>
      <c r="E236" t="s">
        <v>94</v>
      </c>
      <c r="F236" s="6">
        <v>100.5</v>
      </c>
      <c r="G236" s="6">
        <v>117.4</v>
      </c>
      <c r="H236">
        <v>117.4</v>
      </c>
      <c r="I236" t="s">
        <v>2112</v>
      </c>
      <c r="J236" t="s">
        <v>116</v>
      </c>
      <c r="K236" t="s">
        <v>121</v>
      </c>
      <c r="L236">
        <v>7</v>
      </c>
      <c r="M236">
        <f t="shared" si="9"/>
        <v>1.3257575757575758E-3</v>
      </c>
      <c r="N236">
        <v>8</v>
      </c>
      <c r="O236">
        <f t="shared" si="10"/>
        <v>1.0606060606060607E-2</v>
      </c>
      <c r="Q236" s="4">
        <v>9.5741241517084449E-2</v>
      </c>
      <c r="R236">
        <f t="shared" si="11"/>
        <v>1.0154374100296837E-3</v>
      </c>
    </row>
    <row r="237" spans="1:18" hidden="1" x14ac:dyDescent="0.25">
      <c r="A237">
        <v>50469</v>
      </c>
      <c r="B237">
        <v>31900</v>
      </c>
      <c r="C237" t="s">
        <v>1183</v>
      </c>
      <c r="D237" t="s">
        <v>1854</v>
      </c>
      <c r="E237" t="s">
        <v>94</v>
      </c>
      <c r="F237" s="6">
        <v>100.5</v>
      </c>
      <c r="G237" s="6">
        <v>117.32</v>
      </c>
      <c r="H237">
        <v>117.32</v>
      </c>
      <c r="I237" t="s">
        <v>2112</v>
      </c>
      <c r="J237" t="s">
        <v>116</v>
      </c>
      <c r="K237" t="s">
        <v>121</v>
      </c>
      <c r="L237">
        <v>113</v>
      </c>
      <c r="M237">
        <f t="shared" si="9"/>
        <v>2.1401515151515151E-2</v>
      </c>
      <c r="N237">
        <v>8</v>
      </c>
      <c r="O237">
        <f t="shared" si="10"/>
        <v>0.1712121212121212</v>
      </c>
      <c r="Q237" s="4">
        <v>9.5806527055111793E-2</v>
      </c>
      <c r="R237">
        <f t="shared" si="11"/>
        <v>1.6403238723072169E-2</v>
      </c>
    </row>
    <row r="238" spans="1:18" hidden="1" x14ac:dyDescent="0.25">
      <c r="A238">
        <v>71191</v>
      </c>
      <c r="B238">
        <v>32021</v>
      </c>
      <c r="C238" t="s">
        <v>68</v>
      </c>
      <c r="D238" t="s">
        <v>62</v>
      </c>
      <c r="E238" t="s">
        <v>64</v>
      </c>
      <c r="F238">
        <v>110</v>
      </c>
      <c r="G238" s="6">
        <v>21791.93</v>
      </c>
      <c r="H238" s="6">
        <v>21791.93</v>
      </c>
      <c r="I238" t="s">
        <v>516</v>
      </c>
      <c r="J238" t="s">
        <v>28</v>
      </c>
      <c r="K238" t="s">
        <v>121</v>
      </c>
      <c r="L238" s="8">
        <v>1836</v>
      </c>
      <c r="M238">
        <f t="shared" si="9"/>
        <v>0.34772727272727272</v>
      </c>
      <c r="N238">
        <v>60</v>
      </c>
      <c r="O238">
        <f t="shared" si="10"/>
        <v>20.863636363636363</v>
      </c>
      <c r="Q238" s="4">
        <v>3.0994854169208996E-2</v>
      </c>
      <c r="R238">
        <f t="shared" si="11"/>
        <v>0.64666536653031492</v>
      </c>
    </row>
    <row r="239" spans="1:18" hidden="1" x14ac:dyDescent="0.25">
      <c r="A239">
        <v>8981</v>
      </c>
      <c r="B239">
        <v>32262</v>
      </c>
      <c r="C239" t="s">
        <v>991</v>
      </c>
      <c r="D239" t="s">
        <v>1067</v>
      </c>
      <c r="E239" t="s">
        <v>239</v>
      </c>
      <c r="F239" s="6">
        <v>140</v>
      </c>
      <c r="G239" s="6">
        <v>-77.8</v>
      </c>
      <c r="H239">
        <v>77.8</v>
      </c>
      <c r="I239" t="s">
        <v>2114</v>
      </c>
      <c r="J239" t="s">
        <v>116</v>
      </c>
      <c r="K239" t="s">
        <v>121</v>
      </c>
      <c r="L239">
        <v>5</v>
      </c>
      <c r="M239">
        <f t="shared" si="9"/>
        <v>9.46969696969697E-4</v>
      </c>
      <c r="N239">
        <v>8</v>
      </c>
      <c r="O239">
        <f t="shared" si="10"/>
        <v>7.575757575757576E-3</v>
      </c>
      <c r="Q239" s="4">
        <v>0.18724456608834447</v>
      </c>
      <c r="R239">
        <f t="shared" si="11"/>
        <v>1.4185194400632157E-3</v>
      </c>
    </row>
    <row r="240" spans="1:18" hidden="1" x14ac:dyDescent="0.25">
      <c r="A240">
        <v>14624</v>
      </c>
      <c r="B240">
        <v>32579</v>
      </c>
      <c r="C240" t="s">
        <v>1261</v>
      </c>
      <c r="D240" t="s">
        <v>1231</v>
      </c>
      <c r="E240" t="s">
        <v>239</v>
      </c>
      <c r="F240" s="6">
        <v>140</v>
      </c>
      <c r="G240" s="6">
        <v>83.1</v>
      </c>
      <c r="H240">
        <v>83.1</v>
      </c>
      <c r="I240" t="s">
        <v>2111</v>
      </c>
      <c r="J240" t="s">
        <v>116</v>
      </c>
      <c r="K240" t="s">
        <v>121</v>
      </c>
      <c r="L240">
        <v>10</v>
      </c>
      <c r="M240">
        <f t="shared" si="9"/>
        <v>1.893939393939394E-3</v>
      </c>
      <c r="N240">
        <v>6</v>
      </c>
      <c r="O240">
        <f t="shared" si="10"/>
        <v>1.1363636363636364E-2</v>
      </c>
      <c r="Q240" s="4">
        <v>0.18552832791335744</v>
      </c>
      <c r="R240">
        <f t="shared" si="11"/>
        <v>2.1082764535608799E-3</v>
      </c>
    </row>
    <row r="241" spans="1:18" hidden="1" x14ac:dyDescent="0.25">
      <c r="A241">
        <v>50347</v>
      </c>
      <c r="B241">
        <v>32604</v>
      </c>
      <c r="C241" t="s">
        <v>783</v>
      </c>
      <c r="D241" t="s">
        <v>775</v>
      </c>
      <c r="E241" t="s">
        <v>239</v>
      </c>
      <c r="F241" s="6">
        <v>140</v>
      </c>
      <c r="G241" s="6">
        <v>-97.74</v>
      </c>
      <c r="H241">
        <v>97.74</v>
      </c>
      <c r="I241" t="s">
        <v>769</v>
      </c>
      <c r="J241" t="s">
        <v>116</v>
      </c>
      <c r="K241" t="s">
        <v>121</v>
      </c>
      <c r="L241">
        <v>117</v>
      </c>
      <c r="M241">
        <f t="shared" si="9"/>
        <v>2.215909090909091E-2</v>
      </c>
      <c r="N241">
        <v>8</v>
      </c>
      <c r="O241">
        <f t="shared" si="10"/>
        <v>0.17727272727272728</v>
      </c>
      <c r="Q241" s="4">
        <v>0.33544171248684335</v>
      </c>
      <c r="R241">
        <f t="shared" si="11"/>
        <v>5.9464667213576773E-2</v>
      </c>
    </row>
    <row r="242" spans="1:18" hidden="1" x14ac:dyDescent="0.25">
      <c r="A242">
        <v>70897</v>
      </c>
      <c r="B242">
        <v>32764</v>
      </c>
      <c r="C242" t="s">
        <v>254</v>
      </c>
      <c r="D242" t="s">
        <v>148</v>
      </c>
      <c r="E242" t="s">
        <v>70</v>
      </c>
      <c r="F242">
        <v>110</v>
      </c>
      <c r="G242" s="6">
        <v>-3058.87</v>
      </c>
      <c r="H242" s="6">
        <v>3058.87</v>
      </c>
      <c r="I242" t="s">
        <v>127</v>
      </c>
      <c r="J242" t="s">
        <v>116</v>
      </c>
      <c r="K242" t="s">
        <v>121</v>
      </c>
      <c r="L242">
        <v>920</v>
      </c>
      <c r="M242">
        <f t="shared" si="9"/>
        <v>0.17424242424242425</v>
      </c>
      <c r="N242">
        <v>24</v>
      </c>
      <c r="O242">
        <f t="shared" si="10"/>
        <v>4.1818181818181817</v>
      </c>
      <c r="Q242" s="4">
        <v>0.36454034438363619</v>
      </c>
      <c r="R242">
        <f t="shared" si="11"/>
        <v>1.5244414401497512</v>
      </c>
    </row>
    <row r="243" spans="1:18" hidden="1" x14ac:dyDescent="0.25">
      <c r="A243">
        <v>67176</v>
      </c>
      <c r="B243">
        <v>33122</v>
      </c>
      <c r="C243" t="s">
        <v>1873</v>
      </c>
      <c r="D243" t="s">
        <v>1117</v>
      </c>
      <c r="E243" t="s">
        <v>94</v>
      </c>
      <c r="F243" s="6">
        <v>65.8</v>
      </c>
      <c r="G243" s="6">
        <v>-68.040000000000006</v>
      </c>
      <c r="H243">
        <v>68.040000000000006</v>
      </c>
      <c r="I243" t="s">
        <v>2111</v>
      </c>
      <c r="J243" t="s">
        <v>116</v>
      </c>
      <c r="K243" t="s">
        <v>121</v>
      </c>
      <c r="L243">
        <v>366</v>
      </c>
      <c r="M243">
        <f t="shared" si="9"/>
        <v>6.931818181818182E-2</v>
      </c>
      <c r="N243">
        <v>12</v>
      </c>
      <c r="O243">
        <f t="shared" si="10"/>
        <v>0.83181818181818179</v>
      </c>
      <c r="Q243" s="4">
        <v>0.22659324</v>
      </c>
      <c r="R243">
        <f t="shared" si="11"/>
        <v>0.18848437690909089</v>
      </c>
    </row>
    <row r="244" spans="1:18" hidden="1" x14ac:dyDescent="0.25">
      <c r="A244">
        <v>43987</v>
      </c>
      <c r="B244">
        <v>33249</v>
      </c>
      <c r="C244" t="s">
        <v>1144</v>
      </c>
      <c r="D244" t="s">
        <v>1561</v>
      </c>
      <c r="E244" t="s">
        <v>94</v>
      </c>
      <c r="F244" s="6">
        <v>100.5</v>
      </c>
      <c r="G244" s="6">
        <v>-75.239999999999995</v>
      </c>
      <c r="H244">
        <v>75.239999999999995</v>
      </c>
      <c r="I244" t="s">
        <v>2115</v>
      </c>
      <c r="J244" t="s">
        <v>116</v>
      </c>
      <c r="K244" t="s">
        <v>121</v>
      </c>
      <c r="L244">
        <v>64</v>
      </c>
      <c r="M244">
        <f t="shared" si="9"/>
        <v>1.2121212121212121E-2</v>
      </c>
      <c r="N244">
        <v>8</v>
      </c>
      <c r="O244">
        <f t="shared" si="10"/>
        <v>9.696969696969697E-2</v>
      </c>
      <c r="Q244" s="4">
        <v>0.25071620454545462</v>
      </c>
      <c r="R244">
        <f t="shared" si="11"/>
        <v>2.4311874380165296E-2</v>
      </c>
    </row>
    <row r="245" spans="1:18" hidden="1" x14ac:dyDescent="0.25">
      <c r="A245">
        <v>21136</v>
      </c>
      <c r="B245">
        <v>33262</v>
      </c>
      <c r="C245" t="s">
        <v>255</v>
      </c>
      <c r="D245" t="s">
        <v>233</v>
      </c>
      <c r="E245" t="s">
        <v>94</v>
      </c>
      <c r="F245">
        <v>130</v>
      </c>
      <c r="G245" s="6">
        <v>4462.01</v>
      </c>
      <c r="H245" s="6">
        <v>4462.01</v>
      </c>
      <c r="I245" t="s">
        <v>127</v>
      </c>
      <c r="J245" t="s">
        <v>116</v>
      </c>
      <c r="K245" t="s">
        <v>121</v>
      </c>
      <c r="L245">
        <v>15</v>
      </c>
      <c r="M245">
        <f t="shared" si="9"/>
        <v>2.840909090909091E-3</v>
      </c>
      <c r="N245">
        <v>16</v>
      </c>
      <c r="O245">
        <f t="shared" si="10"/>
        <v>4.5454545454545456E-2</v>
      </c>
      <c r="Q245" s="4">
        <v>0.24415356149547046</v>
      </c>
      <c r="R245">
        <f t="shared" si="11"/>
        <v>1.1097889158885021E-2</v>
      </c>
    </row>
    <row r="246" spans="1:18" hidden="1" x14ac:dyDescent="0.25">
      <c r="A246">
        <v>41718</v>
      </c>
      <c r="B246">
        <v>33303</v>
      </c>
      <c r="C246" t="s">
        <v>1294</v>
      </c>
      <c r="D246" t="s">
        <v>1803</v>
      </c>
      <c r="E246" t="s">
        <v>239</v>
      </c>
      <c r="F246">
        <v>140</v>
      </c>
      <c r="G246">
        <v>-44.24</v>
      </c>
      <c r="H246">
        <v>44.24</v>
      </c>
      <c r="I246" t="s">
        <v>2110</v>
      </c>
      <c r="J246" t="s">
        <v>116</v>
      </c>
      <c r="K246" t="s">
        <v>121</v>
      </c>
      <c r="L246">
        <v>51</v>
      </c>
      <c r="M246">
        <f t="shared" si="9"/>
        <v>9.6590909090909088E-3</v>
      </c>
      <c r="N246">
        <v>8</v>
      </c>
      <c r="O246">
        <f t="shared" si="10"/>
        <v>7.7272727272727271E-2</v>
      </c>
      <c r="Q246" s="4">
        <v>0.49406378810223134</v>
      </c>
      <c r="R246">
        <f t="shared" si="11"/>
        <v>3.8177656353354239E-2</v>
      </c>
    </row>
    <row r="247" spans="1:18" hidden="1" x14ac:dyDescent="0.25">
      <c r="A247">
        <v>11101</v>
      </c>
      <c r="B247">
        <v>33331</v>
      </c>
      <c r="C247" t="s">
        <v>1138</v>
      </c>
      <c r="D247" t="s">
        <v>1139</v>
      </c>
      <c r="E247" t="s">
        <v>239</v>
      </c>
      <c r="F247" s="6">
        <v>140</v>
      </c>
      <c r="G247" s="6">
        <v>-40.69</v>
      </c>
      <c r="H247">
        <v>40.69</v>
      </c>
      <c r="I247" t="s">
        <v>2112</v>
      </c>
      <c r="J247" t="s">
        <v>116</v>
      </c>
      <c r="K247" t="s">
        <v>121</v>
      </c>
      <c r="L247">
        <v>6</v>
      </c>
      <c r="M247">
        <f t="shared" si="9"/>
        <v>1.1363636363636363E-3</v>
      </c>
      <c r="N247">
        <v>8</v>
      </c>
      <c r="O247">
        <f t="shared" si="10"/>
        <v>9.0909090909090905E-3</v>
      </c>
      <c r="Q247" s="4">
        <v>0.34529435223966931</v>
      </c>
      <c r="R247">
        <f t="shared" si="11"/>
        <v>3.1390395658151752E-3</v>
      </c>
    </row>
    <row r="248" spans="1:18" hidden="1" x14ac:dyDescent="0.25">
      <c r="A248">
        <v>70793</v>
      </c>
      <c r="B248">
        <v>33408</v>
      </c>
      <c r="C248" t="s">
        <v>247</v>
      </c>
      <c r="D248" t="s">
        <v>256</v>
      </c>
      <c r="E248" t="s">
        <v>27</v>
      </c>
      <c r="F248">
        <v>120</v>
      </c>
      <c r="G248" s="6">
        <v>1162.77</v>
      </c>
      <c r="H248" s="6">
        <v>1162.77</v>
      </c>
      <c r="I248" t="s">
        <v>127</v>
      </c>
      <c r="J248" t="s">
        <v>116</v>
      </c>
      <c r="K248" t="s">
        <v>121</v>
      </c>
      <c r="L248">
        <v>822</v>
      </c>
      <c r="M248">
        <f t="shared" si="9"/>
        <v>0.15568181818181817</v>
      </c>
      <c r="N248">
        <v>24</v>
      </c>
      <c r="O248">
        <f t="shared" si="10"/>
        <v>3.7363636363636363</v>
      </c>
      <c r="Q248" s="4">
        <v>0.97573071908459985</v>
      </c>
      <c r="R248">
        <f t="shared" si="11"/>
        <v>3.6456847776706414</v>
      </c>
    </row>
    <row r="249" spans="1:18" hidden="1" x14ac:dyDescent="0.25">
      <c r="A249">
        <v>37122</v>
      </c>
      <c r="B249">
        <v>33645</v>
      </c>
      <c r="C249" t="s">
        <v>777</v>
      </c>
      <c r="D249" t="s">
        <v>768</v>
      </c>
      <c r="E249" t="s">
        <v>239</v>
      </c>
      <c r="F249" s="6">
        <v>140</v>
      </c>
      <c r="G249" s="6">
        <v>93.2</v>
      </c>
      <c r="H249">
        <v>93.2</v>
      </c>
      <c r="I249" t="s">
        <v>769</v>
      </c>
      <c r="J249" s="8" t="s">
        <v>116</v>
      </c>
      <c r="K249" t="s">
        <v>121</v>
      </c>
      <c r="L249">
        <v>36</v>
      </c>
      <c r="M249">
        <f t="shared" si="9"/>
        <v>6.8181818181818179E-3</v>
      </c>
      <c r="N249">
        <v>8</v>
      </c>
      <c r="O249">
        <f t="shared" si="10"/>
        <v>5.4545454545454543E-2</v>
      </c>
      <c r="Q249" s="4">
        <v>0.35178189891055867</v>
      </c>
      <c r="R249">
        <f t="shared" si="11"/>
        <v>1.9188103576939564E-2</v>
      </c>
    </row>
    <row r="250" spans="1:18" hidden="1" x14ac:dyDescent="0.25">
      <c r="A250">
        <v>16345</v>
      </c>
      <c r="B250">
        <v>33973</v>
      </c>
      <c r="C250" t="s">
        <v>775</v>
      </c>
      <c r="D250" t="s">
        <v>776</v>
      </c>
      <c r="E250" t="s">
        <v>239</v>
      </c>
      <c r="F250">
        <v>140</v>
      </c>
      <c r="G250">
        <v>-97.88</v>
      </c>
      <c r="H250">
        <v>97.88</v>
      </c>
      <c r="I250" t="s">
        <v>769</v>
      </c>
      <c r="J250" t="s">
        <v>116</v>
      </c>
      <c r="K250" t="s">
        <v>121</v>
      </c>
      <c r="L250">
        <v>11</v>
      </c>
      <c r="M250">
        <f t="shared" si="9"/>
        <v>2.0833333333333333E-3</v>
      </c>
      <c r="N250">
        <v>8</v>
      </c>
      <c r="O250">
        <f t="shared" si="10"/>
        <v>1.6666666666666666E-2</v>
      </c>
      <c r="Q250" s="4">
        <v>0.33496192254254259</v>
      </c>
      <c r="R250">
        <f t="shared" si="11"/>
        <v>5.5826987090423765E-3</v>
      </c>
    </row>
    <row r="251" spans="1:18" hidden="1" x14ac:dyDescent="0.25">
      <c r="A251">
        <v>34405</v>
      </c>
      <c r="B251">
        <v>34149</v>
      </c>
      <c r="C251" t="s">
        <v>1134</v>
      </c>
      <c r="D251" t="s">
        <v>1039</v>
      </c>
      <c r="E251" t="s">
        <v>94</v>
      </c>
      <c r="F251" s="6">
        <v>65.8</v>
      </c>
      <c r="G251" s="6">
        <v>62.93</v>
      </c>
      <c r="H251">
        <v>62.93</v>
      </c>
      <c r="I251" t="s">
        <v>2111</v>
      </c>
      <c r="J251" t="s">
        <v>116</v>
      </c>
      <c r="K251" t="s">
        <v>121</v>
      </c>
      <c r="L251">
        <v>33</v>
      </c>
      <c r="M251">
        <f t="shared" si="9"/>
        <v>6.2500000000000003E-3</v>
      </c>
      <c r="N251">
        <v>12</v>
      </c>
      <c r="O251">
        <f t="shared" si="10"/>
        <v>7.5000000000000011E-2</v>
      </c>
      <c r="Q251" s="4">
        <v>0.24499291354838712</v>
      </c>
      <c r="R251">
        <f t="shared" si="11"/>
        <v>1.8374468516129037E-2</v>
      </c>
    </row>
    <row r="252" spans="1:18" hidden="1" x14ac:dyDescent="0.25">
      <c r="A252">
        <v>44143</v>
      </c>
      <c r="B252">
        <v>34160</v>
      </c>
      <c r="C252" t="s">
        <v>1636</v>
      </c>
      <c r="D252" t="s">
        <v>1549</v>
      </c>
      <c r="E252" t="s">
        <v>94</v>
      </c>
      <c r="F252" s="6">
        <v>100.5</v>
      </c>
      <c r="G252" s="6">
        <v>85.83</v>
      </c>
      <c r="H252">
        <v>85.83</v>
      </c>
      <c r="I252" t="s">
        <v>2113</v>
      </c>
      <c r="J252" t="s">
        <v>116</v>
      </c>
      <c r="K252" t="s">
        <v>121</v>
      </c>
      <c r="L252">
        <v>65</v>
      </c>
      <c r="M252">
        <f t="shared" si="9"/>
        <v>1.231060606060606E-2</v>
      </c>
      <c r="N252">
        <v>8</v>
      </c>
      <c r="O252">
        <f t="shared" si="10"/>
        <v>9.8484848484848481E-2</v>
      </c>
      <c r="Q252" s="4">
        <v>0.17513653673960158</v>
      </c>
      <c r="R252">
        <f t="shared" si="11"/>
        <v>1.724829528496076E-2</v>
      </c>
    </row>
    <row r="253" spans="1:18" hidden="1" x14ac:dyDescent="0.25">
      <c r="A253">
        <v>16348</v>
      </c>
      <c r="B253">
        <v>34205</v>
      </c>
      <c r="C253" t="s">
        <v>827</v>
      </c>
      <c r="D253" t="s">
        <v>928</v>
      </c>
      <c r="E253" t="s">
        <v>94</v>
      </c>
      <c r="F253" s="6">
        <v>100.5</v>
      </c>
      <c r="G253" s="6">
        <v>60.78</v>
      </c>
      <c r="H253">
        <v>60.78</v>
      </c>
      <c r="I253" t="s">
        <v>2110</v>
      </c>
      <c r="J253" t="s">
        <v>116</v>
      </c>
      <c r="K253" t="s">
        <v>121</v>
      </c>
      <c r="L253">
        <v>11</v>
      </c>
      <c r="M253">
        <f t="shared" si="9"/>
        <v>2.0833333333333333E-3</v>
      </c>
      <c r="N253">
        <v>8</v>
      </c>
      <c r="O253">
        <f t="shared" si="10"/>
        <v>1.6666666666666666E-2</v>
      </c>
      <c r="Q253" s="4">
        <v>0.30279558459873585</v>
      </c>
      <c r="R253">
        <f t="shared" si="11"/>
        <v>5.0465930766455972E-3</v>
      </c>
    </row>
    <row r="254" spans="1:18" hidden="1" x14ac:dyDescent="0.25">
      <c r="A254">
        <v>52876</v>
      </c>
      <c r="B254">
        <v>34457</v>
      </c>
      <c r="C254" t="s">
        <v>1936</v>
      </c>
      <c r="D254" t="s">
        <v>993</v>
      </c>
      <c r="E254" t="s">
        <v>239</v>
      </c>
      <c r="F254" s="6">
        <v>140</v>
      </c>
      <c r="G254" s="6">
        <v>-50.76</v>
      </c>
      <c r="H254">
        <v>50.76</v>
      </c>
      <c r="I254" t="s">
        <v>2114</v>
      </c>
      <c r="J254" t="s">
        <v>116</v>
      </c>
      <c r="K254" t="s">
        <v>121</v>
      </c>
      <c r="L254">
        <v>136</v>
      </c>
      <c r="M254">
        <f t="shared" si="9"/>
        <v>2.5757575757575757E-2</v>
      </c>
      <c r="N254">
        <v>8</v>
      </c>
      <c r="O254">
        <f t="shared" si="10"/>
        <v>0.20606060606060606</v>
      </c>
      <c r="Q254" s="4">
        <v>0.28699029238914897</v>
      </c>
      <c r="R254">
        <f t="shared" si="11"/>
        <v>5.9137393583218574E-2</v>
      </c>
    </row>
    <row r="255" spans="1:18" hidden="1" x14ac:dyDescent="0.25">
      <c r="A255">
        <v>54344</v>
      </c>
      <c r="B255">
        <v>34484</v>
      </c>
      <c r="C255" t="s">
        <v>1017</v>
      </c>
      <c r="D255" t="s">
        <v>1963</v>
      </c>
      <c r="E255" t="s">
        <v>94</v>
      </c>
      <c r="F255" s="6">
        <v>100.5</v>
      </c>
      <c r="G255" s="6">
        <v>82.24</v>
      </c>
      <c r="H255">
        <v>82.24</v>
      </c>
      <c r="I255" t="s">
        <v>2113</v>
      </c>
      <c r="J255" t="s">
        <v>116</v>
      </c>
      <c r="K255" t="s">
        <v>121</v>
      </c>
      <c r="L255">
        <v>152</v>
      </c>
      <c r="M255">
        <f t="shared" si="9"/>
        <v>2.8787878787878789E-2</v>
      </c>
      <c r="N255">
        <v>8</v>
      </c>
      <c r="O255">
        <f t="shared" si="10"/>
        <v>0.23030303030303031</v>
      </c>
      <c r="Q255" s="4">
        <v>0.18278172359387165</v>
      </c>
      <c r="R255">
        <f t="shared" si="11"/>
        <v>4.2095184827679537E-2</v>
      </c>
    </row>
    <row r="256" spans="1:18" hidden="1" x14ac:dyDescent="0.25">
      <c r="A256">
        <v>31141</v>
      </c>
      <c r="B256">
        <v>34605</v>
      </c>
      <c r="C256" t="s">
        <v>208</v>
      </c>
      <c r="D256" t="s">
        <v>257</v>
      </c>
      <c r="E256" t="s">
        <v>64</v>
      </c>
      <c r="F256">
        <v>120</v>
      </c>
      <c r="G256" s="6">
        <v>-24470.49</v>
      </c>
      <c r="H256" s="6">
        <v>24470.49</v>
      </c>
      <c r="I256" t="s">
        <v>127</v>
      </c>
      <c r="J256" t="s">
        <v>28</v>
      </c>
      <c r="K256" t="s">
        <v>121</v>
      </c>
      <c r="L256">
        <v>26</v>
      </c>
      <c r="M256">
        <f t="shared" si="9"/>
        <v>4.9242424242424239E-3</v>
      </c>
      <c r="N256">
        <v>60</v>
      </c>
      <c r="O256">
        <f t="shared" si="10"/>
        <v>0.29545454545454541</v>
      </c>
      <c r="Q256" s="4">
        <v>4.451956756601131E-2</v>
      </c>
      <c r="R256">
        <f t="shared" si="11"/>
        <v>1.3153508599048794E-2</v>
      </c>
    </row>
    <row r="257" spans="1:18" hidden="1" x14ac:dyDescent="0.25">
      <c r="A257">
        <v>64683</v>
      </c>
      <c r="B257">
        <v>35018</v>
      </c>
      <c r="C257" t="s">
        <v>2003</v>
      </c>
      <c r="D257" t="s">
        <v>857</v>
      </c>
      <c r="E257" t="s">
        <v>94</v>
      </c>
      <c r="F257" s="6">
        <v>100.5</v>
      </c>
      <c r="G257" s="6">
        <v>-71.69</v>
      </c>
      <c r="H257">
        <v>71.69</v>
      </c>
      <c r="I257" t="s">
        <v>2115</v>
      </c>
      <c r="J257" t="s">
        <v>116</v>
      </c>
      <c r="K257" t="s">
        <v>121</v>
      </c>
      <c r="L257">
        <v>282</v>
      </c>
      <c r="M257">
        <f t="shared" si="9"/>
        <v>5.3409090909090906E-2</v>
      </c>
      <c r="N257">
        <v>8</v>
      </c>
      <c r="O257">
        <f t="shared" si="10"/>
        <v>0.42727272727272725</v>
      </c>
      <c r="Q257" s="4">
        <v>0.26313136044078678</v>
      </c>
      <c r="R257">
        <f t="shared" si="11"/>
        <v>0.11242885400651798</v>
      </c>
    </row>
    <row r="258" spans="1:18" hidden="1" x14ac:dyDescent="0.25">
      <c r="A258">
        <v>34827</v>
      </c>
      <c r="B258">
        <v>35087</v>
      </c>
      <c r="C258" t="s">
        <v>1062</v>
      </c>
      <c r="D258" t="s">
        <v>212</v>
      </c>
      <c r="F258" s="6">
        <v>100.5</v>
      </c>
      <c r="G258" s="6">
        <v>-260.74</v>
      </c>
      <c r="H258">
        <v>260.74</v>
      </c>
      <c r="I258" t="s">
        <v>2110</v>
      </c>
      <c r="J258" t="s">
        <v>116</v>
      </c>
      <c r="K258" t="s">
        <v>121</v>
      </c>
      <c r="L258">
        <v>35</v>
      </c>
      <c r="M258">
        <f t="shared" si="9"/>
        <v>6.628787878787879E-3</v>
      </c>
      <c r="N258">
        <v>12</v>
      </c>
      <c r="O258">
        <f t="shared" si="10"/>
        <v>7.9545454545454544E-2</v>
      </c>
      <c r="Q258" s="4">
        <v>7.0583399677499284E-2</v>
      </c>
      <c r="R258">
        <f t="shared" si="11"/>
        <v>5.6145886107101702E-3</v>
      </c>
    </row>
    <row r="259" spans="1:18" hidden="1" x14ac:dyDescent="0.25">
      <c r="A259">
        <v>57431</v>
      </c>
      <c r="B259">
        <v>35696</v>
      </c>
      <c r="C259" t="s">
        <v>1760</v>
      </c>
      <c r="D259" t="s">
        <v>1124</v>
      </c>
      <c r="E259" t="s">
        <v>239</v>
      </c>
      <c r="F259" s="6">
        <v>140</v>
      </c>
      <c r="G259" s="6">
        <v>-41.87</v>
      </c>
      <c r="H259">
        <v>41.87</v>
      </c>
      <c r="I259" t="s">
        <v>2114</v>
      </c>
      <c r="J259" t="s">
        <v>116</v>
      </c>
      <c r="K259" t="s">
        <v>121</v>
      </c>
      <c r="L259">
        <v>187</v>
      </c>
      <c r="M259">
        <f t="shared" ref="M259:M322" si="12">L259/5280</f>
        <v>3.5416666666666666E-2</v>
      </c>
      <c r="N259">
        <v>8</v>
      </c>
      <c r="O259">
        <f t="shared" ref="O259:O322" si="13">M259*N259</f>
        <v>0.28333333333333333</v>
      </c>
      <c r="Q259" s="4">
        <v>0.81290929655839517</v>
      </c>
      <c r="R259">
        <f t="shared" ref="R259:R322" si="14">O259*Q259</f>
        <v>0.2303243006915453</v>
      </c>
    </row>
    <row r="260" spans="1:18" hidden="1" x14ac:dyDescent="0.25">
      <c r="A260">
        <v>70402</v>
      </c>
      <c r="B260">
        <v>36025</v>
      </c>
      <c r="C260" t="s">
        <v>785</v>
      </c>
      <c r="D260" t="s">
        <v>771</v>
      </c>
      <c r="E260" t="s">
        <v>70</v>
      </c>
      <c r="F260">
        <v>130</v>
      </c>
      <c r="G260">
        <v>-54.63</v>
      </c>
      <c r="H260">
        <v>54.63</v>
      </c>
      <c r="I260" t="s">
        <v>769</v>
      </c>
      <c r="J260" t="s">
        <v>116</v>
      </c>
      <c r="K260" t="s">
        <v>121</v>
      </c>
      <c r="L260">
        <v>656</v>
      </c>
      <c r="M260">
        <f t="shared" si="12"/>
        <v>0.12424242424242424</v>
      </c>
      <c r="N260">
        <v>8</v>
      </c>
      <c r="O260">
        <f t="shared" si="13"/>
        <v>0.9939393939393939</v>
      </c>
      <c r="Q260" s="4">
        <v>0.29407241002100293</v>
      </c>
      <c r="R260">
        <f t="shared" si="14"/>
        <v>0.29229015299057259</v>
      </c>
    </row>
    <row r="261" spans="1:18" hidden="1" x14ac:dyDescent="0.25">
      <c r="A261">
        <v>64174</v>
      </c>
      <c r="B261">
        <v>36040</v>
      </c>
      <c r="C261" t="s">
        <v>221</v>
      </c>
      <c r="D261" t="s">
        <v>258</v>
      </c>
      <c r="E261" t="s">
        <v>27</v>
      </c>
      <c r="F261">
        <v>120</v>
      </c>
      <c r="G261" s="6">
        <v>-2002.77</v>
      </c>
      <c r="H261" s="6">
        <v>2002.77</v>
      </c>
      <c r="I261" t="s">
        <v>127</v>
      </c>
      <c r="J261" t="s">
        <v>116</v>
      </c>
      <c r="K261" t="s">
        <v>121</v>
      </c>
      <c r="L261">
        <v>272</v>
      </c>
      <c r="M261">
        <f t="shared" si="12"/>
        <v>5.1515151515151514E-2</v>
      </c>
      <c r="N261">
        <v>24</v>
      </c>
      <c r="O261">
        <f t="shared" si="13"/>
        <v>1.2363636363636363</v>
      </c>
      <c r="Q261" s="4">
        <v>0.54395443956540401</v>
      </c>
      <c r="R261">
        <f t="shared" si="14"/>
        <v>0.67252548891722674</v>
      </c>
    </row>
    <row r="262" spans="1:18" hidden="1" x14ac:dyDescent="0.25">
      <c r="A262">
        <v>65346</v>
      </c>
      <c r="B262">
        <v>36142</v>
      </c>
      <c r="C262" t="s">
        <v>211</v>
      </c>
      <c r="D262" t="s">
        <v>203</v>
      </c>
      <c r="E262" t="s">
        <v>27</v>
      </c>
      <c r="F262">
        <v>120</v>
      </c>
      <c r="G262" s="6">
        <v>3313.37</v>
      </c>
      <c r="H262" s="6">
        <v>3313.37</v>
      </c>
      <c r="I262" t="s">
        <v>127</v>
      </c>
      <c r="J262" t="s">
        <v>116</v>
      </c>
      <c r="K262" t="s">
        <v>121</v>
      </c>
      <c r="L262">
        <v>303</v>
      </c>
      <c r="M262">
        <f t="shared" si="12"/>
        <v>5.7386363636363638E-2</v>
      </c>
      <c r="N262">
        <v>24</v>
      </c>
      <c r="O262">
        <f t="shared" si="13"/>
        <v>1.3772727272727274</v>
      </c>
      <c r="Q262" s="4">
        <v>0.32983611829712217</v>
      </c>
      <c r="R262">
        <f t="shared" si="14"/>
        <v>0.45427429020012738</v>
      </c>
    </row>
    <row r="263" spans="1:18" hidden="1" x14ac:dyDescent="0.25">
      <c r="A263">
        <v>68322</v>
      </c>
      <c r="B263">
        <v>36209</v>
      </c>
      <c r="C263" t="s">
        <v>195</v>
      </c>
      <c r="D263" t="s">
        <v>227</v>
      </c>
      <c r="E263" t="s">
        <v>64</v>
      </c>
      <c r="F263">
        <v>120</v>
      </c>
      <c r="G263" s="6">
        <v>-3088.77</v>
      </c>
      <c r="H263" s="6">
        <v>3088.77</v>
      </c>
      <c r="I263" t="s">
        <v>127</v>
      </c>
      <c r="J263" t="s">
        <v>116</v>
      </c>
      <c r="K263" t="s">
        <v>121</v>
      </c>
      <c r="L263">
        <v>425</v>
      </c>
      <c r="M263">
        <f t="shared" si="12"/>
        <v>8.049242424242424E-2</v>
      </c>
      <c r="N263">
        <v>24</v>
      </c>
      <c r="O263">
        <f t="shared" si="13"/>
        <v>1.9318181818181817</v>
      </c>
      <c r="Q263" s="4">
        <v>0.33291046747386055</v>
      </c>
      <c r="R263">
        <f t="shared" si="14"/>
        <v>0.64312249398359422</v>
      </c>
    </row>
    <row r="264" spans="1:18" hidden="1" x14ac:dyDescent="0.25">
      <c r="A264">
        <v>41404</v>
      </c>
      <c r="B264">
        <v>36528</v>
      </c>
      <c r="C264" t="s">
        <v>85</v>
      </c>
      <c r="D264" t="s">
        <v>68</v>
      </c>
      <c r="E264" t="s">
        <v>64</v>
      </c>
      <c r="F264">
        <v>120</v>
      </c>
      <c r="G264" s="6">
        <v>15406.59</v>
      </c>
      <c r="H264" s="6">
        <v>15406.59</v>
      </c>
      <c r="I264" t="s">
        <v>516</v>
      </c>
      <c r="J264" t="s">
        <v>28</v>
      </c>
      <c r="K264" t="s">
        <v>121</v>
      </c>
      <c r="L264">
        <v>50</v>
      </c>
      <c r="M264">
        <f t="shared" si="12"/>
        <v>9.46969696969697E-3</v>
      </c>
      <c r="N264">
        <v>60</v>
      </c>
      <c r="O264">
        <f t="shared" si="13"/>
        <v>0.56818181818181823</v>
      </c>
      <c r="Q264" s="4">
        <v>3.1126989269856825E-2</v>
      </c>
      <c r="R264">
        <f t="shared" si="14"/>
        <v>1.7685789357873197E-2</v>
      </c>
    </row>
    <row r="265" spans="1:18" hidden="1" x14ac:dyDescent="0.25">
      <c r="A265">
        <v>70787</v>
      </c>
      <c r="B265">
        <v>36543</v>
      </c>
      <c r="C265" t="s">
        <v>774</v>
      </c>
      <c r="D265" t="s">
        <v>770</v>
      </c>
      <c r="E265" t="s">
        <v>70</v>
      </c>
      <c r="F265">
        <v>130</v>
      </c>
      <c r="G265">
        <v>-57.09</v>
      </c>
      <c r="H265">
        <v>57.09</v>
      </c>
      <c r="I265" t="s">
        <v>769</v>
      </c>
      <c r="J265" t="s">
        <v>116</v>
      </c>
      <c r="K265" t="s">
        <v>121</v>
      </c>
      <c r="L265">
        <v>954</v>
      </c>
      <c r="M265">
        <f t="shared" si="12"/>
        <v>0.18068181818181819</v>
      </c>
      <c r="N265">
        <v>8</v>
      </c>
      <c r="O265">
        <f t="shared" si="13"/>
        <v>1.4454545454545455</v>
      </c>
      <c r="Q265" s="4">
        <v>0.29288662145764016</v>
      </c>
      <c r="R265">
        <f t="shared" si="14"/>
        <v>0.4233542982887708</v>
      </c>
    </row>
    <row r="266" spans="1:18" hidden="1" x14ac:dyDescent="0.25">
      <c r="A266">
        <v>24646</v>
      </c>
      <c r="B266">
        <v>36564</v>
      </c>
      <c r="C266" t="s">
        <v>224</v>
      </c>
      <c r="D266" t="s">
        <v>246</v>
      </c>
      <c r="E266" t="s">
        <v>27</v>
      </c>
      <c r="F266">
        <v>120</v>
      </c>
      <c r="G266" s="6">
        <v>-1895.55</v>
      </c>
      <c r="H266" s="6">
        <v>1895.55</v>
      </c>
      <c r="I266" t="s">
        <v>127</v>
      </c>
      <c r="J266" t="s">
        <v>116</v>
      </c>
      <c r="K266" t="s">
        <v>121</v>
      </c>
      <c r="L266">
        <v>17</v>
      </c>
      <c r="M266">
        <f t="shared" si="12"/>
        <v>3.2196969696969696E-3</v>
      </c>
      <c r="N266">
        <v>24</v>
      </c>
      <c r="O266">
        <f t="shared" si="13"/>
        <v>7.7272727272727271E-2</v>
      </c>
      <c r="Q266" s="4">
        <v>0.57472270999361885</v>
      </c>
      <c r="R266">
        <f t="shared" si="14"/>
        <v>4.4410391226779637E-2</v>
      </c>
    </row>
    <row r="267" spans="1:18" hidden="1" x14ac:dyDescent="0.25">
      <c r="A267">
        <v>58687</v>
      </c>
      <c r="B267">
        <v>36760</v>
      </c>
      <c r="C267" t="s">
        <v>787</v>
      </c>
      <c r="D267" t="s">
        <v>783</v>
      </c>
      <c r="E267" t="s">
        <v>239</v>
      </c>
      <c r="F267">
        <v>140</v>
      </c>
      <c r="G267">
        <v>-97.46</v>
      </c>
      <c r="H267">
        <v>97.46</v>
      </c>
      <c r="I267" t="s">
        <v>769</v>
      </c>
      <c r="J267" t="s">
        <v>116</v>
      </c>
      <c r="K267" t="s">
        <v>121</v>
      </c>
      <c r="L267">
        <v>200</v>
      </c>
      <c r="M267">
        <f t="shared" si="12"/>
        <v>3.787878787878788E-2</v>
      </c>
      <c r="N267">
        <v>8</v>
      </c>
      <c r="O267">
        <f t="shared" si="13"/>
        <v>0.30303030303030304</v>
      </c>
      <c r="Q267" s="4">
        <v>0.33640542764687126</v>
      </c>
      <c r="R267">
        <f t="shared" si="14"/>
        <v>0.10194103868087008</v>
      </c>
    </row>
    <row r="268" spans="1:18" hidden="1" x14ac:dyDescent="0.25">
      <c r="A268">
        <v>60745</v>
      </c>
      <c r="B268">
        <v>36943</v>
      </c>
      <c r="C268" t="s">
        <v>1129</v>
      </c>
      <c r="D268" t="s">
        <v>927</v>
      </c>
      <c r="E268" t="s">
        <v>239</v>
      </c>
      <c r="F268" s="6">
        <v>140</v>
      </c>
      <c r="G268" s="6">
        <v>101.03</v>
      </c>
      <c r="H268">
        <v>101.03</v>
      </c>
      <c r="I268" t="s">
        <v>2112</v>
      </c>
      <c r="J268" t="s">
        <v>116</v>
      </c>
      <c r="K268" t="s">
        <v>121</v>
      </c>
      <c r="L268">
        <v>223</v>
      </c>
      <c r="M268">
        <f t="shared" si="12"/>
        <v>4.2234848484848486E-2</v>
      </c>
      <c r="N268">
        <v>8</v>
      </c>
      <c r="O268">
        <f t="shared" si="13"/>
        <v>0.33787878787878789</v>
      </c>
      <c r="Q268" s="4">
        <v>0.1390678728361095</v>
      </c>
      <c r="R268">
        <f t="shared" si="14"/>
        <v>4.6988084306746086E-2</v>
      </c>
    </row>
    <row r="269" spans="1:18" hidden="1" x14ac:dyDescent="0.25">
      <c r="A269">
        <v>15531</v>
      </c>
      <c r="B269">
        <v>36981</v>
      </c>
      <c r="C269" t="s">
        <v>86</v>
      </c>
      <c r="D269" t="s">
        <v>85</v>
      </c>
      <c r="E269" t="s">
        <v>64</v>
      </c>
      <c r="F269">
        <v>120</v>
      </c>
      <c r="G269" s="6">
        <v>15406.67</v>
      </c>
      <c r="H269" s="6">
        <v>15406.67</v>
      </c>
      <c r="I269" t="s">
        <v>516</v>
      </c>
      <c r="J269" t="s">
        <v>28</v>
      </c>
      <c r="K269" t="s">
        <v>121</v>
      </c>
      <c r="L269">
        <v>10</v>
      </c>
      <c r="M269">
        <f t="shared" si="12"/>
        <v>1.893939393939394E-3</v>
      </c>
      <c r="N269">
        <v>60</v>
      </c>
      <c r="O269">
        <f t="shared" si="13"/>
        <v>0.11363636363636365</v>
      </c>
      <c r="Q269" s="4">
        <v>3.1126827641215361E-2</v>
      </c>
      <c r="R269">
        <f t="shared" si="14"/>
        <v>3.5371395046835639E-3</v>
      </c>
    </row>
    <row r="270" spans="1:18" hidden="1" x14ac:dyDescent="0.25">
      <c r="A270">
        <v>60109</v>
      </c>
      <c r="B270">
        <v>37176</v>
      </c>
      <c r="C270" t="s">
        <v>1292</v>
      </c>
      <c r="D270" t="s">
        <v>1433</v>
      </c>
      <c r="E270" t="s">
        <v>94</v>
      </c>
      <c r="F270" s="6">
        <v>65.8</v>
      </c>
      <c r="G270" s="6">
        <v>65.150000000000006</v>
      </c>
      <c r="H270">
        <v>65.150000000000006</v>
      </c>
      <c r="I270" t="s">
        <v>2111</v>
      </c>
      <c r="J270" t="s">
        <v>116</v>
      </c>
      <c r="K270" t="s">
        <v>121</v>
      </c>
      <c r="L270">
        <v>215</v>
      </c>
      <c r="M270">
        <f t="shared" si="12"/>
        <v>4.0719696969696968E-2</v>
      </c>
      <c r="N270">
        <v>12</v>
      </c>
      <c r="O270">
        <f t="shared" si="13"/>
        <v>0.48863636363636365</v>
      </c>
      <c r="Q270" s="4">
        <v>0.23664472831312358</v>
      </c>
      <c r="R270">
        <f t="shared" si="14"/>
        <v>0.11563321951663993</v>
      </c>
    </row>
    <row r="271" spans="1:18" hidden="1" x14ac:dyDescent="0.25">
      <c r="A271">
        <v>57361</v>
      </c>
      <c r="B271">
        <v>37230</v>
      </c>
      <c r="C271" t="s">
        <v>130</v>
      </c>
      <c r="D271" t="s">
        <v>259</v>
      </c>
      <c r="E271" t="s">
        <v>27</v>
      </c>
      <c r="F271">
        <v>120</v>
      </c>
      <c r="G271" s="6">
        <v>3284.29</v>
      </c>
      <c r="H271" s="6">
        <v>3284.29</v>
      </c>
      <c r="I271" t="s">
        <v>127</v>
      </c>
      <c r="J271" t="s">
        <v>116</v>
      </c>
      <c r="K271" t="s">
        <v>121</v>
      </c>
      <c r="L271">
        <v>186</v>
      </c>
      <c r="M271">
        <f t="shared" si="12"/>
        <v>3.5227272727272725E-2</v>
      </c>
      <c r="N271">
        <v>24</v>
      </c>
      <c r="O271">
        <f t="shared" si="13"/>
        <v>0.84545454545454546</v>
      </c>
      <c r="Q271" s="4">
        <v>0.332756577306552</v>
      </c>
      <c r="R271">
        <f t="shared" si="14"/>
        <v>0.28133056081372126</v>
      </c>
    </row>
    <row r="272" spans="1:18" hidden="1" x14ac:dyDescent="0.25">
      <c r="A272">
        <v>26779</v>
      </c>
      <c r="B272">
        <v>37314</v>
      </c>
      <c r="C272" t="s">
        <v>178</v>
      </c>
      <c r="D272" t="s">
        <v>1554</v>
      </c>
      <c r="E272" t="s">
        <v>94</v>
      </c>
      <c r="F272" s="6">
        <v>100.5</v>
      </c>
      <c r="G272" s="6">
        <v>-71.150000000000006</v>
      </c>
      <c r="H272">
        <v>71.150000000000006</v>
      </c>
      <c r="I272" t="s">
        <v>2115</v>
      </c>
      <c r="J272" t="s">
        <v>116</v>
      </c>
      <c r="K272" t="s">
        <v>121</v>
      </c>
      <c r="L272">
        <v>22</v>
      </c>
      <c r="M272">
        <f t="shared" si="12"/>
        <v>4.1666666666666666E-3</v>
      </c>
      <c r="N272">
        <v>8</v>
      </c>
      <c r="O272">
        <f t="shared" si="13"/>
        <v>3.3333333333333333E-2</v>
      </c>
      <c r="Q272" s="4">
        <v>0.26512842206605763</v>
      </c>
      <c r="R272">
        <f t="shared" si="14"/>
        <v>8.8376140688685885E-3</v>
      </c>
    </row>
    <row r="273" spans="1:18" hidden="1" x14ac:dyDescent="0.25">
      <c r="A273">
        <v>70999</v>
      </c>
      <c r="B273">
        <v>37411</v>
      </c>
      <c r="C273" t="s">
        <v>1982</v>
      </c>
      <c r="D273" t="s">
        <v>1973</v>
      </c>
      <c r="E273" t="s">
        <v>239</v>
      </c>
      <c r="F273" s="6">
        <v>140</v>
      </c>
      <c r="G273" s="6">
        <v>115.13</v>
      </c>
      <c r="H273">
        <v>115.13</v>
      </c>
      <c r="I273" t="s">
        <v>2112</v>
      </c>
      <c r="J273" t="s">
        <v>116</v>
      </c>
      <c r="K273" t="s">
        <v>121</v>
      </c>
      <c r="L273" s="8">
        <v>1037</v>
      </c>
      <c r="M273">
        <f t="shared" si="12"/>
        <v>0.19640151515151516</v>
      </c>
      <c r="N273">
        <v>8</v>
      </c>
      <c r="O273">
        <f t="shared" si="13"/>
        <v>1.5712121212121213</v>
      </c>
      <c r="Q273" s="4">
        <v>9.7628956432777872E-2</v>
      </c>
      <c r="R273">
        <f t="shared" si="14"/>
        <v>0.1533957997284707</v>
      </c>
    </row>
    <row r="274" spans="1:18" hidden="1" x14ac:dyDescent="0.25">
      <c r="A274">
        <v>4532</v>
      </c>
      <c r="B274">
        <v>37605</v>
      </c>
      <c r="C274" t="s">
        <v>933</v>
      </c>
      <c r="D274" t="s">
        <v>934</v>
      </c>
      <c r="E274" t="s">
        <v>239</v>
      </c>
      <c r="F274" s="6">
        <v>140</v>
      </c>
      <c r="G274" s="6">
        <v>-85.23</v>
      </c>
      <c r="H274">
        <v>85.23</v>
      </c>
      <c r="I274" t="s">
        <v>2112</v>
      </c>
      <c r="J274" t="s">
        <v>116</v>
      </c>
      <c r="K274" t="s">
        <v>121</v>
      </c>
      <c r="L274">
        <v>3</v>
      </c>
      <c r="M274">
        <f t="shared" si="12"/>
        <v>5.6818181818181815E-4</v>
      </c>
      <c r="N274">
        <v>8</v>
      </c>
      <c r="O274">
        <f t="shared" si="13"/>
        <v>4.5454545454545452E-3</v>
      </c>
      <c r="Q274" s="4">
        <v>0.13187870179638289</v>
      </c>
      <c r="R274">
        <f t="shared" si="14"/>
        <v>5.994486445290131E-4</v>
      </c>
    </row>
    <row r="275" spans="1:18" hidden="1" x14ac:dyDescent="0.25">
      <c r="A275">
        <v>51026</v>
      </c>
      <c r="B275">
        <v>37666</v>
      </c>
      <c r="C275" t="s">
        <v>259</v>
      </c>
      <c r="D275" t="s">
        <v>243</v>
      </c>
      <c r="E275" t="s">
        <v>27</v>
      </c>
      <c r="F275">
        <v>120</v>
      </c>
      <c r="G275" s="6">
        <v>3283.44</v>
      </c>
      <c r="H275" s="6">
        <v>3283.44</v>
      </c>
      <c r="I275" t="s">
        <v>127</v>
      </c>
      <c r="J275" t="s">
        <v>116</v>
      </c>
      <c r="K275" t="s">
        <v>121</v>
      </c>
      <c r="L275">
        <v>118</v>
      </c>
      <c r="M275">
        <f t="shared" si="12"/>
        <v>2.234848484848485E-2</v>
      </c>
      <c r="N275">
        <v>24</v>
      </c>
      <c r="O275">
        <f t="shared" si="13"/>
        <v>0.53636363636363638</v>
      </c>
      <c r="Q275" s="4">
        <v>0.33284271961178996</v>
      </c>
      <c r="R275">
        <f t="shared" si="14"/>
        <v>0.1785247314281419</v>
      </c>
    </row>
    <row r="276" spans="1:18" hidden="1" x14ac:dyDescent="0.25">
      <c r="A276">
        <v>21506</v>
      </c>
      <c r="B276">
        <v>37777</v>
      </c>
      <c r="C276" t="s">
        <v>136</v>
      </c>
      <c r="D276" t="s">
        <v>260</v>
      </c>
      <c r="E276" t="s">
        <v>64</v>
      </c>
      <c r="F276">
        <v>120</v>
      </c>
      <c r="G276" s="6">
        <v>-24507.06</v>
      </c>
      <c r="H276" s="6">
        <v>24507.06</v>
      </c>
      <c r="I276" t="s">
        <v>127</v>
      </c>
      <c r="J276" t="s">
        <v>28</v>
      </c>
      <c r="K276" t="s">
        <v>121</v>
      </c>
      <c r="L276">
        <v>15</v>
      </c>
      <c r="M276">
        <f t="shared" si="12"/>
        <v>2.840909090909091E-3</v>
      </c>
      <c r="N276">
        <v>60</v>
      </c>
      <c r="O276">
        <f t="shared" si="13"/>
        <v>0.17045454545454547</v>
      </c>
      <c r="Q276" s="4">
        <v>4.4453134440785802E-2</v>
      </c>
      <c r="R276">
        <f t="shared" si="14"/>
        <v>7.5772388251339438E-3</v>
      </c>
    </row>
    <row r="277" spans="1:18" hidden="1" x14ac:dyDescent="0.25">
      <c r="A277">
        <v>5245</v>
      </c>
      <c r="B277">
        <v>38073</v>
      </c>
      <c r="C277" t="s">
        <v>261</v>
      </c>
      <c r="D277" t="s">
        <v>949</v>
      </c>
      <c r="E277" t="s">
        <v>239</v>
      </c>
      <c r="F277">
        <v>140</v>
      </c>
      <c r="G277">
        <v>190.84</v>
      </c>
      <c r="H277">
        <v>190.84</v>
      </c>
      <c r="I277" t="s">
        <v>762</v>
      </c>
      <c r="J277" t="s">
        <v>116</v>
      </c>
      <c r="K277" t="s">
        <v>121</v>
      </c>
      <c r="L277">
        <v>3</v>
      </c>
      <c r="M277">
        <f t="shared" si="12"/>
        <v>5.6818181818181815E-4</v>
      </c>
      <c r="N277">
        <v>8</v>
      </c>
      <c r="O277">
        <f t="shared" si="13"/>
        <v>4.5454545454545452E-3</v>
      </c>
      <c r="Q277" s="4">
        <v>0.33844353263243665</v>
      </c>
      <c r="R277">
        <f t="shared" si="14"/>
        <v>1.5383796937838029E-3</v>
      </c>
    </row>
    <row r="278" spans="1:18" hidden="1" x14ac:dyDescent="0.25">
      <c r="A278">
        <v>56973</v>
      </c>
      <c r="B278">
        <v>38127</v>
      </c>
      <c r="C278" t="s">
        <v>335</v>
      </c>
      <c r="D278" t="s">
        <v>301</v>
      </c>
      <c r="E278" t="s">
        <v>64</v>
      </c>
      <c r="F278">
        <v>75</v>
      </c>
      <c r="G278" s="6">
        <v>1124.48</v>
      </c>
      <c r="H278" s="6">
        <v>1124.48</v>
      </c>
      <c r="I278" t="s">
        <v>2117</v>
      </c>
      <c r="J278" t="s">
        <v>116</v>
      </c>
      <c r="K278" t="s">
        <v>121</v>
      </c>
      <c r="L278">
        <v>181</v>
      </c>
      <c r="M278">
        <f t="shared" si="12"/>
        <v>3.4280303030303029E-2</v>
      </c>
      <c r="N278">
        <v>30</v>
      </c>
      <c r="O278">
        <f t="shared" si="13"/>
        <v>1.0284090909090908</v>
      </c>
      <c r="Q278" s="4">
        <v>1.3710696543824702E-2</v>
      </c>
      <c r="R278">
        <f t="shared" si="14"/>
        <v>1.4100204968365176E-2</v>
      </c>
    </row>
    <row r="279" spans="1:18" hidden="1" x14ac:dyDescent="0.25">
      <c r="A279">
        <v>60807</v>
      </c>
      <c r="B279">
        <v>38182</v>
      </c>
      <c r="C279" t="s">
        <v>261</v>
      </c>
      <c r="D279" t="s">
        <v>249</v>
      </c>
      <c r="E279" t="s">
        <v>27</v>
      </c>
      <c r="F279">
        <v>120</v>
      </c>
      <c r="G279" s="6">
        <v>3090.95</v>
      </c>
      <c r="H279" s="6">
        <v>3090.95</v>
      </c>
      <c r="I279" t="s">
        <v>127</v>
      </c>
      <c r="J279" t="s">
        <v>116</v>
      </c>
      <c r="K279" t="s">
        <v>121</v>
      </c>
      <c r="L279">
        <v>225</v>
      </c>
      <c r="M279">
        <f t="shared" si="12"/>
        <v>4.261363636363636E-2</v>
      </c>
      <c r="N279">
        <v>24</v>
      </c>
      <c r="O279">
        <f t="shared" si="13"/>
        <v>1.0227272727272727</v>
      </c>
      <c r="Q279" s="4">
        <v>0.33267459373802927</v>
      </c>
      <c r="R279">
        <f t="shared" si="14"/>
        <v>0.34023537995934811</v>
      </c>
    </row>
    <row r="280" spans="1:18" hidden="1" x14ac:dyDescent="0.25">
      <c r="A280">
        <v>58875</v>
      </c>
      <c r="B280">
        <v>38555</v>
      </c>
      <c r="C280" t="s">
        <v>904</v>
      </c>
      <c r="D280" t="s">
        <v>1992</v>
      </c>
      <c r="E280" t="s">
        <v>239</v>
      </c>
      <c r="F280" s="6">
        <v>140</v>
      </c>
      <c r="G280" s="6">
        <v>-52.6</v>
      </c>
      <c r="H280">
        <v>52.6</v>
      </c>
      <c r="I280" t="s">
        <v>2110</v>
      </c>
      <c r="J280" t="s">
        <v>116</v>
      </c>
      <c r="K280" t="s">
        <v>121</v>
      </c>
      <c r="L280">
        <v>201</v>
      </c>
      <c r="M280">
        <f t="shared" si="12"/>
        <v>3.806818181818182E-2</v>
      </c>
      <c r="N280">
        <v>8</v>
      </c>
      <c r="O280">
        <f t="shared" si="13"/>
        <v>0.30454545454545456</v>
      </c>
      <c r="Q280" s="4">
        <v>0.34988432760287386</v>
      </c>
      <c r="R280">
        <f t="shared" si="14"/>
        <v>0.10655568158814796</v>
      </c>
    </row>
    <row r="281" spans="1:18" x14ac:dyDescent="0.25">
      <c r="A281">
        <v>70790</v>
      </c>
      <c r="B281">
        <v>38980</v>
      </c>
      <c r="C281" t="s">
        <v>235</v>
      </c>
      <c r="D281" t="s">
        <v>256</v>
      </c>
      <c r="E281" t="s">
        <v>64</v>
      </c>
      <c r="F281">
        <v>75</v>
      </c>
      <c r="G281" s="6">
        <v>-1115.53</v>
      </c>
      <c r="H281" s="6">
        <v>1115.53</v>
      </c>
      <c r="I281" t="s">
        <v>127</v>
      </c>
      <c r="J281" t="s">
        <v>116</v>
      </c>
      <c r="K281" t="s">
        <v>121</v>
      </c>
      <c r="L281">
        <v>821</v>
      </c>
      <c r="M281">
        <f t="shared" si="12"/>
        <v>0.15549242424242424</v>
      </c>
      <c r="N281">
        <v>24</v>
      </c>
      <c r="O281">
        <f t="shared" si="13"/>
        <v>3.7318181818181815</v>
      </c>
      <c r="Q281" s="4">
        <v>1.000140310883616</v>
      </c>
      <c r="R281">
        <f t="shared" si="14"/>
        <v>3.7323417965247665</v>
      </c>
    </row>
    <row r="282" spans="1:18" hidden="1" x14ac:dyDescent="0.25">
      <c r="A282">
        <v>71168</v>
      </c>
      <c r="B282">
        <v>39342</v>
      </c>
      <c r="C282" t="s">
        <v>262</v>
      </c>
      <c r="D282" t="s">
        <v>263</v>
      </c>
      <c r="E282" t="s">
        <v>70</v>
      </c>
      <c r="F282">
        <v>100.5</v>
      </c>
      <c r="G282" s="6">
        <v>20612.919999999998</v>
      </c>
      <c r="H282" s="6">
        <v>20612.919999999998</v>
      </c>
      <c r="I282" t="s">
        <v>127</v>
      </c>
      <c r="J282" t="s">
        <v>28</v>
      </c>
      <c r="K282" t="s">
        <v>121</v>
      </c>
      <c r="L282" s="8">
        <v>1567</v>
      </c>
      <c r="M282">
        <f t="shared" si="12"/>
        <v>0.29678030303030301</v>
      </c>
      <c r="N282">
        <v>48</v>
      </c>
      <c r="O282">
        <f t="shared" si="13"/>
        <v>14.245454545454544</v>
      </c>
      <c r="Q282" s="4">
        <v>5.285110663255882E-2</v>
      </c>
      <c r="R282">
        <f t="shared" si="14"/>
        <v>0.75288803721108788</v>
      </c>
    </row>
    <row r="283" spans="1:18" hidden="1" x14ac:dyDescent="0.25">
      <c r="A283">
        <v>8714</v>
      </c>
      <c r="B283">
        <v>39556</v>
      </c>
      <c r="C283" t="s">
        <v>1061</v>
      </c>
      <c r="D283" t="s">
        <v>1062</v>
      </c>
      <c r="F283" s="6">
        <v>100.5</v>
      </c>
      <c r="G283" s="6">
        <v>-260.66000000000003</v>
      </c>
      <c r="H283">
        <v>260.66000000000003</v>
      </c>
      <c r="I283" t="s">
        <v>2110</v>
      </c>
      <c r="J283" t="s">
        <v>116</v>
      </c>
      <c r="K283" t="s">
        <v>121</v>
      </c>
      <c r="L283">
        <v>5</v>
      </c>
      <c r="M283">
        <f t="shared" si="12"/>
        <v>9.46969696969697E-4</v>
      </c>
      <c r="N283">
        <v>8</v>
      </c>
      <c r="O283">
        <f t="shared" si="13"/>
        <v>7.575757575757576E-3</v>
      </c>
      <c r="Q283" s="4">
        <v>7.0605062655993103E-2</v>
      </c>
      <c r="R283">
        <f t="shared" si="14"/>
        <v>5.3488683830297807E-4</v>
      </c>
    </row>
    <row r="284" spans="1:18" hidden="1" x14ac:dyDescent="0.25">
      <c r="A284">
        <v>32050</v>
      </c>
      <c r="B284">
        <v>39676</v>
      </c>
      <c r="C284" t="s">
        <v>1211</v>
      </c>
      <c r="D284" t="s">
        <v>1427</v>
      </c>
      <c r="E284" t="s">
        <v>94</v>
      </c>
      <c r="F284" s="6">
        <v>65.8</v>
      </c>
      <c r="G284" s="6">
        <v>72.84</v>
      </c>
      <c r="H284">
        <v>72.84</v>
      </c>
      <c r="I284" t="s">
        <v>2111</v>
      </c>
      <c r="J284" s="8" t="s">
        <v>116</v>
      </c>
      <c r="K284" t="s">
        <v>121</v>
      </c>
      <c r="L284">
        <v>27</v>
      </c>
      <c r="M284">
        <f t="shared" si="12"/>
        <v>5.1136363636363636E-3</v>
      </c>
      <c r="N284">
        <v>12</v>
      </c>
      <c r="O284">
        <f t="shared" si="13"/>
        <v>6.1363636363636363E-2</v>
      </c>
      <c r="Q284" s="4">
        <v>0.21166123077429985</v>
      </c>
      <c r="R284">
        <f t="shared" si="14"/>
        <v>1.2988302797513854E-2</v>
      </c>
    </row>
    <row r="285" spans="1:18" hidden="1" x14ac:dyDescent="0.25">
      <c r="A285">
        <v>61393</v>
      </c>
      <c r="B285">
        <v>39991</v>
      </c>
      <c r="C285" t="s">
        <v>215</v>
      </c>
      <c r="D285" t="s">
        <v>192</v>
      </c>
      <c r="E285" t="s">
        <v>64</v>
      </c>
      <c r="F285">
        <v>120</v>
      </c>
      <c r="G285" s="6">
        <v>-3135.3</v>
      </c>
      <c r="H285" s="6">
        <v>3135.3</v>
      </c>
      <c r="I285" t="s">
        <v>127</v>
      </c>
      <c r="J285" t="s">
        <v>116</v>
      </c>
      <c r="K285" t="s">
        <v>121</v>
      </c>
      <c r="L285">
        <v>230</v>
      </c>
      <c r="M285">
        <f t="shared" si="12"/>
        <v>4.3560606060606064E-2</v>
      </c>
      <c r="N285">
        <v>24</v>
      </c>
      <c r="O285">
        <f t="shared" si="13"/>
        <v>1.0454545454545454</v>
      </c>
      <c r="Q285" s="4">
        <v>0.34498423676459344</v>
      </c>
      <c r="R285">
        <f t="shared" si="14"/>
        <v>0.3606653384357113</v>
      </c>
    </row>
    <row r="286" spans="1:18" hidden="1" x14ac:dyDescent="0.25">
      <c r="A286">
        <v>51071</v>
      </c>
      <c r="B286">
        <v>40010</v>
      </c>
      <c r="C286" t="s">
        <v>1759</v>
      </c>
      <c r="D286" t="s">
        <v>1039</v>
      </c>
      <c r="E286" t="s">
        <v>94</v>
      </c>
      <c r="F286" s="6">
        <v>65.8</v>
      </c>
      <c r="G286" s="6">
        <v>-79.400000000000006</v>
      </c>
      <c r="H286">
        <v>79.400000000000006</v>
      </c>
      <c r="I286" t="s">
        <v>2111</v>
      </c>
      <c r="J286" t="s">
        <v>116</v>
      </c>
      <c r="K286" t="s">
        <v>121</v>
      </c>
      <c r="L286">
        <v>118</v>
      </c>
      <c r="M286">
        <f t="shared" si="12"/>
        <v>2.234848484848485E-2</v>
      </c>
      <c r="N286">
        <v>12</v>
      </c>
      <c r="O286">
        <f t="shared" si="13"/>
        <v>0.26818181818181819</v>
      </c>
      <c r="Q286" s="4">
        <v>0.19417385452896727</v>
      </c>
      <c r="R286">
        <f t="shared" si="14"/>
        <v>5.2073897350950311E-2</v>
      </c>
    </row>
    <row r="287" spans="1:18" hidden="1" x14ac:dyDescent="0.25">
      <c r="A287">
        <v>55847</v>
      </c>
      <c r="B287">
        <v>40052</v>
      </c>
      <c r="C287" t="s">
        <v>1973</v>
      </c>
      <c r="D287" t="s">
        <v>998</v>
      </c>
      <c r="E287" t="s">
        <v>239</v>
      </c>
      <c r="F287" s="6">
        <v>140</v>
      </c>
      <c r="G287" s="6">
        <v>114.84</v>
      </c>
      <c r="H287">
        <v>114.84</v>
      </c>
      <c r="I287" t="s">
        <v>2112</v>
      </c>
      <c r="J287" t="s">
        <v>116</v>
      </c>
      <c r="K287" t="s">
        <v>121</v>
      </c>
      <c r="L287">
        <v>240</v>
      </c>
      <c r="M287">
        <f t="shared" si="12"/>
        <v>4.5454545454545456E-2</v>
      </c>
      <c r="N287">
        <v>8</v>
      </c>
      <c r="O287">
        <f t="shared" si="13"/>
        <v>0.36363636363636365</v>
      </c>
      <c r="Q287" s="4">
        <v>9.7875494201547494E-2</v>
      </c>
      <c r="R287">
        <f t="shared" si="14"/>
        <v>3.5591088800562727E-2</v>
      </c>
    </row>
    <row r="288" spans="1:18" hidden="1" x14ac:dyDescent="0.25">
      <c r="A288">
        <v>53734</v>
      </c>
      <c r="B288">
        <v>40053</v>
      </c>
      <c r="C288" t="s">
        <v>999</v>
      </c>
      <c r="D288" t="s">
        <v>934</v>
      </c>
      <c r="E288" t="s">
        <v>239</v>
      </c>
      <c r="F288" s="6">
        <v>140</v>
      </c>
      <c r="G288" s="6">
        <v>85.31</v>
      </c>
      <c r="H288">
        <v>85.31</v>
      </c>
      <c r="I288" t="s">
        <v>2112</v>
      </c>
      <c r="J288" s="8" t="s">
        <v>116</v>
      </c>
      <c r="K288" t="s">
        <v>121</v>
      </c>
      <c r="L288">
        <v>150</v>
      </c>
      <c r="M288">
        <f t="shared" si="12"/>
        <v>2.8409090909090908E-2</v>
      </c>
      <c r="N288">
        <v>8</v>
      </c>
      <c r="O288">
        <f t="shared" si="13"/>
        <v>0.22727272727272727</v>
      </c>
      <c r="Q288" s="4">
        <v>0.1317550316974061</v>
      </c>
      <c r="R288">
        <f t="shared" si="14"/>
        <v>2.9944325385774111E-2</v>
      </c>
    </row>
    <row r="289" spans="1:18" hidden="1" x14ac:dyDescent="0.25">
      <c r="A289">
        <v>66898</v>
      </c>
      <c r="B289">
        <v>40164</v>
      </c>
      <c r="C289" t="s">
        <v>2047</v>
      </c>
      <c r="D289" t="s">
        <v>1118</v>
      </c>
      <c r="E289" t="s">
        <v>239</v>
      </c>
      <c r="F289" s="6">
        <v>140</v>
      </c>
      <c r="G289" s="6">
        <v>-91.62</v>
      </c>
      <c r="H289">
        <v>91.62</v>
      </c>
      <c r="I289" t="s">
        <v>2116</v>
      </c>
      <c r="J289" t="s">
        <v>116</v>
      </c>
      <c r="K289" t="s">
        <v>121</v>
      </c>
      <c r="L289">
        <v>354</v>
      </c>
      <c r="M289">
        <f t="shared" si="12"/>
        <v>6.7045454545454547E-2</v>
      </c>
      <c r="N289">
        <v>8</v>
      </c>
      <c r="O289">
        <f t="shared" si="13"/>
        <v>0.53636363636363638</v>
      </c>
      <c r="Q289" s="4">
        <v>0.3578484280557091</v>
      </c>
      <c r="R289">
        <f t="shared" si="14"/>
        <v>0.19193688413897125</v>
      </c>
    </row>
    <row r="290" spans="1:18" hidden="1" x14ac:dyDescent="0.25">
      <c r="A290">
        <v>71163</v>
      </c>
      <c r="B290">
        <v>40441</v>
      </c>
      <c r="C290" t="s">
        <v>238</v>
      </c>
      <c r="D290" t="s">
        <v>264</v>
      </c>
      <c r="E290" t="s">
        <v>70</v>
      </c>
      <c r="F290">
        <v>120</v>
      </c>
      <c r="G290" s="6">
        <v>-24713.23</v>
      </c>
      <c r="H290" s="6">
        <v>24713.23</v>
      </c>
      <c r="I290" t="s">
        <v>127</v>
      </c>
      <c r="J290" t="s">
        <v>28</v>
      </c>
      <c r="K290" t="s">
        <v>121</v>
      </c>
      <c r="L290" s="8">
        <v>1615</v>
      </c>
      <c r="M290">
        <f t="shared" si="12"/>
        <v>0.3058712121212121</v>
      </c>
      <c r="N290">
        <v>60</v>
      </c>
      <c r="O290">
        <f t="shared" si="13"/>
        <v>18.352272727272727</v>
      </c>
      <c r="Q290" s="4">
        <v>4.4082284384857999E-2</v>
      </c>
      <c r="R290">
        <f t="shared" si="14"/>
        <v>0.80901010547210983</v>
      </c>
    </row>
    <row r="291" spans="1:18" hidden="1" x14ac:dyDescent="0.25">
      <c r="A291">
        <v>58589</v>
      </c>
      <c r="B291">
        <v>40486</v>
      </c>
      <c r="C291" t="s">
        <v>245</v>
      </c>
      <c r="D291" t="s">
        <v>197</v>
      </c>
      <c r="E291" t="s">
        <v>64</v>
      </c>
      <c r="F291">
        <v>120</v>
      </c>
      <c r="G291" s="6">
        <v>-3264.49</v>
      </c>
      <c r="H291" s="6">
        <v>3264.49</v>
      </c>
      <c r="I291" t="s">
        <v>127</v>
      </c>
      <c r="J291" t="s">
        <v>116</v>
      </c>
      <c r="K291" t="s">
        <v>121</v>
      </c>
      <c r="L291">
        <v>199</v>
      </c>
      <c r="M291">
        <f t="shared" si="12"/>
        <v>3.7689393939393939E-2</v>
      </c>
      <c r="N291">
        <v>24</v>
      </c>
      <c r="O291">
        <f t="shared" si="13"/>
        <v>0.90454545454545454</v>
      </c>
      <c r="Q291" s="4">
        <v>0.33477483444033701</v>
      </c>
      <c r="R291">
        <f t="shared" si="14"/>
        <v>0.30281905478921395</v>
      </c>
    </row>
    <row r="292" spans="1:18" hidden="1" x14ac:dyDescent="0.25">
      <c r="A292">
        <v>14313</v>
      </c>
      <c r="B292">
        <v>40550</v>
      </c>
      <c r="C292" t="s">
        <v>933</v>
      </c>
      <c r="D292" t="s">
        <v>1255</v>
      </c>
      <c r="E292" t="s">
        <v>239</v>
      </c>
      <c r="F292" s="6">
        <v>140</v>
      </c>
      <c r="G292" s="6">
        <v>107.29</v>
      </c>
      <c r="H292">
        <v>107.29</v>
      </c>
      <c r="I292" t="s">
        <v>2112</v>
      </c>
      <c r="J292" t="s">
        <v>116</v>
      </c>
      <c r="K292" t="s">
        <v>121</v>
      </c>
      <c r="L292">
        <v>9</v>
      </c>
      <c r="M292">
        <f t="shared" si="12"/>
        <v>1.7045454545454545E-3</v>
      </c>
      <c r="N292">
        <v>8</v>
      </c>
      <c r="O292">
        <f t="shared" si="13"/>
        <v>1.3636363636363636E-2</v>
      </c>
      <c r="Q292" s="4">
        <v>0.13095374398948775</v>
      </c>
      <c r="R292">
        <f t="shared" si="14"/>
        <v>1.7857328725839239E-3</v>
      </c>
    </row>
    <row r="293" spans="1:18" hidden="1" x14ac:dyDescent="0.25">
      <c r="A293">
        <v>70278</v>
      </c>
      <c r="B293">
        <v>40955</v>
      </c>
      <c r="C293" t="s">
        <v>2069</v>
      </c>
      <c r="D293" t="s">
        <v>1138</v>
      </c>
      <c r="E293" t="s">
        <v>239</v>
      </c>
      <c r="F293" s="6">
        <v>140</v>
      </c>
      <c r="G293" s="6">
        <v>-39.89</v>
      </c>
      <c r="H293">
        <v>39.89</v>
      </c>
      <c r="I293" t="s">
        <v>2112</v>
      </c>
      <c r="J293" t="s">
        <v>116</v>
      </c>
      <c r="K293" t="s">
        <v>121</v>
      </c>
      <c r="L293">
        <v>628</v>
      </c>
      <c r="M293">
        <f t="shared" si="12"/>
        <v>0.11893939393939394</v>
      </c>
      <c r="N293">
        <v>8</v>
      </c>
      <c r="O293">
        <f t="shared" si="13"/>
        <v>0.95151515151515154</v>
      </c>
      <c r="Q293" s="4">
        <v>0.35221928284362353</v>
      </c>
      <c r="R293">
        <f t="shared" si="14"/>
        <v>0.33514198428150843</v>
      </c>
    </row>
    <row r="294" spans="1:18" hidden="1" x14ac:dyDescent="0.25">
      <c r="A294">
        <v>51423</v>
      </c>
      <c r="B294">
        <v>40969</v>
      </c>
      <c r="C294" t="s">
        <v>248</v>
      </c>
      <c r="D294" t="s">
        <v>241</v>
      </c>
      <c r="E294" t="s">
        <v>94</v>
      </c>
      <c r="F294">
        <v>120</v>
      </c>
      <c r="G294" s="6">
        <v>-1977.56</v>
      </c>
      <c r="H294" s="6">
        <v>1977.56</v>
      </c>
      <c r="I294" t="s">
        <v>127</v>
      </c>
      <c r="J294" t="s">
        <v>116</v>
      </c>
      <c r="K294" t="s">
        <v>121</v>
      </c>
      <c r="L294">
        <v>122</v>
      </c>
      <c r="M294">
        <f t="shared" si="12"/>
        <v>2.3106060606060606E-2</v>
      </c>
      <c r="N294">
        <v>24</v>
      </c>
      <c r="O294">
        <f t="shared" si="13"/>
        <v>0.55454545454545456</v>
      </c>
      <c r="Q294" s="4">
        <v>0.55088878867311442</v>
      </c>
      <c r="R294">
        <f t="shared" si="14"/>
        <v>0.30549287371872708</v>
      </c>
    </row>
    <row r="295" spans="1:18" hidden="1" x14ac:dyDescent="0.25">
      <c r="A295">
        <v>25429</v>
      </c>
      <c r="B295">
        <v>40996</v>
      </c>
      <c r="C295" t="s">
        <v>236</v>
      </c>
      <c r="D295" t="s">
        <v>193</v>
      </c>
      <c r="F295">
        <v>100.5</v>
      </c>
      <c r="G295">
        <v>-51.38</v>
      </c>
      <c r="H295">
        <v>51.38</v>
      </c>
      <c r="I295" t="s">
        <v>127</v>
      </c>
      <c r="J295" t="s">
        <v>116</v>
      </c>
      <c r="K295" t="s">
        <v>121</v>
      </c>
      <c r="L295">
        <v>18</v>
      </c>
      <c r="M295">
        <f t="shared" si="12"/>
        <v>3.4090909090909089E-3</v>
      </c>
      <c r="N295">
        <v>16</v>
      </c>
      <c r="O295">
        <f t="shared" si="13"/>
        <v>5.4545454545454543E-2</v>
      </c>
      <c r="Q295" s="4">
        <v>0.99228258077072806</v>
      </c>
      <c r="R295">
        <f t="shared" si="14"/>
        <v>5.4124504405676073E-2</v>
      </c>
    </row>
    <row r="296" spans="1:18" hidden="1" x14ac:dyDescent="0.25">
      <c r="A296">
        <v>34219</v>
      </c>
      <c r="B296">
        <v>41112</v>
      </c>
      <c r="C296" t="s">
        <v>1601</v>
      </c>
      <c r="D296" t="s">
        <v>1694</v>
      </c>
      <c r="E296" t="s">
        <v>94</v>
      </c>
      <c r="F296" s="6">
        <v>100.5</v>
      </c>
      <c r="G296" s="6">
        <v>-73.459999999999994</v>
      </c>
      <c r="H296">
        <v>73.459999999999994</v>
      </c>
      <c r="I296" t="s">
        <v>2115</v>
      </c>
      <c r="J296" t="s">
        <v>116</v>
      </c>
      <c r="K296" t="s">
        <v>121</v>
      </c>
      <c r="L296">
        <v>31</v>
      </c>
      <c r="M296">
        <f t="shared" si="12"/>
        <v>5.8712121212121209E-3</v>
      </c>
      <c r="N296">
        <v>8</v>
      </c>
      <c r="O296">
        <f t="shared" si="13"/>
        <v>4.6969696969696967E-2</v>
      </c>
      <c r="Q296" s="4">
        <v>0.25679127729376539</v>
      </c>
      <c r="R296">
        <f t="shared" si="14"/>
        <v>1.2061408478949586E-2</v>
      </c>
    </row>
    <row r="297" spans="1:18" hidden="1" x14ac:dyDescent="0.25">
      <c r="A297">
        <v>57536</v>
      </c>
      <c r="B297">
        <v>41385</v>
      </c>
      <c r="C297" t="s">
        <v>1986</v>
      </c>
      <c r="D297" t="s">
        <v>1987</v>
      </c>
      <c r="E297" t="s">
        <v>239</v>
      </c>
      <c r="F297" s="6">
        <v>140</v>
      </c>
      <c r="G297" s="6">
        <v>-53.17</v>
      </c>
      <c r="H297">
        <v>53.17</v>
      </c>
      <c r="I297" t="s">
        <v>2110</v>
      </c>
      <c r="J297" t="s">
        <v>116</v>
      </c>
      <c r="K297" t="s">
        <v>121</v>
      </c>
      <c r="L297">
        <v>188</v>
      </c>
      <c r="M297">
        <f t="shared" si="12"/>
        <v>3.5606060606060606E-2</v>
      </c>
      <c r="N297">
        <v>8</v>
      </c>
      <c r="O297">
        <f t="shared" si="13"/>
        <v>0.28484848484848485</v>
      </c>
      <c r="Q297" s="4">
        <v>0.34613345179445487</v>
      </c>
      <c r="R297">
        <f t="shared" si="14"/>
        <v>9.8595589299026537E-2</v>
      </c>
    </row>
    <row r="298" spans="1:18" hidden="1" x14ac:dyDescent="0.25">
      <c r="A298">
        <v>70944</v>
      </c>
      <c r="B298">
        <v>41526</v>
      </c>
      <c r="C298" t="s">
        <v>260</v>
      </c>
      <c r="D298" t="s">
        <v>230</v>
      </c>
      <c r="E298" t="s">
        <v>64</v>
      </c>
      <c r="F298">
        <v>120</v>
      </c>
      <c r="G298" s="6">
        <v>-24391.19</v>
      </c>
      <c r="H298" s="6">
        <v>24391.19</v>
      </c>
      <c r="I298" t="s">
        <v>127</v>
      </c>
      <c r="J298" t="s">
        <v>28</v>
      </c>
      <c r="K298" t="s">
        <v>121</v>
      </c>
      <c r="L298">
        <v>964</v>
      </c>
      <c r="M298">
        <f t="shared" si="12"/>
        <v>0.18257575757575759</v>
      </c>
      <c r="N298">
        <v>60</v>
      </c>
      <c r="O298">
        <f t="shared" si="13"/>
        <v>10.954545454545455</v>
      </c>
      <c r="Q298" s="4">
        <v>4.4664308421540906E-2</v>
      </c>
      <c r="R298">
        <f t="shared" si="14"/>
        <v>0.48927719679960724</v>
      </c>
    </row>
    <row r="299" spans="1:18" hidden="1" x14ac:dyDescent="0.25">
      <c r="A299">
        <v>50160</v>
      </c>
      <c r="B299">
        <v>41578</v>
      </c>
      <c r="C299" t="s">
        <v>242</v>
      </c>
      <c r="D299" t="s">
        <v>229</v>
      </c>
      <c r="E299" t="s">
        <v>94</v>
      </c>
      <c r="F299">
        <v>120</v>
      </c>
      <c r="G299" s="6">
        <v>-1985.02</v>
      </c>
      <c r="H299" s="6">
        <v>1985.02</v>
      </c>
      <c r="I299" t="s">
        <v>127</v>
      </c>
      <c r="J299" t="s">
        <v>116</v>
      </c>
      <c r="K299" t="s">
        <v>121</v>
      </c>
      <c r="L299">
        <v>110</v>
      </c>
      <c r="M299">
        <f t="shared" si="12"/>
        <v>2.0833333333333332E-2</v>
      </c>
      <c r="N299">
        <v>24</v>
      </c>
      <c r="O299">
        <f t="shared" si="13"/>
        <v>0.5</v>
      </c>
      <c r="Q299" s="4">
        <v>0.54881846678038715</v>
      </c>
      <c r="R299">
        <f t="shared" si="14"/>
        <v>0.27440923339019357</v>
      </c>
    </row>
    <row r="300" spans="1:18" hidden="1" x14ac:dyDescent="0.25">
      <c r="A300">
        <v>50703</v>
      </c>
      <c r="B300">
        <v>42065</v>
      </c>
      <c r="C300" t="s">
        <v>86</v>
      </c>
      <c r="D300" t="s">
        <v>76</v>
      </c>
      <c r="E300" t="s">
        <v>64</v>
      </c>
      <c r="F300">
        <v>120</v>
      </c>
      <c r="G300" s="6">
        <v>-20757.09</v>
      </c>
      <c r="H300" s="6">
        <v>20757.09</v>
      </c>
      <c r="I300" t="s">
        <v>516</v>
      </c>
      <c r="J300" t="s">
        <v>28</v>
      </c>
      <c r="K300" t="s">
        <v>121</v>
      </c>
      <c r="L300">
        <v>115</v>
      </c>
      <c r="M300">
        <f t="shared" si="12"/>
        <v>2.1780303030303032E-2</v>
      </c>
      <c r="N300">
        <v>60</v>
      </c>
      <c r="O300">
        <f t="shared" si="13"/>
        <v>1.3068181818181819</v>
      </c>
      <c r="Q300" s="4">
        <v>2.3103467856770071E-2</v>
      </c>
      <c r="R300">
        <f t="shared" si="14"/>
        <v>3.019203185827907E-2</v>
      </c>
    </row>
    <row r="301" spans="1:18" hidden="1" x14ac:dyDescent="0.25">
      <c r="A301">
        <v>52189</v>
      </c>
      <c r="B301">
        <v>42342</v>
      </c>
      <c r="C301" t="s">
        <v>1855</v>
      </c>
      <c r="D301" t="s">
        <v>1946</v>
      </c>
      <c r="E301" t="s">
        <v>239</v>
      </c>
      <c r="F301" s="6">
        <v>140</v>
      </c>
      <c r="G301" s="6">
        <v>116.58</v>
      </c>
      <c r="H301">
        <v>116.58</v>
      </c>
      <c r="I301" t="s">
        <v>2112</v>
      </c>
      <c r="J301" t="s">
        <v>116</v>
      </c>
      <c r="K301" t="s">
        <v>121</v>
      </c>
      <c r="L301">
        <v>129</v>
      </c>
      <c r="M301">
        <f t="shared" si="12"/>
        <v>2.4431818181818183E-2</v>
      </c>
      <c r="N301">
        <v>8</v>
      </c>
      <c r="O301">
        <f t="shared" si="13"/>
        <v>0.19545454545454546</v>
      </c>
      <c r="Q301" s="4">
        <v>9.6414665929882612E-2</v>
      </c>
      <c r="R301">
        <f t="shared" si="14"/>
        <v>1.8844684704477057E-2</v>
      </c>
    </row>
    <row r="302" spans="1:18" hidden="1" x14ac:dyDescent="0.25">
      <c r="A302">
        <v>70926</v>
      </c>
      <c r="B302">
        <v>42491</v>
      </c>
      <c r="C302" t="s">
        <v>1043</v>
      </c>
      <c r="D302" t="s">
        <v>1261</v>
      </c>
      <c r="E302" t="s">
        <v>64</v>
      </c>
      <c r="F302" s="6">
        <v>130</v>
      </c>
      <c r="G302" s="6">
        <v>179.97</v>
      </c>
      <c r="H302">
        <v>179.97</v>
      </c>
      <c r="I302" t="s">
        <v>2111</v>
      </c>
      <c r="J302" t="s">
        <v>116</v>
      </c>
      <c r="K302" t="s">
        <v>121</v>
      </c>
      <c r="L302" s="8">
        <v>1285</v>
      </c>
      <c r="M302">
        <f t="shared" si="12"/>
        <v>0.24337121212121213</v>
      </c>
      <c r="N302">
        <v>24</v>
      </c>
      <c r="O302">
        <f t="shared" si="13"/>
        <v>5.8409090909090908</v>
      </c>
      <c r="Q302" s="4">
        <v>8.5666522473745635E-2</v>
      </c>
      <c r="R302">
        <f t="shared" si="14"/>
        <v>0.50037036990346884</v>
      </c>
    </row>
    <row r="303" spans="1:18" hidden="1" x14ac:dyDescent="0.25">
      <c r="A303">
        <v>33879</v>
      </c>
      <c r="B303">
        <v>42522</v>
      </c>
      <c r="C303" t="s">
        <v>261</v>
      </c>
      <c r="D303" t="s">
        <v>244</v>
      </c>
      <c r="E303" t="s">
        <v>27</v>
      </c>
      <c r="F303">
        <v>120</v>
      </c>
      <c r="G303" s="6">
        <v>-3281.87</v>
      </c>
      <c r="H303" s="6">
        <v>3281.87</v>
      </c>
      <c r="I303" t="s">
        <v>127</v>
      </c>
      <c r="J303" t="s">
        <v>116</v>
      </c>
      <c r="K303" t="s">
        <v>121</v>
      </c>
      <c r="L303">
        <v>30</v>
      </c>
      <c r="M303">
        <f t="shared" si="12"/>
        <v>5.681818181818182E-3</v>
      </c>
      <c r="N303">
        <v>24</v>
      </c>
      <c r="O303">
        <f t="shared" si="13"/>
        <v>0.13636363636363635</v>
      </c>
      <c r="Q303" s="4">
        <v>0.33300194684193335</v>
      </c>
      <c r="R303">
        <f t="shared" si="14"/>
        <v>4.5409356387536362E-2</v>
      </c>
    </row>
    <row r="304" spans="1:18" hidden="1" x14ac:dyDescent="0.25">
      <c r="A304">
        <v>17678</v>
      </c>
      <c r="B304">
        <v>42739</v>
      </c>
      <c r="C304" t="s">
        <v>1350</v>
      </c>
      <c r="D304" t="s">
        <v>1351</v>
      </c>
      <c r="E304" t="s">
        <v>94</v>
      </c>
      <c r="F304" s="6">
        <v>65.8</v>
      </c>
      <c r="G304" s="6">
        <v>64.89</v>
      </c>
      <c r="H304">
        <v>64.89</v>
      </c>
      <c r="I304" t="s">
        <v>2111</v>
      </c>
      <c r="J304" s="8" t="s">
        <v>116</v>
      </c>
      <c r="K304" t="s">
        <v>121</v>
      </c>
      <c r="L304">
        <v>12</v>
      </c>
      <c r="M304">
        <f t="shared" si="12"/>
        <v>2.2727272727272726E-3</v>
      </c>
      <c r="N304">
        <v>12</v>
      </c>
      <c r="O304">
        <f t="shared" si="13"/>
        <v>2.7272727272727271E-2</v>
      </c>
      <c r="Q304" s="4">
        <v>0.23759291184466022</v>
      </c>
      <c r="R304">
        <f t="shared" si="14"/>
        <v>6.4798066866725516E-3</v>
      </c>
    </row>
    <row r="305" spans="1:18" hidden="1" x14ac:dyDescent="0.25">
      <c r="A305">
        <v>43212</v>
      </c>
      <c r="B305">
        <v>42811</v>
      </c>
      <c r="C305" t="s">
        <v>129</v>
      </c>
      <c r="D305" t="s">
        <v>237</v>
      </c>
      <c r="E305" t="s">
        <v>64</v>
      </c>
      <c r="F305">
        <v>120</v>
      </c>
      <c r="G305" s="6">
        <v>-24502.97</v>
      </c>
      <c r="H305" s="6">
        <v>24502.97</v>
      </c>
      <c r="I305" t="s">
        <v>127</v>
      </c>
      <c r="J305" t="s">
        <v>28</v>
      </c>
      <c r="K305" t="s">
        <v>121</v>
      </c>
      <c r="L305">
        <v>59</v>
      </c>
      <c r="M305">
        <f t="shared" si="12"/>
        <v>1.1174242424242425E-2</v>
      </c>
      <c r="N305">
        <v>60</v>
      </c>
      <c r="O305">
        <f t="shared" si="13"/>
        <v>0.67045454545454553</v>
      </c>
      <c r="Q305" s="4">
        <v>4.4460554493124881E-2</v>
      </c>
      <c r="R305">
        <f t="shared" si="14"/>
        <v>2.9808780853345093E-2</v>
      </c>
    </row>
    <row r="306" spans="1:18" hidden="1" x14ac:dyDescent="0.25">
      <c r="A306">
        <v>58251</v>
      </c>
      <c r="B306">
        <v>43076</v>
      </c>
      <c r="C306" t="s">
        <v>1580</v>
      </c>
      <c r="D306" t="s">
        <v>1990</v>
      </c>
      <c r="E306" t="s">
        <v>94</v>
      </c>
      <c r="F306" s="6">
        <v>65.8</v>
      </c>
      <c r="G306" s="6">
        <v>65.11</v>
      </c>
      <c r="H306">
        <v>65.11</v>
      </c>
      <c r="I306" t="s">
        <v>2111</v>
      </c>
      <c r="J306" t="s">
        <v>116</v>
      </c>
      <c r="K306" t="s">
        <v>121</v>
      </c>
      <c r="L306">
        <v>195</v>
      </c>
      <c r="M306">
        <f t="shared" si="12"/>
        <v>3.6931818181818184E-2</v>
      </c>
      <c r="N306">
        <v>12</v>
      </c>
      <c r="O306">
        <f t="shared" si="13"/>
        <v>0.44318181818181823</v>
      </c>
      <c r="Q306" s="4">
        <v>0.23679010980801724</v>
      </c>
      <c r="R306">
        <f t="shared" si="14"/>
        <v>0.10494107139218947</v>
      </c>
    </row>
    <row r="307" spans="1:18" hidden="1" x14ac:dyDescent="0.25">
      <c r="A307">
        <v>70658</v>
      </c>
      <c r="B307">
        <v>43086</v>
      </c>
      <c r="C307" t="s">
        <v>265</v>
      </c>
      <c r="D307" t="s">
        <v>266</v>
      </c>
      <c r="E307" t="s">
        <v>64</v>
      </c>
      <c r="F307">
        <v>120</v>
      </c>
      <c r="G307" s="6">
        <v>-24470.720000000001</v>
      </c>
      <c r="H307" s="6">
        <v>24470.720000000001</v>
      </c>
      <c r="I307" t="s">
        <v>127</v>
      </c>
      <c r="J307" t="s">
        <v>28</v>
      </c>
      <c r="K307" t="s">
        <v>121</v>
      </c>
      <c r="L307">
        <v>750</v>
      </c>
      <c r="M307">
        <f t="shared" si="12"/>
        <v>0.14204545454545456</v>
      </c>
      <c r="N307">
        <v>60</v>
      </c>
      <c r="O307">
        <f t="shared" si="13"/>
        <v>8.5227272727272734</v>
      </c>
      <c r="Q307" s="4">
        <v>4.4519149127136601E-2</v>
      </c>
      <c r="R307">
        <f t="shared" si="14"/>
        <v>0.37942456642445971</v>
      </c>
    </row>
    <row r="308" spans="1:18" hidden="1" x14ac:dyDescent="0.25">
      <c r="A308">
        <v>26860</v>
      </c>
      <c r="B308">
        <v>43093</v>
      </c>
      <c r="C308" t="s">
        <v>267</v>
      </c>
      <c r="D308" t="s">
        <v>265</v>
      </c>
      <c r="E308" t="s">
        <v>64</v>
      </c>
      <c r="F308">
        <v>120</v>
      </c>
      <c r="G308" s="6">
        <v>-24470.65</v>
      </c>
      <c r="H308" s="6">
        <v>24470.65</v>
      </c>
      <c r="I308" t="s">
        <v>127</v>
      </c>
      <c r="J308" t="s">
        <v>28</v>
      </c>
      <c r="K308" t="s">
        <v>121</v>
      </c>
      <c r="L308">
        <v>20</v>
      </c>
      <c r="M308">
        <f t="shared" si="12"/>
        <v>3.787878787878788E-3</v>
      </c>
      <c r="N308">
        <v>60</v>
      </c>
      <c r="O308">
        <f t="shared" si="13"/>
        <v>0.22727272727272729</v>
      </c>
      <c r="Q308" s="4">
        <v>4.4519276477265793E-2</v>
      </c>
      <c r="R308">
        <f t="shared" si="14"/>
        <v>1.0118017381196772E-2</v>
      </c>
    </row>
    <row r="309" spans="1:18" hidden="1" x14ac:dyDescent="0.25">
      <c r="A309">
        <v>37513</v>
      </c>
      <c r="B309">
        <v>43202</v>
      </c>
      <c r="C309" t="s">
        <v>257</v>
      </c>
      <c r="D309" t="s">
        <v>267</v>
      </c>
      <c r="E309" t="s">
        <v>64</v>
      </c>
      <c r="F309">
        <v>120</v>
      </c>
      <c r="G309" s="6">
        <v>-24470.57</v>
      </c>
      <c r="H309" s="6">
        <v>24470.57</v>
      </c>
      <c r="I309" t="s">
        <v>127</v>
      </c>
      <c r="J309" t="s">
        <v>28</v>
      </c>
      <c r="K309" t="s">
        <v>121</v>
      </c>
      <c r="L309">
        <v>37</v>
      </c>
      <c r="M309">
        <f t="shared" si="12"/>
        <v>7.0075757575757576E-3</v>
      </c>
      <c r="N309">
        <v>60</v>
      </c>
      <c r="O309">
        <f t="shared" si="13"/>
        <v>0.42045454545454547</v>
      </c>
      <c r="Q309" s="4">
        <v>4.4519422021162734E-2</v>
      </c>
      <c r="R309">
        <f t="shared" si="14"/>
        <v>1.8718393349807058E-2</v>
      </c>
    </row>
    <row r="310" spans="1:18" hidden="1" x14ac:dyDescent="0.25">
      <c r="A310">
        <v>22284</v>
      </c>
      <c r="B310">
        <v>43210</v>
      </c>
      <c r="C310" t="s">
        <v>266</v>
      </c>
      <c r="D310" t="s">
        <v>135</v>
      </c>
      <c r="E310" t="s">
        <v>64</v>
      </c>
      <c r="F310">
        <v>120</v>
      </c>
      <c r="G310" s="6">
        <v>-24471.06</v>
      </c>
      <c r="H310" s="6">
        <v>24471.06</v>
      </c>
      <c r="I310" t="s">
        <v>127</v>
      </c>
      <c r="J310" t="s">
        <v>28</v>
      </c>
      <c r="K310" t="s">
        <v>121</v>
      </c>
      <c r="L310">
        <v>15</v>
      </c>
      <c r="M310">
        <f t="shared" si="12"/>
        <v>2.840909090909091E-3</v>
      </c>
      <c r="N310">
        <v>60</v>
      </c>
      <c r="O310">
        <f t="shared" si="13"/>
        <v>0.17045454545454547</v>
      </c>
      <c r="Q310" s="4">
        <v>4.4518530579729855E-2</v>
      </c>
      <c r="R310">
        <f t="shared" si="14"/>
        <v>7.5883858942721351E-3</v>
      </c>
    </row>
    <row r="311" spans="1:18" hidden="1" x14ac:dyDescent="0.25">
      <c r="A311">
        <v>56952</v>
      </c>
      <c r="B311">
        <v>43227</v>
      </c>
      <c r="C311" t="s">
        <v>144</v>
      </c>
      <c r="D311" t="s">
        <v>217</v>
      </c>
      <c r="E311" t="s">
        <v>27</v>
      </c>
      <c r="F311">
        <v>120</v>
      </c>
      <c r="G311" s="6">
        <v>1694.02</v>
      </c>
      <c r="H311" s="6">
        <v>1694.02</v>
      </c>
      <c r="I311" t="s">
        <v>127</v>
      </c>
      <c r="J311" t="s">
        <v>116</v>
      </c>
      <c r="K311" t="s">
        <v>121</v>
      </c>
      <c r="L311">
        <v>181</v>
      </c>
      <c r="M311">
        <f t="shared" si="12"/>
        <v>3.4280303030303029E-2</v>
      </c>
      <c r="N311">
        <v>24</v>
      </c>
      <c r="O311">
        <f t="shared" si="13"/>
        <v>0.82272727272727275</v>
      </c>
      <c r="Q311" s="4">
        <v>0.63223085754388564</v>
      </c>
      <c r="R311">
        <f t="shared" si="14"/>
        <v>0.52015356916110589</v>
      </c>
    </row>
    <row r="312" spans="1:18" hidden="1" x14ac:dyDescent="0.25">
      <c r="A312">
        <v>56988</v>
      </c>
      <c r="B312">
        <v>43598</v>
      </c>
      <c r="C312" t="s">
        <v>1805</v>
      </c>
      <c r="D312" t="s">
        <v>767</v>
      </c>
      <c r="E312" t="s">
        <v>70</v>
      </c>
      <c r="F312">
        <v>130</v>
      </c>
      <c r="G312">
        <v>185.98</v>
      </c>
      <c r="H312">
        <v>185.98</v>
      </c>
      <c r="I312" t="s">
        <v>762</v>
      </c>
      <c r="J312" t="s">
        <v>116</v>
      </c>
      <c r="K312" t="s">
        <v>121</v>
      </c>
      <c r="L312">
        <v>182</v>
      </c>
      <c r="M312">
        <f t="shared" si="12"/>
        <v>3.446969696969697E-2</v>
      </c>
      <c r="N312">
        <v>8</v>
      </c>
      <c r="O312">
        <f t="shared" si="13"/>
        <v>0.27575757575757576</v>
      </c>
      <c r="Q312" s="4">
        <v>0.3472876855983128</v>
      </c>
      <c r="R312">
        <f t="shared" si="14"/>
        <v>9.5767210271049896E-2</v>
      </c>
    </row>
    <row r="313" spans="1:18" hidden="1" x14ac:dyDescent="0.25">
      <c r="A313">
        <v>63200</v>
      </c>
      <c r="B313">
        <v>43602</v>
      </c>
      <c r="C313" t="s">
        <v>1351</v>
      </c>
      <c r="D313" t="s">
        <v>1000</v>
      </c>
      <c r="E313" t="s">
        <v>94</v>
      </c>
      <c r="F313" s="6">
        <v>65.8</v>
      </c>
      <c r="G313" s="6">
        <v>62.48</v>
      </c>
      <c r="H313">
        <v>62.48</v>
      </c>
      <c r="I313" t="s">
        <v>2111</v>
      </c>
      <c r="J313" t="s">
        <v>116</v>
      </c>
      <c r="K313" t="s">
        <v>121</v>
      </c>
      <c r="L313">
        <v>252</v>
      </c>
      <c r="M313">
        <f t="shared" si="12"/>
        <v>4.7727272727272729E-2</v>
      </c>
      <c r="N313">
        <v>12</v>
      </c>
      <c r="O313">
        <f t="shared" si="13"/>
        <v>0.57272727272727275</v>
      </c>
      <c r="Q313" s="4">
        <v>0.24675742717029453</v>
      </c>
      <c r="R313">
        <f t="shared" si="14"/>
        <v>0.14132470828844143</v>
      </c>
    </row>
    <row r="314" spans="1:18" hidden="1" x14ac:dyDescent="0.25">
      <c r="A314">
        <v>11684</v>
      </c>
      <c r="B314">
        <v>43661</v>
      </c>
      <c r="C314" t="s">
        <v>1166</v>
      </c>
      <c r="D314" t="s">
        <v>997</v>
      </c>
      <c r="E314" t="s">
        <v>239</v>
      </c>
      <c r="F314" s="6">
        <v>140</v>
      </c>
      <c r="G314" s="6">
        <v>-81.87</v>
      </c>
      <c r="H314">
        <v>81.87</v>
      </c>
      <c r="I314" t="s">
        <v>2111</v>
      </c>
      <c r="J314" t="s">
        <v>116</v>
      </c>
      <c r="K314" t="s">
        <v>121</v>
      </c>
      <c r="L314">
        <v>7</v>
      </c>
      <c r="M314">
        <f t="shared" si="12"/>
        <v>1.3257575757575758E-3</v>
      </c>
      <c r="N314">
        <v>8</v>
      </c>
      <c r="O314">
        <f t="shared" si="13"/>
        <v>1.0606060606060607E-2</v>
      </c>
      <c r="Q314" s="4">
        <v>0.18831567179186517</v>
      </c>
      <c r="R314">
        <f t="shared" si="14"/>
        <v>1.9972874280955399E-3</v>
      </c>
    </row>
    <row r="315" spans="1:18" hidden="1" x14ac:dyDescent="0.25">
      <c r="A315">
        <v>71083</v>
      </c>
      <c r="B315">
        <v>43719</v>
      </c>
      <c r="C315" t="s">
        <v>1591</v>
      </c>
      <c r="D315" t="s">
        <v>2007</v>
      </c>
      <c r="E315" t="s">
        <v>70</v>
      </c>
      <c r="F315" s="6">
        <v>130</v>
      </c>
      <c r="G315" s="6">
        <v>-116.15</v>
      </c>
      <c r="H315">
        <v>116.15</v>
      </c>
      <c r="I315" t="s">
        <v>2110</v>
      </c>
      <c r="J315" t="s">
        <v>116</v>
      </c>
      <c r="K315" t="s">
        <v>121</v>
      </c>
      <c r="L315" s="8">
        <v>1239</v>
      </c>
      <c r="M315">
        <f t="shared" si="12"/>
        <v>0.2346590909090909</v>
      </c>
      <c r="N315">
        <v>12</v>
      </c>
      <c r="O315">
        <f t="shared" si="13"/>
        <v>2.8159090909090909</v>
      </c>
      <c r="Q315" s="4">
        <v>0.15844955343875303</v>
      </c>
      <c r="R315">
        <f t="shared" si="14"/>
        <v>0.44617953797867044</v>
      </c>
    </row>
    <row r="316" spans="1:18" hidden="1" x14ac:dyDescent="0.25">
      <c r="A316">
        <v>31704</v>
      </c>
      <c r="B316">
        <v>43806</v>
      </c>
      <c r="C316" t="s">
        <v>251</v>
      </c>
      <c r="D316" t="s">
        <v>210</v>
      </c>
      <c r="E316" t="s">
        <v>64</v>
      </c>
      <c r="F316">
        <v>120</v>
      </c>
      <c r="G316" s="6">
        <v>-3221.46</v>
      </c>
      <c r="H316" s="6">
        <v>3221.46</v>
      </c>
      <c r="I316" t="s">
        <v>127</v>
      </c>
      <c r="J316" t="s">
        <v>116</v>
      </c>
      <c r="K316" t="s">
        <v>121</v>
      </c>
      <c r="L316">
        <v>26</v>
      </c>
      <c r="M316">
        <f t="shared" si="12"/>
        <v>4.9242424242424239E-3</v>
      </c>
      <c r="N316">
        <v>24</v>
      </c>
      <c r="O316">
        <f t="shared" si="13"/>
        <v>0.11818181818181817</v>
      </c>
      <c r="Q316" s="4">
        <v>0.34614166347704867</v>
      </c>
      <c r="R316">
        <f t="shared" si="14"/>
        <v>4.0907651138196652E-2</v>
      </c>
    </row>
    <row r="317" spans="1:18" hidden="1" x14ac:dyDescent="0.25">
      <c r="A317">
        <v>7099</v>
      </c>
      <c r="B317">
        <v>43927</v>
      </c>
      <c r="C317" t="s">
        <v>316</v>
      </c>
      <c r="D317" t="s">
        <v>337</v>
      </c>
      <c r="E317" t="s">
        <v>64</v>
      </c>
      <c r="F317">
        <v>75</v>
      </c>
      <c r="G317" s="6">
        <v>1100.3499999999999</v>
      </c>
      <c r="H317" s="6">
        <v>1100.3499999999999</v>
      </c>
      <c r="I317" t="s">
        <v>2117</v>
      </c>
      <c r="J317" t="s">
        <v>116</v>
      </c>
      <c r="K317" t="s">
        <v>121</v>
      </c>
      <c r="L317">
        <v>4</v>
      </c>
      <c r="M317">
        <f t="shared" si="12"/>
        <v>7.5757575757575758E-4</v>
      </c>
      <c r="N317">
        <v>24</v>
      </c>
      <c r="O317">
        <f t="shared" si="13"/>
        <v>1.8181818181818181E-2</v>
      </c>
      <c r="Q317" s="4">
        <v>1.4011363702094791E-2</v>
      </c>
      <c r="R317">
        <f t="shared" si="14"/>
        <v>2.5475206731081438E-4</v>
      </c>
    </row>
    <row r="318" spans="1:18" hidden="1" x14ac:dyDescent="0.25">
      <c r="A318">
        <v>14596</v>
      </c>
      <c r="B318">
        <v>43937</v>
      </c>
      <c r="C318" t="s">
        <v>302</v>
      </c>
      <c r="D318" t="s">
        <v>285</v>
      </c>
      <c r="E318" t="s">
        <v>64</v>
      </c>
      <c r="F318">
        <v>130</v>
      </c>
      <c r="G318">
        <v>595.24</v>
      </c>
      <c r="H318">
        <v>595.24</v>
      </c>
      <c r="I318" t="s">
        <v>2117</v>
      </c>
      <c r="J318" t="s">
        <v>116</v>
      </c>
      <c r="K318" t="s">
        <v>121</v>
      </c>
      <c r="L318">
        <v>10</v>
      </c>
      <c r="M318">
        <f t="shared" si="12"/>
        <v>1.893939393939394E-3</v>
      </c>
      <c r="N318">
        <v>24</v>
      </c>
      <c r="O318">
        <f t="shared" si="13"/>
        <v>4.5454545454545456E-2</v>
      </c>
      <c r="Q318" s="4">
        <v>2.5901155919629059E-2</v>
      </c>
      <c r="R318">
        <f t="shared" si="14"/>
        <v>1.1773252690740481E-3</v>
      </c>
    </row>
    <row r="319" spans="1:18" hidden="1" x14ac:dyDescent="0.25">
      <c r="A319">
        <v>67586</v>
      </c>
      <c r="B319">
        <v>44068</v>
      </c>
      <c r="C319" t="s">
        <v>779</v>
      </c>
      <c r="D319" t="s">
        <v>772</v>
      </c>
      <c r="E319" t="s">
        <v>239</v>
      </c>
      <c r="F319">
        <v>140</v>
      </c>
      <c r="G319">
        <v>-117.06</v>
      </c>
      <c r="H319">
        <v>117.06</v>
      </c>
      <c r="I319" t="s">
        <v>769</v>
      </c>
      <c r="J319" t="s">
        <v>116</v>
      </c>
      <c r="K319" t="s">
        <v>121</v>
      </c>
      <c r="L319">
        <v>387</v>
      </c>
      <c r="M319">
        <f t="shared" si="12"/>
        <v>7.3295454545454539E-2</v>
      </c>
      <c r="N319">
        <v>8</v>
      </c>
      <c r="O319">
        <f t="shared" si="13"/>
        <v>0.58636363636363631</v>
      </c>
      <c r="Q319" s="4">
        <v>0.28007921560280258</v>
      </c>
      <c r="R319">
        <f t="shared" si="14"/>
        <v>0.16422826733073423</v>
      </c>
    </row>
    <row r="320" spans="1:18" hidden="1" x14ac:dyDescent="0.25">
      <c r="A320">
        <v>45173</v>
      </c>
      <c r="B320">
        <v>44093</v>
      </c>
      <c r="C320" t="s">
        <v>337</v>
      </c>
      <c r="D320" t="s">
        <v>335</v>
      </c>
      <c r="E320" t="s">
        <v>64</v>
      </c>
      <c r="F320">
        <v>75</v>
      </c>
      <c r="G320" s="6">
        <v>1100.27</v>
      </c>
      <c r="H320" s="6">
        <v>1100.27</v>
      </c>
      <c r="I320" t="s">
        <v>2117</v>
      </c>
      <c r="J320" t="s">
        <v>116</v>
      </c>
      <c r="K320" t="s">
        <v>121</v>
      </c>
      <c r="L320">
        <v>74</v>
      </c>
      <c r="M320">
        <f t="shared" si="12"/>
        <v>1.4015151515151515E-2</v>
      </c>
      <c r="N320">
        <v>24</v>
      </c>
      <c r="O320">
        <f t="shared" si="13"/>
        <v>0.33636363636363636</v>
      </c>
      <c r="Q320" s="4">
        <v>1.4012382460305201E-2</v>
      </c>
      <c r="R320">
        <f t="shared" si="14"/>
        <v>4.7132559184662947E-3</v>
      </c>
    </row>
    <row r="321" spans="1:18" hidden="1" x14ac:dyDescent="0.25">
      <c r="A321">
        <v>61902</v>
      </c>
      <c r="B321">
        <v>341152</v>
      </c>
      <c r="C321" t="s">
        <v>773</v>
      </c>
      <c r="D321" t="s">
        <v>784</v>
      </c>
      <c r="E321" t="s">
        <v>239</v>
      </c>
      <c r="F321">
        <v>130</v>
      </c>
      <c r="G321">
        <v>-53.15</v>
      </c>
      <c r="H321">
        <v>53.15</v>
      </c>
      <c r="I321" t="s">
        <v>769</v>
      </c>
      <c r="J321" t="s">
        <v>789</v>
      </c>
      <c r="K321" t="s">
        <v>121</v>
      </c>
      <c r="L321">
        <v>236</v>
      </c>
      <c r="M321">
        <f t="shared" si="12"/>
        <v>4.46969696969697E-2</v>
      </c>
      <c r="N321">
        <v>8</v>
      </c>
      <c r="O321">
        <f t="shared" si="13"/>
        <v>0.3575757575757576</v>
      </c>
      <c r="Q321" s="4">
        <v>0.30226106791058122</v>
      </c>
      <c r="R321">
        <f t="shared" si="14"/>
        <v>0.1080812303437836</v>
      </c>
    </row>
    <row r="322" spans="1:18" hidden="1" x14ac:dyDescent="0.25">
      <c r="A322">
        <v>58991</v>
      </c>
      <c r="B322">
        <v>341216</v>
      </c>
      <c r="C322" t="s">
        <v>776</v>
      </c>
      <c r="D322" t="s">
        <v>773</v>
      </c>
      <c r="E322" t="s">
        <v>239</v>
      </c>
      <c r="F322">
        <v>140</v>
      </c>
      <c r="G322">
        <v>-109.12</v>
      </c>
      <c r="H322">
        <v>109.12</v>
      </c>
      <c r="I322" t="s">
        <v>769</v>
      </c>
      <c r="J322" t="s">
        <v>789</v>
      </c>
      <c r="K322" t="s">
        <v>121</v>
      </c>
      <c r="L322">
        <v>204</v>
      </c>
      <c r="M322">
        <f t="shared" si="12"/>
        <v>3.8636363636363635E-2</v>
      </c>
      <c r="N322">
        <v>8</v>
      </c>
      <c r="O322">
        <f t="shared" si="13"/>
        <v>0.30909090909090908</v>
      </c>
      <c r="Q322" s="4">
        <v>0.30045887993460474</v>
      </c>
      <c r="R322">
        <f t="shared" si="14"/>
        <v>9.2869108343423282E-2</v>
      </c>
    </row>
    <row r="323" spans="1:18" hidden="1" x14ac:dyDescent="0.25">
      <c r="A323">
        <v>11365</v>
      </c>
      <c r="B323">
        <v>345841</v>
      </c>
      <c r="C323" t="s">
        <v>268</v>
      </c>
      <c r="D323" t="s">
        <v>142</v>
      </c>
      <c r="E323" t="s">
        <v>70</v>
      </c>
      <c r="F323">
        <v>100.5</v>
      </c>
      <c r="G323" s="6">
        <v>1887.59</v>
      </c>
      <c r="H323" s="6">
        <v>1887.59</v>
      </c>
      <c r="I323" t="s">
        <v>127</v>
      </c>
      <c r="J323" t="s">
        <v>28</v>
      </c>
      <c r="K323" t="s">
        <v>121</v>
      </c>
      <c r="L323">
        <v>7</v>
      </c>
      <c r="M323">
        <f t="shared" ref="M323:M348" si="15">L323/5280</f>
        <v>1.3257575757575758E-3</v>
      </c>
      <c r="N323">
        <v>24</v>
      </c>
      <c r="O323">
        <f t="shared" ref="O323:O348" si="16">M323*N323</f>
        <v>3.1818181818181822E-2</v>
      </c>
      <c r="Q323" s="4">
        <v>0.24603747864598707</v>
      </c>
      <c r="R323">
        <f t="shared" ref="R323:R348" si="17">O323*Q323</f>
        <v>7.828465229645044E-3</v>
      </c>
    </row>
    <row r="324" spans="1:18" hidden="1" x14ac:dyDescent="0.25">
      <c r="A324">
        <v>36968</v>
      </c>
      <c r="B324">
        <v>345842</v>
      </c>
      <c r="C324" t="s">
        <v>269</v>
      </c>
      <c r="D324" t="s">
        <v>141</v>
      </c>
      <c r="E324" t="s">
        <v>70</v>
      </c>
      <c r="F324">
        <v>126</v>
      </c>
      <c r="G324" s="6">
        <v>3472.52</v>
      </c>
      <c r="H324" s="6">
        <v>3472.52</v>
      </c>
      <c r="I324" t="s">
        <v>127</v>
      </c>
      <c r="J324" t="s">
        <v>28</v>
      </c>
      <c r="K324" t="s">
        <v>121</v>
      </c>
      <c r="L324">
        <v>38</v>
      </c>
      <c r="M324">
        <f t="shared" si="15"/>
        <v>7.1969696969696973E-3</v>
      </c>
      <c r="N324">
        <v>24</v>
      </c>
      <c r="O324">
        <f t="shared" si="16"/>
        <v>0.17272727272727273</v>
      </c>
      <c r="Q324" s="4">
        <v>0.13919969253750389</v>
      </c>
      <c r="R324">
        <f t="shared" si="17"/>
        <v>2.4043583256477943E-2</v>
      </c>
    </row>
    <row r="325" spans="1:18" hidden="1" x14ac:dyDescent="0.25">
      <c r="A325">
        <v>17038</v>
      </c>
      <c r="B325">
        <v>345843</v>
      </c>
      <c r="C325" t="s">
        <v>270</v>
      </c>
      <c r="D325" t="s">
        <v>151</v>
      </c>
      <c r="E325" t="s">
        <v>70</v>
      </c>
      <c r="F325">
        <v>126</v>
      </c>
      <c r="G325" s="6">
        <v>15252.25</v>
      </c>
      <c r="H325" s="6">
        <v>15252.25</v>
      </c>
      <c r="I325" t="s">
        <v>127</v>
      </c>
      <c r="J325" t="s">
        <v>28</v>
      </c>
      <c r="K325" t="s">
        <v>121</v>
      </c>
      <c r="L325">
        <v>12</v>
      </c>
      <c r="M325">
        <f t="shared" si="15"/>
        <v>2.2727272727272726E-3</v>
      </c>
      <c r="N325">
        <v>66</v>
      </c>
      <c r="O325">
        <f t="shared" si="16"/>
        <v>0.15</v>
      </c>
      <c r="Q325" s="4">
        <v>9.2854518042054489E-3</v>
      </c>
      <c r="R325">
        <f t="shared" si="17"/>
        <v>1.3928177706308174E-3</v>
      </c>
    </row>
    <row r="326" spans="1:18" hidden="1" x14ac:dyDescent="0.25">
      <c r="A326">
        <v>25391</v>
      </c>
      <c r="B326">
        <v>345844</v>
      </c>
      <c r="C326" t="s">
        <v>134</v>
      </c>
      <c r="D326" t="s">
        <v>262</v>
      </c>
      <c r="E326" t="s">
        <v>70</v>
      </c>
      <c r="F326">
        <v>120</v>
      </c>
      <c r="G326" s="6">
        <v>20613.080000000002</v>
      </c>
      <c r="H326" s="6">
        <v>20613.080000000002</v>
      </c>
      <c r="I326" t="s">
        <v>127</v>
      </c>
      <c r="J326" t="s">
        <v>28</v>
      </c>
      <c r="K326" t="s">
        <v>121</v>
      </c>
      <c r="L326">
        <v>18</v>
      </c>
      <c r="M326">
        <f t="shared" si="15"/>
        <v>3.4090909090909089E-3</v>
      </c>
      <c r="N326">
        <v>48</v>
      </c>
      <c r="O326">
        <f t="shared" si="16"/>
        <v>0.16363636363636364</v>
      </c>
      <c r="Q326" s="4">
        <v>5.2850696399005102E-2</v>
      </c>
      <c r="R326">
        <f t="shared" si="17"/>
        <v>8.6482957743826538E-3</v>
      </c>
    </row>
    <row r="327" spans="1:18" hidden="1" x14ac:dyDescent="0.25">
      <c r="A327">
        <v>62692</v>
      </c>
      <c r="B327">
        <v>345973</v>
      </c>
      <c r="C327" t="s">
        <v>2013</v>
      </c>
      <c r="D327" t="s">
        <v>1166</v>
      </c>
      <c r="E327" t="s">
        <v>70</v>
      </c>
      <c r="F327" s="6">
        <v>140</v>
      </c>
      <c r="G327" s="6">
        <v>-81.72</v>
      </c>
      <c r="H327">
        <v>81.72</v>
      </c>
      <c r="I327" t="s">
        <v>2111</v>
      </c>
      <c r="J327" t="s">
        <v>116</v>
      </c>
      <c r="K327" t="s">
        <v>121</v>
      </c>
      <c r="L327">
        <v>246</v>
      </c>
      <c r="M327">
        <f t="shared" si="15"/>
        <v>4.6590909090909093E-2</v>
      </c>
      <c r="N327">
        <v>8</v>
      </c>
      <c r="O327">
        <f t="shared" si="16"/>
        <v>0.37272727272727274</v>
      </c>
      <c r="Q327" s="4">
        <v>0.18866133198237889</v>
      </c>
      <c r="R327">
        <f t="shared" si="17"/>
        <v>7.0319223738886674E-2</v>
      </c>
    </row>
    <row r="328" spans="1:18" hidden="1" x14ac:dyDescent="0.25">
      <c r="A328">
        <v>2149</v>
      </c>
      <c r="B328">
        <v>346084</v>
      </c>
      <c r="C328" t="s">
        <v>185</v>
      </c>
      <c r="D328" t="s">
        <v>220</v>
      </c>
      <c r="E328" t="s">
        <v>70</v>
      </c>
      <c r="F328">
        <v>120</v>
      </c>
      <c r="G328" s="6">
        <v>-2002.27</v>
      </c>
      <c r="H328" s="6">
        <v>2002.27</v>
      </c>
      <c r="I328" t="s">
        <v>127</v>
      </c>
      <c r="J328" t="s">
        <v>116</v>
      </c>
      <c r="K328" t="s">
        <v>121</v>
      </c>
      <c r="L328">
        <v>2</v>
      </c>
      <c r="M328">
        <f t="shared" si="15"/>
        <v>3.7878787878787879E-4</v>
      </c>
      <c r="N328">
        <v>24</v>
      </c>
      <c r="O328">
        <f t="shared" si="16"/>
        <v>9.0909090909090905E-3</v>
      </c>
      <c r="Q328" s="4">
        <v>0.54409027400320842</v>
      </c>
      <c r="R328">
        <f t="shared" si="17"/>
        <v>4.9462752182109857E-3</v>
      </c>
    </row>
    <row r="329" spans="1:18" hidden="1" x14ac:dyDescent="0.25">
      <c r="A329">
        <v>397</v>
      </c>
      <c r="B329">
        <v>346089</v>
      </c>
      <c r="C329" t="s">
        <v>258</v>
      </c>
      <c r="D329" t="s">
        <v>250</v>
      </c>
      <c r="E329" t="s">
        <v>70</v>
      </c>
      <c r="F329">
        <v>120</v>
      </c>
      <c r="G329" s="6">
        <v>-2003.01</v>
      </c>
      <c r="H329" s="6">
        <v>2003.01</v>
      </c>
      <c r="I329" t="s">
        <v>127</v>
      </c>
      <c r="J329" t="s">
        <v>116</v>
      </c>
      <c r="K329" t="s">
        <v>121</v>
      </c>
      <c r="L329">
        <v>1</v>
      </c>
      <c r="M329">
        <f t="shared" si="15"/>
        <v>1.8939393939393939E-4</v>
      </c>
      <c r="N329">
        <v>24</v>
      </c>
      <c r="O329">
        <f t="shared" si="16"/>
        <v>4.5454545454545452E-3</v>
      </c>
      <c r="Q329" s="4">
        <v>0.54388926312320163</v>
      </c>
      <c r="R329">
        <f t="shared" si="17"/>
        <v>2.4722239232872799E-3</v>
      </c>
    </row>
    <row r="330" spans="1:18" hidden="1" x14ac:dyDescent="0.25">
      <c r="A330">
        <v>18408</v>
      </c>
      <c r="B330">
        <v>346637</v>
      </c>
      <c r="C330" t="s">
        <v>255</v>
      </c>
      <c r="D330" t="s">
        <v>150</v>
      </c>
      <c r="E330" t="s">
        <v>70</v>
      </c>
      <c r="F330">
        <v>130</v>
      </c>
      <c r="G330">
        <v>-594.70000000000005</v>
      </c>
      <c r="H330">
        <v>594.70000000000005</v>
      </c>
      <c r="I330" t="s">
        <v>127</v>
      </c>
      <c r="J330" t="s">
        <v>28</v>
      </c>
      <c r="K330" t="s">
        <v>121</v>
      </c>
      <c r="L330">
        <v>13</v>
      </c>
      <c r="M330">
        <f t="shared" si="15"/>
        <v>2.4621212121212119E-3</v>
      </c>
      <c r="N330">
        <v>24</v>
      </c>
      <c r="O330">
        <f t="shared" si="16"/>
        <v>5.9090909090909083E-2</v>
      </c>
      <c r="Q330" s="4">
        <v>0.23814365609667484</v>
      </c>
      <c r="R330">
        <f t="shared" si="17"/>
        <v>1.4072125132985329E-2</v>
      </c>
    </row>
    <row r="331" spans="1:18" hidden="1" x14ac:dyDescent="0.25">
      <c r="A331">
        <v>13096</v>
      </c>
      <c r="B331">
        <v>346638</v>
      </c>
      <c r="C331" t="s">
        <v>271</v>
      </c>
      <c r="D331" t="s">
        <v>255</v>
      </c>
      <c r="E331" t="s">
        <v>70</v>
      </c>
      <c r="F331">
        <v>130</v>
      </c>
      <c r="G331" s="6">
        <v>3867.39</v>
      </c>
      <c r="H331" s="6">
        <v>3867.39</v>
      </c>
      <c r="I331" t="s">
        <v>127</v>
      </c>
      <c r="J331" t="s">
        <v>28</v>
      </c>
      <c r="K331" t="s">
        <v>121</v>
      </c>
      <c r="L331">
        <v>8</v>
      </c>
      <c r="M331">
        <f t="shared" si="15"/>
        <v>1.5151515151515152E-3</v>
      </c>
      <c r="N331">
        <v>24</v>
      </c>
      <c r="O331">
        <f t="shared" si="16"/>
        <v>3.6363636363636362E-2</v>
      </c>
      <c r="Q331" s="4">
        <v>0.24507267191767876</v>
      </c>
      <c r="R331">
        <f t="shared" si="17"/>
        <v>8.9117335242792275E-3</v>
      </c>
    </row>
    <row r="332" spans="1:18" hidden="1" x14ac:dyDescent="0.25">
      <c r="A332">
        <v>13522</v>
      </c>
      <c r="B332">
        <v>346639</v>
      </c>
      <c r="C332" t="s">
        <v>142</v>
      </c>
      <c r="D332" t="s">
        <v>271</v>
      </c>
      <c r="E332" t="s">
        <v>70</v>
      </c>
      <c r="F332">
        <v>130</v>
      </c>
      <c r="G332" s="6">
        <v>3867.47</v>
      </c>
      <c r="H332" s="6">
        <v>3867.47</v>
      </c>
      <c r="I332" t="s">
        <v>127</v>
      </c>
      <c r="J332" t="s">
        <v>28</v>
      </c>
      <c r="K332" t="s">
        <v>121</v>
      </c>
      <c r="L332">
        <v>8</v>
      </c>
      <c r="M332">
        <f t="shared" si="15"/>
        <v>1.5151515151515152E-3</v>
      </c>
      <c r="N332">
        <v>24</v>
      </c>
      <c r="O332">
        <f t="shared" si="16"/>
        <v>3.6363636363636362E-2</v>
      </c>
      <c r="Q332" s="4">
        <v>0.24506760250181947</v>
      </c>
      <c r="R332">
        <f t="shared" si="17"/>
        <v>8.9115491818843439E-3</v>
      </c>
    </row>
    <row r="333" spans="1:18" hidden="1" x14ac:dyDescent="0.25">
      <c r="A333">
        <v>21613</v>
      </c>
      <c r="B333">
        <v>346640</v>
      </c>
      <c r="C333" t="s">
        <v>153</v>
      </c>
      <c r="D333" t="s">
        <v>268</v>
      </c>
      <c r="E333" t="s">
        <v>70</v>
      </c>
      <c r="F333">
        <v>130</v>
      </c>
      <c r="G333" s="6">
        <v>1887.67</v>
      </c>
      <c r="H333" s="6">
        <v>1887.67</v>
      </c>
      <c r="I333" t="s">
        <v>127</v>
      </c>
      <c r="J333" t="s">
        <v>28</v>
      </c>
      <c r="K333" t="s">
        <v>121</v>
      </c>
      <c r="L333">
        <v>15</v>
      </c>
      <c r="M333">
        <f t="shared" si="15"/>
        <v>2.840909090909091E-3</v>
      </c>
      <c r="N333">
        <v>24</v>
      </c>
      <c r="O333">
        <f t="shared" si="16"/>
        <v>6.8181818181818177E-2</v>
      </c>
      <c r="Q333" s="4">
        <v>0.24602705150655502</v>
      </c>
      <c r="R333">
        <f t="shared" si="17"/>
        <v>1.677457169362875E-2</v>
      </c>
    </row>
    <row r="334" spans="1:18" hidden="1" x14ac:dyDescent="0.25">
      <c r="A334">
        <v>15721</v>
      </c>
      <c r="B334">
        <v>346817</v>
      </c>
      <c r="C334" t="s">
        <v>181</v>
      </c>
      <c r="D334" t="s">
        <v>252</v>
      </c>
      <c r="E334" t="s">
        <v>70</v>
      </c>
      <c r="F334">
        <v>130</v>
      </c>
      <c r="G334" s="6">
        <v>2503.08</v>
      </c>
      <c r="H334" s="6">
        <v>2503.08</v>
      </c>
      <c r="I334" t="s">
        <v>127</v>
      </c>
      <c r="J334" t="s">
        <v>116</v>
      </c>
      <c r="K334" t="s">
        <v>121</v>
      </c>
      <c r="L334">
        <v>10</v>
      </c>
      <c r="M334">
        <f t="shared" si="15"/>
        <v>1.893939393939394E-3</v>
      </c>
      <c r="N334">
        <v>24</v>
      </c>
      <c r="O334">
        <f t="shared" si="16"/>
        <v>4.5454545454545456E-2</v>
      </c>
      <c r="Q334" s="4">
        <v>0.43523004975006963</v>
      </c>
      <c r="R334">
        <f t="shared" si="17"/>
        <v>1.978318407954862E-2</v>
      </c>
    </row>
    <row r="335" spans="1:18" hidden="1" x14ac:dyDescent="0.25">
      <c r="A335">
        <v>68802</v>
      </c>
      <c r="B335">
        <v>346845</v>
      </c>
      <c r="C335" t="s">
        <v>285</v>
      </c>
      <c r="D335" t="s">
        <v>1989</v>
      </c>
      <c r="E335" t="s">
        <v>70</v>
      </c>
      <c r="F335" s="6">
        <v>130</v>
      </c>
      <c r="G335" s="6">
        <v>180.29</v>
      </c>
      <c r="H335">
        <v>180.29</v>
      </c>
      <c r="I335" t="s">
        <v>2111</v>
      </c>
      <c r="J335" t="s">
        <v>116</v>
      </c>
      <c r="K335" t="s">
        <v>121</v>
      </c>
      <c r="L335">
        <v>454</v>
      </c>
      <c r="M335">
        <f t="shared" si="15"/>
        <v>8.5984848484848483E-2</v>
      </c>
      <c r="N335">
        <v>24</v>
      </c>
      <c r="O335">
        <f t="shared" si="16"/>
        <v>2.0636363636363635</v>
      </c>
      <c r="Q335" s="4">
        <v>8.5514471404958686E-2</v>
      </c>
      <c r="R335">
        <f t="shared" si="17"/>
        <v>0.17647077280841472</v>
      </c>
    </row>
    <row r="336" spans="1:18" hidden="1" x14ac:dyDescent="0.25">
      <c r="A336">
        <v>71234</v>
      </c>
      <c r="B336">
        <v>346920</v>
      </c>
      <c r="C336" t="s">
        <v>58</v>
      </c>
      <c r="D336" t="s">
        <v>81</v>
      </c>
      <c r="F336">
        <v>110</v>
      </c>
      <c r="G336" s="6">
        <v>17375.990000000002</v>
      </c>
      <c r="H336" s="6">
        <v>17375.990000000002</v>
      </c>
      <c r="I336" t="s">
        <v>516</v>
      </c>
      <c r="J336" t="s">
        <v>28</v>
      </c>
      <c r="K336" t="s">
        <v>121</v>
      </c>
      <c r="L336" s="8">
        <v>4882</v>
      </c>
      <c r="M336">
        <f t="shared" si="15"/>
        <v>0.92462121212121207</v>
      </c>
      <c r="N336">
        <v>90</v>
      </c>
      <c r="O336">
        <f t="shared" si="16"/>
        <v>83.215909090909079</v>
      </c>
      <c r="Q336" s="4">
        <v>2.3824711024395939E-2</v>
      </c>
      <c r="R336">
        <f t="shared" si="17"/>
        <v>1.9825949867233117</v>
      </c>
    </row>
    <row r="337" spans="1:18" hidden="1" x14ac:dyDescent="0.25">
      <c r="A337">
        <v>29547</v>
      </c>
      <c r="B337">
        <v>347451</v>
      </c>
      <c r="C337" t="s">
        <v>1600</v>
      </c>
      <c r="D337" t="s">
        <v>1601</v>
      </c>
      <c r="E337" t="s">
        <v>70</v>
      </c>
      <c r="F337" s="6">
        <v>100.5</v>
      </c>
      <c r="G337" s="6">
        <v>-73.150000000000006</v>
      </c>
      <c r="H337">
        <v>73.150000000000006</v>
      </c>
      <c r="I337" t="s">
        <v>2115</v>
      </c>
      <c r="J337" t="s">
        <v>116</v>
      </c>
      <c r="K337" t="s">
        <v>121</v>
      </c>
      <c r="L337">
        <v>24</v>
      </c>
      <c r="M337">
        <f t="shared" si="15"/>
        <v>4.5454545454545452E-3</v>
      </c>
      <c r="N337">
        <v>8</v>
      </c>
      <c r="O337">
        <f t="shared" si="16"/>
        <v>3.6363636363636362E-2</v>
      </c>
      <c r="Q337" s="4">
        <v>0.25787952467532471</v>
      </c>
      <c r="R337">
        <f t="shared" si="17"/>
        <v>9.3774372609208984E-3</v>
      </c>
    </row>
    <row r="338" spans="1:18" hidden="1" x14ac:dyDescent="0.25">
      <c r="A338">
        <v>35246</v>
      </c>
      <c r="B338">
        <v>347720</v>
      </c>
      <c r="C338" t="s">
        <v>200</v>
      </c>
      <c r="D338" t="s">
        <v>254</v>
      </c>
      <c r="E338" t="s">
        <v>70</v>
      </c>
      <c r="F338">
        <v>110</v>
      </c>
      <c r="G338" s="6">
        <v>-1950.55</v>
      </c>
      <c r="H338" s="6">
        <v>1950.55</v>
      </c>
      <c r="I338" t="s">
        <v>127</v>
      </c>
      <c r="J338" t="s">
        <v>116</v>
      </c>
      <c r="K338" t="s">
        <v>121</v>
      </c>
      <c r="L338">
        <v>32</v>
      </c>
      <c r="M338">
        <f t="shared" si="15"/>
        <v>6.0606060606060606E-3</v>
      </c>
      <c r="N338">
        <v>24</v>
      </c>
      <c r="O338">
        <f t="shared" si="16"/>
        <v>0.14545454545454545</v>
      </c>
      <c r="Q338" s="4">
        <v>0.57167543678694388</v>
      </c>
      <c r="R338">
        <f t="shared" si="17"/>
        <v>8.3152790805373647E-2</v>
      </c>
    </row>
    <row r="339" spans="1:18" hidden="1" x14ac:dyDescent="0.25">
      <c r="A339">
        <v>70922</v>
      </c>
      <c r="B339">
        <v>347726</v>
      </c>
      <c r="C339" t="s">
        <v>212</v>
      </c>
      <c r="D339" t="s">
        <v>186</v>
      </c>
      <c r="E339" t="s">
        <v>70</v>
      </c>
      <c r="F339">
        <v>120</v>
      </c>
      <c r="G339" s="6">
        <v>1702.12</v>
      </c>
      <c r="H339" s="6">
        <v>1702.12</v>
      </c>
      <c r="I339" t="s">
        <v>127</v>
      </c>
      <c r="J339" t="s">
        <v>116</v>
      </c>
      <c r="K339" t="s">
        <v>121</v>
      </c>
      <c r="L339">
        <v>938</v>
      </c>
      <c r="M339">
        <f t="shared" si="15"/>
        <v>0.17765151515151514</v>
      </c>
      <c r="N339">
        <v>24</v>
      </c>
      <c r="O339">
        <f t="shared" si="16"/>
        <v>4.2636363636363637</v>
      </c>
      <c r="Q339" s="4">
        <v>0.62922221541165912</v>
      </c>
      <c r="R339">
        <f t="shared" si="17"/>
        <v>2.682774718436983</v>
      </c>
    </row>
    <row r="340" spans="1:18" hidden="1" x14ac:dyDescent="0.25">
      <c r="A340">
        <v>21762</v>
      </c>
      <c r="B340">
        <v>348270</v>
      </c>
      <c r="C340" t="s">
        <v>168</v>
      </c>
      <c r="D340" t="s">
        <v>269</v>
      </c>
      <c r="E340" t="s">
        <v>70</v>
      </c>
      <c r="F340">
        <v>126</v>
      </c>
      <c r="G340" s="6">
        <v>18724.93</v>
      </c>
      <c r="H340" s="6">
        <v>18724.93</v>
      </c>
      <c r="I340" t="s">
        <v>127</v>
      </c>
      <c r="J340" t="s">
        <v>28</v>
      </c>
      <c r="K340" t="s">
        <v>121</v>
      </c>
      <c r="L340">
        <v>15</v>
      </c>
      <c r="M340">
        <f t="shared" si="15"/>
        <v>2.840909090909091E-3</v>
      </c>
      <c r="N340">
        <v>48</v>
      </c>
      <c r="O340">
        <f t="shared" si="16"/>
        <v>0.13636363636363635</v>
      </c>
      <c r="Q340" s="4">
        <v>3.3377841658741872E-2</v>
      </c>
      <c r="R340">
        <f t="shared" si="17"/>
        <v>4.5515238625557092E-3</v>
      </c>
    </row>
    <row r="341" spans="1:18" hidden="1" x14ac:dyDescent="0.25">
      <c r="A341">
        <v>49337</v>
      </c>
      <c r="B341">
        <v>348271</v>
      </c>
      <c r="C341" t="s">
        <v>269</v>
      </c>
      <c r="D341" t="s">
        <v>270</v>
      </c>
      <c r="E341" t="s">
        <v>70</v>
      </c>
      <c r="F341">
        <v>126</v>
      </c>
      <c r="G341" s="6">
        <v>15252.33</v>
      </c>
      <c r="H341" s="6">
        <v>15252.33</v>
      </c>
      <c r="I341" t="s">
        <v>127</v>
      </c>
      <c r="J341" t="s">
        <v>28</v>
      </c>
      <c r="K341" t="s">
        <v>121</v>
      </c>
      <c r="L341">
        <v>104</v>
      </c>
      <c r="M341">
        <f t="shared" si="15"/>
        <v>1.9696969696969695E-2</v>
      </c>
      <c r="N341">
        <v>48</v>
      </c>
      <c r="O341">
        <f t="shared" si="16"/>
        <v>0.94545454545454533</v>
      </c>
      <c r="Q341" s="4">
        <v>9.2854031010798053E-3</v>
      </c>
      <c r="R341">
        <f t="shared" si="17"/>
        <v>8.7789265682936338E-3</v>
      </c>
    </row>
    <row r="342" spans="1:18" hidden="1" x14ac:dyDescent="0.25">
      <c r="A342">
        <v>68931</v>
      </c>
      <c r="B342">
        <v>348272</v>
      </c>
      <c r="C342" t="s">
        <v>263</v>
      </c>
      <c r="D342" t="s">
        <v>168</v>
      </c>
      <c r="E342" t="s">
        <v>70</v>
      </c>
      <c r="F342">
        <v>126</v>
      </c>
      <c r="G342" s="6">
        <v>20612.84</v>
      </c>
      <c r="H342" s="6">
        <v>20612.84</v>
      </c>
      <c r="I342" t="s">
        <v>127</v>
      </c>
      <c r="J342" t="s">
        <v>28</v>
      </c>
      <c r="K342" t="s">
        <v>121</v>
      </c>
      <c r="L342">
        <v>478</v>
      </c>
      <c r="M342">
        <f t="shared" si="15"/>
        <v>9.053030303030303E-2</v>
      </c>
      <c r="N342">
        <v>48</v>
      </c>
      <c r="O342">
        <f t="shared" si="16"/>
        <v>4.3454545454545457</v>
      </c>
      <c r="Q342" s="4">
        <v>5.2851311751723883E-2</v>
      </c>
      <c r="R342">
        <f t="shared" si="17"/>
        <v>0.22966297288476378</v>
      </c>
    </row>
    <row r="343" spans="1:18" hidden="1" x14ac:dyDescent="0.25">
      <c r="A343">
        <v>2006</v>
      </c>
      <c r="B343">
        <v>348285</v>
      </c>
      <c r="C343" t="s">
        <v>180</v>
      </c>
      <c r="D343" t="s">
        <v>234</v>
      </c>
      <c r="E343" t="s">
        <v>70</v>
      </c>
      <c r="F343">
        <v>126</v>
      </c>
      <c r="G343" s="6">
        <v>-2503.2399999999998</v>
      </c>
      <c r="H343" s="6">
        <v>2503.2399999999998</v>
      </c>
      <c r="I343" t="s">
        <v>127</v>
      </c>
      <c r="J343" t="s">
        <v>116</v>
      </c>
      <c r="K343" t="s">
        <v>121</v>
      </c>
      <c r="L343">
        <v>2</v>
      </c>
      <c r="M343">
        <f t="shared" si="15"/>
        <v>3.7878787878787879E-4</v>
      </c>
      <c r="N343">
        <v>24</v>
      </c>
      <c r="O343">
        <f t="shared" si="16"/>
        <v>9.0909090909090905E-3</v>
      </c>
      <c r="Q343" s="4">
        <v>0.43520223107988221</v>
      </c>
      <c r="R343">
        <f t="shared" si="17"/>
        <v>3.9563839189080199E-3</v>
      </c>
    </row>
    <row r="344" spans="1:18" hidden="1" x14ac:dyDescent="0.25">
      <c r="A344">
        <v>71113</v>
      </c>
      <c r="B344">
        <v>348420</v>
      </c>
      <c r="C344" t="s">
        <v>272</v>
      </c>
      <c r="D344" t="s">
        <v>240</v>
      </c>
      <c r="E344" t="s">
        <v>70</v>
      </c>
      <c r="F344">
        <v>110</v>
      </c>
      <c r="G344" s="6">
        <v>-24713.47</v>
      </c>
      <c r="H344" s="6">
        <v>24713.47</v>
      </c>
      <c r="I344" t="s">
        <v>127</v>
      </c>
      <c r="J344" t="s">
        <v>28</v>
      </c>
      <c r="K344" t="s">
        <v>121</v>
      </c>
      <c r="L344" s="8">
        <v>1333</v>
      </c>
      <c r="M344">
        <f t="shared" si="15"/>
        <v>0.25246212121212119</v>
      </c>
      <c r="N344">
        <v>60</v>
      </c>
      <c r="O344">
        <f t="shared" si="16"/>
        <v>15.147727272727272</v>
      </c>
      <c r="Q344" s="4">
        <v>4.408185628842911E-2</v>
      </c>
      <c r="R344">
        <f t="shared" si="17"/>
        <v>0.66773993673268184</v>
      </c>
    </row>
    <row r="345" spans="1:18" hidden="1" x14ac:dyDescent="0.25">
      <c r="A345">
        <v>48599</v>
      </c>
      <c r="B345">
        <v>348421</v>
      </c>
      <c r="C345" t="s">
        <v>264</v>
      </c>
      <c r="D345" t="s">
        <v>272</v>
      </c>
      <c r="E345" t="s">
        <v>70</v>
      </c>
      <c r="F345">
        <v>120</v>
      </c>
      <c r="G345" s="6">
        <v>-24713.31</v>
      </c>
      <c r="H345" s="6">
        <v>24713.31</v>
      </c>
      <c r="I345" t="s">
        <v>127</v>
      </c>
      <c r="J345" t="s">
        <v>28</v>
      </c>
      <c r="K345" t="s">
        <v>121</v>
      </c>
      <c r="L345">
        <v>97</v>
      </c>
      <c r="M345">
        <f t="shared" si="15"/>
        <v>1.8371212121212122E-2</v>
      </c>
      <c r="N345">
        <v>60</v>
      </c>
      <c r="O345">
        <f t="shared" si="16"/>
        <v>1.1022727272727273</v>
      </c>
      <c r="Q345" s="4">
        <v>4.4082141685124497E-2</v>
      </c>
      <c r="R345">
        <f t="shared" si="17"/>
        <v>4.8590542539284957E-2</v>
      </c>
    </row>
    <row r="346" spans="1:18" hidden="1" x14ac:dyDescent="0.25">
      <c r="A346">
        <v>48194</v>
      </c>
      <c r="B346">
        <v>348523</v>
      </c>
      <c r="C346" t="s">
        <v>253</v>
      </c>
      <c r="D346" t="s">
        <v>201</v>
      </c>
      <c r="E346" t="s">
        <v>27</v>
      </c>
      <c r="F346">
        <v>120</v>
      </c>
      <c r="G346" s="6">
        <v>2197.8000000000002</v>
      </c>
      <c r="H346" s="6">
        <v>2197.8000000000002</v>
      </c>
      <c r="I346" t="s">
        <v>127</v>
      </c>
      <c r="J346" t="s">
        <v>116</v>
      </c>
      <c r="K346" t="s">
        <v>121</v>
      </c>
      <c r="L346">
        <v>94</v>
      </c>
      <c r="M346">
        <f t="shared" si="15"/>
        <v>1.7803030303030303E-2</v>
      </c>
      <c r="N346">
        <v>24</v>
      </c>
      <c r="O346">
        <f t="shared" si="16"/>
        <v>0.42727272727272725</v>
      </c>
      <c r="Q346" s="4">
        <v>0.49568460866703251</v>
      </c>
      <c r="R346">
        <f t="shared" si="17"/>
        <v>0.21179251461227752</v>
      </c>
    </row>
    <row r="347" spans="1:18" hidden="1" x14ac:dyDescent="0.25">
      <c r="A347">
        <v>71525</v>
      </c>
      <c r="B347" t="s">
        <v>99</v>
      </c>
      <c r="C347" t="s">
        <v>100</v>
      </c>
      <c r="D347" t="s">
        <v>101</v>
      </c>
      <c r="F347">
        <v>110</v>
      </c>
      <c r="G347" s="6">
        <v>39000</v>
      </c>
      <c r="H347" s="6">
        <v>39000</v>
      </c>
      <c r="I347" t="s">
        <v>657</v>
      </c>
      <c r="J347" t="s">
        <v>28</v>
      </c>
      <c r="K347" t="s">
        <v>121</v>
      </c>
      <c r="L347">
        <v>54</v>
      </c>
      <c r="M347">
        <f t="shared" si="15"/>
        <v>1.0227272727272727E-2</v>
      </c>
      <c r="N347">
        <v>90</v>
      </c>
      <c r="O347">
        <f t="shared" si="16"/>
        <v>0.92045454545454541</v>
      </c>
      <c r="Q347" s="4">
        <v>1.0614818987507529E-2</v>
      </c>
      <c r="R347">
        <f t="shared" si="17"/>
        <v>9.7704583862285206E-3</v>
      </c>
    </row>
    <row r="348" spans="1:18" hidden="1" x14ac:dyDescent="0.25">
      <c r="A348">
        <v>71526</v>
      </c>
      <c r="B348" t="s">
        <v>102</v>
      </c>
      <c r="C348" t="s">
        <v>101</v>
      </c>
      <c r="D348" t="s">
        <v>57</v>
      </c>
      <c r="F348">
        <v>110</v>
      </c>
      <c r="G348" s="6">
        <v>39000</v>
      </c>
      <c r="H348" s="6">
        <v>39000</v>
      </c>
      <c r="I348" t="s">
        <v>657</v>
      </c>
      <c r="J348" t="s">
        <v>28</v>
      </c>
      <c r="K348" t="s">
        <v>121</v>
      </c>
      <c r="L348">
        <v>67</v>
      </c>
      <c r="M348">
        <f t="shared" si="15"/>
        <v>1.268939393939394E-2</v>
      </c>
      <c r="N348">
        <v>90</v>
      </c>
      <c r="O348">
        <f t="shared" si="16"/>
        <v>1.1420454545454546</v>
      </c>
      <c r="Q348" s="4">
        <v>1.0614818987507529E-2</v>
      </c>
      <c r="R348">
        <f t="shared" si="17"/>
        <v>1.2122605775505758E-2</v>
      </c>
    </row>
    <row r="360" spans="17:17" x14ac:dyDescent="0.25">
      <c r="Q360" s="33"/>
    </row>
  </sheetData>
  <autoFilter ref="A1:S348" xr:uid="{D60874E5-7FD0-4D15-9294-576C6C26FD48}">
    <filterColumn colId="16">
      <filters>
        <filter val="100%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E05D9-33B9-49BF-9DAF-CDFD4F70D161}">
  <sheetPr filterMode="1"/>
  <dimension ref="A1:W372"/>
  <sheetViews>
    <sheetView workbookViewId="0">
      <selection activeCell="W220" sqref="W220"/>
    </sheetView>
  </sheetViews>
  <sheetFormatPr defaultRowHeight="15" x14ac:dyDescent="0.25"/>
  <sheetData>
    <row r="1" spans="1:21" ht="45.75" thickBot="1" x14ac:dyDescent="0.3">
      <c r="A1" s="1" t="s">
        <v>12</v>
      </c>
      <c r="B1" s="1" t="s">
        <v>13</v>
      </c>
      <c r="C1" s="1" t="s">
        <v>14</v>
      </c>
      <c r="D1" s="1" t="s">
        <v>15</v>
      </c>
      <c r="E1" s="2" t="s">
        <v>16</v>
      </c>
      <c r="F1" s="2" t="s">
        <v>17</v>
      </c>
      <c r="G1" s="1" t="s">
        <v>18</v>
      </c>
      <c r="H1" s="1" t="s">
        <v>19</v>
      </c>
      <c r="I1" s="1" t="s">
        <v>113</v>
      </c>
      <c r="J1" s="1" t="s">
        <v>20</v>
      </c>
      <c r="K1" s="1" t="s">
        <v>120</v>
      </c>
      <c r="L1" s="1" t="s">
        <v>21</v>
      </c>
      <c r="M1" s="1" t="s">
        <v>22</v>
      </c>
      <c r="N1" s="1" t="s">
        <v>23</v>
      </c>
      <c r="O1" s="17" t="s">
        <v>658</v>
      </c>
      <c r="P1" s="19" t="s">
        <v>659</v>
      </c>
      <c r="Q1" s="22">
        <f>SUM(O2:O371)</f>
        <v>873.11401515151454</v>
      </c>
      <c r="R1" s="18" t="s">
        <v>2108</v>
      </c>
      <c r="S1" s="15" t="s">
        <v>2251</v>
      </c>
      <c r="T1" s="16" t="s">
        <v>659</v>
      </c>
      <c r="U1" s="22">
        <f>SUM(S2:S372)</f>
        <v>111.66202819490411</v>
      </c>
    </row>
    <row r="2" spans="1:21" hidden="1" x14ac:dyDescent="0.25">
      <c r="A2">
        <v>45728</v>
      </c>
      <c r="B2">
        <v>787</v>
      </c>
      <c r="C2" t="s">
        <v>125</v>
      </c>
      <c r="D2" t="s">
        <v>126</v>
      </c>
      <c r="E2" t="s">
        <v>27</v>
      </c>
      <c r="F2">
        <v>120</v>
      </c>
      <c r="G2" s="6">
        <v>4518.51</v>
      </c>
      <c r="H2" s="6">
        <v>4518.51</v>
      </c>
      <c r="I2" t="s">
        <v>2252</v>
      </c>
      <c r="J2" t="s">
        <v>116</v>
      </c>
      <c r="K2" t="s">
        <v>121</v>
      </c>
      <c r="L2">
        <v>76</v>
      </c>
      <c r="M2">
        <f t="shared" ref="M2:M65" si="0">L2/5280</f>
        <v>1.4393939393939395E-2</v>
      </c>
      <c r="N2">
        <v>24</v>
      </c>
      <c r="O2">
        <f t="shared" ref="O2:O65" si="1">M2*N2</f>
        <v>0.34545454545454546</v>
      </c>
      <c r="R2" s="7">
        <v>0.38832158144952011</v>
      </c>
      <c r="S2">
        <f>O2*R2</f>
        <v>0.13414745540983422</v>
      </c>
    </row>
    <row r="3" spans="1:21" hidden="1" x14ac:dyDescent="0.25">
      <c r="A3">
        <v>71165</v>
      </c>
      <c r="B3">
        <v>799</v>
      </c>
      <c r="C3" t="s">
        <v>128</v>
      </c>
      <c r="D3" t="s">
        <v>129</v>
      </c>
      <c r="E3" t="s">
        <v>64</v>
      </c>
      <c r="F3">
        <v>120</v>
      </c>
      <c r="G3" s="6">
        <v>-21767.22</v>
      </c>
      <c r="H3" s="6">
        <v>21767.22</v>
      </c>
      <c r="I3" t="s">
        <v>2253</v>
      </c>
      <c r="J3" t="s">
        <v>28</v>
      </c>
      <c r="K3" t="s">
        <v>121</v>
      </c>
      <c r="L3" s="8">
        <v>1572</v>
      </c>
      <c r="M3">
        <f t="shared" si="0"/>
        <v>0.29772727272727273</v>
      </c>
      <c r="N3">
        <v>60</v>
      </c>
      <c r="O3">
        <f t="shared" si="1"/>
        <v>17.863636363636363</v>
      </c>
      <c r="R3" s="7">
        <v>6.2963921072978962E-2</v>
      </c>
      <c r="S3">
        <f t="shared" ref="S3:S66" si="2">O3*R3</f>
        <v>1.124764590076397</v>
      </c>
    </row>
    <row r="4" spans="1:21" hidden="1" x14ac:dyDescent="0.25">
      <c r="A4">
        <v>63908</v>
      </c>
      <c r="B4">
        <v>814</v>
      </c>
      <c r="C4" t="s">
        <v>1992</v>
      </c>
      <c r="D4" t="s">
        <v>1986</v>
      </c>
      <c r="E4" t="s">
        <v>239</v>
      </c>
      <c r="F4">
        <v>140</v>
      </c>
      <c r="G4">
        <v>-164.36</v>
      </c>
      <c r="H4">
        <v>164.36</v>
      </c>
      <c r="I4" t="s">
        <v>2254</v>
      </c>
      <c r="J4" t="s">
        <v>116</v>
      </c>
      <c r="K4" t="s">
        <v>121</v>
      </c>
      <c r="L4">
        <v>271</v>
      </c>
      <c r="M4">
        <f t="shared" si="0"/>
        <v>5.1325757575757573E-2</v>
      </c>
      <c r="N4">
        <v>8</v>
      </c>
      <c r="O4">
        <f t="shared" si="1"/>
        <v>0.41060606060606059</v>
      </c>
      <c r="R4" s="7">
        <v>0.32026678309725076</v>
      </c>
      <c r="S4">
        <f t="shared" si="2"/>
        <v>0.13150348215053781</v>
      </c>
    </row>
    <row r="5" spans="1:21" hidden="1" x14ac:dyDescent="0.25">
      <c r="A5">
        <v>67049</v>
      </c>
      <c r="B5">
        <v>827</v>
      </c>
      <c r="C5" t="s">
        <v>126</v>
      </c>
      <c r="D5" t="s">
        <v>130</v>
      </c>
      <c r="E5" t="s">
        <v>27</v>
      </c>
      <c r="F5">
        <v>120</v>
      </c>
      <c r="G5" s="6">
        <v>4517.1899999999996</v>
      </c>
      <c r="H5" s="6">
        <v>4517.1899999999996</v>
      </c>
      <c r="I5" t="s">
        <v>2252</v>
      </c>
      <c r="J5" t="s">
        <v>116</v>
      </c>
      <c r="K5" t="s">
        <v>121</v>
      </c>
      <c r="L5">
        <v>361</v>
      </c>
      <c r="M5">
        <f t="shared" si="0"/>
        <v>6.8371212121212124E-2</v>
      </c>
      <c r="N5">
        <v>24</v>
      </c>
      <c r="O5">
        <f t="shared" si="1"/>
        <v>1.6409090909090911</v>
      </c>
      <c r="R5" s="7">
        <v>0.38843505564199676</v>
      </c>
      <c r="S5">
        <f t="shared" si="2"/>
        <v>0.63738661403073116</v>
      </c>
    </row>
    <row r="6" spans="1:21" hidden="1" x14ac:dyDescent="0.25">
      <c r="A6">
        <v>38939</v>
      </c>
      <c r="B6">
        <v>1016</v>
      </c>
      <c r="C6" t="s">
        <v>1666</v>
      </c>
      <c r="D6" t="s">
        <v>1759</v>
      </c>
      <c r="E6" t="s">
        <v>94</v>
      </c>
      <c r="F6">
        <v>65.8</v>
      </c>
      <c r="G6">
        <v>-112.73</v>
      </c>
      <c r="H6">
        <v>112.73</v>
      </c>
      <c r="I6" t="s">
        <v>2255</v>
      </c>
      <c r="J6" t="s">
        <v>116</v>
      </c>
      <c r="K6" t="s">
        <v>121</v>
      </c>
      <c r="L6">
        <v>40</v>
      </c>
      <c r="M6">
        <f t="shared" si="0"/>
        <v>7.575757575757576E-3</v>
      </c>
      <c r="N6">
        <v>12</v>
      </c>
      <c r="O6">
        <f t="shared" si="1"/>
        <v>9.0909090909090912E-2</v>
      </c>
      <c r="R6" s="7">
        <v>0.19295651113279516</v>
      </c>
      <c r="S6">
        <f t="shared" si="2"/>
        <v>1.7541501012072289E-2</v>
      </c>
    </row>
    <row r="7" spans="1:21" hidden="1" x14ac:dyDescent="0.25">
      <c r="A7">
        <v>2808</v>
      </c>
      <c r="B7">
        <v>1017</v>
      </c>
      <c r="C7" t="s">
        <v>870</v>
      </c>
      <c r="D7" t="s">
        <v>871</v>
      </c>
      <c r="F7">
        <v>100.5</v>
      </c>
      <c r="G7">
        <v>93.27</v>
      </c>
      <c r="H7">
        <v>93.27</v>
      </c>
      <c r="I7" t="s">
        <v>2255</v>
      </c>
      <c r="J7" t="s">
        <v>116</v>
      </c>
      <c r="K7" t="s">
        <v>121</v>
      </c>
      <c r="L7">
        <v>2</v>
      </c>
      <c r="M7">
        <f t="shared" si="0"/>
        <v>3.7878787878787879E-4</v>
      </c>
      <c r="N7">
        <v>8</v>
      </c>
      <c r="O7">
        <f t="shared" si="1"/>
        <v>3.0303030303030303E-3</v>
      </c>
      <c r="R7" s="7">
        <v>0.2332152621421679</v>
      </c>
      <c r="S7">
        <f t="shared" si="2"/>
        <v>7.0671291558232693E-4</v>
      </c>
    </row>
    <row r="8" spans="1:21" hidden="1" x14ac:dyDescent="0.25">
      <c r="A8">
        <v>18796</v>
      </c>
      <c r="B8">
        <v>1018</v>
      </c>
      <c r="C8" t="s">
        <v>131</v>
      </c>
      <c r="D8" t="s">
        <v>132</v>
      </c>
      <c r="E8" t="s">
        <v>94</v>
      </c>
      <c r="F8">
        <v>65.8</v>
      </c>
      <c r="G8">
        <v>-102.04</v>
      </c>
      <c r="H8">
        <v>102.04</v>
      </c>
      <c r="I8" t="s">
        <v>2256</v>
      </c>
      <c r="J8" t="s">
        <v>116</v>
      </c>
      <c r="K8" t="s">
        <v>121</v>
      </c>
      <c r="L8">
        <v>13</v>
      </c>
      <c r="M8">
        <f t="shared" si="0"/>
        <v>2.4621212121212119E-3</v>
      </c>
      <c r="N8">
        <v>12</v>
      </c>
      <c r="O8">
        <f t="shared" si="1"/>
        <v>2.9545454545454541E-2</v>
      </c>
      <c r="R8" s="7">
        <v>0.23279363484907881</v>
      </c>
      <c r="S8">
        <f t="shared" si="2"/>
        <v>6.8779937569046004E-3</v>
      </c>
    </row>
    <row r="9" spans="1:21" hidden="1" x14ac:dyDescent="0.25">
      <c r="A9">
        <v>68343</v>
      </c>
      <c r="B9">
        <v>1309</v>
      </c>
      <c r="C9" t="s">
        <v>1311</v>
      </c>
      <c r="D9" t="s">
        <v>879</v>
      </c>
      <c r="E9" t="s">
        <v>70</v>
      </c>
      <c r="F9">
        <v>130</v>
      </c>
      <c r="G9" s="6">
        <v>-2322.39</v>
      </c>
      <c r="H9" s="6">
        <v>2322.39</v>
      </c>
      <c r="I9" t="s">
        <v>2257</v>
      </c>
      <c r="J9" t="s">
        <v>116</v>
      </c>
      <c r="K9" t="s">
        <v>121</v>
      </c>
      <c r="L9">
        <v>494</v>
      </c>
      <c r="M9">
        <f t="shared" si="0"/>
        <v>9.3560606060606066E-2</v>
      </c>
      <c r="N9">
        <v>24</v>
      </c>
      <c r="O9">
        <f t="shared" si="1"/>
        <v>2.2454545454545456</v>
      </c>
      <c r="R9" s="7">
        <v>1.4427597856526043E-2</v>
      </c>
      <c r="S9">
        <f t="shared" si="2"/>
        <v>3.2396515186926662E-2</v>
      </c>
    </row>
    <row r="10" spans="1:21" hidden="1" x14ac:dyDescent="0.25">
      <c r="A10">
        <v>9083</v>
      </c>
      <c r="B10">
        <v>1310</v>
      </c>
      <c r="C10" t="s">
        <v>133</v>
      </c>
      <c r="D10" t="s">
        <v>134</v>
      </c>
      <c r="E10" t="s">
        <v>64</v>
      </c>
      <c r="F10">
        <v>120</v>
      </c>
      <c r="G10" s="6">
        <v>9991.39</v>
      </c>
      <c r="H10" s="6">
        <v>9991.39</v>
      </c>
      <c r="I10" t="s">
        <v>2258</v>
      </c>
      <c r="J10" t="s">
        <v>28</v>
      </c>
      <c r="K10" t="s">
        <v>121</v>
      </c>
      <c r="L10">
        <v>5</v>
      </c>
      <c r="M10">
        <f t="shared" si="0"/>
        <v>9.46969696969697E-4</v>
      </c>
      <c r="N10">
        <v>48</v>
      </c>
      <c r="O10">
        <f t="shared" si="1"/>
        <v>4.5454545454545456E-2</v>
      </c>
      <c r="R10" s="7">
        <v>0.13717305820893483</v>
      </c>
      <c r="S10">
        <f t="shared" si="2"/>
        <v>6.2351390094970375E-3</v>
      </c>
    </row>
    <row r="11" spans="1:21" hidden="1" x14ac:dyDescent="0.25">
      <c r="A11">
        <v>46216</v>
      </c>
      <c r="B11">
        <v>1349</v>
      </c>
      <c r="C11" t="s">
        <v>1872</v>
      </c>
      <c r="D11" t="s">
        <v>1873</v>
      </c>
      <c r="E11" t="s">
        <v>94</v>
      </c>
      <c r="F11">
        <v>65.8</v>
      </c>
      <c r="G11">
        <v>-97.51</v>
      </c>
      <c r="H11">
        <v>97.51</v>
      </c>
      <c r="I11" t="s">
        <v>2255</v>
      </c>
      <c r="J11" t="s">
        <v>116</v>
      </c>
      <c r="K11" t="s">
        <v>121</v>
      </c>
      <c r="L11">
        <v>80</v>
      </c>
      <c r="M11">
        <f t="shared" si="0"/>
        <v>1.5151515151515152E-2</v>
      </c>
      <c r="N11">
        <v>12</v>
      </c>
      <c r="O11">
        <f t="shared" si="1"/>
        <v>0.18181818181818182</v>
      </c>
      <c r="R11" s="7">
        <v>0.2230744282637678</v>
      </c>
      <c r="S11">
        <f t="shared" si="2"/>
        <v>4.0558986957048695E-2</v>
      </c>
    </row>
    <row r="12" spans="1:21" hidden="1" x14ac:dyDescent="0.25">
      <c r="A12">
        <v>61936</v>
      </c>
      <c r="B12">
        <v>1359</v>
      </c>
      <c r="C12" t="s">
        <v>1773</v>
      </c>
      <c r="D12" t="s">
        <v>2013</v>
      </c>
      <c r="E12" t="s">
        <v>70</v>
      </c>
      <c r="F12">
        <v>140</v>
      </c>
      <c r="G12">
        <v>-122.91</v>
      </c>
      <c r="H12">
        <v>122.91</v>
      </c>
      <c r="I12" t="s">
        <v>2255</v>
      </c>
      <c r="J12" t="s">
        <v>116</v>
      </c>
      <c r="K12" t="s">
        <v>121</v>
      </c>
      <c r="L12">
        <v>237</v>
      </c>
      <c r="M12">
        <f t="shared" si="0"/>
        <v>4.4886363636363634E-2</v>
      </c>
      <c r="N12">
        <v>8</v>
      </c>
      <c r="O12">
        <f t="shared" si="1"/>
        <v>0.35909090909090907</v>
      </c>
      <c r="R12" s="7">
        <v>0.17697492067366366</v>
      </c>
      <c r="S12">
        <f t="shared" si="2"/>
        <v>6.3550085150997401E-2</v>
      </c>
    </row>
    <row r="13" spans="1:21" hidden="1" x14ac:dyDescent="0.25">
      <c r="A13">
        <v>36946</v>
      </c>
      <c r="B13">
        <v>1365</v>
      </c>
      <c r="C13" t="s">
        <v>1732</v>
      </c>
      <c r="D13" t="s">
        <v>1733</v>
      </c>
      <c r="E13" t="s">
        <v>94</v>
      </c>
      <c r="F13">
        <v>100.5</v>
      </c>
      <c r="G13">
        <v>-136.62</v>
      </c>
      <c r="H13">
        <v>136.62</v>
      </c>
      <c r="I13" t="s">
        <v>2255</v>
      </c>
      <c r="J13" t="s">
        <v>116</v>
      </c>
      <c r="K13" t="s">
        <v>121</v>
      </c>
      <c r="L13">
        <v>35</v>
      </c>
      <c r="M13">
        <f t="shared" si="0"/>
        <v>6.628787878787879E-3</v>
      </c>
      <c r="N13">
        <v>8</v>
      </c>
      <c r="O13">
        <f t="shared" si="1"/>
        <v>5.3030303030303032E-2</v>
      </c>
      <c r="R13" s="7">
        <v>0.15921525032938075</v>
      </c>
      <c r="S13">
        <f t="shared" si="2"/>
        <v>8.4432329720126164E-3</v>
      </c>
    </row>
    <row r="14" spans="1:21" hidden="1" x14ac:dyDescent="0.25">
      <c r="A14">
        <v>52137</v>
      </c>
      <c r="B14">
        <v>1458</v>
      </c>
      <c r="C14" t="s">
        <v>1733</v>
      </c>
      <c r="D14" t="s">
        <v>1362</v>
      </c>
      <c r="E14" t="s">
        <v>239</v>
      </c>
      <c r="F14">
        <v>140</v>
      </c>
      <c r="G14">
        <v>-136.94999999999999</v>
      </c>
      <c r="H14">
        <v>136.94999999999999</v>
      </c>
      <c r="I14" t="s">
        <v>2255</v>
      </c>
      <c r="J14" t="s">
        <v>116</v>
      </c>
      <c r="K14" t="s">
        <v>121</v>
      </c>
      <c r="L14">
        <v>128</v>
      </c>
      <c r="M14">
        <f t="shared" si="0"/>
        <v>2.4242424242424242E-2</v>
      </c>
      <c r="N14">
        <v>8</v>
      </c>
      <c r="O14">
        <f t="shared" si="1"/>
        <v>0.19393939393939394</v>
      </c>
      <c r="R14" s="7">
        <v>0.15883159912376779</v>
      </c>
      <c r="S14">
        <f t="shared" si="2"/>
        <v>3.0803704072488298E-2</v>
      </c>
    </row>
    <row r="15" spans="1:21" hidden="1" x14ac:dyDescent="0.25">
      <c r="A15">
        <v>71136</v>
      </c>
      <c r="B15">
        <v>1485</v>
      </c>
      <c r="C15" t="s">
        <v>135</v>
      </c>
      <c r="D15" t="s">
        <v>136</v>
      </c>
      <c r="E15" t="s">
        <v>64</v>
      </c>
      <c r="F15">
        <v>120</v>
      </c>
      <c r="G15" s="6">
        <v>-21845.51</v>
      </c>
      <c r="H15" s="6">
        <v>21845.51</v>
      </c>
      <c r="I15" t="s">
        <v>2253</v>
      </c>
      <c r="J15" t="s">
        <v>28</v>
      </c>
      <c r="K15" t="s">
        <v>121</v>
      </c>
      <c r="L15" s="8">
        <v>1502</v>
      </c>
      <c r="M15">
        <f t="shared" si="0"/>
        <v>0.28446969696969698</v>
      </c>
      <c r="N15">
        <v>60</v>
      </c>
      <c r="O15">
        <f t="shared" si="1"/>
        <v>17.06818181818182</v>
      </c>
      <c r="R15" s="7">
        <v>6.2738270796066073E-2</v>
      </c>
      <c r="S15">
        <f t="shared" si="2"/>
        <v>1.0708282129055824</v>
      </c>
    </row>
    <row r="16" spans="1:21" hidden="1" x14ac:dyDescent="0.25">
      <c r="A16">
        <v>7587</v>
      </c>
      <c r="B16">
        <v>1636</v>
      </c>
      <c r="C16" t="s">
        <v>942</v>
      </c>
      <c r="D16" t="s">
        <v>1022</v>
      </c>
      <c r="E16" t="s">
        <v>94</v>
      </c>
      <c r="F16">
        <v>140</v>
      </c>
      <c r="G16" s="6">
        <v>-1538.68</v>
      </c>
      <c r="H16" s="6">
        <v>1538.68</v>
      </c>
      <c r="I16" t="s">
        <v>2259</v>
      </c>
      <c r="J16" t="s">
        <v>116</v>
      </c>
      <c r="K16" t="s">
        <v>121</v>
      </c>
      <c r="L16">
        <v>4</v>
      </c>
      <c r="M16">
        <f t="shared" si="0"/>
        <v>7.5757575757575758E-4</v>
      </c>
      <c r="N16">
        <v>16</v>
      </c>
      <c r="O16">
        <f t="shared" si="1"/>
        <v>1.2121212121212121E-2</v>
      </c>
      <c r="R16" s="7">
        <v>3.5350874398094208E-2</v>
      </c>
      <c r="S16">
        <f t="shared" si="2"/>
        <v>4.2849544724962675E-4</v>
      </c>
    </row>
    <row r="17" spans="1:19" hidden="1" x14ac:dyDescent="0.25">
      <c r="A17">
        <v>63648</v>
      </c>
      <c r="B17">
        <v>1896</v>
      </c>
      <c r="C17" t="s">
        <v>137</v>
      </c>
      <c r="D17" t="s">
        <v>138</v>
      </c>
      <c r="E17" t="s">
        <v>94</v>
      </c>
      <c r="F17">
        <v>65.8</v>
      </c>
      <c r="G17">
        <v>168.03</v>
      </c>
      <c r="H17">
        <v>168.03</v>
      </c>
      <c r="I17" t="s">
        <v>2256</v>
      </c>
      <c r="J17" t="s">
        <v>116</v>
      </c>
      <c r="K17" t="s">
        <v>121</v>
      </c>
      <c r="L17">
        <v>260</v>
      </c>
      <c r="M17">
        <f t="shared" si="0"/>
        <v>4.924242424242424E-2</v>
      </c>
      <c r="N17">
        <v>12</v>
      </c>
      <c r="O17">
        <f t="shared" si="1"/>
        <v>0.59090909090909083</v>
      </c>
      <c r="R17" s="7">
        <v>0.27082217461167651</v>
      </c>
      <c r="S17">
        <f t="shared" si="2"/>
        <v>0.16003128499780883</v>
      </c>
    </row>
    <row r="18" spans="1:19" hidden="1" x14ac:dyDescent="0.25">
      <c r="A18">
        <v>48659</v>
      </c>
      <c r="B18">
        <v>1898</v>
      </c>
      <c r="C18" t="s">
        <v>139</v>
      </c>
      <c r="D18" t="s">
        <v>140</v>
      </c>
      <c r="E18" t="s">
        <v>64</v>
      </c>
      <c r="F18">
        <v>70</v>
      </c>
      <c r="G18" s="6">
        <v>-2739.28</v>
      </c>
      <c r="H18" s="6">
        <v>2739.28</v>
      </c>
      <c r="I18" t="s">
        <v>2252</v>
      </c>
      <c r="J18" t="s">
        <v>116</v>
      </c>
      <c r="K18" t="s">
        <v>121</v>
      </c>
      <c r="L18">
        <v>97</v>
      </c>
      <c r="M18">
        <f t="shared" si="0"/>
        <v>1.8371212121212122E-2</v>
      </c>
      <c r="N18">
        <v>24</v>
      </c>
      <c r="O18">
        <f t="shared" si="1"/>
        <v>0.44090909090909092</v>
      </c>
      <c r="R18" s="7">
        <v>0.67586458474489641</v>
      </c>
      <c r="S18">
        <f t="shared" si="2"/>
        <v>0.29799483963752249</v>
      </c>
    </row>
    <row r="19" spans="1:19" hidden="1" x14ac:dyDescent="0.25">
      <c r="A19">
        <v>28119</v>
      </c>
      <c r="B19">
        <v>1899</v>
      </c>
      <c r="C19" t="s">
        <v>1579</v>
      </c>
      <c r="D19" t="s">
        <v>889</v>
      </c>
      <c r="E19" t="s">
        <v>94</v>
      </c>
      <c r="F19">
        <v>65.8</v>
      </c>
      <c r="G19">
        <v>-91.98</v>
      </c>
      <c r="H19">
        <v>91.98</v>
      </c>
      <c r="I19" t="s">
        <v>2255</v>
      </c>
      <c r="J19" t="s">
        <v>116</v>
      </c>
      <c r="K19" t="s">
        <v>121</v>
      </c>
      <c r="L19">
        <v>21</v>
      </c>
      <c r="M19">
        <f t="shared" si="0"/>
        <v>3.9772727272727269E-3</v>
      </c>
      <c r="N19">
        <v>12</v>
      </c>
      <c r="O19">
        <f t="shared" si="1"/>
        <v>4.7727272727272722E-2</v>
      </c>
      <c r="R19" s="7">
        <v>0.23648605675146769</v>
      </c>
      <c r="S19">
        <f t="shared" si="2"/>
        <v>1.1286834526774593E-2</v>
      </c>
    </row>
    <row r="20" spans="1:19" hidden="1" x14ac:dyDescent="0.25">
      <c r="A20">
        <v>30288</v>
      </c>
      <c r="B20">
        <v>1966</v>
      </c>
      <c r="C20" t="s">
        <v>1068</v>
      </c>
      <c r="D20" t="s">
        <v>1618</v>
      </c>
      <c r="E20" t="s">
        <v>94</v>
      </c>
      <c r="F20">
        <v>100.5</v>
      </c>
      <c r="G20">
        <v>283.01</v>
      </c>
      <c r="H20">
        <v>283.01</v>
      </c>
      <c r="I20" t="s">
        <v>2254</v>
      </c>
      <c r="J20" t="s">
        <v>116</v>
      </c>
      <c r="K20" t="s">
        <v>121</v>
      </c>
      <c r="L20">
        <v>25</v>
      </c>
      <c r="M20">
        <f t="shared" si="0"/>
        <v>4.734848484848485E-3</v>
      </c>
      <c r="N20">
        <v>8</v>
      </c>
      <c r="O20">
        <f t="shared" si="1"/>
        <v>3.787878787878788E-2</v>
      </c>
      <c r="R20" s="7">
        <v>0.18599713250367172</v>
      </c>
      <c r="S20">
        <f t="shared" si="2"/>
        <v>7.045345928169384E-3</v>
      </c>
    </row>
    <row r="21" spans="1:19" hidden="1" x14ac:dyDescent="0.25">
      <c r="A21">
        <v>14347</v>
      </c>
      <c r="B21">
        <v>2054</v>
      </c>
      <c r="C21" t="s">
        <v>1256</v>
      </c>
      <c r="D21" t="s">
        <v>158</v>
      </c>
      <c r="E21" t="s">
        <v>239</v>
      </c>
      <c r="F21">
        <v>140</v>
      </c>
      <c r="G21">
        <v>120.21</v>
      </c>
      <c r="H21">
        <v>120.21</v>
      </c>
      <c r="I21" t="s">
        <v>2260</v>
      </c>
      <c r="J21" t="s">
        <v>116</v>
      </c>
      <c r="K21" t="s">
        <v>121</v>
      </c>
      <c r="L21">
        <v>9</v>
      </c>
      <c r="M21">
        <f t="shared" si="0"/>
        <v>1.7045454545454545E-3</v>
      </c>
      <c r="N21">
        <v>8</v>
      </c>
      <c r="O21">
        <f t="shared" si="1"/>
        <v>1.3636363636363636E-2</v>
      </c>
      <c r="R21" s="7">
        <v>0.40043208412112141</v>
      </c>
      <c r="S21">
        <f t="shared" si="2"/>
        <v>5.4604375107425648E-3</v>
      </c>
    </row>
    <row r="22" spans="1:19" hidden="1" x14ac:dyDescent="0.25">
      <c r="A22">
        <v>46340</v>
      </c>
      <c r="B22">
        <v>2073</v>
      </c>
      <c r="C22" t="s">
        <v>141</v>
      </c>
      <c r="D22" t="s">
        <v>142</v>
      </c>
      <c r="E22" t="s">
        <v>108</v>
      </c>
      <c r="F22">
        <v>126</v>
      </c>
      <c r="G22" s="6">
        <v>6012.7</v>
      </c>
      <c r="H22" s="6">
        <v>6012.7</v>
      </c>
      <c r="I22" t="s">
        <v>2258</v>
      </c>
      <c r="J22" t="s">
        <v>28</v>
      </c>
      <c r="K22" t="s">
        <v>121</v>
      </c>
      <c r="L22">
        <v>81</v>
      </c>
      <c r="M22">
        <f t="shared" si="0"/>
        <v>1.5340909090909091E-2</v>
      </c>
      <c r="N22">
        <v>30</v>
      </c>
      <c r="O22">
        <f t="shared" si="1"/>
        <v>0.46022727272727271</v>
      </c>
      <c r="R22" s="7">
        <v>0.1612722401888757</v>
      </c>
      <c r="S22">
        <f t="shared" si="2"/>
        <v>7.4221883268743932E-2</v>
      </c>
    </row>
    <row r="23" spans="1:19" hidden="1" x14ac:dyDescent="0.25">
      <c r="A23">
        <v>59587</v>
      </c>
      <c r="B23">
        <v>2336</v>
      </c>
      <c r="C23" t="s">
        <v>143</v>
      </c>
      <c r="D23" t="s">
        <v>144</v>
      </c>
      <c r="E23" t="s">
        <v>27</v>
      </c>
      <c r="F23">
        <v>120</v>
      </c>
      <c r="G23" s="6">
        <v>4507.0200000000004</v>
      </c>
      <c r="H23" s="6">
        <v>4507.0200000000004</v>
      </c>
      <c r="I23" t="s">
        <v>2252</v>
      </c>
      <c r="J23" t="s">
        <v>116</v>
      </c>
      <c r="K23" t="s">
        <v>121</v>
      </c>
      <c r="L23">
        <v>209</v>
      </c>
      <c r="M23">
        <f t="shared" si="0"/>
        <v>3.9583333333333331E-2</v>
      </c>
      <c r="N23">
        <v>24</v>
      </c>
      <c r="O23">
        <f t="shared" si="1"/>
        <v>0.95</v>
      </c>
      <c r="R23" s="7">
        <v>0.3776322049881311</v>
      </c>
      <c r="S23">
        <f t="shared" si="2"/>
        <v>0.3587505947387245</v>
      </c>
    </row>
    <row r="24" spans="1:19" hidden="1" x14ac:dyDescent="0.25">
      <c r="A24">
        <v>6745</v>
      </c>
      <c r="B24">
        <v>2744</v>
      </c>
      <c r="C24" t="s">
        <v>978</v>
      </c>
      <c r="D24" t="s">
        <v>990</v>
      </c>
      <c r="E24" t="s">
        <v>239</v>
      </c>
      <c r="F24">
        <v>140</v>
      </c>
      <c r="G24">
        <v>152.75</v>
      </c>
      <c r="H24">
        <v>152.75</v>
      </c>
      <c r="I24" t="s">
        <v>2254</v>
      </c>
      <c r="J24" t="s">
        <v>116</v>
      </c>
      <c r="K24" t="s">
        <v>121</v>
      </c>
      <c r="L24">
        <v>4</v>
      </c>
      <c r="M24">
        <f t="shared" si="0"/>
        <v>7.5757575757575758E-4</v>
      </c>
      <c r="N24">
        <v>8</v>
      </c>
      <c r="O24">
        <f t="shared" si="1"/>
        <v>6.0606060606060606E-3</v>
      </c>
      <c r="R24" s="7">
        <v>0.34460915528552627</v>
      </c>
      <c r="S24">
        <f t="shared" si="2"/>
        <v>2.0885403350637956E-3</v>
      </c>
    </row>
    <row r="25" spans="1:19" hidden="1" x14ac:dyDescent="0.25">
      <c r="A25">
        <v>67080</v>
      </c>
      <c r="B25">
        <v>2796</v>
      </c>
      <c r="C25" t="s">
        <v>1803</v>
      </c>
      <c r="D25" t="s">
        <v>1977</v>
      </c>
      <c r="E25" t="s">
        <v>239</v>
      </c>
      <c r="F25">
        <v>140</v>
      </c>
      <c r="G25">
        <v>-149.46</v>
      </c>
      <c r="H25">
        <v>149.46</v>
      </c>
      <c r="I25" t="s">
        <v>2254</v>
      </c>
      <c r="J25" t="s">
        <v>116</v>
      </c>
      <c r="K25" t="s">
        <v>121</v>
      </c>
      <c r="L25">
        <v>364</v>
      </c>
      <c r="M25">
        <f t="shared" si="0"/>
        <v>6.8939393939393939E-2</v>
      </c>
      <c r="N25">
        <v>8</v>
      </c>
      <c r="O25">
        <f t="shared" si="1"/>
        <v>0.55151515151515151</v>
      </c>
      <c r="R25" s="7">
        <v>0.35219489140816362</v>
      </c>
      <c r="S25">
        <f t="shared" si="2"/>
        <v>0.1942408188978357</v>
      </c>
    </row>
    <row r="26" spans="1:19" hidden="1" x14ac:dyDescent="0.25">
      <c r="A26">
        <v>45467</v>
      </c>
      <c r="B26">
        <v>2958</v>
      </c>
      <c r="C26" t="s">
        <v>781</v>
      </c>
      <c r="D26" t="s">
        <v>782</v>
      </c>
      <c r="E26" t="s">
        <v>239</v>
      </c>
      <c r="F26">
        <v>140</v>
      </c>
      <c r="G26">
        <v>184.31</v>
      </c>
      <c r="H26">
        <v>184.31</v>
      </c>
      <c r="I26" t="s">
        <v>2261</v>
      </c>
      <c r="J26" t="s">
        <v>116</v>
      </c>
      <c r="K26" t="s">
        <v>121</v>
      </c>
      <c r="L26">
        <v>74</v>
      </c>
      <c r="M26">
        <f t="shared" si="0"/>
        <v>1.4015151515151515E-2</v>
      </c>
      <c r="N26">
        <v>8</v>
      </c>
      <c r="O26">
        <f t="shared" si="1"/>
        <v>0.11212121212121212</v>
      </c>
      <c r="R26" s="7">
        <v>0.37605069952891618</v>
      </c>
      <c r="S26">
        <f t="shared" si="2"/>
        <v>4.2163260250211811E-2</v>
      </c>
    </row>
    <row r="27" spans="1:19" hidden="1" x14ac:dyDescent="0.25">
      <c r="A27">
        <v>64400</v>
      </c>
      <c r="B27">
        <v>2999</v>
      </c>
      <c r="C27" t="s">
        <v>904</v>
      </c>
      <c r="D27" t="s">
        <v>978</v>
      </c>
      <c r="E27" t="s">
        <v>239</v>
      </c>
      <c r="F27">
        <v>140</v>
      </c>
      <c r="G27">
        <v>126.51</v>
      </c>
      <c r="H27">
        <v>126.51</v>
      </c>
      <c r="I27" t="s">
        <v>2254</v>
      </c>
      <c r="J27" t="s">
        <v>116</v>
      </c>
      <c r="K27" t="s">
        <v>121</v>
      </c>
      <c r="L27">
        <v>277</v>
      </c>
      <c r="M27">
        <f t="shared" si="0"/>
        <v>5.246212121212121E-2</v>
      </c>
      <c r="N27">
        <v>8</v>
      </c>
      <c r="O27">
        <f t="shared" si="1"/>
        <v>0.41969696969696968</v>
      </c>
      <c r="R27" s="7">
        <v>0.41608606805678711</v>
      </c>
      <c r="S27">
        <f t="shared" si="2"/>
        <v>0.17463006189656063</v>
      </c>
    </row>
    <row r="28" spans="1:19" hidden="1" x14ac:dyDescent="0.25">
      <c r="A28">
        <v>64141</v>
      </c>
      <c r="B28">
        <v>3000</v>
      </c>
      <c r="C28" t="s">
        <v>2025</v>
      </c>
      <c r="D28" t="s">
        <v>990</v>
      </c>
      <c r="E28" t="s">
        <v>239</v>
      </c>
      <c r="F28">
        <v>140</v>
      </c>
      <c r="G28">
        <v>-152.62</v>
      </c>
      <c r="H28">
        <v>152.62</v>
      </c>
      <c r="I28" t="s">
        <v>2254</v>
      </c>
      <c r="J28" t="s">
        <v>116</v>
      </c>
      <c r="K28" t="s">
        <v>121</v>
      </c>
      <c r="L28">
        <v>281</v>
      </c>
      <c r="M28">
        <f t="shared" si="0"/>
        <v>5.3219696969696972E-2</v>
      </c>
      <c r="N28">
        <v>8</v>
      </c>
      <c r="O28">
        <f t="shared" si="1"/>
        <v>0.42575757575757578</v>
      </c>
      <c r="R28" s="7">
        <v>0.34490268948934699</v>
      </c>
      <c r="S28">
        <f t="shared" si="2"/>
        <v>0.1468449329492523</v>
      </c>
    </row>
    <row r="29" spans="1:19" hidden="1" x14ac:dyDescent="0.25">
      <c r="A29">
        <v>71216</v>
      </c>
      <c r="B29">
        <v>3061</v>
      </c>
      <c r="C29" t="s">
        <v>140</v>
      </c>
      <c r="D29" t="s">
        <v>145</v>
      </c>
      <c r="E29" t="s">
        <v>64</v>
      </c>
      <c r="F29">
        <v>110</v>
      </c>
      <c r="G29" s="6">
        <v>-2739.62</v>
      </c>
      <c r="H29" s="6">
        <v>2739.62</v>
      </c>
      <c r="I29" t="s">
        <v>2252</v>
      </c>
      <c r="J29" t="s">
        <v>116</v>
      </c>
      <c r="K29" t="s">
        <v>121</v>
      </c>
      <c r="L29" s="8">
        <v>2168</v>
      </c>
      <c r="M29">
        <f t="shared" si="0"/>
        <v>0.41060606060606059</v>
      </c>
      <c r="N29">
        <v>24</v>
      </c>
      <c r="O29">
        <f t="shared" si="1"/>
        <v>9.8545454545454536</v>
      </c>
      <c r="R29" s="7">
        <v>0.67578070670384949</v>
      </c>
      <c r="S29">
        <f t="shared" si="2"/>
        <v>6.6595116915179347</v>
      </c>
    </row>
    <row r="30" spans="1:19" hidden="1" x14ac:dyDescent="0.25">
      <c r="A30">
        <v>18217</v>
      </c>
      <c r="B30">
        <v>3241</v>
      </c>
      <c r="C30" t="s">
        <v>146</v>
      </c>
      <c r="D30" t="s">
        <v>147</v>
      </c>
      <c r="E30" t="s">
        <v>64</v>
      </c>
      <c r="F30">
        <v>120</v>
      </c>
      <c r="G30" s="6">
        <v>-1995.92</v>
      </c>
      <c r="H30" s="6">
        <v>1995.92</v>
      </c>
      <c r="I30" t="s">
        <v>2259</v>
      </c>
      <c r="J30" t="s">
        <v>116</v>
      </c>
      <c r="K30" t="s">
        <v>121</v>
      </c>
      <c r="L30">
        <v>13</v>
      </c>
      <c r="M30">
        <f t="shared" si="0"/>
        <v>2.4621212121212119E-3</v>
      </c>
      <c r="N30">
        <v>24</v>
      </c>
      <c r="O30">
        <f t="shared" si="1"/>
        <v>5.9090909090909083E-2</v>
      </c>
      <c r="R30" s="7">
        <v>0.91668521393643032</v>
      </c>
      <c r="S30">
        <f t="shared" si="2"/>
        <v>5.4167762641698147E-2</v>
      </c>
    </row>
    <row r="31" spans="1:19" hidden="1" x14ac:dyDescent="0.25">
      <c r="A31">
        <v>50118</v>
      </c>
      <c r="B31">
        <v>3307</v>
      </c>
      <c r="C31" t="s">
        <v>1925</v>
      </c>
      <c r="D31" t="s">
        <v>1772</v>
      </c>
      <c r="E31" t="s">
        <v>239</v>
      </c>
      <c r="F31">
        <v>140</v>
      </c>
      <c r="G31">
        <v>-122.2</v>
      </c>
      <c r="H31">
        <v>122.2</v>
      </c>
      <c r="I31" t="s">
        <v>2255</v>
      </c>
      <c r="J31" t="s">
        <v>116</v>
      </c>
      <c r="K31" t="s">
        <v>121</v>
      </c>
      <c r="L31">
        <v>110</v>
      </c>
      <c r="M31">
        <f t="shared" si="0"/>
        <v>2.0833333333333332E-2</v>
      </c>
      <c r="N31">
        <v>8</v>
      </c>
      <c r="O31">
        <f t="shared" si="1"/>
        <v>0.16666666666666666</v>
      </c>
      <c r="R31" s="7">
        <v>0.17800317103109656</v>
      </c>
      <c r="S31">
        <f t="shared" si="2"/>
        <v>2.9667195171849424E-2</v>
      </c>
    </row>
    <row r="32" spans="1:19" hidden="1" x14ac:dyDescent="0.25">
      <c r="A32">
        <v>44337</v>
      </c>
      <c r="B32">
        <v>3315</v>
      </c>
      <c r="C32" t="s">
        <v>1085</v>
      </c>
      <c r="D32" t="s">
        <v>1849</v>
      </c>
      <c r="E32" t="s">
        <v>70</v>
      </c>
      <c r="F32">
        <v>130</v>
      </c>
      <c r="G32" s="6">
        <v>-2284.23</v>
      </c>
      <c r="H32" s="6">
        <v>2284.23</v>
      </c>
      <c r="I32" t="s">
        <v>2262</v>
      </c>
      <c r="J32" t="s">
        <v>116</v>
      </c>
      <c r="K32" t="s">
        <v>121</v>
      </c>
      <c r="L32">
        <v>66</v>
      </c>
      <c r="M32">
        <f t="shared" si="0"/>
        <v>1.2500000000000001E-2</v>
      </c>
      <c r="N32">
        <v>24</v>
      </c>
      <c r="O32">
        <f t="shared" si="1"/>
        <v>0.30000000000000004</v>
      </c>
      <c r="R32" s="7">
        <v>1.4668623118520251E-2</v>
      </c>
      <c r="S32">
        <f t="shared" si="2"/>
        <v>4.4005869355560759E-3</v>
      </c>
    </row>
    <row r="33" spans="1:19" hidden="1" x14ac:dyDescent="0.25">
      <c r="A33">
        <v>66581</v>
      </c>
      <c r="B33">
        <v>3447</v>
      </c>
      <c r="C33" t="s">
        <v>786</v>
      </c>
      <c r="D33" t="s">
        <v>777</v>
      </c>
      <c r="E33" t="s">
        <v>239</v>
      </c>
      <c r="F33">
        <v>140</v>
      </c>
      <c r="G33">
        <v>183.03</v>
      </c>
      <c r="H33">
        <v>183.03</v>
      </c>
      <c r="I33" t="s">
        <v>2261</v>
      </c>
      <c r="J33" t="s">
        <v>116</v>
      </c>
      <c r="K33" t="s">
        <v>121</v>
      </c>
      <c r="L33">
        <v>359</v>
      </c>
      <c r="M33">
        <f t="shared" si="0"/>
        <v>6.7992424242424243E-2</v>
      </c>
      <c r="N33">
        <v>8</v>
      </c>
      <c r="O33">
        <f t="shared" si="1"/>
        <v>0.54393939393939394</v>
      </c>
      <c r="R33" s="7">
        <v>0.37868056837772246</v>
      </c>
      <c r="S33">
        <f t="shared" si="2"/>
        <v>0.20597927886000358</v>
      </c>
    </row>
    <row r="34" spans="1:19" hidden="1" x14ac:dyDescent="0.25">
      <c r="A34">
        <v>44698</v>
      </c>
      <c r="B34">
        <v>3688</v>
      </c>
      <c r="C34" t="s">
        <v>1854</v>
      </c>
      <c r="D34" t="s">
        <v>1855</v>
      </c>
      <c r="E34" t="s">
        <v>239</v>
      </c>
      <c r="F34">
        <v>140</v>
      </c>
      <c r="G34">
        <v>169.25</v>
      </c>
      <c r="H34">
        <v>169.25</v>
      </c>
      <c r="I34" t="s">
        <v>2260</v>
      </c>
      <c r="J34" t="s">
        <v>116</v>
      </c>
      <c r="K34" t="s">
        <v>121</v>
      </c>
      <c r="L34">
        <v>69</v>
      </c>
      <c r="M34">
        <f t="shared" si="0"/>
        <v>1.3068181818181817E-2</v>
      </c>
      <c r="N34">
        <v>8</v>
      </c>
      <c r="O34">
        <f t="shared" si="1"/>
        <v>0.10454545454545454</v>
      </c>
      <c r="R34" s="7">
        <v>0.1222951524835805</v>
      </c>
      <c r="S34">
        <f t="shared" si="2"/>
        <v>1.2785402305101596E-2</v>
      </c>
    </row>
    <row r="35" spans="1:19" hidden="1" x14ac:dyDescent="0.25">
      <c r="A35">
        <v>32149</v>
      </c>
      <c r="B35">
        <v>4193</v>
      </c>
      <c r="C35" t="s">
        <v>148</v>
      </c>
      <c r="D35" t="s">
        <v>149</v>
      </c>
      <c r="E35" t="s">
        <v>64</v>
      </c>
      <c r="F35">
        <v>120</v>
      </c>
      <c r="G35" s="6">
        <v>-4381.2700000000004</v>
      </c>
      <c r="H35" s="6">
        <v>4381.2700000000004</v>
      </c>
      <c r="I35" t="s">
        <v>2252</v>
      </c>
      <c r="J35" t="s">
        <v>116</v>
      </c>
      <c r="K35" t="s">
        <v>121</v>
      </c>
      <c r="L35">
        <v>27</v>
      </c>
      <c r="M35">
        <f t="shared" si="0"/>
        <v>5.1136363636363636E-3</v>
      </c>
      <c r="N35">
        <v>24</v>
      </c>
      <c r="O35">
        <f t="shared" si="1"/>
        <v>0.12272727272727273</v>
      </c>
      <c r="R35" s="7">
        <v>0.42256750661337922</v>
      </c>
      <c r="S35">
        <f t="shared" si="2"/>
        <v>5.1860557629823813E-2</v>
      </c>
    </row>
    <row r="36" spans="1:19" hidden="1" x14ac:dyDescent="0.25">
      <c r="A36">
        <v>46759</v>
      </c>
      <c r="B36">
        <v>4250</v>
      </c>
      <c r="C36" t="s">
        <v>150</v>
      </c>
      <c r="D36" t="s">
        <v>151</v>
      </c>
      <c r="E36" t="s">
        <v>94</v>
      </c>
      <c r="F36">
        <v>126</v>
      </c>
      <c r="G36" s="6">
        <v>-2505.84</v>
      </c>
      <c r="H36" s="6">
        <v>2505.84</v>
      </c>
      <c r="I36" t="s">
        <v>2252</v>
      </c>
      <c r="J36" t="s">
        <v>28</v>
      </c>
      <c r="K36" t="s">
        <v>121</v>
      </c>
      <c r="L36">
        <v>99</v>
      </c>
      <c r="M36">
        <f t="shared" si="0"/>
        <v>1.8749999999999999E-2</v>
      </c>
      <c r="N36">
        <v>20</v>
      </c>
      <c r="O36">
        <f t="shared" si="1"/>
        <v>0.375</v>
      </c>
      <c r="R36" s="7">
        <v>0.29154282276320853</v>
      </c>
      <c r="S36">
        <f t="shared" si="2"/>
        <v>0.1093285585362032</v>
      </c>
    </row>
    <row r="37" spans="1:19" hidden="1" x14ac:dyDescent="0.25">
      <c r="A37">
        <v>17188</v>
      </c>
      <c r="B37">
        <v>4323</v>
      </c>
      <c r="C37" t="s">
        <v>828</v>
      </c>
      <c r="D37" t="s">
        <v>1335</v>
      </c>
      <c r="E37" t="s">
        <v>239</v>
      </c>
      <c r="F37">
        <v>140</v>
      </c>
      <c r="G37">
        <v>-64.209999999999994</v>
      </c>
      <c r="H37">
        <v>64.209999999999994</v>
      </c>
      <c r="I37" t="s">
        <v>2256</v>
      </c>
      <c r="J37" t="s">
        <v>116</v>
      </c>
      <c r="K37" t="s">
        <v>121</v>
      </c>
      <c r="L37">
        <v>12</v>
      </c>
      <c r="M37">
        <f t="shared" si="0"/>
        <v>2.2727272727272726E-3</v>
      </c>
      <c r="N37">
        <v>6</v>
      </c>
      <c r="O37">
        <f t="shared" si="1"/>
        <v>1.3636363636363636E-2</v>
      </c>
      <c r="R37" s="7">
        <v>0.36139162129298302</v>
      </c>
      <c r="S37">
        <f t="shared" si="2"/>
        <v>4.9280675630861319E-3</v>
      </c>
    </row>
    <row r="38" spans="1:19" hidden="1" x14ac:dyDescent="0.25">
      <c r="A38">
        <v>31375</v>
      </c>
      <c r="B38">
        <v>4443</v>
      </c>
      <c r="C38" t="s">
        <v>188</v>
      </c>
      <c r="D38" t="s">
        <v>1305</v>
      </c>
      <c r="E38" t="s">
        <v>94</v>
      </c>
      <c r="F38">
        <v>100.5</v>
      </c>
      <c r="G38">
        <v>-92.26</v>
      </c>
      <c r="H38">
        <v>92.26</v>
      </c>
      <c r="I38" t="s">
        <v>2263</v>
      </c>
      <c r="J38" t="s">
        <v>116</v>
      </c>
      <c r="K38" t="s">
        <v>121</v>
      </c>
      <c r="L38">
        <v>28</v>
      </c>
      <c r="M38">
        <f t="shared" si="0"/>
        <v>5.3030303030303034E-3</v>
      </c>
      <c r="N38">
        <v>8</v>
      </c>
      <c r="O38">
        <f t="shared" si="1"/>
        <v>4.2424242424242427E-2</v>
      </c>
      <c r="R38" s="7">
        <v>0.25747087036635596</v>
      </c>
      <c r="S38">
        <f t="shared" si="2"/>
        <v>1.0923006621602982E-2</v>
      </c>
    </row>
    <row r="39" spans="1:19" hidden="1" x14ac:dyDescent="0.25">
      <c r="A39">
        <v>69968</v>
      </c>
      <c r="B39">
        <v>4564</v>
      </c>
      <c r="C39" t="s">
        <v>154</v>
      </c>
      <c r="D39" t="s">
        <v>155</v>
      </c>
      <c r="E39" t="s">
        <v>64</v>
      </c>
      <c r="F39">
        <v>120</v>
      </c>
      <c r="G39" s="6">
        <v>21542.35</v>
      </c>
      <c r="H39" s="6">
        <v>21542.35</v>
      </c>
      <c r="I39" t="s">
        <v>2253</v>
      </c>
      <c r="J39" t="s">
        <v>28</v>
      </c>
      <c r="K39" t="s">
        <v>121</v>
      </c>
      <c r="L39">
        <v>623</v>
      </c>
      <c r="M39">
        <f t="shared" si="0"/>
        <v>0.11799242424242425</v>
      </c>
      <c r="N39">
        <v>60</v>
      </c>
      <c r="O39">
        <f t="shared" si="1"/>
        <v>7.079545454545455</v>
      </c>
      <c r="R39" s="7">
        <v>6.3621170487814432E-2</v>
      </c>
      <c r="S39">
        <f t="shared" si="2"/>
        <v>0.4504089683398681</v>
      </c>
    </row>
    <row r="40" spans="1:19" hidden="1" x14ac:dyDescent="0.25">
      <c r="A40">
        <v>46219</v>
      </c>
      <c r="B40">
        <v>4836</v>
      </c>
      <c r="C40" t="s">
        <v>156</v>
      </c>
      <c r="D40" t="s">
        <v>157</v>
      </c>
      <c r="E40" t="s">
        <v>27</v>
      </c>
      <c r="F40">
        <v>120</v>
      </c>
      <c r="G40" s="6">
        <v>4835.3</v>
      </c>
      <c r="H40" s="6">
        <v>4835.3</v>
      </c>
      <c r="I40" t="s">
        <v>2252</v>
      </c>
      <c r="J40" t="s">
        <v>116</v>
      </c>
      <c r="K40" t="s">
        <v>121</v>
      </c>
      <c r="L40">
        <v>86</v>
      </c>
      <c r="M40">
        <f t="shared" si="0"/>
        <v>1.6287878787878789E-2</v>
      </c>
      <c r="N40">
        <v>24</v>
      </c>
      <c r="O40">
        <f t="shared" si="1"/>
        <v>0.39090909090909093</v>
      </c>
      <c r="R40" s="7">
        <v>0.351630977514655</v>
      </c>
      <c r="S40">
        <f t="shared" si="2"/>
        <v>0.13745574575572878</v>
      </c>
    </row>
    <row r="41" spans="1:19" hidden="1" x14ac:dyDescent="0.25">
      <c r="A41">
        <v>62105</v>
      </c>
      <c r="B41">
        <v>4909</v>
      </c>
      <c r="C41" t="s">
        <v>1846</v>
      </c>
      <c r="D41" t="s">
        <v>870</v>
      </c>
      <c r="E41" t="s">
        <v>94</v>
      </c>
      <c r="F41">
        <v>65.8</v>
      </c>
      <c r="G41">
        <v>94.23</v>
      </c>
      <c r="H41">
        <v>94.23</v>
      </c>
      <c r="I41" t="s">
        <v>2255</v>
      </c>
      <c r="J41" t="s">
        <v>116</v>
      </c>
      <c r="K41" t="s">
        <v>121</v>
      </c>
      <c r="L41">
        <v>239</v>
      </c>
      <c r="M41">
        <f t="shared" si="0"/>
        <v>4.5265151515151515E-2</v>
      </c>
      <c r="N41">
        <v>12</v>
      </c>
      <c r="O41">
        <f t="shared" si="1"/>
        <v>0.54318181818181821</v>
      </c>
      <c r="R41" s="7">
        <v>0.23083930276981851</v>
      </c>
      <c r="S41">
        <f t="shared" si="2"/>
        <v>0.12538771218633324</v>
      </c>
    </row>
    <row r="42" spans="1:19" hidden="1" x14ac:dyDescent="0.25">
      <c r="A42">
        <v>18091</v>
      </c>
      <c r="B42">
        <v>4996</v>
      </c>
      <c r="C42" t="s">
        <v>1362</v>
      </c>
      <c r="D42" t="s">
        <v>1363</v>
      </c>
      <c r="E42" t="s">
        <v>239</v>
      </c>
      <c r="F42">
        <v>140</v>
      </c>
      <c r="G42">
        <v>-121.26</v>
      </c>
      <c r="H42">
        <v>121.26</v>
      </c>
      <c r="I42" t="s">
        <v>2255</v>
      </c>
      <c r="J42" t="s">
        <v>116</v>
      </c>
      <c r="K42" t="s">
        <v>121</v>
      </c>
      <c r="L42">
        <v>13</v>
      </c>
      <c r="M42">
        <f t="shared" si="0"/>
        <v>2.4621212121212119E-3</v>
      </c>
      <c r="N42">
        <v>8</v>
      </c>
      <c r="O42">
        <f t="shared" si="1"/>
        <v>1.9696969696969695E-2</v>
      </c>
      <c r="R42" s="7">
        <v>0.17938304057397325</v>
      </c>
      <c r="S42">
        <f t="shared" si="2"/>
        <v>3.5333023143358363E-3</v>
      </c>
    </row>
    <row r="43" spans="1:19" hidden="1" x14ac:dyDescent="0.25">
      <c r="A43">
        <v>40669</v>
      </c>
      <c r="B43">
        <v>5040</v>
      </c>
      <c r="C43" t="s">
        <v>1022</v>
      </c>
      <c r="D43" t="s">
        <v>1794</v>
      </c>
      <c r="E43" t="s">
        <v>94</v>
      </c>
      <c r="F43">
        <v>140</v>
      </c>
      <c r="G43" s="6">
        <v>-1538.82</v>
      </c>
      <c r="H43" s="6">
        <v>1538.82</v>
      </c>
      <c r="I43" t="s">
        <v>2259</v>
      </c>
      <c r="J43" t="s">
        <v>116</v>
      </c>
      <c r="K43" t="s">
        <v>121</v>
      </c>
      <c r="L43">
        <v>47</v>
      </c>
      <c r="M43">
        <f t="shared" si="0"/>
        <v>8.9015151515151516E-3</v>
      </c>
      <c r="N43">
        <v>16</v>
      </c>
      <c r="O43">
        <f t="shared" si="1"/>
        <v>0.14242424242424243</v>
      </c>
      <c r="R43" s="7">
        <v>3.5347658217893971E-2</v>
      </c>
      <c r="S43">
        <f t="shared" si="2"/>
        <v>5.0343634431545955E-3</v>
      </c>
    </row>
    <row r="44" spans="1:19" hidden="1" x14ac:dyDescent="0.25">
      <c r="A44">
        <v>44859</v>
      </c>
      <c r="B44">
        <v>5103</v>
      </c>
      <c r="C44" t="s">
        <v>158</v>
      </c>
      <c r="D44" t="s">
        <v>159</v>
      </c>
      <c r="E44" t="s">
        <v>64</v>
      </c>
      <c r="F44">
        <v>120</v>
      </c>
      <c r="G44" s="6">
        <v>-4471.3</v>
      </c>
      <c r="H44" s="6">
        <v>4471.3</v>
      </c>
      <c r="I44" t="s">
        <v>2252</v>
      </c>
      <c r="J44" t="s">
        <v>116</v>
      </c>
      <c r="K44" t="s">
        <v>121</v>
      </c>
      <c r="L44">
        <v>70</v>
      </c>
      <c r="M44">
        <f t="shared" si="0"/>
        <v>1.3257575757575758E-2</v>
      </c>
      <c r="N44">
        <v>24</v>
      </c>
      <c r="O44">
        <f t="shared" si="1"/>
        <v>0.31818181818181818</v>
      </c>
      <c r="R44" s="7">
        <v>0.40329353853863531</v>
      </c>
      <c r="S44">
        <f t="shared" si="2"/>
        <v>0.12832067135320213</v>
      </c>
    </row>
    <row r="45" spans="1:19" hidden="1" x14ac:dyDescent="0.25">
      <c r="A45">
        <v>57902</v>
      </c>
      <c r="B45">
        <v>5461</v>
      </c>
      <c r="C45" t="s">
        <v>776</v>
      </c>
      <c r="D45" t="s">
        <v>1098</v>
      </c>
      <c r="E45" t="s">
        <v>239</v>
      </c>
      <c r="F45">
        <v>140</v>
      </c>
      <c r="G45">
        <v>-85.57</v>
      </c>
      <c r="H45">
        <v>85.57</v>
      </c>
      <c r="I45" t="s">
        <v>2256</v>
      </c>
      <c r="J45" t="s">
        <v>116</v>
      </c>
      <c r="K45" t="s">
        <v>121</v>
      </c>
      <c r="L45">
        <v>200</v>
      </c>
      <c r="M45">
        <f t="shared" si="0"/>
        <v>3.787878787878788E-2</v>
      </c>
      <c r="N45">
        <v>8</v>
      </c>
      <c r="O45">
        <f t="shared" si="1"/>
        <v>0.30303030303030304</v>
      </c>
      <c r="R45" s="7">
        <v>0.36449055736331132</v>
      </c>
      <c r="S45">
        <f t="shared" si="2"/>
        <v>0.11045168404948828</v>
      </c>
    </row>
    <row r="46" spans="1:19" hidden="1" x14ac:dyDescent="0.25">
      <c r="A46">
        <v>37844</v>
      </c>
      <c r="B46">
        <v>5595</v>
      </c>
      <c r="C46" t="s">
        <v>1747</v>
      </c>
      <c r="D46" t="s">
        <v>1748</v>
      </c>
      <c r="F46">
        <v>100.5</v>
      </c>
      <c r="G46">
        <v>161.12</v>
      </c>
      <c r="H46">
        <v>161.12</v>
      </c>
      <c r="I46" t="s">
        <v>2259</v>
      </c>
      <c r="J46" t="s">
        <v>116</v>
      </c>
      <c r="K46" t="s">
        <v>121</v>
      </c>
      <c r="L46">
        <v>37</v>
      </c>
      <c r="M46">
        <f t="shared" si="0"/>
        <v>7.0075757575757576E-3</v>
      </c>
      <c r="N46">
        <v>8</v>
      </c>
      <c r="O46">
        <f t="shared" si="1"/>
        <v>5.6060606060606061E-2</v>
      </c>
      <c r="R46" s="7">
        <v>0.33759733998795682</v>
      </c>
      <c r="S46">
        <f t="shared" si="2"/>
        <v>1.8925911484173337E-2</v>
      </c>
    </row>
    <row r="47" spans="1:19" hidden="1" x14ac:dyDescent="0.25">
      <c r="A47">
        <v>65698</v>
      </c>
      <c r="B47">
        <v>5772</v>
      </c>
      <c r="C47" t="s">
        <v>147</v>
      </c>
      <c r="D47" t="s">
        <v>139</v>
      </c>
      <c r="E47" t="s">
        <v>64</v>
      </c>
      <c r="F47">
        <v>70</v>
      </c>
      <c r="G47" s="6">
        <v>-2736.66</v>
      </c>
      <c r="H47" s="6">
        <v>2736.66</v>
      </c>
      <c r="I47" t="s">
        <v>2252</v>
      </c>
      <c r="J47" t="s">
        <v>116</v>
      </c>
      <c r="K47" t="s">
        <v>121</v>
      </c>
      <c r="L47">
        <v>312</v>
      </c>
      <c r="M47">
        <f t="shared" si="0"/>
        <v>5.909090909090909E-2</v>
      </c>
      <c r="N47">
        <v>24</v>
      </c>
      <c r="O47">
        <f t="shared" si="1"/>
        <v>1.4181818181818182</v>
      </c>
      <c r="R47" s="7">
        <v>0.67651163816477022</v>
      </c>
      <c r="S47">
        <f t="shared" si="2"/>
        <v>0.95941650503367415</v>
      </c>
    </row>
    <row r="48" spans="1:19" hidden="1" x14ac:dyDescent="0.25">
      <c r="A48">
        <v>7175</v>
      </c>
      <c r="B48">
        <v>5913</v>
      </c>
      <c r="C48" t="s">
        <v>1001</v>
      </c>
      <c r="D48" t="s">
        <v>1002</v>
      </c>
      <c r="E48" t="s">
        <v>239</v>
      </c>
      <c r="F48">
        <v>140</v>
      </c>
      <c r="G48">
        <v>69.95</v>
      </c>
      <c r="H48">
        <v>69.95</v>
      </c>
      <c r="I48" t="s">
        <v>2260</v>
      </c>
      <c r="J48" t="s">
        <v>116</v>
      </c>
      <c r="K48" t="s">
        <v>121</v>
      </c>
      <c r="L48">
        <v>4</v>
      </c>
      <c r="M48">
        <f t="shared" si="0"/>
        <v>7.5757575757575758E-4</v>
      </c>
      <c r="N48">
        <v>8</v>
      </c>
      <c r="O48">
        <f t="shared" si="1"/>
        <v>6.0606060606060606E-3</v>
      </c>
      <c r="R48" s="7">
        <v>0.39224426410799135</v>
      </c>
      <c r="S48">
        <f t="shared" si="2"/>
        <v>2.3772379642908567E-3</v>
      </c>
    </row>
    <row r="49" spans="1:19" hidden="1" x14ac:dyDescent="0.25">
      <c r="A49">
        <v>44548</v>
      </c>
      <c r="B49">
        <v>5994</v>
      </c>
      <c r="C49" t="s">
        <v>780</v>
      </c>
      <c r="D49" t="s">
        <v>781</v>
      </c>
      <c r="E49" t="s">
        <v>239</v>
      </c>
      <c r="F49">
        <v>140</v>
      </c>
      <c r="G49">
        <v>185.43</v>
      </c>
      <c r="H49">
        <v>185.43</v>
      </c>
      <c r="I49" t="s">
        <v>2261</v>
      </c>
      <c r="J49" t="s">
        <v>116</v>
      </c>
      <c r="K49" t="s">
        <v>121</v>
      </c>
      <c r="L49">
        <v>68</v>
      </c>
      <c r="M49">
        <f t="shared" si="0"/>
        <v>1.2878787878787878E-2</v>
      </c>
      <c r="N49">
        <v>8</v>
      </c>
      <c r="O49">
        <f t="shared" si="1"/>
        <v>0.10303030303030303</v>
      </c>
      <c r="R49" s="7">
        <v>0.37377934762538173</v>
      </c>
      <c r="S49">
        <f t="shared" si="2"/>
        <v>3.8510599452312055E-2</v>
      </c>
    </row>
    <row r="50" spans="1:19" hidden="1" x14ac:dyDescent="0.25">
      <c r="A50">
        <v>67800</v>
      </c>
      <c r="B50">
        <v>6322</v>
      </c>
      <c r="C50" t="s">
        <v>160</v>
      </c>
      <c r="D50" t="s">
        <v>125</v>
      </c>
      <c r="E50" t="s">
        <v>27</v>
      </c>
      <c r="F50">
        <v>120</v>
      </c>
      <c r="G50" s="6">
        <v>4520.8500000000004</v>
      </c>
      <c r="H50" s="6">
        <v>4520.8500000000004</v>
      </c>
      <c r="I50" t="s">
        <v>2252</v>
      </c>
      <c r="J50" t="s">
        <v>116</v>
      </c>
      <c r="K50" t="s">
        <v>121</v>
      </c>
      <c r="L50">
        <v>402</v>
      </c>
      <c r="M50">
        <f t="shared" si="0"/>
        <v>7.6136363636363641E-2</v>
      </c>
      <c r="N50">
        <v>24</v>
      </c>
      <c r="O50">
        <f t="shared" si="1"/>
        <v>1.8272727272727274</v>
      </c>
      <c r="R50" s="7">
        <v>0.38812058550836037</v>
      </c>
      <c r="S50">
        <f t="shared" si="2"/>
        <v>0.7092021607925495</v>
      </c>
    </row>
    <row r="51" spans="1:19" hidden="1" x14ac:dyDescent="0.25">
      <c r="A51">
        <v>67096</v>
      </c>
      <c r="B51">
        <v>6326</v>
      </c>
      <c r="C51" t="s">
        <v>1779</v>
      </c>
      <c r="D51" t="s">
        <v>1922</v>
      </c>
      <c r="E51" t="s">
        <v>70</v>
      </c>
      <c r="F51">
        <v>100.5</v>
      </c>
      <c r="G51">
        <v>612.84</v>
      </c>
      <c r="H51">
        <v>612.84</v>
      </c>
      <c r="I51" t="s">
        <v>2259</v>
      </c>
      <c r="J51" t="s">
        <v>116</v>
      </c>
      <c r="K51" t="s">
        <v>121</v>
      </c>
      <c r="L51">
        <v>363</v>
      </c>
      <c r="M51">
        <f t="shared" si="0"/>
        <v>6.8750000000000006E-2</v>
      </c>
      <c r="N51">
        <v>8</v>
      </c>
      <c r="O51">
        <f t="shared" si="1"/>
        <v>0.55000000000000004</v>
      </c>
      <c r="R51" s="7">
        <v>8.8756744694960504E-2</v>
      </c>
      <c r="S51">
        <f t="shared" si="2"/>
        <v>4.8816209582228279E-2</v>
      </c>
    </row>
    <row r="52" spans="1:19" hidden="1" x14ac:dyDescent="0.25">
      <c r="A52">
        <v>10863</v>
      </c>
      <c r="B52">
        <v>6492</v>
      </c>
      <c r="C52" t="s">
        <v>871</v>
      </c>
      <c r="D52" t="s">
        <v>166</v>
      </c>
      <c r="F52">
        <v>100.5</v>
      </c>
      <c r="G52">
        <v>93.13</v>
      </c>
      <c r="H52">
        <v>93.13</v>
      </c>
      <c r="I52" t="s">
        <v>2255</v>
      </c>
      <c r="J52" t="s">
        <v>116</v>
      </c>
      <c r="K52" t="s">
        <v>121</v>
      </c>
      <c r="L52">
        <v>6</v>
      </c>
      <c r="M52">
        <f t="shared" si="0"/>
        <v>1.1363636363636363E-3</v>
      </c>
      <c r="N52">
        <v>8</v>
      </c>
      <c r="O52">
        <f t="shared" si="1"/>
        <v>9.0909090909090905E-3</v>
      </c>
      <c r="R52" s="7">
        <v>0.23356584881348652</v>
      </c>
      <c r="S52">
        <f t="shared" si="2"/>
        <v>2.1233258983044227E-3</v>
      </c>
    </row>
    <row r="53" spans="1:19" hidden="1" x14ac:dyDescent="0.25">
      <c r="A53">
        <v>44206</v>
      </c>
      <c r="B53">
        <v>6493</v>
      </c>
      <c r="C53" t="s">
        <v>1846</v>
      </c>
      <c r="D53" t="s">
        <v>1666</v>
      </c>
      <c r="E53" t="s">
        <v>94</v>
      </c>
      <c r="F53">
        <v>65.8</v>
      </c>
      <c r="G53">
        <v>-95.03</v>
      </c>
      <c r="H53">
        <v>95.03</v>
      </c>
      <c r="I53" t="s">
        <v>2255</v>
      </c>
      <c r="J53" t="s">
        <v>116</v>
      </c>
      <c r="K53" t="s">
        <v>121</v>
      </c>
      <c r="L53">
        <v>65</v>
      </c>
      <c r="M53">
        <f t="shared" si="0"/>
        <v>1.231060606060606E-2</v>
      </c>
      <c r="N53">
        <v>12</v>
      </c>
      <c r="O53">
        <f t="shared" si="1"/>
        <v>0.14772727272727271</v>
      </c>
      <c r="R53" s="7">
        <v>0.22889600652425549</v>
      </c>
      <c r="S53">
        <f t="shared" si="2"/>
        <v>3.3814182781992282E-2</v>
      </c>
    </row>
    <row r="54" spans="1:19" hidden="1" x14ac:dyDescent="0.25">
      <c r="A54">
        <v>44980</v>
      </c>
      <c r="B54">
        <v>6494</v>
      </c>
      <c r="C54" t="s">
        <v>1550</v>
      </c>
      <c r="D54" t="s">
        <v>1016</v>
      </c>
      <c r="E54" t="s">
        <v>94</v>
      </c>
      <c r="F54">
        <v>100.5</v>
      </c>
      <c r="G54">
        <v>128.99</v>
      </c>
      <c r="H54">
        <v>128.99</v>
      </c>
      <c r="I54" t="s">
        <v>2263</v>
      </c>
      <c r="J54" t="s">
        <v>116</v>
      </c>
      <c r="K54" t="s">
        <v>121</v>
      </c>
      <c r="L54">
        <v>71</v>
      </c>
      <c r="M54">
        <f t="shared" si="0"/>
        <v>1.3446969696969697E-2</v>
      </c>
      <c r="N54">
        <v>8</v>
      </c>
      <c r="O54">
        <f t="shared" si="1"/>
        <v>0.10757575757575757</v>
      </c>
      <c r="R54" s="7">
        <v>0.18415584541437321</v>
      </c>
      <c r="S54">
        <f t="shared" si="2"/>
        <v>1.9810704582455301E-2</v>
      </c>
    </row>
    <row r="55" spans="1:19" hidden="1" x14ac:dyDescent="0.25">
      <c r="A55">
        <v>68157</v>
      </c>
      <c r="B55">
        <v>6703</v>
      </c>
      <c r="C55" t="s">
        <v>161</v>
      </c>
      <c r="D55" t="s">
        <v>143</v>
      </c>
      <c r="E55" t="s">
        <v>27</v>
      </c>
      <c r="F55">
        <v>120</v>
      </c>
      <c r="G55" s="6">
        <v>4510.3100000000004</v>
      </c>
      <c r="H55" s="6">
        <v>4510.3100000000004</v>
      </c>
      <c r="I55" t="s">
        <v>2252</v>
      </c>
      <c r="J55" t="s">
        <v>116</v>
      </c>
      <c r="K55" t="s">
        <v>121</v>
      </c>
      <c r="L55">
        <v>413</v>
      </c>
      <c r="M55">
        <f t="shared" si="0"/>
        <v>7.8219696969696967E-2</v>
      </c>
      <c r="N55">
        <v>24</v>
      </c>
      <c r="O55">
        <f t="shared" si="1"/>
        <v>1.8772727272727272</v>
      </c>
      <c r="R55" s="7">
        <v>0.37735674499659816</v>
      </c>
      <c r="S55">
        <f t="shared" si="2"/>
        <v>0.70840152583452287</v>
      </c>
    </row>
    <row r="56" spans="1:19" hidden="1" x14ac:dyDescent="0.25">
      <c r="A56">
        <v>15255</v>
      </c>
      <c r="B56">
        <v>6778</v>
      </c>
      <c r="C56" t="s">
        <v>46</v>
      </c>
      <c r="D56" t="s">
        <v>47</v>
      </c>
      <c r="E56" t="s">
        <v>27</v>
      </c>
      <c r="F56">
        <v>100</v>
      </c>
      <c r="G56" s="6">
        <v>3286.63</v>
      </c>
      <c r="H56" s="6">
        <v>3286.63</v>
      </c>
      <c r="I56" t="s">
        <v>2264</v>
      </c>
      <c r="J56" t="s">
        <v>28</v>
      </c>
      <c r="K56" t="s">
        <v>121</v>
      </c>
      <c r="L56">
        <v>10</v>
      </c>
      <c r="M56">
        <f t="shared" si="0"/>
        <v>1.893939393939394E-3</v>
      </c>
      <c r="N56">
        <v>48</v>
      </c>
      <c r="O56">
        <f t="shared" si="1"/>
        <v>9.0909090909090912E-2</v>
      </c>
      <c r="R56" s="7">
        <v>6.1572832697923678E-2</v>
      </c>
      <c r="S56">
        <f t="shared" si="2"/>
        <v>5.5975302452657893E-3</v>
      </c>
    </row>
    <row r="57" spans="1:19" hidden="1" x14ac:dyDescent="0.25">
      <c r="A57">
        <v>59448</v>
      </c>
      <c r="B57">
        <v>6800</v>
      </c>
      <c r="C57" t="s">
        <v>1000</v>
      </c>
      <c r="D57" t="s">
        <v>1111</v>
      </c>
      <c r="E57" t="s">
        <v>94</v>
      </c>
      <c r="F57">
        <v>65.8</v>
      </c>
      <c r="G57">
        <v>150.12</v>
      </c>
      <c r="H57">
        <v>150.12</v>
      </c>
      <c r="I57" t="s">
        <v>2255</v>
      </c>
      <c r="J57" t="s">
        <v>116</v>
      </c>
      <c r="K57" t="s">
        <v>121</v>
      </c>
      <c r="L57">
        <v>207</v>
      </c>
      <c r="M57">
        <f t="shared" si="0"/>
        <v>3.9204545454545457E-2</v>
      </c>
      <c r="N57">
        <v>12</v>
      </c>
      <c r="O57">
        <f t="shared" si="1"/>
        <v>0.47045454545454546</v>
      </c>
      <c r="R57" s="7">
        <v>0.14489733213429254</v>
      </c>
      <c r="S57">
        <f t="shared" si="2"/>
        <v>6.8167608526814902E-2</v>
      </c>
    </row>
    <row r="58" spans="1:19" hidden="1" x14ac:dyDescent="0.25">
      <c r="A58">
        <v>42236</v>
      </c>
      <c r="B58">
        <v>6852</v>
      </c>
      <c r="C58" t="s">
        <v>1813</v>
      </c>
      <c r="D58" t="s">
        <v>1814</v>
      </c>
      <c r="E58" t="s">
        <v>239</v>
      </c>
      <c r="F58">
        <v>140</v>
      </c>
      <c r="G58">
        <v>139.74</v>
      </c>
      <c r="H58">
        <v>139.74</v>
      </c>
      <c r="I58" t="s">
        <v>2260</v>
      </c>
      <c r="J58" t="s">
        <v>116</v>
      </c>
      <c r="K58" t="s">
        <v>121</v>
      </c>
      <c r="L58">
        <v>55</v>
      </c>
      <c r="M58">
        <f t="shared" si="0"/>
        <v>1.0416666666666666E-2</v>
      </c>
      <c r="N58">
        <v>8</v>
      </c>
      <c r="O58">
        <f t="shared" si="1"/>
        <v>8.3333333333333329E-2</v>
      </c>
      <c r="R58" s="7">
        <v>0.14812118618753398</v>
      </c>
      <c r="S58">
        <f t="shared" si="2"/>
        <v>1.2343432182294497E-2</v>
      </c>
    </row>
    <row r="59" spans="1:19" hidden="1" x14ac:dyDescent="0.25">
      <c r="A59">
        <v>53884</v>
      </c>
      <c r="B59">
        <v>6889</v>
      </c>
      <c r="C59" t="s">
        <v>162</v>
      </c>
      <c r="D59" t="s">
        <v>163</v>
      </c>
      <c r="E59" t="s">
        <v>27</v>
      </c>
      <c r="F59">
        <v>120</v>
      </c>
      <c r="G59" s="6">
        <v>-5017.6899999999996</v>
      </c>
      <c r="H59" s="6">
        <v>5017.6899999999996</v>
      </c>
      <c r="I59" t="s">
        <v>2252</v>
      </c>
      <c r="J59" t="s">
        <v>116</v>
      </c>
      <c r="K59" t="s">
        <v>121</v>
      </c>
      <c r="L59">
        <v>147</v>
      </c>
      <c r="M59">
        <f t="shared" si="0"/>
        <v>2.784090909090909E-2</v>
      </c>
      <c r="N59">
        <v>24</v>
      </c>
      <c r="O59">
        <f t="shared" si="1"/>
        <v>0.66818181818181821</v>
      </c>
      <c r="R59" s="7">
        <v>0.34968978733151529</v>
      </c>
      <c r="S59">
        <f t="shared" si="2"/>
        <v>0.23365635789878522</v>
      </c>
    </row>
    <row r="60" spans="1:19" hidden="1" x14ac:dyDescent="0.25">
      <c r="A60">
        <v>20876</v>
      </c>
      <c r="B60">
        <v>6933</v>
      </c>
      <c r="C60" t="s">
        <v>1431</v>
      </c>
      <c r="D60" t="s">
        <v>1432</v>
      </c>
      <c r="E60" t="s">
        <v>70</v>
      </c>
      <c r="F60">
        <v>130</v>
      </c>
      <c r="G60">
        <v>266.74</v>
      </c>
      <c r="H60">
        <v>266.74</v>
      </c>
      <c r="I60" t="s">
        <v>2259</v>
      </c>
      <c r="J60" t="s">
        <v>116</v>
      </c>
      <c r="K60" t="s">
        <v>121</v>
      </c>
      <c r="L60">
        <v>15</v>
      </c>
      <c r="M60">
        <f t="shared" si="0"/>
        <v>2.840909090909091E-3</v>
      </c>
      <c r="N60">
        <v>8</v>
      </c>
      <c r="O60">
        <f t="shared" si="1"/>
        <v>2.2727272727272728E-2</v>
      </c>
      <c r="R60" s="7">
        <v>0.20392023475616555</v>
      </c>
      <c r="S60">
        <f t="shared" si="2"/>
        <v>4.6345507899128533E-3</v>
      </c>
    </row>
    <row r="61" spans="1:19" hidden="1" x14ac:dyDescent="0.25">
      <c r="A61">
        <v>70242</v>
      </c>
      <c r="B61">
        <v>6950</v>
      </c>
      <c r="C61" t="s">
        <v>164</v>
      </c>
      <c r="D61" t="s">
        <v>165</v>
      </c>
      <c r="E61" t="s">
        <v>64</v>
      </c>
      <c r="F61">
        <v>120</v>
      </c>
      <c r="G61" s="6">
        <v>21542.76</v>
      </c>
      <c r="H61" s="6">
        <v>21542.76</v>
      </c>
      <c r="I61" t="s">
        <v>2253</v>
      </c>
      <c r="J61" t="s">
        <v>28</v>
      </c>
      <c r="K61" t="s">
        <v>121</v>
      </c>
      <c r="L61">
        <v>612</v>
      </c>
      <c r="M61">
        <f t="shared" si="0"/>
        <v>0.11590909090909091</v>
      </c>
      <c r="N61">
        <v>60</v>
      </c>
      <c r="O61">
        <f t="shared" si="1"/>
        <v>6.9545454545454541</v>
      </c>
      <c r="R61" s="7">
        <v>6.3619959655038139E-2</v>
      </c>
      <c r="S61">
        <f t="shared" si="2"/>
        <v>0.44244790123731065</v>
      </c>
    </row>
    <row r="62" spans="1:19" hidden="1" x14ac:dyDescent="0.25">
      <c r="A62">
        <v>68574</v>
      </c>
      <c r="B62">
        <v>6952</v>
      </c>
      <c r="C62" t="s">
        <v>1928</v>
      </c>
      <c r="D62" t="s">
        <v>1662</v>
      </c>
      <c r="E62" t="s">
        <v>94</v>
      </c>
      <c r="F62">
        <v>65.8</v>
      </c>
      <c r="G62">
        <v>-127.19</v>
      </c>
      <c r="H62">
        <v>127.19</v>
      </c>
      <c r="I62" t="s">
        <v>2255</v>
      </c>
      <c r="J62" t="s">
        <v>116</v>
      </c>
      <c r="K62" t="s">
        <v>121</v>
      </c>
      <c r="L62">
        <v>438</v>
      </c>
      <c r="M62">
        <f t="shared" si="0"/>
        <v>8.2954545454545461E-2</v>
      </c>
      <c r="N62">
        <v>12</v>
      </c>
      <c r="O62">
        <f t="shared" si="1"/>
        <v>0.99545454545454559</v>
      </c>
      <c r="R62" s="7">
        <v>0.17104653220099078</v>
      </c>
      <c r="S62">
        <f t="shared" si="2"/>
        <v>0.17026904796371356</v>
      </c>
    </row>
    <row r="63" spans="1:19" hidden="1" x14ac:dyDescent="0.25">
      <c r="A63">
        <v>42927</v>
      </c>
      <c r="B63">
        <v>7089</v>
      </c>
      <c r="C63" t="s">
        <v>1814</v>
      </c>
      <c r="D63" t="s">
        <v>1139</v>
      </c>
      <c r="E63" t="s">
        <v>239</v>
      </c>
      <c r="F63">
        <v>140</v>
      </c>
      <c r="G63">
        <v>139.26</v>
      </c>
      <c r="H63">
        <v>139.26</v>
      </c>
      <c r="I63" t="s">
        <v>2260</v>
      </c>
      <c r="J63" t="s">
        <v>116</v>
      </c>
      <c r="K63" t="s">
        <v>121</v>
      </c>
      <c r="L63">
        <v>58</v>
      </c>
      <c r="M63">
        <f t="shared" si="0"/>
        <v>1.0984848484848484E-2</v>
      </c>
      <c r="N63">
        <v>8</v>
      </c>
      <c r="O63">
        <f t="shared" si="1"/>
        <v>8.7878787878787876E-2</v>
      </c>
      <c r="R63" s="7">
        <v>0.14863172883703862</v>
      </c>
      <c r="S63">
        <f t="shared" si="2"/>
        <v>1.3061576170527636E-2</v>
      </c>
    </row>
    <row r="64" spans="1:19" hidden="1" x14ac:dyDescent="0.25">
      <c r="A64">
        <v>52033</v>
      </c>
      <c r="B64">
        <v>7105</v>
      </c>
      <c r="C64" t="s">
        <v>1943</v>
      </c>
      <c r="D64" t="s">
        <v>1675</v>
      </c>
      <c r="E64" t="s">
        <v>70</v>
      </c>
      <c r="F64">
        <v>130</v>
      </c>
      <c r="G64">
        <v>158.66999999999999</v>
      </c>
      <c r="H64">
        <v>158.66999999999999</v>
      </c>
      <c r="I64" t="s">
        <v>2259</v>
      </c>
      <c r="J64" t="s">
        <v>116</v>
      </c>
      <c r="K64" t="s">
        <v>121</v>
      </c>
      <c r="L64">
        <v>142</v>
      </c>
      <c r="M64">
        <f t="shared" si="0"/>
        <v>2.6893939393939394E-2</v>
      </c>
      <c r="N64">
        <v>6</v>
      </c>
      <c r="O64">
        <f t="shared" si="1"/>
        <v>0.16136363636363638</v>
      </c>
      <c r="R64" s="7">
        <v>0.34281013057830467</v>
      </c>
      <c r="S64">
        <f t="shared" si="2"/>
        <v>5.5317089252408261E-2</v>
      </c>
    </row>
    <row r="65" spans="1:19" hidden="1" x14ac:dyDescent="0.25">
      <c r="A65">
        <v>62305</v>
      </c>
      <c r="B65">
        <v>7309</v>
      </c>
      <c r="C65" t="s">
        <v>166</v>
      </c>
      <c r="D65" t="s">
        <v>131</v>
      </c>
      <c r="E65" t="s">
        <v>94</v>
      </c>
      <c r="F65">
        <v>65.8</v>
      </c>
      <c r="G65">
        <v>-101.9</v>
      </c>
      <c r="H65">
        <v>101.9</v>
      </c>
      <c r="I65" t="s">
        <v>2256</v>
      </c>
      <c r="J65" t="s">
        <v>116</v>
      </c>
      <c r="K65" t="s">
        <v>121</v>
      </c>
      <c r="L65">
        <v>241</v>
      </c>
      <c r="M65">
        <f t="shared" si="0"/>
        <v>4.5643939393939396E-2</v>
      </c>
      <c r="N65">
        <v>12</v>
      </c>
      <c r="O65">
        <f t="shared" si="1"/>
        <v>0.54772727272727273</v>
      </c>
      <c r="R65" s="7">
        <v>0.23311346908734054</v>
      </c>
      <c r="S65">
        <f t="shared" si="2"/>
        <v>0.12768260465920242</v>
      </c>
    </row>
    <row r="66" spans="1:19" hidden="1" x14ac:dyDescent="0.25">
      <c r="A66">
        <v>71195</v>
      </c>
      <c r="B66">
        <v>7617</v>
      </c>
      <c r="C66" t="s">
        <v>1096</v>
      </c>
      <c r="D66" t="s">
        <v>1009</v>
      </c>
      <c r="E66" t="s">
        <v>64</v>
      </c>
      <c r="F66">
        <v>120</v>
      </c>
      <c r="G66">
        <v>541.42999999999995</v>
      </c>
      <c r="H66">
        <v>541.42999999999995</v>
      </c>
      <c r="I66" t="s">
        <v>2265</v>
      </c>
      <c r="J66" t="s">
        <v>116</v>
      </c>
      <c r="K66" t="s">
        <v>121</v>
      </c>
      <c r="L66" s="8">
        <v>1943</v>
      </c>
      <c r="M66">
        <f t="shared" ref="M66:M129" si="3">L66/5280</f>
        <v>0.36799242424242423</v>
      </c>
      <c r="N66">
        <v>24</v>
      </c>
      <c r="O66">
        <f t="shared" ref="O66:O129" si="4">M66*N66</f>
        <v>8.831818181818182</v>
      </c>
      <c r="R66" s="7">
        <v>4.0175068799290767E-2</v>
      </c>
      <c r="S66">
        <f t="shared" si="2"/>
        <v>0.35481890307737257</v>
      </c>
    </row>
    <row r="67" spans="1:19" hidden="1" x14ac:dyDescent="0.25">
      <c r="A67">
        <v>16485</v>
      </c>
      <c r="B67">
        <v>7848</v>
      </c>
      <c r="C67" t="s">
        <v>133</v>
      </c>
      <c r="D67" t="s">
        <v>167</v>
      </c>
      <c r="E67" t="s">
        <v>27</v>
      </c>
      <c r="F67">
        <v>120</v>
      </c>
      <c r="G67" s="6">
        <v>-21541.94</v>
      </c>
      <c r="H67" s="6">
        <v>21541.94</v>
      </c>
      <c r="I67" t="s">
        <v>2266</v>
      </c>
      <c r="J67" t="s">
        <v>28</v>
      </c>
      <c r="K67" t="s">
        <v>121</v>
      </c>
      <c r="L67">
        <v>11</v>
      </c>
      <c r="M67">
        <f t="shared" si="3"/>
        <v>2.0833333333333333E-3</v>
      </c>
      <c r="N67">
        <v>60</v>
      </c>
      <c r="O67">
        <f t="shared" si="4"/>
        <v>0.125</v>
      </c>
      <c r="R67" s="7">
        <v>6.3622381366681427E-2</v>
      </c>
      <c r="S67">
        <f t="shared" ref="S67:S130" si="5">O67*R67</f>
        <v>7.9527976708351784E-3</v>
      </c>
    </row>
    <row r="68" spans="1:19" hidden="1" x14ac:dyDescent="0.25">
      <c r="A68">
        <v>57054</v>
      </c>
      <c r="B68">
        <v>7973</v>
      </c>
      <c r="C68" t="s">
        <v>169</v>
      </c>
      <c r="D68" t="s">
        <v>170</v>
      </c>
      <c r="E68" t="s">
        <v>64</v>
      </c>
      <c r="F68">
        <v>120</v>
      </c>
      <c r="G68" s="6">
        <v>-1838.92</v>
      </c>
      <c r="H68" s="6">
        <v>1838.92</v>
      </c>
      <c r="I68" t="s">
        <v>2259</v>
      </c>
      <c r="J68" t="s">
        <v>116</v>
      </c>
      <c r="K68" t="s">
        <v>121</v>
      </c>
      <c r="L68">
        <v>182</v>
      </c>
      <c r="M68">
        <f t="shared" si="3"/>
        <v>3.446969696969697E-2</v>
      </c>
      <c r="N68">
        <v>24</v>
      </c>
      <c r="O68">
        <f t="shared" si="4"/>
        <v>0.82727272727272727</v>
      </c>
      <c r="R68" s="7">
        <v>0.99494831324908095</v>
      </c>
      <c r="S68">
        <f t="shared" si="5"/>
        <v>0.82309360459696701</v>
      </c>
    </row>
    <row r="69" spans="1:19" hidden="1" x14ac:dyDescent="0.25">
      <c r="A69">
        <v>69051</v>
      </c>
      <c r="B69">
        <v>8108</v>
      </c>
      <c r="C69" t="s">
        <v>1987</v>
      </c>
      <c r="D69" t="s">
        <v>1454</v>
      </c>
      <c r="E69" t="s">
        <v>239</v>
      </c>
      <c r="F69">
        <v>140</v>
      </c>
      <c r="G69">
        <v>-165.25</v>
      </c>
      <c r="H69">
        <v>165.25</v>
      </c>
      <c r="I69" t="s">
        <v>2254</v>
      </c>
      <c r="J69" t="s">
        <v>116</v>
      </c>
      <c r="K69" t="s">
        <v>121</v>
      </c>
      <c r="L69">
        <v>482</v>
      </c>
      <c r="M69">
        <f t="shared" si="3"/>
        <v>9.1287878787878793E-2</v>
      </c>
      <c r="N69">
        <v>8</v>
      </c>
      <c r="O69">
        <f t="shared" si="4"/>
        <v>0.73030303030303034</v>
      </c>
      <c r="R69" s="7">
        <v>0.31854189694320201</v>
      </c>
      <c r="S69">
        <f t="shared" si="5"/>
        <v>0.23263211261609604</v>
      </c>
    </row>
    <row r="70" spans="1:19" hidden="1" x14ac:dyDescent="0.25">
      <c r="A70">
        <v>4436</v>
      </c>
      <c r="B70">
        <v>8109</v>
      </c>
      <c r="C70" t="s">
        <v>928</v>
      </c>
      <c r="D70" t="s">
        <v>929</v>
      </c>
      <c r="E70" t="s">
        <v>94</v>
      </c>
      <c r="F70">
        <v>140</v>
      </c>
      <c r="G70">
        <v>165.52</v>
      </c>
      <c r="H70">
        <v>165.52</v>
      </c>
      <c r="I70" t="s">
        <v>2254</v>
      </c>
      <c r="J70" t="s">
        <v>116</v>
      </c>
      <c r="K70" t="s">
        <v>121</v>
      </c>
      <c r="L70">
        <v>3</v>
      </c>
      <c r="M70">
        <f t="shared" si="3"/>
        <v>5.6818181818181815E-4</v>
      </c>
      <c r="N70">
        <v>8</v>
      </c>
      <c r="O70">
        <f t="shared" si="4"/>
        <v>4.5454545454545452E-3</v>
      </c>
      <c r="R70" s="7">
        <v>0.31802228413402689</v>
      </c>
      <c r="S70">
        <f t="shared" si="5"/>
        <v>1.4455558369728494E-3</v>
      </c>
    </row>
    <row r="71" spans="1:19" hidden="1" x14ac:dyDescent="0.25">
      <c r="A71">
        <v>3358</v>
      </c>
      <c r="B71">
        <v>8150</v>
      </c>
      <c r="C71" t="s">
        <v>893</v>
      </c>
      <c r="D71" t="s">
        <v>894</v>
      </c>
      <c r="E71" t="s">
        <v>239</v>
      </c>
      <c r="F71">
        <v>140</v>
      </c>
      <c r="G71">
        <v>131.82</v>
      </c>
      <c r="H71">
        <v>131.82</v>
      </c>
      <c r="I71" t="s">
        <v>2267</v>
      </c>
      <c r="J71" t="s">
        <v>116</v>
      </c>
      <c r="K71" t="s">
        <v>121</v>
      </c>
      <c r="L71">
        <v>2</v>
      </c>
      <c r="M71">
        <f t="shared" si="3"/>
        <v>3.7878787878787879E-4</v>
      </c>
      <c r="N71">
        <v>6</v>
      </c>
      <c r="O71">
        <f t="shared" si="4"/>
        <v>2.2727272727272726E-3</v>
      </c>
      <c r="R71" s="7">
        <v>0.37358906874899445</v>
      </c>
      <c r="S71">
        <f t="shared" si="5"/>
        <v>8.4906606533862372E-4</v>
      </c>
    </row>
    <row r="72" spans="1:19" hidden="1" x14ac:dyDescent="0.25">
      <c r="A72">
        <v>69364</v>
      </c>
      <c r="B72">
        <v>8294</v>
      </c>
      <c r="C72" t="s">
        <v>2025</v>
      </c>
      <c r="D72" t="s">
        <v>2064</v>
      </c>
      <c r="E72" t="s">
        <v>239</v>
      </c>
      <c r="F72">
        <v>140</v>
      </c>
      <c r="G72">
        <v>151.05000000000001</v>
      </c>
      <c r="H72">
        <v>151.05000000000001</v>
      </c>
      <c r="I72" t="s">
        <v>2254</v>
      </c>
      <c r="J72" t="s">
        <v>116</v>
      </c>
      <c r="K72" t="s">
        <v>121</v>
      </c>
      <c r="L72">
        <v>500</v>
      </c>
      <c r="M72">
        <f t="shared" si="3"/>
        <v>9.4696969696969696E-2</v>
      </c>
      <c r="N72">
        <v>8</v>
      </c>
      <c r="O72">
        <f t="shared" si="4"/>
        <v>0.75757575757575757</v>
      </c>
      <c r="R72" s="7">
        <v>0.3484875767617619</v>
      </c>
      <c r="S72">
        <f t="shared" si="5"/>
        <v>0.26400573997103172</v>
      </c>
    </row>
    <row r="73" spans="1:19" hidden="1" x14ac:dyDescent="0.25">
      <c r="A73">
        <v>57546</v>
      </c>
      <c r="B73">
        <v>8324</v>
      </c>
      <c r="C73" t="s">
        <v>782</v>
      </c>
      <c r="D73" t="s">
        <v>786</v>
      </c>
      <c r="E73" t="s">
        <v>239</v>
      </c>
      <c r="F73">
        <v>140</v>
      </c>
      <c r="G73">
        <v>184.13</v>
      </c>
      <c r="H73">
        <v>184.13</v>
      </c>
      <c r="I73" t="s">
        <v>2261</v>
      </c>
      <c r="J73" t="s">
        <v>116</v>
      </c>
      <c r="K73" t="s">
        <v>121</v>
      </c>
      <c r="L73">
        <v>188</v>
      </c>
      <c r="M73">
        <f t="shared" si="3"/>
        <v>3.5606060606060606E-2</v>
      </c>
      <c r="N73">
        <v>8</v>
      </c>
      <c r="O73">
        <f t="shared" si="4"/>
        <v>0.28484848484848485</v>
      </c>
      <c r="R73" s="7">
        <v>0.37641831548457361</v>
      </c>
      <c r="S73">
        <f t="shared" si="5"/>
        <v>0.10722218683499976</v>
      </c>
    </row>
    <row r="74" spans="1:19" hidden="1" x14ac:dyDescent="0.25">
      <c r="A74">
        <v>1757</v>
      </c>
      <c r="B74">
        <v>8384</v>
      </c>
      <c r="C74" t="s">
        <v>837</v>
      </c>
      <c r="D74" t="s">
        <v>838</v>
      </c>
      <c r="E74" t="s">
        <v>94</v>
      </c>
      <c r="F74">
        <v>65.8</v>
      </c>
      <c r="G74">
        <v>-94.8</v>
      </c>
      <c r="H74">
        <v>94.8</v>
      </c>
      <c r="I74" t="s">
        <v>2255</v>
      </c>
      <c r="J74" t="s">
        <v>116</v>
      </c>
      <c r="K74" t="s">
        <v>121</v>
      </c>
      <c r="L74">
        <v>2</v>
      </c>
      <c r="M74">
        <f t="shared" si="3"/>
        <v>3.7878787878787879E-4</v>
      </c>
      <c r="N74">
        <v>12</v>
      </c>
      <c r="O74">
        <f t="shared" si="4"/>
        <v>4.5454545454545452E-3</v>
      </c>
      <c r="R74" s="7">
        <v>0.22945134493670885</v>
      </c>
      <c r="S74">
        <f t="shared" si="5"/>
        <v>1.0429606588032219E-3</v>
      </c>
    </row>
    <row r="75" spans="1:19" hidden="1" x14ac:dyDescent="0.25">
      <c r="A75">
        <v>50369</v>
      </c>
      <c r="B75">
        <v>8407</v>
      </c>
      <c r="C75" t="s">
        <v>1399</v>
      </c>
      <c r="D75" t="s">
        <v>1928</v>
      </c>
      <c r="E75" t="s">
        <v>94</v>
      </c>
      <c r="F75">
        <v>65.8</v>
      </c>
      <c r="G75">
        <v>-122.51</v>
      </c>
      <c r="H75">
        <v>122.51</v>
      </c>
      <c r="I75" t="s">
        <v>2255</v>
      </c>
      <c r="J75" t="s">
        <v>116</v>
      </c>
      <c r="K75" t="s">
        <v>121</v>
      </c>
      <c r="L75">
        <v>112</v>
      </c>
      <c r="M75">
        <f t="shared" si="3"/>
        <v>2.1212121212121213E-2</v>
      </c>
      <c r="N75">
        <v>12</v>
      </c>
      <c r="O75">
        <f t="shared" si="4"/>
        <v>0.25454545454545457</v>
      </c>
      <c r="R75" s="7">
        <v>0.17755275079585339</v>
      </c>
      <c r="S75">
        <f t="shared" si="5"/>
        <v>4.5195245657126321E-2</v>
      </c>
    </row>
    <row r="76" spans="1:19" hidden="1" x14ac:dyDescent="0.25">
      <c r="A76">
        <v>19579</v>
      </c>
      <c r="B76">
        <v>8408</v>
      </c>
      <c r="C76" t="s">
        <v>1117</v>
      </c>
      <c r="D76" t="s">
        <v>1399</v>
      </c>
      <c r="E76" t="s">
        <v>94</v>
      </c>
      <c r="F76">
        <v>65.8</v>
      </c>
      <c r="G76">
        <v>-122.25</v>
      </c>
      <c r="H76">
        <v>122.25</v>
      </c>
      <c r="I76" t="s">
        <v>2255</v>
      </c>
      <c r="J76" t="s">
        <v>116</v>
      </c>
      <c r="K76" t="s">
        <v>121</v>
      </c>
      <c r="L76">
        <v>14</v>
      </c>
      <c r="M76">
        <f t="shared" si="3"/>
        <v>2.6515151515151517E-3</v>
      </c>
      <c r="N76">
        <v>12</v>
      </c>
      <c r="O76">
        <f t="shared" si="4"/>
        <v>3.1818181818181822E-2</v>
      </c>
      <c r="R76" s="7">
        <v>0.17793036809815949</v>
      </c>
      <c r="S76">
        <f t="shared" si="5"/>
        <v>5.6614208031232566E-3</v>
      </c>
    </row>
    <row r="77" spans="1:19" hidden="1" x14ac:dyDescent="0.25">
      <c r="A77">
        <v>56273</v>
      </c>
      <c r="B77">
        <v>8696</v>
      </c>
      <c r="C77" t="s">
        <v>171</v>
      </c>
      <c r="D77" t="s">
        <v>172</v>
      </c>
      <c r="E77" t="s">
        <v>64</v>
      </c>
      <c r="F77">
        <v>120</v>
      </c>
      <c r="G77" s="6">
        <v>-4479.46</v>
      </c>
      <c r="H77" s="6">
        <v>4479.46</v>
      </c>
      <c r="I77" t="s">
        <v>2252</v>
      </c>
      <c r="J77" t="s">
        <v>116</v>
      </c>
      <c r="K77" t="s">
        <v>121</v>
      </c>
      <c r="L77">
        <v>174</v>
      </c>
      <c r="M77">
        <f t="shared" si="3"/>
        <v>3.2954545454545452E-2</v>
      </c>
      <c r="N77">
        <v>24</v>
      </c>
      <c r="O77">
        <f t="shared" si="4"/>
        <v>0.79090909090909078</v>
      </c>
      <c r="R77" s="7">
        <v>0.40255887961223008</v>
      </c>
      <c r="S77">
        <f t="shared" si="5"/>
        <v>0.31838747751149099</v>
      </c>
    </row>
    <row r="78" spans="1:19" hidden="1" x14ac:dyDescent="0.25">
      <c r="A78">
        <v>9073</v>
      </c>
      <c r="B78">
        <v>8795</v>
      </c>
      <c r="C78" t="s">
        <v>1068</v>
      </c>
      <c r="D78" t="s">
        <v>1061</v>
      </c>
      <c r="F78">
        <v>100.5</v>
      </c>
      <c r="G78">
        <v>-491.36</v>
      </c>
      <c r="H78">
        <v>491.36</v>
      </c>
      <c r="I78" t="s">
        <v>2254</v>
      </c>
      <c r="J78" t="s">
        <v>116</v>
      </c>
      <c r="K78" t="s">
        <v>121</v>
      </c>
      <c r="L78">
        <v>5</v>
      </c>
      <c r="M78">
        <f t="shared" si="3"/>
        <v>9.46969696969697E-4</v>
      </c>
      <c r="N78">
        <v>8</v>
      </c>
      <c r="O78">
        <f t="shared" si="4"/>
        <v>7.575757575757576E-3</v>
      </c>
      <c r="R78" s="7">
        <v>0.10712929108975931</v>
      </c>
      <c r="S78">
        <f t="shared" si="5"/>
        <v>8.1158553855878272E-4</v>
      </c>
    </row>
    <row r="79" spans="1:19" hidden="1" x14ac:dyDescent="0.25">
      <c r="A79">
        <v>57051</v>
      </c>
      <c r="B79">
        <v>8833</v>
      </c>
      <c r="C79" t="s">
        <v>1823</v>
      </c>
      <c r="D79" t="s">
        <v>1732</v>
      </c>
      <c r="E79" t="s">
        <v>94</v>
      </c>
      <c r="F79">
        <v>100.5</v>
      </c>
      <c r="G79">
        <v>-136.26</v>
      </c>
      <c r="H79">
        <v>136.26</v>
      </c>
      <c r="I79" t="s">
        <v>2255</v>
      </c>
      <c r="J79" t="s">
        <v>116</v>
      </c>
      <c r="K79" t="s">
        <v>121</v>
      </c>
      <c r="L79">
        <v>202</v>
      </c>
      <c r="M79">
        <f t="shared" si="3"/>
        <v>3.8257575757575754E-2</v>
      </c>
      <c r="N79">
        <v>8</v>
      </c>
      <c r="O79">
        <f t="shared" si="4"/>
        <v>0.30606060606060603</v>
      </c>
      <c r="R79" s="7">
        <v>0.15963589828269484</v>
      </c>
      <c r="S79">
        <f t="shared" si="5"/>
        <v>4.8858259777430843E-2</v>
      </c>
    </row>
    <row r="80" spans="1:19" hidden="1" x14ac:dyDescent="0.25">
      <c r="A80">
        <v>28250</v>
      </c>
      <c r="B80">
        <v>9100</v>
      </c>
      <c r="C80" t="s">
        <v>1587</v>
      </c>
      <c r="D80" t="s">
        <v>1256</v>
      </c>
      <c r="E80" t="s">
        <v>239</v>
      </c>
      <c r="F80">
        <v>140</v>
      </c>
      <c r="G80">
        <v>120.35</v>
      </c>
      <c r="H80">
        <v>120.35</v>
      </c>
      <c r="I80" t="s">
        <v>2260</v>
      </c>
      <c r="J80" t="s">
        <v>116</v>
      </c>
      <c r="K80" t="s">
        <v>121</v>
      </c>
      <c r="L80">
        <v>22</v>
      </c>
      <c r="M80">
        <f t="shared" si="3"/>
        <v>4.1666666666666666E-3</v>
      </c>
      <c r="N80">
        <v>8</v>
      </c>
      <c r="O80">
        <f t="shared" si="4"/>
        <v>3.3333333333333333E-2</v>
      </c>
      <c r="R80" s="7">
        <v>0.39996627197507273</v>
      </c>
      <c r="S80">
        <f t="shared" si="5"/>
        <v>1.3332209065835758E-2</v>
      </c>
    </row>
    <row r="81" spans="1:19" hidden="1" x14ac:dyDescent="0.25">
      <c r="A81">
        <v>69683</v>
      </c>
      <c r="B81">
        <v>9246</v>
      </c>
      <c r="C81" t="s">
        <v>1525</v>
      </c>
      <c r="D81" t="s">
        <v>1431</v>
      </c>
      <c r="E81" t="s">
        <v>94</v>
      </c>
      <c r="F81">
        <v>100.5</v>
      </c>
      <c r="G81">
        <v>269.44</v>
      </c>
      <c r="H81">
        <v>269.44</v>
      </c>
      <c r="I81" t="s">
        <v>2259</v>
      </c>
      <c r="J81" t="s">
        <v>116</v>
      </c>
      <c r="K81" t="s">
        <v>121</v>
      </c>
      <c r="L81">
        <v>529</v>
      </c>
      <c r="M81">
        <f t="shared" si="3"/>
        <v>0.10018939393939394</v>
      </c>
      <c r="N81">
        <v>8</v>
      </c>
      <c r="O81">
        <f t="shared" si="4"/>
        <v>0.80151515151515151</v>
      </c>
      <c r="R81" s="7">
        <v>0.20187679416144449</v>
      </c>
      <c r="S81">
        <f t="shared" si="5"/>
        <v>0.16180730925970324</v>
      </c>
    </row>
    <row r="82" spans="1:19" hidden="1" x14ac:dyDescent="0.25">
      <c r="A82">
        <v>51499</v>
      </c>
      <c r="B82">
        <v>9262</v>
      </c>
      <c r="C82" t="s">
        <v>173</v>
      </c>
      <c r="D82" t="s">
        <v>174</v>
      </c>
      <c r="E82" t="s">
        <v>64</v>
      </c>
      <c r="F82">
        <v>120</v>
      </c>
      <c r="G82" s="6">
        <v>-4657.57</v>
      </c>
      <c r="H82" s="6">
        <v>4657.57</v>
      </c>
      <c r="I82" t="s">
        <v>2252</v>
      </c>
      <c r="J82" t="s">
        <v>116</v>
      </c>
      <c r="K82" t="s">
        <v>121</v>
      </c>
      <c r="L82">
        <v>122</v>
      </c>
      <c r="M82">
        <f t="shared" si="3"/>
        <v>2.3106060606060606E-2</v>
      </c>
      <c r="N82">
        <v>24</v>
      </c>
      <c r="O82">
        <f t="shared" si="4"/>
        <v>0.55454545454545456</v>
      </c>
      <c r="R82" s="7">
        <v>0.39160868294532258</v>
      </c>
      <c r="S82">
        <f t="shared" si="5"/>
        <v>0.2171648150878607</v>
      </c>
    </row>
    <row r="83" spans="1:19" hidden="1" x14ac:dyDescent="0.25">
      <c r="A83">
        <v>22723</v>
      </c>
      <c r="B83">
        <v>9289</v>
      </c>
      <c r="C83" t="s">
        <v>175</v>
      </c>
      <c r="D83" t="s">
        <v>176</v>
      </c>
      <c r="E83" t="s">
        <v>64</v>
      </c>
      <c r="F83">
        <v>120</v>
      </c>
      <c r="G83" s="6">
        <v>-4537.34</v>
      </c>
      <c r="H83" s="6">
        <v>4537.34</v>
      </c>
      <c r="I83" t="s">
        <v>2252</v>
      </c>
      <c r="J83" t="s">
        <v>116</v>
      </c>
      <c r="K83" t="s">
        <v>121</v>
      </c>
      <c r="L83">
        <v>16</v>
      </c>
      <c r="M83">
        <f t="shared" si="3"/>
        <v>3.0303030303030303E-3</v>
      </c>
      <c r="N83">
        <v>24</v>
      </c>
      <c r="O83">
        <f t="shared" si="4"/>
        <v>7.2727272727272724E-2</v>
      </c>
      <c r="R83" s="7">
        <v>0.39113188396354548</v>
      </c>
      <c r="S83">
        <f t="shared" si="5"/>
        <v>2.8445955197348761E-2</v>
      </c>
    </row>
    <row r="84" spans="1:19" hidden="1" x14ac:dyDescent="0.25">
      <c r="A84">
        <v>14456</v>
      </c>
      <c r="B84">
        <v>9574</v>
      </c>
      <c r="C84" t="s">
        <v>177</v>
      </c>
      <c r="D84" t="s">
        <v>178</v>
      </c>
      <c r="E84" t="s">
        <v>94</v>
      </c>
      <c r="F84">
        <v>65.8</v>
      </c>
      <c r="G84">
        <v>-282.87</v>
      </c>
      <c r="H84">
        <v>282.87</v>
      </c>
      <c r="I84" t="s">
        <v>2256</v>
      </c>
      <c r="J84" t="s">
        <v>116</v>
      </c>
      <c r="K84" t="s">
        <v>121</v>
      </c>
      <c r="L84">
        <v>9</v>
      </c>
      <c r="M84">
        <f t="shared" si="3"/>
        <v>1.7045454545454545E-3</v>
      </c>
      <c r="N84">
        <v>12</v>
      </c>
      <c r="O84">
        <f t="shared" si="4"/>
        <v>2.0454545454545454E-2</v>
      </c>
      <c r="R84" s="7">
        <v>0.16087336939230035</v>
      </c>
      <c r="S84">
        <f t="shared" si="5"/>
        <v>3.2905916466606888E-3</v>
      </c>
    </row>
    <row r="85" spans="1:19" hidden="1" x14ac:dyDescent="0.25">
      <c r="A85">
        <v>66504</v>
      </c>
      <c r="B85">
        <v>9605</v>
      </c>
      <c r="C85" t="s">
        <v>145</v>
      </c>
      <c r="D85" t="s">
        <v>179</v>
      </c>
      <c r="E85" t="s">
        <v>64</v>
      </c>
      <c r="F85">
        <v>120</v>
      </c>
      <c r="G85" s="6">
        <v>-3219.18</v>
      </c>
      <c r="H85" s="6">
        <v>3219.18</v>
      </c>
      <c r="I85" t="s">
        <v>2252</v>
      </c>
      <c r="J85" t="s">
        <v>116</v>
      </c>
      <c r="K85" t="s">
        <v>121</v>
      </c>
      <c r="L85">
        <v>340</v>
      </c>
      <c r="M85">
        <f t="shared" si="3"/>
        <v>6.4393939393939392E-2</v>
      </c>
      <c r="N85">
        <v>24</v>
      </c>
      <c r="O85">
        <f t="shared" si="4"/>
        <v>1.5454545454545454</v>
      </c>
      <c r="R85" s="7">
        <v>0.57510991609664575</v>
      </c>
      <c r="S85">
        <f t="shared" si="5"/>
        <v>0.88880623396754344</v>
      </c>
    </row>
    <row r="86" spans="1:19" hidden="1" x14ac:dyDescent="0.25">
      <c r="A86">
        <v>46146</v>
      </c>
      <c r="B86">
        <v>9623</v>
      </c>
      <c r="C86" t="s">
        <v>180</v>
      </c>
      <c r="D86" t="s">
        <v>181</v>
      </c>
      <c r="E86" t="s">
        <v>70</v>
      </c>
      <c r="F86">
        <v>130</v>
      </c>
      <c r="G86" s="6">
        <v>5831.32</v>
      </c>
      <c r="H86" s="6">
        <v>5831.32</v>
      </c>
      <c r="I86" t="s">
        <v>2252</v>
      </c>
      <c r="J86" t="s">
        <v>116</v>
      </c>
      <c r="K86" t="s">
        <v>121</v>
      </c>
      <c r="L86">
        <v>91</v>
      </c>
      <c r="M86">
        <f t="shared" si="3"/>
        <v>1.7234848484848485E-2</v>
      </c>
      <c r="N86">
        <v>24</v>
      </c>
      <c r="O86">
        <f t="shared" si="4"/>
        <v>0.41363636363636364</v>
      </c>
      <c r="R86" s="7">
        <v>0.29157056473947773</v>
      </c>
      <c r="S86">
        <f t="shared" si="5"/>
        <v>0.12060418814223851</v>
      </c>
    </row>
    <row r="87" spans="1:19" hidden="1" x14ac:dyDescent="0.25">
      <c r="A87">
        <v>62580</v>
      </c>
      <c r="B87">
        <v>9815</v>
      </c>
      <c r="C87" t="s">
        <v>1963</v>
      </c>
      <c r="D87" t="s">
        <v>1669</v>
      </c>
      <c r="E87" t="s">
        <v>94</v>
      </c>
      <c r="F87">
        <v>100.5</v>
      </c>
      <c r="G87">
        <v>121.69</v>
      </c>
      <c r="H87">
        <v>121.69</v>
      </c>
      <c r="I87" t="s">
        <v>2263</v>
      </c>
      <c r="J87" t="s">
        <v>116</v>
      </c>
      <c r="K87" t="s">
        <v>121</v>
      </c>
      <c r="L87">
        <v>244</v>
      </c>
      <c r="M87">
        <f t="shared" si="3"/>
        <v>4.6212121212121211E-2</v>
      </c>
      <c r="N87">
        <v>8</v>
      </c>
      <c r="O87">
        <f t="shared" si="4"/>
        <v>0.36969696969696969</v>
      </c>
      <c r="R87" s="7">
        <v>0.19520307749198787</v>
      </c>
      <c r="S87">
        <f t="shared" si="5"/>
        <v>7.2165986224310669E-2</v>
      </c>
    </row>
    <row r="88" spans="1:19" hidden="1" x14ac:dyDescent="0.25">
      <c r="A88">
        <v>20676</v>
      </c>
      <c r="B88">
        <v>9877</v>
      </c>
      <c r="C88" t="s">
        <v>1427</v>
      </c>
      <c r="D88" t="s">
        <v>1428</v>
      </c>
      <c r="E88" t="s">
        <v>94</v>
      </c>
      <c r="F88">
        <v>65.8</v>
      </c>
      <c r="G88">
        <v>107.41</v>
      </c>
      <c r="H88">
        <v>107.41</v>
      </c>
      <c r="I88" t="s">
        <v>2255</v>
      </c>
      <c r="J88" t="s">
        <v>116</v>
      </c>
      <c r="K88" t="s">
        <v>121</v>
      </c>
      <c r="L88">
        <v>14</v>
      </c>
      <c r="M88">
        <f t="shared" si="3"/>
        <v>2.6515151515151517E-3</v>
      </c>
      <c r="N88">
        <v>12</v>
      </c>
      <c r="O88">
        <f t="shared" si="4"/>
        <v>3.1818181818181822E-2</v>
      </c>
      <c r="R88" s="7">
        <v>0.20251361605064705</v>
      </c>
      <c r="S88">
        <f t="shared" si="5"/>
        <v>6.4436150561569521E-3</v>
      </c>
    </row>
    <row r="89" spans="1:19" hidden="1" x14ac:dyDescent="0.25">
      <c r="A89">
        <v>15814</v>
      </c>
      <c r="B89">
        <v>9948</v>
      </c>
      <c r="C89" t="s">
        <v>219</v>
      </c>
      <c r="D89" t="s">
        <v>1294</v>
      </c>
      <c r="E89" t="s">
        <v>94</v>
      </c>
      <c r="F89">
        <v>130</v>
      </c>
      <c r="G89">
        <v>-146.07</v>
      </c>
      <c r="H89">
        <v>146.07</v>
      </c>
      <c r="I89" t="s">
        <v>2254</v>
      </c>
      <c r="J89" t="s">
        <v>116</v>
      </c>
      <c r="K89" t="s">
        <v>121</v>
      </c>
      <c r="L89">
        <v>10</v>
      </c>
      <c r="M89">
        <f t="shared" si="3"/>
        <v>1.893939393939394E-3</v>
      </c>
      <c r="N89">
        <v>24</v>
      </c>
      <c r="O89">
        <f t="shared" si="4"/>
        <v>4.5454545454545456E-2</v>
      </c>
      <c r="R89" s="7">
        <v>0.36036864838682919</v>
      </c>
      <c r="S89">
        <f t="shared" si="5"/>
        <v>1.6380393108492236E-2</v>
      </c>
    </row>
    <row r="90" spans="1:19" hidden="1" x14ac:dyDescent="0.25">
      <c r="A90">
        <v>56457</v>
      </c>
      <c r="B90">
        <v>9949</v>
      </c>
      <c r="C90" t="s">
        <v>1977</v>
      </c>
      <c r="D90" t="s">
        <v>1241</v>
      </c>
      <c r="E90" t="s">
        <v>239</v>
      </c>
      <c r="F90">
        <v>140</v>
      </c>
      <c r="G90">
        <v>-149.6</v>
      </c>
      <c r="H90">
        <v>149.6</v>
      </c>
      <c r="I90" t="s">
        <v>2254</v>
      </c>
      <c r="J90" t="s">
        <v>116</v>
      </c>
      <c r="K90" t="s">
        <v>121</v>
      </c>
      <c r="L90">
        <v>176</v>
      </c>
      <c r="M90">
        <f t="shared" si="3"/>
        <v>3.3333333333333333E-2</v>
      </c>
      <c r="N90">
        <v>8</v>
      </c>
      <c r="O90">
        <f t="shared" si="4"/>
        <v>0.26666666666666666</v>
      </c>
      <c r="R90" s="7">
        <v>0.35186529725845012</v>
      </c>
      <c r="S90">
        <f t="shared" si="5"/>
        <v>9.3830745935586699E-2</v>
      </c>
    </row>
    <row r="91" spans="1:19" hidden="1" x14ac:dyDescent="0.25">
      <c r="A91">
        <v>20928</v>
      </c>
      <c r="B91">
        <v>10284</v>
      </c>
      <c r="C91" t="s">
        <v>1433</v>
      </c>
      <c r="D91" t="s">
        <v>1350</v>
      </c>
      <c r="E91" t="s">
        <v>94</v>
      </c>
      <c r="F91">
        <v>65.8</v>
      </c>
      <c r="G91">
        <v>97.85</v>
      </c>
      <c r="H91">
        <v>97.85</v>
      </c>
      <c r="I91" t="s">
        <v>2255</v>
      </c>
      <c r="J91" t="s">
        <v>116</v>
      </c>
      <c r="K91" t="s">
        <v>121</v>
      </c>
      <c r="L91">
        <v>14</v>
      </c>
      <c r="M91">
        <f t="shared" si="3"/>
        <v>2.6515151515151517E-3</v>
      </c>
      <c r="N91">
        <v>12</v>
      </c>
      <c r="O91">
        <f t="shared" si="4"/>
        <v>3.1818181818181822E-2</v>
      </c>
      <c r="R91" s="7">
        <v>0.22229931016862545</v>
      </c>
      <c r="S91">
        <f t="shared" si="5"/>
        <v>7.0731598690017194E-3</v>
      </c>
    </row>
    <row r="92" spans="1:19" hidden="1" x14ac:dyDescent="0.25">
      <c r="A92">
        <v>70970</v>
      </c>
      <c r="B92">
        <v>10386</v>
      </c>
      <c r="C92" t="s">
        <v>182</v>
      </c>
      <c r="D92" t="s">
        <v>183</v>
      </c>
      <c r="E92" t="s">
        <v>27</v>
      </c>
      <c r="F92">
        <v>120</v>
      </c>
      <c r="G92" s="6">
        <v>-4926.59</v>
      </c>
      <c r="H92" s="6">
        <v>4926.59</v>
      </c>
      <c r="I92" t="s">
        <v>2252</v>
      </c>
      <c r="J92" t="s">
        <v>116</v>
      </c>
      <c r="K92" t="s">
        <v>121</v>
      </c>
      <c r="L92" s="8">
        <v>1003</v>
      </c>
      <c r="M92">
        <f t="shared" si="3"/>
        <v>0.18996212121212122</v>
      </c>
      <c r="N92">
        <v>24</v>
      </c>
      <c r="O92">
        <f t="shared" si="4"/>
        <v>4.5590909090909095</v>
      </c>
      <c r="R92" s="7">
        <v>0.3451152349955266</v>
      </c>
      <c r="S92">
        <f t="shared" si="5"/>
        <v>1.5734117304568782</v>
      </c>
    </row>
    <row r="93" spans="1:19" hidden="1" x14ac:dyDescent="0.25">
      <c r="A93">
        <v>57660</v>
      </c>
      <c r="B93">
        <v>10436</v>
      </c>
      <c r="C93" t="s">
        <v>1105</v>
      </c>
      <c r="D93" t="s">
        <v>1543</v>
      </c>
      <c r="E93" t="s">
        <v>94</v>
      </c>
      <c r="F93">
        <v>65.8</v>
      </c>
      <c r="G93">
        <v>124.37</v>
      </c>
      <c r="H93">
        <v>124.37</v>
      </c>
      <c r="I93" t="s">
        <v>2255</v>
      </c>
      <c r="J93" t="s">
        <v>116</v>
      </c>
      <c r="K93" t="s">
        <v>121</v>
      </c>
      <c r="L93">
        <v>189</v>
      </c>
      <c r="M93">
        <f t="shared" si="3"/>
        <v>3.5795454545454547E-2</v>
      </c>
      <c r="N93">
        <v>12</v>
      </c>
      <c r="O93">
        <f t="shared" si="4"/>
        <v>0.42954545454545456</v>
      </c>
      <c r="R93" s="7">
        <v>0.17489738280935915</v>
      </c>
      <c r="S93">
        <f t="shared" si="5"/>
        <v>7.5126375797656547E-2</v>
      </c>
    </row>
    <row r="94" spans="1:19" hidden="1" x14ac:dyDescent="0.25">
      <c r="A94">
        <v>42678</v>
      </c>
      <c r="B94">
        <v>10702</v>
      </c>
      <c r="C94" t="s">
        <v>766</v>
      </c>
      <c r="D94" t="s">
        <v>763</v>
      </c>
      <c r="E94" t="s">
        <v>239</v>
      </c>
      <c r="F94">
        <v>130</v>
      </c>
      <c r="G94">
        <v>259.83</v>
      </c>
      <c r="H94">
        <v>259.83</v>
      </c>
      <c r="I94" t="s">
        <v>2268</v>
      </c>
      <c r="J94" t="s">
        <v>116</v>
      </c>
      <c r="K94" t="s">
        <v>121</v>
      </c>
      <c r="L94">
        <v>56</v>
      </c>
      <c r="M94">
        <f t="shared" si="3"/>
        <v>1.0606060606060607E-2</v>
      </c>
      <c r="N94">
        <v>8</v>
      </c>
      <c r="O94">
        <f t="shared" si="4"/>
        <v>8.4848484848484854E-2</v>
      </c>
      <c r="R94" s="7">
        <v>0.38077998933618423</v>
      </c>
      <c r="S94">
        <f t="shared" si="5"/>
        <v>3.2308605155797449E-2</v>
      </c>
    </row>
    <row r="95" spans="1:19" hidden="1" x14ac:dyDescent="0.25">
      <c r="A95">
        <v>69574</v>
      </c>
      <c r="B95">
        <v>10783</v>
      </c>
      <c r="C95" t="s">
        <v>2009</v>
      </c>
      <c r="D95" t="s">
        <v>2030</v>
      </c>
      <c r="E95" t="s">
        <v>94</v>
      </c>
      <c r="F95">
        <v>100.5</v>
      </c>
      <c r="G95">
        <v>249.02</v>
      </c>
      <c r="H95">
        <v>249.02</v>
      </c>
      <c r="I95" t="s">
        <v>2259</v>
      </c>
      <c r="J95" t="s">
        <v>116</v>
      </c>
      <c r="K95" t="s">
        <v>121</v>
      </c>
      <c r="L95">
        <v>515</v>
      </c>
      <c r="M95">
        <f t="shared" si="3"/>
        <v>9.7537878787878785E-2</v>
      </c>
      <c r="N95">
        <v>8</v>
      </c>
      <c r="O95">
        <f t="shared" si="4"/>
        <v>0.78030303030303028</v>
      </c>
      <c r="R95" s="7">
        <v>0.21843098312930528</v>
      </c>
      <c r="S95">
        <f t="shared" si="5"/>
        <v>0.170442358047867</v>
      </c>
    </row>
    <row r="96" spans="1:19" hidden="1" x14ac:dyDescent="0.25">
      <c r="A96">
        <v>69354</v>
      </c>
      <c r="B96">
        <v>10786</v>
      </c>
      <c r="C96" t="s">
        <v>184</v>
      </c>
      <c r="D96" t="s">
        <v>185</v>
      </c>
      <c r="E96" t="s">
        <v>70</v>
      </c>
      <c r="F96">
        <v>120</v>
      </c>
      <c r="G96" s="6">
        <v>-4810.45</v>
      </c>
      <c r="H96" s="6">
        <v>4810.45</v>
      </c>
      <c r="I96" t="s">
        <v>2252</v>
      </c>
      <c r="J96" t="s">
        <v>116</v>
      </c>
      <c r="K96" t="s">
        <v>121</v>
      </c>
      <c r="L96">
        <v>495</v>
      </c>
      <c r="M96">
        <f t="shared" si="3"/>
        <v>9.375E-2</v>
      </c>
      <c r="N96">
        <v>24</v>
      </c>
      <c r="O96">
        <f t="shared" si="4"/>
        <v>2.25</v>
      </c>
      <c r="R96" s="7">
        <v>0.34761136824885069</v>
      </c>
      <c r="S96">
        <f t="shared" si="5"/>
        <v>0.78212557855991405</v>
      </c>
    </row>
    <row r="97" spans="1:19" hidden="1" x14ac:dyDescent="0.25">
      <c r="A97">
        <v>21220</v>
      </c>
      <c r="B97">
        <v>11072</v>
      </c>
      <c r="C97" t="s">
        <v>268</v>
      </c>
      <c r="D97" t="s">
        <v>1442</v>
      </c>
      <c r="E97" t="s">
        <v>94</v>
      </c>
      <c r="F97">
        <v>100.5</v>
      </c>
      <c r="G97" s="6">
        <v>3809.57</v>
      </c>
      <c r="H97" s="6">
        <v>3809.57</v>
      </c>
      <c r="I97" t="s">
        <v>2257</v>
      </c>
      <c r="J97" t="s">
        <v>116</v>
      </c>
      <c r="K97" t="s">
        <v>121</v>
      </c>
      <c r="L97">
        <v>15</v>
      </c>
      <c r="M97">
        <f t="shared" si="3"/>
        <v>2.840909090909091E-3</v>
      </c>
      <c r="N97">
        <v>16</v>
      </c>
      <c r="O97">
        <f t="shared" si="4"/>
        <v>4.5454545454545456E-2</v>
      </c>
      <c r="R97" s="7">
        <v>5.9632486323967998E-3</v>
      </c>
      <c r="S97">
        <f t="shared" si="5"/>
        <v>2.7105675601803636E-4</v>
      </c>
    </row>
    <row r="98" spans="1:19" hidden="1" x14ac:dyDescent="0.25">
      <c r="A98">
        <v>29234</v>
      </c>
      <c r="B98">
        <v>11073</v>
      </c>
      <c r="C98" t="s">
        <v>1439</v>
      </c>
      <c r="D98" t="s">
        <v>1217</v>
      </c>
      <c r="E98" t="s">
        <v>70</v>
      </c>
      <c r="F98">
        <v>126</v>
      </c>
      <c r="G98" s="6">
        <v>3818.83</v>
      </c>
      <c r="H98" s="6">
        <v>3818.83</v>
      </c>
      <c r="I98" t="s">
        <v>2258</v>
      </c>
      <c r="J98" t="s">
        <v>116</v>
      </c>
      <c r="K98" t="s">
        <v>121</v>
      </c>
      <c r="L98">
        <v>23</v>
      </c>
      <c r="M98">
        <f t="shared" si="3"/>
        <v>4.3560606060606064E-3</v>
      </c>
      <c r="N98">
        <v>24</v>
      </c>
      <c r="O98">
        <f t="shared" si="4"/>
        <v>0.10454545454545455</v>
      </c>
      <c r="R98" s="7">
        <v>0.1536028670100347</v>
      </c>
      <c r="S98">
        <f t="shared" si="5"/>
        <v>1.6058481551049084E-2</v>
      </c>
    </row>
    <row r="99" spans="1:19" hidden="1" x14ac:dyDescent="0.25">
      <c r="A99">
        <v>43402</v>
      </c>
      <c r="B99">
        <v>11163</v>
      </c>
      <c r="C99" t="s">
        <v>157</v>
      </c>
      <c r="D99" t="s">
        <v>183</v>
      </c>
      <c r="E99" t="s">
        <v>27</v>
      </c>
      <c r="F99">
        <v>120</v>
      </c>
      <c r="G99" s="6">
        <v>4928.08</v>
      </c>
      <c r="H99" s="6">
        <v>4928.08</v>
      </c>
      <c r="I99" t="s">
        <v>2252</v>
      </c>
      <c r="J99" t="s">
        <v>116</v>
      </c>
      <c r="K99" t="s">
        <v>121</v>
      </c>
      <c r="L99">
        <v>60</v>
      </c>
      <c r="M99">
        <f t="shared" si="3"/>
        <v>1.1363636363636364E-2</v>
      </c>
      <c r="N99">
        <v>24</v>
      </c>
      <c r="O99">
        <f t="shared" si="4"/>
        <v>0.27272727272727271</v>
      </c>
      <c r="R99" s="7">
        <v>0.34501088975353716</v>
      </c>
      <c r="S99">
        <f t="shared" si="5"/>
        <v>9.4093879023691943E-2</v>
      </c>
    </row>
    <row r="100" spans="1:19" hidden="1" x14ac:dyDescent="0.25">
      <c r="A100">
        <v>68351</v>
      </c>
      <c r="B100">
        <v>11274</v>
      </c>
      <c r="C100" t="s">
        <v>1794</v>
      </c>
      <c r="D100" t="s">
        <v>1746</v>
      </c>
      <c r="E100" t="s">
        <v>239</v>
      </c>
      <c r="F100">
        <v>140</v>
      </c>
      <c r="G100" s="6">
        <v>-1539.49</v>
      </c>
      <c r="H100" s="6">
        <v>1539.49</v>
      </c>
      <c r="I100" t="s">
        <v>2259</v>
      </c>
      <c r="J100" t="s">
        <v>116</v>
      </c>
      <c r="K100" t="s">
        <v>121</v>
      </c>
      <c r="L100">
        <v>423</v>
      </c>
      <c r="M100">
        <f t="shared" si="3"/>
        <v>8.0113636363636359E-2</v>
      </c>
      <c r="N100">
        <v>16</v>
      </c>
      <c r="O100">
        <f t="shared" si="4"/>
        <v>1.2818181818181817</v>
      </c>
      <c r="R100" s="7">
        <v>3.5332274596690853E-2</v>
      </c>
      <c r="S100">
        <f t="shared" si="5"/>
        <v>4.5289551983031001E-2</v>
      </c>
    </row>
    <row r="101" spans="1:19" hidden="1" x14ac:dyDescent="0.25">
      <c r="A101">
        <v>49499</v>
      </c>
      <c r="B101">
        <v>11910</v>
      </c>
      <c r="C101" t="s">
        <v>186</v>
      </c>
      <c r="D101" t="s">
        <v>161</v>
      </c>
      <c r="E101" t="s">
        <v>70</v>
      </c>
      <c r="F101">
        <v>120</v>
      </c>
      <c r="G101" s="6">
        <v>4512.1000000000004</v>
      </c>
      <c r="H101" s="6">
        <v>4512.1000000000004</v>
      </c>
      <c r="I101" t="s">
        <v>2252</v>
      </c>
      <c r="J101" t="s">
        <v>116</v>
      </c>
      <c r="K101" t="s">
        <v>121</v>
      </c>
      <c r="L101">
        <v>104</v>
      </c>
      <c r="M101">
        <f t="shared" si="3"/>
        <v>1.9696969696969695E-2</v>
      </c>
      <c r="N101">
        <v>24</v>
      </c>
      <c r="O101">
        <f t="shared" si="4"/>
        <v>0.47272727272727266</v>
      </c>
      <c r="R101" s="7">
        <v>0.37720704340010347</v>
      </c>
      <c r="S101">
        <f t="shared" si="5"/>
        <v>0.1783160568800489</v>
      </c>
    </row>
    <row r="102" spans="1:19" hidden="1" x14ac:dyDescent="0.25">
      <c r="A102">
        <v>13624</v>
      </c>
      <c r="B102">
        <v>11958</v>
      </c>
      <c r="C102" t="s">
        <v>1231</v>
      </c>
      <c r="D102" t="s">
        <v>997</v>
      </c>
      <c r="E102" t="s">
        <v>239</v>
      </c>
      <c r="F102">
        <v>140</v>
      </c>
      <c r="G102">
        <v>126.26</v>
      </c>
      <c r="H102">
        <v>126.26</v>
      </c>
      <c r="I102" t="s">
        <v>2255</v>
      </c>
      <c r="J102" t="s">
        <v>116</v>
      </c>
      <c r="K102" t="s">
        <v>121</v>
      </c>
      <c r="L102">
        <v>9</v>
      </c>
      <c r="M102">
        <f t="shared" si="3"/>
        <v>1.7045454545454545E-3</v>
      </c>
      <c r="N102">
        <v>6</v>
      </c>
      <c r="O102">
        <f t="shared" si="4"/>
        <v>1.0227272727272727E-2</v>
      </c>
      <c r="R102" s="7">
        <v>0.1722793244099477</v>
      </c>
      <c r="S102">
        <f t="shared" si="5"/>
        <v>1.7619476360108287E-3</v>
      </c>
    </row>
    <row r="103" spans="1:19" hidden="1" x14ac:dyDescent="0.25">
      <c r="A103">
        <v>50647</v>
      </c>
      <c r="B103">
        <v>11974</v>
      </c>
      <c r="C103" t="s">
        <v>52</v>
      </c>
      <c r="D103" t="s">
        <v>53</v>
      </c>
      <c r="F103">
        <v>130</v>
      </c>
      <c r="G103" s="6">
        <v>-1628.62</v>
      </c>
      <c r="H103" s="6">
        <v>1628.62</v>
      </c>
      <c r="I103" t="s">
        <v>2269</v>
      </c>
      <c r="J103" t="s">
        <v>28</v>
      </c>
      <c r="K103" t="s">
        <v>121</v>
      </c>
      <c r="L103">
        <v>115</v>
      </c>
      <c r="M103">
        <f t="shared" si="3"/>
        <v>2.1780303030303032E-2</v>
      </c>
      <c r="N103">
        <v>36</v>
      </c>
      <c r="O103">
        <f t="shared" si="4"/>
        <v>0.78409090909090917</v>
      </c>
      <c r="R103" s="7">
        <v>6.1618772788511876E-2</v>
      </c>
      <c r="S103">
        <f t="shared" si="5"/>
        <v>4.8314719572810451E-2</v>
      </c>
    </row>
    <row r="104" spans="1:19" hidden="1" x14ac:dyDescent="0.25">
      <c r="A104">
        <v>11195</v>
      </c>
      <c r="B104">
        <v>11997</v>
      </c>
      <c r="C104" t="s">
        <v>187</v>
      </c>
      <c r="D104" t="s">
        <v>188</v>
      </c>
      <c r="E104" t="s">
        <v>94</v>
      </c>
      <c r="F104">
        <v>65.8</v>
      </c>
      <c r="G104">
        <v>-92.13</v>
      </c>
      <c r="H104">
        <v>92.13</v>
      </c>
      <c r="I104" t="s">
        <v>2256</v>
      </c>
      <c r="J104" t="s">
        <v>116</v>
      </c>
      <c r="K104" t="s">
        <v>121</v>
      </c>
      <c r="L104">
        <v>6</v>
      </c>
      <c r="M104">
        <f t="shared" si="3"/>
        <v>1.1363636363636363E-3</v>
      </c>
      <c r="N104">
        <v>12</v>
      </c>
      <c r="O104">
        <f t="shared" si="4"/>
        <v>1.3636363636363636E-2</v>
      </c>
      <c r="R104" s="7">
        <v>0.25783417453598179</v>
      </c>
      <c r="S104">
        <f t="shared" si="5"/>
        <v>3.5159205618542971E-3</v>
      </c>
    </row>
    <row r="105" spans="1:19" hidden="1" x14ac:dyDescent="0.25">
      <c r="A105">
        <v>70029</v>
      </c>
      <c r="B105">
        <v>12033</v>
      </c>
      <c r="C105" t="s">
        <v>1930</v>
      </c>
      <c r="D105" t="s">
        <v>1591</v>
      </c>
      <c r="E105" t="s">
        <v>70</v>
      </c>
      <c r="F105">
        <v>130</v>
      </c>
      <c r="G105">
        <v>-262.2</v>
      </c>
      <c r="H105">
        <v>262.2</v>
      </c>
      <c r="I105" t="s">
        <v>2254</v>
      </c>
      <c r="J105" t="s">
        <v>116</v>
      </c>
      <c r="K105" t="s">
        <v>121</v>
      </c>
      <c r="L105">
        <v>577</v>
      </c>
      <c r="M105">
        <f t="shared" si="3"/>
        <v>0.10928030303030303</v>
      </c>
      <c r="N105">
        <v>12</v>
      </c>
      <c r="O105">
        <f t="shared" si="4"/>
        <v>1.3113636363636365</v>
      </c>
      <c r="R105" s="7">
        <v>0.20075914748231938</v>
      </c>
      <c r="S105">
        <f t="shared" si="5"/>
        <v>0.26326824567567791</v>
      </c>
    </row>
    <row r="106" spans="1:19" hidden="1" x14ac:dyDescent="0.25">
      <c r="A106">
        <v>21630</v>
      </c>
      <c r="B106">
        <v>12034</v>
      </c>
      <c r="C106" t="s">
        <v>1454</v>
      </c>
      <c r="D106" t="s">
        <v>929</v>
      </c>
      <c r="E106" t="s">
        <v>94</v>
      </c>
      <c r="F106">
        <v>140</v>
      </c>
      <c r="G106">
        <v>-165.38</v>
      </c>
      <c r="H106">
        <v>165.38</v>
      </c>
      <c r="I106" t="s">
        <v>2254</v>
      </c>
      <c r="J106" t="s">
        <v>116</v>
      </c>
      <c r="K106" t="s">
        <v>121</v>
      </c>
      <c r="L106">
        <v>15</v>
      </c>
      <c r="M106">
        <f t="shared" si="3"/>
        <v>2.840909090909091E-3</v>
      </c>
      <c r="N106">
        <v>8</v>
      </c>
      <c r="O106">
        <f t="shared" si="4"/>
        <v>2.2727272727272728E-2</v>
      </c>
      <c r="R106" s="7">
        <v>0.31829150120851457</v>
      </c>
      <c r="S106">
        <f t="shared" si="5"/>
        <v>7.2338977547389679E-3</v>
      </c>
    </row>
    <row r="107" spans="1:19" hidden="1" x14ac:dyDescent="0.25">
      <c r="A107">
        <v>53140</v>
      </c>
      <c r="B107">
        <v>12185</v>
      </c>
      <c r="C107" t="s">
        <v>178</v>
      </c>
      <c r="D107" t="s">
        <v>138</v>
      </c>
      <c r="E107" t="s">
        <v>94</v>
      </c>
      <c r="F107">
        <v>65.8</v>
      </c>
      <c r="G107">
        <v>-166.08</v>
      </c>
      <c r="H107">
        <v>166.08</v>
      </c>
      <c r="I107" t="s">
        <v>2256</v>
      </c>
      <c r="J107" t="s">
        <v>116</v>
      </c>
      <c r="K107" t="s">
        <v>121</v>
      </c>
      <c r="L107">
        <v>139</v>
      </c>
      <c r="M107">
        <f t="shared" si="3"/>
        <v>2.6325757575757575E-2</v>
      </c>
      <c r="N107">
        <v>12</v>
      </c>
      <c r="O107">
        <f t="shared" si="4"/>
        <v>0.31590909090909092</v>
      </c>
      <c r="R107" s="7">
        <v>0.27400198699421963</v>
      </c>
      <c r="S107">
        <f t="shared" si="5"/>
        <v>8.6559718618628476E-2</v>
      </c>
    </row>
    <row r="108" spans="1:19" hidden="1" x14ac:dyDescent="0.25">
      <c r="A108">
        <v>68902</v>
      </c>
      <c r="B108">
        <v>12206</v>
      </c>
      <c r="C108" t="s">
        <v>189</v>
      </c>
      <c r="D108" t="s">
        <v>162</v>
      </c>
      <c r="E108" t="s">
        <v>27</v>
      </c>
      <c r="F108">
        <v>120</v>
      </c>
      <c r="G108" s="6">
        <v>-5012.71</v>
      </c>
      <c r="H108" s="6">
        <v>5012.71</v>
      </c>
      <c r="I108" t="s">
        <v>2252</v>
      </c>
      <c r="J108" t="s">
        <v>116</v>
      </c>
      <c r="K108" t="s">
        <v>121</v>
      </c>
      <c r="L108">
        <v>457</v>
      </c>
      <c r="M108">
        <f t="shared" si="3"/>
        <v>8.6553030303030298E-2</v>
      </c>
      <c r="N108">
        <v>24</v>
      </c>
      <c r="O108">
        <f t="shared" si="4"/>
        <v>2.0772727272727272</v>
      </c>
      <c r="R108" s="7">
        <v>0.3500371952487718</v>
      </c>
      <c r="S108">
        <f t="shared" si="5"/>
        <v>0.72712271922131233</v>
      </c>
    </row>
    <row r="109" spans="1:19" hidden="1" x14ac:dyDescent="0.25">
      <c r="A109">
        <v>34103</v>
      </c>
      <c r="B109">
        <v>12228</v>
      </c>
      <c r="C109" t="s">
        <v>1238</v>
      </c>
      <c r="D109" t="s">
        <v>1105</v>
      </c>
      <c r="E109" t="s">
        <v>94</v>
      </c>
      <c r="F109">
        <v>65.8</v>
      </c>
      <c r="G109">
        <v>129.34</v>
      </c>
      <c r="H109">
        <v>129.34</v>
      </c>
      <c r="I109" t="s">
        <v>2255</v>
      </c>
      <c r="J109" t="s">
        <v>116</v>
      </c>
      <c r="K109" t="s">
        <v>121</v>
      </c>
      <c r="L109">
        <v>30</v>
      </c>
      <c r="M109">
        <f t="shared" si="3"/>
        <v>5.681818181818182E-3</v>
      </c>
      <c r="N109">
        <v>12</v>
      </c>
      <c r="O109">
        <f t="shared" si="4"/>
        <v>6.8181818181818177E-2</v>
      </c>
      <c r="R109" s="7">
        <v>0.16817680145353331</v>
      </c>
      <c r="S109">
        <f t="shared" si="5"/>
        <v>1.1466600099104543E-2</v>
      </c>
    </row>
    <row r="110" spans="1:19" hidden="1" x14ac:dyDescent="0.25">
      <c r="A110">
        <v>27368</v>
      </c>
      <c r="B110">
        <v>12251</v>
      </c>
      <c r="C110" t="s">
        <v>1568</v>
      </c>
      <c r="D110" t="s">
        <v>1569</v>
      </c>
      <c r="E110" t="s">
        <v>70</v>
      </c>
      <c r="F110">
        <v>126</v>
      </c>
      <c r="G110" s="6">
        <v>-2042.87</v>
      </c>
      <c r="H110" s="6">
        <v>2042.87</v>
      </c>
      <c r="I110" t="s">
        <v>2258</v>
      </c>
      <c r="J110" t="s">
        <v>28</v>
      </c>
      <c r="K110" t="s">
        <v>121</v>
      </c>
      <c r="L110">
        <v>20</v>
      </c>
      <c r="M110">
        <f t="shared" si="3"/>
        <v>3.787878787878788E-3</v>
      </c>
      <c r="N110">
        <v>24</v>
      </c>
      <c r="O110">
        <f t="shared" si="4"/>
        <v>9.0909090909090912E-2</v>
      </c>
      <c r="R110" s="7">
        <v>0.20885318369588241</v>
      </c>
      <c r="S110">
        <f t="shared" si="5"/>
        <v>1.8986653063262037E-2</v>
      </c>
    </row>
    <row r="111" spans="1:19" hidden="1" x14ac:dyDescent="0.25">
      <c r="A111">
        <v>54784</v>
      </c>
      <c r="B111">
        <v>12252</v>
      </c>
      <c r="C111" t="s">
        <v>190</v>
      </c>
      <c r="D111" t="s">
        <v>191</v>
      </c>
      <c r="E111" t="s">
        <v>70</v>
      </c>
      <c r="F111">
        <v>120</v>
      </c>
      <c r="G111" s="6">
        <v>5238.5200000000004</v>
      </c>
      <c r="H111" s="6">
        <v>5238.5200000000004</v>
      </c>
      <c r="I111" t="s">
        <v>2252</v>
      </c>
      <c r="J111" t="s">
        <v>116</v>
      </c>
      <c r="K111" t="s">
        <v>121</v>
      </c>
      <c r="L111">
        <v>157</v>
      </c>
      <c r="M111">
        <f t="shared" si="3"/>
        <v>2.9734848484848486E-2</v>
      </c>
      <c r="N111">
        <v>24</v>
      </c>
      <c r="O111">
        <f t="shared" si="4"/>
        <v>0.71363636363636362</v>
      </c>
      <c r="R111" s="7">
        <v>0.32456519505062714</v>
      </c>
      <c r="S111">
        <f t="shared" si="5"/>
        <v>0.23162152555885665</v>
      </c>
    </row>
    <row r="112" spans="1:19" hidden="1" x14ac:dyDescent="0.25">
      <c r="A112">
        <v>65969</v>
      </c>
      <c r="B112">
        <v>12265</v>
      </c>
      <c r="C112" t="s">
        <v>192</v>
      </c>
      <c r="D112" t="s">
        <v>171</v>
      </c>
      <c r="E112" t="s">
        <v>64</v>
      </c>
      <c r="F112">
        <v>120</v>
      </c>
      <c r="G112" s="6">
        <v>-4477.96</v>
      </c>
      <c r="H112" s="6">
        <v>4477.96</v>
      </c>
      <c r="I112" t="s">
        <v>2252</v>
      </c>
      <c r="J112" t="s">
        <v>116</v>
      </c>
      <c r="K112" t="s">
        <v>121</v>
      </c>
      <c r="L112">
        <v>321</v>
      </c>
      <c r="M112">
        <f t="shared" si="3"/>
        <v>6.0795454545454548E-2</v>
      </c>
      <c r="N112">
        <v>24</v>
      </c>
      <c r="O112">
        <f t="shared" si="4"/>
        <v>1.4590909090909092</v>
      </c>
      <c r="R112" s="7">
        <v>0.40269372635481337</v>
      </c>
      <c r="S112">
        <f t="shared" si="5"/>
        <v>0.58756675527225044</v>
      </c>
    </row>
    <row r="113" spans="1:19" hidden="1" x14ac:dyDescent="0.25">
      <c r="A113">
        <v>17697</v>
      </c>
      <c r="B113">
        <v>12267</v>
      </c>
      <c r="C113" t="s">
        <v>1352</v>
      </c>
      <c r="D113" t="s">
        <v>1244</v>
      </c>
      <c r="E113" t="s">
        <v>70</v>
      </c>
      <c r="F113">
        <v>130</v>
      </c>
      <c r="G113">
        <v>266.47000000000003</v>
      </c>
      <c r="H113">
        <v>266.47000000000003</v>
      </c>
      <c r="I113" t="s">
        <v>2259</v>
      </c>
      <c r="J113" t="s">
        <v>116</v>
      </c>
      <c r="K113" t="s">
        <v>121</v>
      </c>
      <c r="L113">
        <v>12</v>
      </c>
      <c r="M113">
        <f t="shared" si="3"/>
        <v>2.2727272727272726E-3</v>
      </c>
      <c r="N113">
        <v>8</v>
      </c>
      <c r="O113">
        <f t="shared" si="4"/>
        <v>1.8181818181818181E-2</v>
      </c>
      <c r="R113" s="7">
        <v>0.20412685637730174</v>
      </c>
      <c r="S113">
        <f t="shared" si="5"/>
        <v>3.7113973886782133E-3</v>
      </c>
    </row>
    <row r="114" spans="1:19" hidden="1" x14ac:dyDescent="0.25">
      <c r="A114">
        <v>33262</v>
      </c>
      <c r="B114">
        <v>12285</v>
      </c>
      <c r="C114" t="s">
        <v>1305</v>
      </c>
      <c r="D114" t="s">
        <v>1669</v>
      </c>
      <c r="E114" t="s">
        <v>94</v>
      </c>
      <c r="F114">
        <v>100.5</v>
      </c>
      <c r="G114">
        <v>-121.05</v>
      </c>
      <c r="H114">
        <v>121.05</v>
      </c>
      <c r="I114" t="s">
        <v>2263</v>
      </c>
      <c r="J114" t="s">
        <v>116</v>
      </c>
      <c r="K114" t="s">
        <v>121</v>
      </c>
      <c r="L114">
        <v>30</v>
      </c>
      <c r="M114">
        <f t="shared" si="3"/>
        <v>5.681818181818182E-3</v>
      </c>
      <c r="N114">
        <v>8</v>
      </c>
      <c r="O114">
        <f t="shared" si="4"/>
        <v>4.5454545454545456E-2</v>
      </c>
      <c r="R114" s="7">
        <v>0.19623513011152419</v>
      </c>
      <c r="S114">
        <f t="shared" si="5"/>
        <v>8.9197786414329187E-3</v>
      </c>
    </row>
    <row r="115" spans="1:19" hidden="1" x14ac:dyDescent="0.25">
      <c r="A115">
        <v>26653</v>
      </c>
      <c r="B115">
        <v>12286</v>
      </c>
      <c r="C115" t="s">
        <v>1549</v>
      </c>
      <c r="D115" t="s">
        <v>1550</v>
      </c>
      <c r="E115" t="s">
        <v>94</v>
      </c>
      <c r="F115">
        <v>100.5</v>
      </c>
      <c r="G115">
        <v>129.35</v>
      </c>
      <c r="H115">
        <v>129.35</v>
      </c>
      <c r="I115" t="s">
        <v>2263</v>
      </c>
      <c r="J115" t="s">
        <v>116</v>
      </c>
      <c r="K115" t="s">
        <v>121</v>
      </c>
      <c r="L115">
        <v>20</v>
      </c>
      <c r="M115">
        <f t="shared" si="3"/>
        <v>3.787878787878788E-3</v>
      </c>
      <c r="N115">
        <v>8</v>
      </c>
      <c r="O115">
        <f t="shared" si="4"/>
        <v>3.0303030303030304E-2</v>
      </c>
      <c r="R115" s="7">
        <v>0.18364331271743334</v>
      </c>
      <c r="S115">
        <f t="shared" si="5"/>
        <v>5.5649488702252531E-3</v>
      </c>
    </row>
    <row r="116" spans="1:19" hidden="1" x14ac:dyDescent="0.25">
      <c r="A116">
        <v>6904</v>
      </c>
      <c r="B116">
        <v>12345</v>
      </c>
      <c r="C116" t="s">
        <v>998</v>
      </c>
      <c r="D116" t="s">
        <v>999</v>
      </c>
      <c r="E116" t="s">
        <v>239</v>
      </c>
      <c r="F116">
        <v>140</v>
      </c>
      <c r="G116">
        <v>165.38</v>
      </c>
      <c r="H116">
        <v>165.38</v>
      </c>
      <c r="I116" t="s">
        <v>2260</v>
      </c>
      <c r="J116" t="s">
        <v>116</v>
      </c>
      <c r="K116" t="s">
        <v>121</v>
      </c>
      <c r="L116">
        <v>4</v>
      </c>
      <c r="M116">
        <f t="shared" si="3"/>
        <v>7.5757575757575758E-4</v>
      </c>
      <c r="N116">
        <v>8</v>
      </c>
      <c r="O116">
        <f t="shared" si="4"/>
        <v>6.0606060606060606E-3</v>
      </c>
      <c r="R116" s="7">
        <v>0.1251569389155037</v>
      </c>
      <c r="S116">
        <f t="shared" si="5"/>
        <v>7.585269025182042E-4</v>
      </c>
    </row>
    <row r="117" spans="1:19" hidden="1" x14ac:dyDescent="0.25">
      <c r="A117">
        <v>47126</v>
      </c>
      <c r="B117">
        <v>12383</v>
      </c>
      <c r="C117" t="s">
        <v>1618</v>
      </c>
      <c r="D117" t="s">
        <v>1893</v>
      </c>
      <c r="E117" t="s">
        <v>94</v>
      </c>
      <c r="F117">
        <v>100.5</v>
      </c>
      <c r="G117">
        <v>282.87</v>
      </c>
      <c r="H117">
        <v>282.87</v>
      </c>
      <c r="I117" t="s">
        <v>2254</v>
      </c>
      <c r="J117" t="s">
        <v>116</v>
      </c>
      <c r="K117" t="s">
        <v>121</v>
      </c>
      <c r="L117">
        <v>89</v>
      </c>
      <c r="M117">
        <f t="shared" si="3"/>
        <v>1.6856060606060607E-2</v>
      </c>
      <c r="N117">
        <v>8</v>
      </c>
      <c r="O117">
        <f t="shared" si="4"/>
        <v>0.13484848484848486</v>
      </c>
      <c r="R117" s="7">
        <v>0.18608918750614817</v>
      </c>
      <c r="S117">
        <f t="shared" si="5"/>
        <v>2.5093844981889678E-2</v>
      </c>
    </row>
    <row r="118" spans="1:19" hidden="1" x14ac:dyDescent="0.25">
      <c r="A118">
        <v>46681</v>
      </c>
      <c r="B118">
        <v>12442</v>
      </c>
      <c r="C118" t="s">
        <v>193</v>
      </c>
      <c r="D118" t="s">
        <v>194</v>
      </c>
      <c r="E118" t="s">
        <v>94</v>
      </c>
      <c r="F118">
        <v>100.5</v>
      </c>
      <c r="G118">
        <v>-45.79</v>
      </c>
      <c r="H118">
        <v>45.79</v>
      </c>
      <c r="I118" t="s">
        <v>2256</v>
      </c>
      <c r="J118" t="s">
        <v>116</v>
      </c>
      <c r="K118" t="s">
        <v>121</v>
      </c>
      <c r="L118">
        <v>91</v>
      </c>
      <c r="M118">
        <f t="shared" si="3"/>
        <v>1.7234848484848485E-2</v>
      </c>
      <c r="N118">
        <v>16</v>
      </c>
      <c r="O118">
        <f t="shared" si="4"/>
        <v>0.27575757575757576</v>
      </c>
      <c r="R118" s="7">
        <v>0.99380323214675703</v>
      </c>
      <c r="S118">
        <f t="shared" si="5"/>
        <v>0.27404877007683298</v>
      </c>
    </row>
    <row r="119" spans="1:19" hidden="1" x14ac:dyDescent="0.25">
      <c r="A119">
        <v>9406</v>
      </c>
      <c r="B119">
        <v>12548</v>
      </c>
      <c r="C119" t="s">
        <v>763</v>
      </c>
      <c r="D119" t="s">
        <v>764</v>
      </c>
      <c r="E119" t="s">
        <v>239</v>
      </c>
      <c r="F119">
        <v>140</v>
      </c>
      <c r="G119">
        <v>127.74</v>
      </c>
      <c r="H119">
        <v>127.74</v>
      </c>
      <c r="I119" t="s">
        <v>2268</v>
      </c>
      <c r="J119" t="s">
        <v>116</v>
      </c>
      <c r="K119" t="s">
        <v>121</v>
      </c>
      <c r="L119">
        <v>5</v>
      </c>
      <c r="M119">
        <f t="shared" si="3"/>
        <v>9.46969696969697E-4</v>
      </c>
      <c r="N119">
        <v>8</v>
      </c>
      <c r="O119">
        <f t="shared" si="4"/>
        <v>7.575757575757576E-3</v>
      </c>
      <c r="R119" s="7">
        <v>0.38900542967534285</v>
      </c>
      <c r="S119">
        <f t="shared" si="5"/>
        <v>2.9470108308738098E-3</v>
      </c>
    </row>
    <row r="120" spans="1:19" hidden="1" x14ac:dyDescent="0.25">
      <c r="A120">
        <v>70196</v>
      </c>
      <c r="B120">
        <v>12549</v>
      </c>
      <c r="C120" t="s">
        <v>764</v>
      </c>
      <c r="D120" t="s">
        <v>765</v>
      </c>
      <c r="E120" t="s">
        <v>239</v>
      </c>
      <c r="F120">
        <v>140</v>
      </c>
      <c r="G120">
        <v>127.05</v>
      </c>
      <c r="H120">
        <v>127.05</v>
      </c>
      <c r="I120" t="s">
        <v>2268</v>
      </c>
      <c r="J120" t="s">
        <v>116</v>
      </c>
      <c r="K120" t="s">
        <v>121</v>
      </c>
      <c r="L120">
        <v>604</v>
      </c>
      <c r="M120">
        <f t="shared" si="3"/>
        <v>0.1143939393939394</v>
      </c>
      <c r="N120">
        <v>8</v>
      </c>
      <c r="O120">
        <f t="shared" si="4"/>
        <v>0.91515151515151516</v>
      </c>
      <c r="R120" s="7">
        <v>0.39111809198526798</v>
      </c>
      <c r="S120">
        <f t="shared" si="5"/>
        <v>0.35793231448348767</v>
      </c>
    </row>
    <row r="121" spans="1:19" hidden="1" x14ac:dyDescent="0.25">
      <c r="A121">
        <v>58132</v>
      </c>
      <c r="B121">
        <v>12838</v>
      </c>
      <c r="C121" t="s">
        <v>1255</v>
      </c>
      <c r="D121" t="s">
        <v>1129</v>
      </c>
      <c r="E121" t="s">
        <v>239</v>
      </c>
      <c r="F121">
        <v>140</v>
      </c>
      <c r="G121">
        <v>152</v>
      </c>
      <c r="H121">
        <v>152</v>
      </c>
      <c r="I121" t="s">
        <v>2260</v>
      </c>
      <c r="J121" t="s">
        <v>116</v>
      </c>
      <c r="K121" t="s">
        <v>121</v>
      </c>
      <c r="L121">
        <v>197</v>
      </c>
      <c r="M121">
        <f t="shared" si="3"/>
        <v>3.7310606060606058E-2</v>
      </c>
      <c r="N121">
        <v>8</v>
      </c>
      <c r="O121">
        <f t="shared" si="4"/>
        <v>0.29848484848484846</v>
      </c>
      <c r="R121" s="7">
        <v>0.13617404314372367</v>
      </c>
      <c r="S121">
        <f t="shared" si="5"/>
        <v>4.0645888635323577E-2</v>
      </c>
    </row>
    <row r="122" spans="1:19" hidden="1" x14ac:dyDescent="0.25">
      <c r="A122">
        <v>27867</v>
      </c>
      <c r="B122">
        <v>12861</v>
      </c>
      <c r="C122" t="s">
        <v>1579</v>
      </c>
      <c r="D122" t="s">
        <v>1580</v>
      </c>
      <c r="E122" t="s">
        <v>94</v>
      </c>
      <c r="F122">
        <v>65.8</v>
      </c>
      <c r="G122">
        <v>91.17</v>
      </c>
      <c r="H122">
        <v>91.17</v>
      </c>
      <c r="I122" t="s">
        <v>2255</v>
      </c>
      <c r="J122" t="s">
        <v>116</v>
      </c>
      <c r="K122" t="s">
        <v>121</v>
      </c>
      <c r="L122">
        <v>21</v>
      </c>
      <c r="M122">
        <f t="shared" si="3"/>
        <v>3.9772727272727269E-3</v>
      </c>
      <c r="N122">
        <v>12</v>
      </c>
      <c r="O122">
        <f t="shared" si="4"/>
        <v>4.7727272727272722E-2</v>
      </c>
      <c r="R122" s="7">
        <v>0.23858711747285288</v>
      </c>
      <c r="S122">
        <f t="shared" si="5"/>
        <v>1.1387112424840704E-2</v>
      </c>
    </row>
    <row r="123" spans="1:19" hidden="1" x14ac:dyDescent="0.25">
      <c r="A123">
        <v>71237</v>
      </c>
      <c r="B123">
        <v>12953</v>
      </c>
      <c r="C123" t="s">
        <v>57</v>
      </c>
      <c r="D123" t="s">
        <v>58</v>
      </c>
      <c r="F123">
        <v>130</v>
      </c>
      <c r="G123" s="6">
        <v>34818.79</v>
      </c>
      <c r="H123" s="6">
        <v>34818.79</v>
      </c>
      <c r="I123" t="s">
        <v>2270</v>
      </c>
      <c r="J123" t="s">
        <v>28</v>
      </c>
      <c r="K123" t="s">
        <v>121</v>
      </c>
      <c r="L123" s="8">
        <v>18817</v>
      </c>
      <c r="M123">
        <f t="shared" si="3"/>
        <v>3.5638257575757577</v>
      </c>
      <c r="N123">
        <v>90</v>
      </c>
      <c r="O123">
        <f t="shared" si="4"/>
        <v>320.74431818181819</v>
      </c>
      <c r="R123" s="7">
        <v>3.5963571767615554E-2</v>
      </c>
      <c r="S123">
        <f t="shared" si="5"/>
        <v>11.535111305986737</v>
      </c>
    </row>
    <row r="124" spans="1:19" hidden="1" x14ac:dyDescent="0.25">
      <c r="A124">
        <v>71094</v>
      </c>
      <c r="B124">
        <v>13022</v>
      </c>
      <c r="C124" t="s">
        <v>165</v>
      </c>
      <c r="D124" t="s">
        <v>196</v>
      </c>
      <c r="E124" t="s">
        <v>64</v>
      </c>
      <c r="F124">
        <v>120</v>
      </c>
      <c r="G124" s="6">
        <v>21542.62</v>
      </c>
      <c r="H124" s="6">
        <v>21542.62</v>
      </c>
      <c r="I124" t="s">
        <v>2253</v>
      </c>
      <c r="J124" t="s">
        <v>28</v>
      </c>
      <c r="K124" t="s">
        <v>121</v>
      </c>
      <c r="L124" s="8">
        <v>1281</v>
      </c>
      <c r="M124">
        <f t="shared" si="3"/>
        <v>0.24261363636363636</v>
      </c>
      <c r="N124">
        <v>60</v>
      </c>
      <c r="O124">
        <f t="shared" si="4"/>
        <v>14.556818181818182</v>
      </c>
      <c r="R124" s="7">
        <v>6.3620373104950528E-2</v>
      </c>
      <c r="S124">
        <f t="shared" si="5"/>
        <v>0.92611020394820032</v>
      </c>
    </row>
    <row r="125" spans="1:19" hidden="1" x14ac:dyDescent="0.25">
      <c r="A125">
        <v>59325</v>
      </c>
      <c r="B125">
        <v>13024</v>
      </c>
      <c r="C125" t="s">
        <v>197</v>
      </c>
      <c r="D125" t="s">
        <v>175</v>
      </c>
      <c r="E125" t="s">
        <v>64</v>
      </c>
      <c r="F125">
        <v>120</v>
      </c>
      <c r="G125" s="6">
        <v>-4536.58</v>
      </c>
      <c r="H125" s="6">
        <v>4536.58</v>
      </c>
      <c r="I125" t="s">
        <v>2252</v>
      </c>
      <c r="J125" t="s">
        <v>116</v>
      </c>
      <c r="K125" t="s">
        <v>121</v>
      </c>
      <c r="L125">
        <v>206</v>
      </c>
      <c r="M125">
        <f t="shared" si="3"/>
        <v>3.9015151515151517E-2</v>
      </c>
      <c r="N125">
        <v>24</v>
      </c>
      <c r="O125">
        <f t="shared" si="4"/>
        <v>0.9363636363636364</v>
      </c>
      <c r="R125" s="7">
        <v>0.39119740914591022</v>
      </c>
      <c r="S125">
        <f t="shared" si="5"/>
        <v>0.36630302856389779</v>
      </c>
    </row>
    <row r="126" spans="1:19" hidden="1" x14ac:dyDescent="0.25">
      <c r="A126">
        <v>15133</v>
      </c>
      <c r="B126">
        <v>13578</v>
      </c>
      <c r="C126" t="s">
        <v>198</v>
      </c>
      <c r="D126" t="s">
        <v>199</v>
      </c>
      <c r="E126" t="s">
        <v>27</v>
      </c>
      <c r="F126">
        <v>120</v>
      </c>
      <c r="G126" s="6">
        <v>5005.76</v>
      </c>
      <c r="H126" s="6">
        <v>5005.76</v>
      </c>
      <c r="I126" t="s">
        <v>2252</v>
      </c>
      <c r="J126" t="s">
        <v>116</v>
      </c>
      <c r="K126" t="s">
        <v>121</v>
      </c>
      <c r="L126">
        <v>10</v>
      </c>
      <c r="M126">
        <f t="shared" si="3"/>
        <v>1.893939393939394E-3</v>
      </c>
      <c r="N126">
        <v>24</v>
      </c>
      <c r="O126">
        <f t="shared" si="4"/>
        <v>4.5454545454545456E-2</v>
      </c>
      <c r="R126" s="7">
        <v>0.3505231870875693</v>
      </c>
      <c r="S126">
        <f t="shared" si="5"/>
        <v>1.593287214034406E-2</v>
      </c>
    </row>
    <row r="127" spans="1:19" hidden="1" x14ac:dyDescent="0.25">
      <c r="A127">
        <v>71056</v>
      </c>
      <c r="B127">
        <v>13612</v>
      </c>
      <c r="C127" t="s">
        <v>179</v>
      </c>
      <c r="D127" t="s">
        <v>200</v>
      </c>
      <c r="E127" t="s">
        <v>64</v>
      </c>
      <c r="F127">
        <v>70</v>
      </c>
      <c r="G127" s="6">
        <v>-3224.7</v>
      </c>
      <c r="H127" s="6">
        <v>3224.7</v>
      </c>
      <c r="I127" t="s">
        <v>2252</v>
      </c>
      <c r="J127" t="s">
        <v>116</v>
      </c>
      <c r="K127" t="s">
        <v>121</v>
      </c>
      <c r="L127" s="8">
        <v>1189</v>
      </c>
      <c r="M127">
        <f t="shared" si="3"/>
        <v>0.22518939393939394</v>
      </c>
      <c r="N127">
        <v>24</v>
      </c>
      <c r="O127">
        <f t="shared" si="4"/>
        <v>5.4045454545454543</v>
      </c>
      <c r="R127" s="7">
        <v>0.57412545033646545</v>
      </c>
      <c r="S127">
        <f t="shared" si="5"/>
        <v>3.1028870929548065</v>
      </c>
    </row>
    <row r="128" spans="1:19" hidden="1" x14ac:dyDescent="0.25">
      <c r="A128">
        <v>70768</v>
      </c>
      <c r="B128">
        <v>13782</v>
      </c>
      <c r="C128" t="s">
        <v>201</v>
      </c>
      <c r="D128" t="s">
        <v>202</v>
      </c>
      <c r="E128" t="s">
        <v>27</v>
      </c>
      <c r="F128">
        <v>120</v>
      </c>
      <c r="G128" s="6">
        <v>5235.8999999999996</v>
      </c>
      <c r="H128" s="6">
        <v>5235.8999999999996</v>
      </c>
      <c r="I128" t="s">
        <v>2252</v>
      </c>
      <c r="J128" t="s">
        <v>116</v>
      </c>
      <c r="K128" t="s">
        <v>121</v>
      </c>
      <c r="L128">
        <v>808</v>
      </c>
      <c r="M128">
        <f t="shared" si="3"/>
        <v>0.15303030303030302</v>
      </c>
      <c r="N128">
        <v>24</v>
      </c>
      <c r="O128">
        <f t="shared" si="4"/>
        <v>3.6727272727272724</v>
      </c>
      <c r="R128" s="7">
        <v>0.32472760472442397</v>
      </c>
      <c r="S128">
        <f t="shared" si="5"/>
        <v>1.1926359300787934</v>
      </c>
    </row>
    <row r="129" spans="1:19" hidden="1" x14ac:dyDescent="0.25">
      <c r="A129">
        <v>27318</v>
      </c>
      <c r="B129">
        <v>13900</v>
      </c>
      <c r="C129" t="s">
        <v>1566</v>
      </c>
      <c r="D129" t="s">
        <v>1567</v>
      </c>
      <c r="E129" t="s">
        <v>239</v>
      </c>
      <c r="F129">
        <v>140</v>
      </c>
      <c r="G129">
        <v>160.74</v>
      </c>
      <c r="H129">
        <v>160.74</v>
      </c>
      <c r="I129" t="s">
        <v>2259</v>
      </c>
      <c r="J129" t="s">
        <v>116</v>
      </c>
      <c r="K129" t="s">
        <v>121</v>
      </c>
      <c r="L129">
        <v>20</v>
      </c>
      <c r="M129">
        <f t="shared" si="3"/>
        <v>3.787878787878788E-3</v>
      </c>
      <c r="N129">
        <v>6</v>
      </c>
      <c r="O129">
        <f t="shared" si="4"/>
        <v>2.2727272727272728E-2</v>
      </c>
      <c r="R129" s="7">
        <v>0.33839544244655717</v>
      </c>
      <c r="S129">
        <f t="shared" si="5"/>
        <v>7.6908055101490265E-3</v>
      </c>
    </row>
    <row r="130" spans="1:19" hidden="1" x14ac:dyDescent="0.25">
      <c r="A130">
        <v>67645</v>
      </c>
      <c r="B130">
        <v>13981</v>
      </c>
      <c r="C130" t="s">
        <v>203</v>
      </c>
      <c r="D130" t="s">
        <v>204</v>
      </c>
      <c r="E130" t="s">
        <v>27</v>
      </c>
      <c r="F130">
        <v>120</v>
      </c>
      <c r="G130" s="6">
        <v>4642.22</v>
      </c>
      <c r="H130" s="6">
        <v>4642.22</v>
      </c>
      <c r="I130" t="s">
        <v>2252</v>
      </c>
      <c r="J130" t="s">
        <v>116</v>
      </c>
      <c r="K130" t="s">
        <v>121</v>
      </c>
      <c r="L130">
        <v>387</v>
      </c>
      <c r="M130">
        <f t="shared" ref="M130:M193" si="6">L130/5280</f>
        <v>7.3295454545454539E-2</v>
      </c>
      <c r="N130">
        <v>24</v>
      </c>
      <c r="O130">
        <f t="shared" ref="O130:O193" si="7">M130*N130</f>
        <v>1.7590909090909088</v>
      </c>
      <c r="R130" s="7">
        <v>0.37797324318870523</v>
      </c>
      <c r="S130">
        <f t="shared" si="5"/>
        <v>0.66488929597285862</v>
      </c>
    </row>
    <row r="131" spans="1:19" hidden="1" x14ac:dyDescent="0.25">
      <c r="A131">
        <v>60712</v>
      </c>
      <c r="B131">
        <v>14267</v>
      </c>
      <c r="C131" t="s">
        <v>1954</v>
      </c>
      <c r="D131" t="s">
        <v>2005</v>
      </c>
      <c r="E131" t="s">
        <v>70</v>
      </c>
      <c r="F131">
        <v>100.5</v>
      </c>
      <c r="G131">
        <v>-228.64</v>
      </c>
      <c r="H131">
        <v>228.64</v>
      </c>
      <c r="I131" t="s">
        <v>2259</v>
      </c>
      <c r="J131" t="s">
        <v>116</v>
      </c>
      <c r="K131" t="s">
        <v>121</v>
      </c>
      <c r="L131">
        <v>222</v>
      </c>
      <c r="M131">
        <f t="shared" si="6"/>
        <v>4.2045454545454546E-2</v>
      </c>
      <c r="N131">
        <v>8</v>
      </c>
      <c r="O131">
        <f t="shared" si="7"/>
        <v>0.33636363636363636</v>
      </c>
      <c r="R131" s="7">
        <v>0.23790099465911305</v>
      </c>
      <c r="S131">
        <f t="shared" ref="S131:S194" si="8">O131*R131</f>
        <v>8.0021243658065302E-2</v>
      </c>
    </row>
    <row r="132" spans="1:19" hidden="1" x14ac:dyDescent="0.25">
      <c r="A132">
        <v>30611</v>
      </c>
      <c r="B132">
        <v>14311</v>
      </c>
      <c r="C132" t="s">
        <v>1086</v>
      </c>
      <c r="D132" t="s">
        <v>1356</v>
      </c>
      <c r="F132">
        <v>130</v>
      </c>
      <c r="G132">
        <v>952.3</v>
      </c>
      <c r="H132">
        <v>952.3</v>
      </c>
      <c r="I132" t="s">
        <v>2259</v>
      </c>
      <c r="J132" t="s">
        <v>116</v>
      </c>
      <c r="K132" t="s">
        <v>121</v>
      </c>
      <c r="L132">
        <v>25</v>
      </c>
      <c r="M132">
        <f t="shared" si="6"/>
        <v>4.734848484848485E-3</v>
      </c>
      <c r="N132">
        <v>8</v>
      </c>
      <c r="O132">
        <f t="shared" si="7"/>
        <v>3.787878787878788E-2</v>
      </c>
      <c r="R132" s="7">
        <v>3.5184825145455755E-2</v>
      </c>
      <c r="S132">
        <f t="shared" si="8"/>
        <v>1.3327585282369605E-3</v>
      </c>
    </row>
    <row r="133" spans="1:19" hidden="1" x14ac:dyDescent="0.25">
      <c r="A133">
        <v>9699</v>
      </c>
      <c r="B133">
        <v>14679</v>
      </c>
      <c r="C133" t="s">
        <v>1097</v>
      </c>
      <c r="D133" t="s">
        <v>1098</v>
      </c>
      <c r="E133" t="s">
        <v>239</v>
      </c>
      <c r="F133">
        <v>140</v>
      </c>
      <c r="G133">
        <v>85.7</v>
      </c>
      <c r="H133">
        <v>85.7</v>
      </c>
      <c r="I133" t="s">
        <v>2256</v>
      </c>
      <c r="J133" t="s">
        <v>116</v>
      </c>
      <c r="K133" t="s">
        <v>121</v>
      </c>
      <c r="L133">
        <v>5</v>
      </c>
      <c r="M133">
        <f t="shared" si="6"/>
        <v>9.46969696969697E-4</v>
      </c>
      <c r="N133">
        <v>8</v>
      </c>
      <c r="O133">
        <f t="shared" si="7"/>
        <v>7.575757575757576E-3</v>
      </c>
      <c r="R133" s="7">
        <v>0.36393765453417204</v>
      </c>
      <c r="S133">
        <f t="shared" si="8"/>
        <v>2.7571034434406973E-3</v>
      </c>
    </row>
    <row r="134" spans="1:19" hidden="1" x14ac:dyDescent="0.25">
      <c r="A134">
        <v>66164</v>
      </c>
      <c r="B134">
        <v>14689</v>
      </c>
      <c r="C134" t="s">
        <v>1698</v>
      </c>
      <c r="D134" t="s">
        <v>2047</v>
      </c>
      <c r="E134" t="s">
        <v>239</v>
      </c>
      <c r="F134">
        <v>140</v>
      </c>
      <c r="G134">
        <v>-128.51</v>
      </c>
      <c r="H134">
        <v>128.51</v>
      </c>
      <c r="I134" t="s">
        <v>2267</v>
      </c>
      <c r="J134" t="s">
        <v>116</v>
      </c>
      <c r="K134" t="s">
        <v>121</v>
      </c>
      <c r="L134">
        <v>328</v>
      </c>
      <c r="M134">
        <f t="shared" si="6"/>
        <v>6.2121212121212119E-2</v>
      </c>
      <c r="N134">
        <v>8</v>
      </c>
      <c r="O134">
        <f t="shared" si="7"/>
        <v>0.49696969696969695</v>
      </c>
      <c r="R134" s="7">
        <v>0.38321150916265229</v>
      </c>
      <c r="S134">
        <f t="shared" si="8"/>
        <v>0.19044450758386355</v>
      </c>
    </row>
    <row r="135" spans="1:19" hidden="1" x14ac:dyDescent="0.25">
      <c r="A135">
        <v>48593</v>
      </c>
      <c r="B135">
        <v>14874</v>
      </c>
      <c r="C135" t="s">
        <v>205</v>
      </c>
      <c r="D135" t="s">
        <v>206</v>
      </c>
      <c r="E135" t="s">
        <v>94</v>
      </c>
      <c r="F135">
        <v>65.8</v>
      </c>
      <c r="G135">
        <v>-194.34</v>
      </c>
      <c r="H135">
        <v>194.34</v>
      </c>
      <c r="I135" t="s">
        <v>2256</v>
      </c>
      <c r="J135" t="s">
        <v>116</v>
      </c>
      <c r="K135" t="s">
        <v>121</v>
      </c>
      <c r="L135">
        <v>97</v>
      </c>
      <c r="M135">
        <f t="shared" si="6"/>
        <v>1.8371212121212122E-2</v>
      </c>
      <c r="N135">
        <v>12</v>
      </c>
      <c r="O135">
        <f t="shared" si="7"/>
        <v>0.22045454545454546</v>
      </c>
      <c r="R135" s="7">
        <v>0.23415791911083669</v>
      </c>
      <c r="S135">
        <f t="shared" si="8"/>
        <v>5.1621177622161729E-2</v>
      </c>
    </row>
    <row r="136" spans="1:19" hidden="1" x14ac:dyDescent="0.25">
      <c r="A136">
        <v>62430</v>
      </c>
      <c r="B136">
        <v>15304</v>
      </c>
      <c r="C136" t="s">
        <v>62</v>
      </c>
      <c r="D136" t="s">
        <v>63</v>
      </c>
      <c r="E136" t="s">
        <v>64</v>
      </c>
      <c r="F136">
        <v>110</v>
      </c>
      <c r="G136" s="6">
        <v>-3286.08</v>
      </c>
      <c r="H136" s="6">
        <v>3286.08</v>
      </c>
      <c r="I136" t="s">
        <v>2264</v>
      </c>
      <c r="J136" t="s">
        <v>28</v>
      </c>
      <c r="K136" t="s">
        <v>121</v>
      </c>
      <c r="L136">
        <v>243</v>
      </c>
      <c r="M136">
        <f t="shared" si="6"/>
        <v>4.6022727272727271E-2</v>
      </c>
      <c r="N136">
        <v>60</v>
      </c>
      <c r="O136">
        <f t="shared" si="7"/>
        <v>2.7613636363636362</v>
      </c>
      <c r="R136" s="7">
        <v>6.1583138307642213E-2</v>
      </c>
      <c r="S136">
        <f t="shared" si="8"/>
        <v>0.17005343873587564</v>
      </c>
    </row>
    <row r="137" spans="1:19" hidden="1" x14ac:dyDescent="0.25">
      <c r="A137">
        <v>50332</v>
      </c>
      <c r="B137">
        <v>15313</v>
      </c>
      <c r="C137" t="s">
        <v>1009</v>
      </c>
      <c r="D137" t="s">
        <v>1927</v>
      </c>
      <c r="E137" t="s">
        <v>64</v>
      </c>
      <c r="F137">
        <v>120</v>
      </c>
      <c r="G137">
        <v>326.51</v>
      </c>
      <c r="H137">
        <v>326.51</v>
      </c>
      <c r="I137" t="s">
        <v>2265</v>
      </c>
      <c r="J137" t="s">
        <v>116</v>
      </c>
      <c r="K137" t="s">
        <v>121</v>
      </c>
      <c r="L137">
        <v>145</v>
      </c>
      <c r="M137">
        <f t="shared" si="6"/>
        <v>2.7462121212121212E-2</v>
      </c>
      <c r="N137">
        <v>24</v>
      </c>
      <c r="O137">
        <f t="shared" si="7"/>
        <v>0.65909090909090906</v>
      </c>
      <c r="R137" s="7">
        <v>6.6619667085234757E-2</v>
      </c>
      <c r="S137">
        <f t="shared" si="8"/>
        <v>4.3908416942541086E-2</v>
      </c>
    </row>
    <row r="138" spans="1:19" hidden="1" x14ac:dyDescent="0.25">
      <c r="A138">
        <v>70868</v>
      </c>
      <c r="B138">
        <v>15421</v>
      </c>
      <c r="C138" t="s">
        <v>207</v>
      </c>
      <c r="D138" t="s">
        <v>208</v>
      </c>
      <c r="E138" t="s">
        <v>64</v>
      </c>
      <c r="F138">
        <v>120</v>
      </c>
      <c r="G138" s="6">
        <v>-21634.14</v>
      </c>
      <c r="H138" s="6">
        <v>21634.14</v>
      </c>
      <c r="I138" t="s">
        <v>2253</v>
      </c>
      <c r="J138" t="s">
        <v>28</v>
      </c>
      <c r="K138" t="s">
        <v>121</v>
      </c>
      <c r="L138">
        <v>879</v>
      </c>
      <c r="M138">
        <f t="shared" si="6"/>
        <v>0.16647727272727272</v>
      </c>
      <c r="N138">
        <v>60</v>
      </c>
      <c r="O138">
        <f t="shared" si="7"/>
        <v>9.9886363636363633</v>
      </c>
      <c r="R138" s="7">
        <v>6.3351236612972331E-2</v>
      </c>
      <c r="S138">
        <f t="shared" si="8"/>
        <v>0.63279246571366676</v>
      </c>
    </row>
    <row r="139" spans="1:19" hidden="1" x14ac:dyDescent="0.25">
      <c r="A139">
        <v>26219</v>
      </c>
      <c r="B139">
        <v>15494</v>
      </c>
      <c r="C139" t="s">
        <v>1543</v>
      </c>
      <c r="D139" t="s">
        <v>1211</v>
      </c>
      <c r="E139" t="s">
        <v>94</v>
      </c>
      <c r="F139">
        <v>65.8</v>
      </c>
      <c r="G139">
        <v>123.79</v>
      </c>
      <c r="H139">
        <v>123.79</v>
      </c>
      <c r="I139" t="s">
        <v>2255</v>
      </c>
      <c r="J139" t="s">
        <v>116</v>
      </c>
      <c r="K139" t="s">
        <v>121</v>
      </c>
      <c r="L139">
        <v>19</v>
      </c>
      <c r="M139">
        <f t="shared" si="6"/>
        <v>3.5984848484848487E-3</v>
      </c>
      <c r="N139">
        <v>12</v>
      </c>
      <c r="O139">
        <f t="shared" si="7"/>
        <v>4.3181818181818182E-2</v>
      </c>
      <c r="R139" s="7">
        <v>0.17571683900153484</v>
      </c>
      <c r="S139">
        <f t="shared" si="8"/>
        <v>7.5877725932480952E-3</v>
      </c>
    </row>
    <row r="140" spans="1:19" hidden="1" x14ac:dyDescent="0.25">
      <c r="A140">
        <v>57991</v>
      </c>
      <c r="B140">
        <v>15561</v>
      </c>
      <c r="C140" t="s">
        <v>155</v>
      </c>
      <c r="D140" t="s">
        <v>209</v>
      </c>
      <c r="E140" t="s">
        <v>27</v>
      </c>
      <c r="F140">
        <v>120</v>
      </c>
      <c r="G140" s="6">
        <v>21542.21</v>
      </c>
      <c r="H140" s="6">
        <v>21542.21</v>
      </c>
      <c r="I140" t="s">
        <v>2266</v>
      </c>
      <c r="J140" t="s">
        <v>28</v>
      </c>
      <c r="K140" t="s">
        <v>121</v>
      </c>
      <c r="L140">
        <v>205</v>
      </c>
      <c r="M140">
        <f t="shared" si="6"/>
        <v>3.8825757575757576E-2</v>
      </c>
      <c r="N140">
        <v>60</v>
      </c>
      <c r="O140">
        <f t="shared" si="7"/>
        <v>2.3295454545454546</v>
      </c>
      <c r="R140" s="7">
        <v>6.3621583953464816E-2</v>
      </c>
      <c r="S140">
        <f t="shared" si="8"/>
        <v>0.14820937170977599</v>
      </c>
    </row>
    <row r="141" spans="1:19" hidden="1" x14ac:dyDescent="0.25">
      <c r="A141">
        <v>54036</v>
      </c>
      <c r="B141">
        <v>16167</v>
      </c>
      <c r="C141" t="s">
        <v>210</v>
      </c>
      <c r="D141" t="s">
        <v>158</v>
      </c>
      <c r="E141" t="s">
        <v>64</v>
      </c>
      <c r="F141">
        <v>120</v>
      </c>
      <c r="G141" s="6">
        <v>-4591.1400000000003</v>
      </c>
      <c r="H141" s="6">
        <v>4591.1400000000003</v>
      </c>
      <c r="I141" t="s">
        <v>2252</v>
      </c>
      <c r="J141" t="s">
        <v>116</v>
      </c>
      <c r="K141" t="s">
        <v>121</v>
      </c>
      <c r="L141">
        <v>149</v>
      </c>
      <c r="M141">
        <f t="shared" si="6"/>
        <v>2.8219696969696971E-2</v>
      </c>
      <c r="N141">
        <v>24</v>
      </c>
      <c r="O141">
        <f t="shared" si="7"/>
        <v>0.67727272727272725</v>
      </c>
      <c r="R141" s="7">
        <v>0.40325111839325306</v>
      </c>
      <c r="S141">
        <f t="shared" si="8"/>
        <v>0.27311098472997591</v>
      </c>
    </row>
    <row r="142" spans="1:19" hidden="1" x14ac:dyDescent="0.25">
      <c r="A142">
        <v>70697</v>
      </c>
      <c r="B142">
        <v>16340</v>
      </c>
      <c r="C142" t="s">
        <v>767</v>
      </c>
      <c r="D142" t="s">
        <v>766</v>
      </c>
      <c r="E142" t="s">
        <v>70</v>
      </c>
      <c r="F142">
        <v>130</v>
      </c>
      <c r="G142">
        <v>261.62</v>
      </c>
      <c r="H142">
        <v>261.62</v>
      </c>
      <c r="I142" t="s">
        <v>2268</v>
      </c>
      <c r="J142" t="s">
        <v>116</v>
      </c>
      <c r="K142" t="s">
        <v>121</v>
      </c>
      <c r="L142" s="8">
        <v>1030</v>
      </c>
      <c r="M142">
        <f t="shared" si="6"/>
        <v>0.19507575757575757</v>
      </c>
      <c r="N142">
        <v>8</v>
      </c>
      <c r="O142">
        <f t="shared" si="7"/>
        <v>1.5606060606060606</v>
      </c>
      <c r="R142" s="7">
        <v>0.37817469852924374</v>
      </c>
      <c r="S142">
        <f t="shared" si="8"/>
        <v>0.59018172649260758</v>
      </c>
    </row>
    <row r="143" spans="1:19" hidden="1" x14ac:dyDescent="0.25">
      <c r="A143">
        <v>60166</v>
      </c>
      <c r="B143">
        <v>16762</v>
      </c>
      <c r="C143" t="s">
        <v>763</v>
      </c>
      <c r="D143" t="s">
        <v>893</v>
      </c>
      <c r="E143" t="s">
        <v>239</v>
      </c>
      <c r="F143">
        <v>140</v>
      </c>
      <c r="G143">
        <v>131.96</v>
      </c>
      <c r="H143">
        <v>131.96</v>
      </c>
      <c r="I143" t="s">
        <v>2267</v>
      </c>
      <c r="J143" t="s">
        <v>116</v>
      </c>
      <c r="K143" t="s">
        <v>121</v>
      </c>
      <c r="L143">
        <v>216</v>
      </c>
      <c r="M143">
        <f t="shared" si="6"/>
        <v>4.0909090909090909E-2</v>
      </c>
      <c r="N143">
        <v>6</v>
      </c>
      <c r="O143">
        <f t="shared" si="7"/>
        <v>0.24545454545454545</v>
      </c>
      <c r="R143" s="7">
        <v>0.37319271781215851</v>
      </c>
      <c r="S143">
        <f t="shared" si="8"/>
        <v>9.1601848917529816E-2</v>
      </c>
    </row>
    <row r="144" spans="1:19" hidden="1" x14ac:dyDescent="0.25">
      <c r="A144">
        <v>65217</v>
      </c>
      <c r="B144">
        <v>16911</v>
      </c>
      <c r="C144" t="s">
        <v>1428</v>
      </c>
      <c r="D144" t="s">
        <v>817</v>
      </c>
      <c r="E144" t="s">
        <v>94</v>
      </c>
      <c r="F144">
        <v>65.8</v>
      </c>
      <c r="G144">
        <v>104.09</v>
      </c>
      <c r="H144">
        <v>104.09</v>
      </c>
      <c r="I144" t="s">
        <v>2255</v>
      </c>
      <c r="J144" t="s">
        <v>116</v>
      </c>
      <c r="K144" t="s">
        <v>121</v>
      </c>
      <c r="L144">
        <v>298</v>
      </c>
      <c r="M144">
        <f t="shared" si="6"/>
        <v>5.6439393939393942E-2</v>
      </c>
      <c r="N144">
        <v>12</v>
      </c>
      <c r="O144">
        <f t="shared" si="7"/>
        <v>0.67727272727272725</v>
      </c>
      <c r="R144" s="7">
        <v>0.20897288404265538</v>
      </c>
      <c r="S144">
        <f t="shared" si="8"/>
        <v>0.14153163510161659</v>
      </c>
    </row>
    <row r="145" spans="1:19" hidden="1" x14ac:dyDescent="0.25">
      <c r="A145">
        <v>11167</v>
      </c>
      <c r="B145">
        <v>16970</v>
      </c>
      <c r="C145" t="s">
        <v>1142</v>
      </c>
      <c r="D145" t="s">
        <v>1001</v>
      </c>
      <c r="E145" t="s">
        <v>239</v>
      </c>
      <c r="F145">
        <v>140</v>
      </c>
      <c r="G145">
        <v>70.09</v>
      </c>
      <c r="H145">
        <v>70.09</v>
      </c>
      <c r="I145" t="s">
        <v>2260</v>
      </c>
      <c r="J145" t="s">
        <v>116</v>
      </c>
      <c r="K145" t="s">
        <v>121</v>
      </c>
      <c r="L145">
        <v>6</v>
      </c>
      <c r="M145">
        <f t="shared" si="6"/>
        <v>1.1363636363636363E-3</v>
      </c>
      <c r="N145">
        <v>8</v>
      </c>
      <c r="O145">
        <f t="shared" si="7"/>
        <v>9.0909090909090905E-3</v>
      </c>
      <c r="R145" s="7">
        <v>0.39146078291274072</v>
      </c>
      <c r="S145">
        <f t="shared" si="8"/>
        <v>3.5587343901158247E-3</v>
      </c>
    </row>
    <row r="146" spans="1:19" hidden="1" x14ac:dyDescent="0.25">
      <c r="A146">
        <v>70035</v>
      </c>
      <c r="B146">
        <v>17001</v>
      </c>
      <c r="C146" t="s">
        <v>198</v>
      </c>
      <c r="D146" t="s">
        <v>189</v>
      </c>
      <c r="E146" t="s">
        <v>27</v>
      </c>
      <c r="F146">
        <v>120</v>
      </c>
      <c r="G146" s="6">
        <v>-5009.8900000000003</v>
      </c>
      <c r="H146" s="6">
        <v>5009.8900000000003</v>
      </c>
      <c r="I146" t="s">
        <v>2252</v>
      </c>
      <c r="J146" t="s">
        <v>116</v>
      </c>
      <c r="K146" t="s">
        <v>121</v>
      </c>
      <c r="L146">
        <v>575</v>
      </c>
      <c r="M146">
        <f t="shared" si="6"/>
        <v>0.10890151515151515</v>
      </c>
      <c r="N146">
        <v>24</v>
      </c>
      <c r="O146">
        <f t="shared" si="7"/>
        <v>2.6136363636363638</v>
      </c>
      <c r="R146" s="7">
        <v>0.35023422649907898</v>
      </c>
      <c r="S146">
        <f t="shared" si="8"/>
        <v>0.91538491016804735</v>
      </c>
    </row>
    <row r="147" spans="1:19" hidden="1" x14ac:dyDescent="0.25">
      <c r="A147">
        <v>56710</v>
      </c>
      <c r="B147">
        <v>17361</v>
      </c>
      <c r="C147" t="s">
        <v>1606</v>
      </c>
      <c r="D147" t="s">
        <v>1943</v>
      </c>
      <c r="E147" t="s">
        <v>70</v>
      </c>
      <c r="F147">
        <v>130</v>
      </c>
      <c r="G147">
        <v>158.80000000000001</v>
      </c>
      <c r="H147">
        <v>158.80000000000001</v>
      </c>
      <c r="I147" t="s">
        <v>2259</v>
      </c>
      <c r="J147" t="s">
        <v>116</v>
      </c>
      <c r="K147" t="s">
        <v>121</v>
      </c>
      <c r="L147">
        <v>182</v>
      </c>
      <c r="M147">
        <f t="shared" si="6"/>
        <v>3.446969696969697E-2</v>
      </c>
      <c r="N147">
        <v>6</v>
      </c>
      <c r="O147">
        <f t="shared" si="7"/>
        <v>0.20681818181818182</v>
      </c>
      <c r="R147" s="7">
        <v>0.34252949256208814</v>
      </c>
      <c r="S147">
        <f t="shared" si="8"/>
        <v>7.0841326870795501E-2</v>
      </c>
    </row>
    <row r="148" spans="1:19" hidden="1" x14ac:dyDescent="0.25">
      <c r="A148">
        <v>53310</v>
      </c>
      <c r="B148">
        <v>17375</v>
      </c>
      <c r="C148" t="s">
        <v>204</v>
      </c>
      <c r="D148" t="s">
        <v>160</v>
      </c>
      <c r="E148" t="s">
        <v>27</v>
      </c>
      <c r="F148">
        <v>120</v>
      </c>
      <c r="G148" s="6">
        <v>4522.3599999999997</v>
      </c>
      <c r="H148" s="6">
        <v>4522.3599999999997</v>
      </c>
      <c r="I148" t="s">
        <v>2252</v>
      </c>
      <c r="J148" t="s">
        <v>116</v>
      </c>
      <c r="K148" t="s">
        <v>121</v>
      </c>
      <c r="L148">
        <v>141</v>
      </c>
      <c r="M148">
        <f t="shared" si="6"/>
        <v>2.6704545454545453E-2</v>
      </c>
      <c r="N148">
        <v>24</v>
      </c>
      <c r="O148">
        <f t="shared" si="7"/>
        <v>0.64090909090909087</v>
      </c>
      <c r="R148" s="7">
        <v>0.38799099341836368</v>
      </c>
      <c r="S148">
        <f t="shared" si="8"/>
        <v>0.24866695487267854</v>
      </c>
    </row>
    <row r="149" spans="1:19" hidden="1" x14ac:dyDescent="0.25">
      <c r="A149">
        <v>51094</v>
      </c>
      <c r="B149">
        <v>17431</v>
      </c>
      <c r="C149" t="s">
        <v>199</v>
      </c>
      <c r="D149" t="s">
        <v>212</v>
      </c>
      <c r="E149" t="s">
        <v>27</v>
      </c>
      <c r="F149">
        <v>85</v>
      </c>
      <c r="G149" s="6">
        <v>5005.63</v>
      </c>
      <c r="H149" s="6">
        <v>5005.63</v>
      </c>
      <c r="I149" t="s">
        <v>2252</v>
      </c>
      <c r="J149" t="s">
        <v>116</v>
      </c>
      <c r="K149" t="s">
        <v>121</v>
      </c>
      <c r="L149">
        <v>118</v>
      </c>
      <c r="M149">
        <f t="shared" si="6"/>
        <v>2.234848484848485E-2</v>
      </c>
      <c r="N149">
        <v>24</v>
      </c>
      <c r="O149">
        <f t="shared" si="7"/>
        <v>0.53636363636363638</v>
      </c>
      <c r="R149" s="7">
        <v>0.35053229044005868</v>
      </c>
      <c r="S149">
        <f t="shared" si="8"/>
        <v>0.18801277396330421</v>
      </c>
    </row>
    <row r="150" spans="1:19" hidden="1" x14ac:dyDescent="0.25">
      <c r="A150">
        <v>69679</v>
      </c>
      <c r="B150">
        <v>17459</v>
      </c>
      <c r="C150" t="s">
        <v>170</v>
      </c>
      <c r="D150" t="s">
        <v>146</v>
      </c>
      <c r="E150" t="s">
        <v>64</v>
      </c>
      <c r="F150">
        <v>70</v>
      </c>
      <c r="G150" s="6">
        <v>-1853.11</v>
      </c>
      <c r="H150" s="6">
        <v>1853.11</v>
      </c>
      <c r="I150" t="s">
        <v>2259</v>
      </c>
      <c r="J150" t="s">
        <v>116</v>
      </c>
      <c r="K150" t="s">
        <v>121</v>
      </c>
      <c r="L150">
        <v>530</v>
      </c>
      <c r="M150">
        <f t="shared" si="6"/>
        <v>0.10037878787878787</v>
      </c>
      <c r="N150">
        <v>24</v>
      </c>
      <c r="O150">
        <f t="shared" si="7"/>
        <v>2.4090909090909092</v>
      </c>
      <c r="R150" s="7">
        <v>0.98732959845880719</v>
      </c>
      <c r="S150">
        <f t="shared" si="8"/>
        <v>2.3785667599234901</v>
      </c>
    </row>
    <row r="151" spans="1:19" hidden="1" x14ac:dyDescent="0.25">
      <c r="A151">
        <v>10993</v>
      </c>
      <c r="B151">
        <v>17530</v>
      </c>
      <c r="C151" t="s">
        <v>1133</v>
      </c>
      <c r="D151" t="s">
        <v>1134</v>
      </c>
      <c r="E151" t="s">
        <v>94</v>
      </c>
      <c r="F151">
        <v>65.8</v>
      </c>
      <c r="G151">
        <v>86.42</v>
      </c>
      <c r="H151">
        <v>86.42</v>
      </c>
      <c r="I151" t="s">
        <v>2255</v>
      </c>
      <c r="J151" t="s">
        <v>116</v>
      </c>
      <c r="K151" t="s">
        <v>121</v>
      </c>
      <c r="L151">
        <v>6</v>
      </c>
      <c r="M151">
        <f t="shared" si="6"/>
        <v>1.1363636363636363E-3</v>
      </c>
      <c r="N151">
        <v>12</v>
      </c>
      <c r="O151">
        <f t="shared" si="7"/>
        <v>1.3636363636363636E-2</v>
      </c>
      <c r="R151" s="7">
        <v>0.25170085049756996</v>
      </c>
      <c r="S151">
        <f t="shared" si="8"/>
        <v>3.4322843249668627E-3</v>
      </c>
    </row>
    <row r="152" spans="1:19" hidden="1" x14ac:dyDescent="0.25">
      <c r="A152">
        <v>36173</v>
      </c>
      <c r="B152">
        <v>17564</v>
      </c>
      <c r="C152" t="s">
        <v>137</v>
      </c>
      <c r="D152" t="s">
        <v>213</v>
      </c>
      <c r="E152" t="s">
        <v>94</v>
      </c>
      <c r="F152">
        <v>65.8</v>
      </c>
      <c r="G152">
        <v>-168.17</v>
      </c>
      <c r="H152">
        <v>168.17</v>
      </c>
      <c r="I152" t="s">
        <v>2256</v>
      </c>
      <c r="J152" t="s">
        <v>116</v>
      </c>
      <c r="K152" t="s">
        <v>121</v>
      </c>
      <c r="L152">
        <v>34</v>
      </c>
      <c r="M152">
        <f t="shared" si="6"/>
        <v>6.4393939393939392E-3</v>
      </c>
      <c r="N152">
        <v>12</v>
      </c>
      <c r="O152">
        <f t="shared" si="7"/>
        <v>7.7272727272727271E-2</v>
      </c>
      <c r="R152" s="7">
        <v>0.27059671760718323</v>
      </c>
      <c r="S152">
        <f t="shared" si="8"/>
        <v>2.0909746360555068E-2</v>
      </c>
    </row>
    <row r="153" spans="1:19" hidden="1" x14ac:dyDescent="0.25">
      <c r="A153">
        <v>42128</v>
      </c>
      <c r="B153">
        <v>17820</v>
      </c>
      <c r="C153" t="s">
        <v>214</v>
      </c>
      <c r="D153" t="s">
        <v>215</v>
      </c>
      <c r="E153" t="s">
        <v>64</v>
      </c>
      <c r="F153">
        <v>120</v>
      </c>
      <c r="G153" s="6">
        <v>-4472.3100000000004</v>
      </c>
      <c r="H153" s="6">
        <v>4472.3100000000004</v>
      </c>
      <c r="I153" t="s">
        <v>2252</v>
      </c>
      <c r="J153" t="s">
        <v>116</v>
      </c>
      <c r="K153" t="s">
        <v>121</v>
      </c>
      <c r="L153">
        <v>53</v>
      </c>
      <c r="M153">
        <f t="shared" si="6"/>
        <v>1.0037878787878788E-2</v>
      </c>
      <c r="N153">
        <v>24</v>
      </c>
      <c r="O153">
        <f t="shared" si="7"/>
        <v>0.24090909090909091</v>
      </c>
      <c r="R153" s="7">
        <v>0.40320246111468122</v>
      </c>
      <c r="S153">
        <f t="shared" si="8"/>
        <v>9.7135138359445927E-2</v>
      </c>
    </row>
    <row r="154" spans="1:19" hidden="1" x14ac:dyDescent="0.25">
      <c r="A154">
        <v>46247</v>
      </c>
      <c r="B154">
        <v>17821</v>
      </c>
      <c r="C154" t="s">
        <v>174</v>
      </c>
      <c r="D154" t="s">
        <v>216</v>
      </c>
      <c r="E154" t="s">
        <v>64</v>
      </c>
      <c r="F154">
        <v>120</v>
      </c>
      <c r="G154" s="6">
        <v>-4657.71</v>
      </c>
      <c r="H154" s="6">
        <v>4657.71</v>
      </c>
      <c r="I154" t="s">
        <v>2252</v>
      </c>
      <c r="J154" t="s">
        <v>116</v>
      </c>
      <c r="K154" t="s">
        <v>121</v>
      </c>
      <c r="L154">
        <v>80</v>
      </c>
      <c r="M154">
        <f t="shared" si="6"/>
        <v>1.5151515151515152E-2</v>
      </c>
      <c r="N154">
        <v>24</v>
      </c>
      <c r="O154">
        <f t="shared" si="7"/>
        <v>0.36363636363636365</v>
      </c>
      <c r="R154" s="7">
        <v>0.39159691209320591</v>
      </c>
      <c r="S154">
        <f t="shared" si="8"/>
        <v>0.14239887712480215</v>
      </c>
    </row>
    <row r="155" spans="1:19" hidden="1" x14ac:dyDescent="0.25">
      <c r="A155">
        <v>33530</v>
      </c>
      <c r="B155">
        <v>18164</v>
      </c>
      <c r="C155" t="s">
        <v>1675</v>
      </c>
      <c r="D155" t="s">
        <v>250</v>
      </c>
      <c r="E155" t="s">
        <v>70</v>
      </c>
      <c r="F155">
        <v>130</v>
      </c>
      <c r="G155">
        <v>158.53</v>
      </c>
      <c r="H155">
        <v>158.53</v>
      </c>
      <c r="I155" t="s">
        <v>2259</v>
      </c>
      <c r="J155" t="s">
        <v>116</v>
      </c>
      <c r="K155" t="s">
        <v>121</v>
      </c>
      <c r="L155">
        <v>29</v>
      </c>
      <c r="M155">
        <f t="shared" si="6"/>
        <v>5.4924242424242422E-3</v>
      </c>
      <c r="N155">
        <v>6</v>
      </c>
      <c r="O155">
        <f t="shared" si="7"/>
        <v>3.2954545454545452E-2</v>
      </c>
      <c r="R155" s="7">
        <v>0.34311287086898129</v>
      </c>
      <c r="S155">
        <f t="shared" si="8"/>
        <v>1.1307128699091428E-2</v>
      </c>
    </row>
    <row r="156" spans="1:19" hidden="1" x14ac:dyDescent="0.25">
      <c r="A156">
        <v>69628</v>
      </c>
      <c r="B156">
        <v>18302</v>
      </c>
      <c r="C156" t="s">
        <v>2005</v>
      </c>
      <c r="D156" t="s">
        <v>2065</v>
      </c>
      <c r="E156" t="s">
        <v>70</v>
      </c>
      <c r="F156">
        <v>100.5</v>
      </c>
      <c r="G156">
        <v>-228.85</v>
      </c>
      <c r="H156">
        <v>228.85</v>
      </c>
      <c r="I156" t="s">
        <v>2259</v>
      </c>
      <c r="J156" t="s">
        <v>116</v>
      </c>
      <c r="K156" t="s">
        <v>121</v>
      </c>
      <c r="L156">
        <v>538</v>
      </c>
      <c r="M156">
        <f t="shared" si="6"/>
        <v>0.1018939393939394</v>
      </c>
      <c r="N156">
        <v>8</v>
      </c>
      <c r="O156">
        <f t="shared" si="7"/>
        <v>0.81515151515151518</v>
      </c>
      <c r="R156" s="7">
        <v>0.23768268918007254</v>
      </c>
      <c r="S156">
        <f t="shared" si="8"/>
        <v>0.19374740421042277</v>
      </c>
    </row>
    <row r="157" spans="1:19" hidden="1" x14ac:dyDescent="0.25">
      <c r="A157">
        <v>41365</v>
      </c>
      <c r="B157">
        <v>18865</v>
      </c>
      <c r="C157" t="s">
        <v>1748</v>
      </c>
      <c r="D157" t="s">
        <v>1566</v>
      </c>
      <c r="E157" t="s">
        <v>239</v>
      </c>
      <c r="F157">
        <v>140</v>
      </c>
      <c r="G157">
        <v>160.99</v>
      </c>
      <c r="H157">
        <v>160.99</v>
      </c>
      <c r="I157" t="s">
        <v>2259</v>
      </c>
      <c r="J157" t="s">
        <v>116</v>
      </c>
      <c r="K157" t="s">
        <v>121</v>
      </c>
      <c r="L157">
        <v>63</v>
      </c>
      <c r="M157">
        <f t="shared" si="6"/>
        <v>1.1931818181818182E-2</v>
      </c>
      <c r="N157">
        <v>6</v>
      </c>
      <c r="O157">
        <f t="shared" si="7"/>
        <v>7.1590909090909094E-2</v>
      </c>
      <c r="R157" s="7">
        <v>0.33786995104577677</v>
      </c>
      <c r="S157">
        <f t="shared" si="8"/>
        <v>2.4188416949868112E-2</v>
      </c>
    </row>
    <row r="158" spans="1:19" hidden="1" x14ac:dyDescent="0.25">
      <c r="A158">
        <v>68100</v>
      </c>
      <c r="B158">
        <v>18990</v>
      </c>
      <c r="C158" t="s">
        <v>167</v>
      </c>
      <c r="D158" t="s">
        <v>209</v>
      </c>
      <c r="E158" t="s">
        <v>27</v>
      </c>
      <c r="F158">
        <v>120</v>
      </c>
      <c r="G158" s="6">
        <v>-21542.080000000002</v>
      </c>
      <c r="H158" s="6">
        <v>21542.080000000002</v>
      </c>
      <c r="I158" t="s">
        <v>2266</v>
      </c>
      <c r="J158" t="s">
        <v>28</v>
      </c>
      <c r="K158" t="s">
        <v>121</v>
      </c>
      <c r="L158">
        <v>415</v>
      </c>
      <c r="M158">
        <f t="shared" si="6"/>
        <v>7.8598484848484848E-2</v>
      </c>
      <c r="N158">
        <v>60</v>
      </c>
      <c r="O158">
        <f t="shared" si="7"/>
        <v>4.7159090909090908</v>
      </c>
      <c r="R158" s="7">
        <v>6.36219678906665E-2</v>
      </c>
      <c r="S158">
        <f t="shared" si="8"/>
        <v>0.30003541675712042</v>
      </c>
    </row>
    <row r="159" spans="1:19" hidden="1" x14ac:dyDescent="0.25">
      <c r="A159">
        <v>60844</v>
      </c>
      <c r="B159">
        <v>19190</v>
      </c>
      <c r="C159" t="s">
        <v>217</v>
      </c>
      <c r="D159" t="s">
        <v>218</v>
      </c>
      <c r="E159" t="s">
        <v>94</v>
      </c>
      <c r="F159">
        <v>120</v>
      </c>
      <c r="G159" s="6">
        <v>4499.6099999999997</v>
      </c>
      <c r="H159" s="6">
        <v>4499.6099999999997</v>
      </c>
      <c r="I159" t="s">
        <v>2252</v>
      </c>
      <c r="J159" t="s">
        <v>116</v>
      </c>
      <c r="K159" t="s">
        <v>121</v>
      </c>
      <c r="L159">
        <v>224</v>
      </c>
      <c r="M159">
        <f t="shared" si="6"/>
        <v>4.2424242424242427E-2</v>
      </c>
      <c r="N159">
        <v>24</v>
      </c>
      <c r="O159">
        <f t="shared" si="7"/>
        <v>1.0181818181818183</v>
      </c>
      <c r="R159" s="7">
        <v>0.37825409324932763</v>
      </c>
      <c r="S159">
        <f t="shared" si="8"/>
        <v>0.38513144039931546</v>
      </c>
    </row>
    <row r="160" spans="1:19" hidden="1" x14ac:dyDescent="0.25">
      <c r="A160">
        <v>48789</v>
      </c>
      <c r="B160">
        <v>19397</v>
      </c>
      <c r="C160" t="s">
        <v>218</v>
      </c>
      <c r="D160" t="s">
        <v>219</v>
      </c>
      <c r="E160" t="s">
        <v>94</v>
      </c>
      <c r="F160">
        <v>120</v>
      </c>
      <c r="G160" s="6">
        <v>4497.82</v>
      </c>
      <c r="H160" s="6">
        <v>4497.82</v>
      </c>
      <c r="I160" t="s">
        <v>2252</v>
      </c>
      <c r="J160" t="s">
        <v>116</v>
      </c>
      <c r="K160" t="s">
        <v>121</v>
      </c>
      <c r="L160">
        <v>99</v>
      </c>
      <c r="M160">
        <f t="shared" si="6"/>
        <v>1.8749999999999999E-2</v>
      </c>
      <c r="N160">
        <v>24</v>
      </c>
      <c r="O160">
        <f t="shared" si="7"/>
        <v>0.44999999999999996</v>
      </c>
      <c r="R160" s="7">
        <v>0.3784046272473347</v>
      </c>
      <c r="S160">
        <f t="shared" si="8"/>
        <v>0.17028208226130059</v>
      </c>
    </row>
    <row r="161" spans="1:19" hidden="1" x14ac:dyDescent="0.25">
      <c r="A161">
        <v>25636</v>
      </c>
      <c r="B161">
        <v>19434</v>
      </c>
      <c r="C161" t="s">
        <v>1044</v>
      </c>
      <c r="D161" t="s">
        <v>1525</v>
      </c>
      <c r="E161" t="s">
        <v>94</v>
      </c>
      <c r="F161">
        <v>100.5</v>
      </c>
      <c r="G161">
        <v>269.86</v>
      </c>
      <c r="H161">
        <v>269.86</v>
      </c>
      <c r="I161" t="s">
        <v>2259</v>
      </c>
      <c r="J161" t="s">
        <v>116</v>
      </c>
      <c r="K161" t="s">
        <v>121</v>
      </c>
      <c r="L161">
        <v>18</v>
      </c>
      <c r="M161">
        <f t="shared" si="6"/>
        <v>3.4090909090909089E-3</v>
      </c>
      <c r="N161">
        <v>8</v>
      </c>
      <c r="O161">
        <f t="shared" si="7"/>
        <v>2.7272727272727271E-2</v>
      </c>
      <c r="R161" s="7">
        <v>0.20156260067760912</v>
      </c>
      <c r="S161">
        <f t="shared" si="8"/>
        <v>5.4971618366620664E-3</v>
      </c>
    </row>
    <row r="162" spans="1:19" hidden="1" x14ac:dyDescent="0.25">
      <c r="A162">
        <v>68906</v>
      </c>
      <c r="B162">
        <v>19454</v>
      </c>
      <c r="C162" t="s">
        <v>220</v>
      </c>
      <c r="D162" t="s">
        <v>221</v>
      </c>
      <c r="E162" t="s">
        <v>27</v>
      </c>
      <c r="F162">
        <v>120</v>
      </c>
      <c r="G162" s="6">
        <v>-5072.63</v>
      </c>
      <c r="H162" s="6">
        <v>5072.63</v>
      </c>
      <c r="I162" t="s">
        <v>2252</v>
      </c>
      <c r="J162" t="s">
        <v>116</v>
      </c>
      <c r="K162" t="s">
        <v>121</v>
      </c>
      <c r="L162">
        <v>457</v>
      </c>
      <c r="M162">
        <f t="shared" si="6"/>
        <v>8.6553030303030298E-2</v>
      </c>
      <c r="N162">
        <v>24</v>
      </c>
      <c r="O162">
        <f t="shared" si="7"/>
        <v>2.0772727272727272</v>
      </c>
      <c r="R162" s="7">
        <v>0.34590241137151162</v>
      </c>
      <c r="S162">
        <f t="shared" si="8"/>
        <v>0.71853364543991272</v>
      </c>
    </row>
    <row r="163" spans="1:19" hidden="1" x14ac:dyDescent="0.25">
      <c r="A163">
        <v>9982</v>
      </c>
      <c r="B163">
        <v>19467</v>
      </c>
      <c r="C163" t="s">
        <v>1111</v>
      </c>
      <c r="D163" t="s">
        <v>1112</v>
      </c>
      <c r="E163" t="s">
        <v>94</v>
      </c>
      <c r="F163">
        <v>65.8</v>
      </c>
      <c r="G163">
        <v>149.68</v>
      </c>
      <c r="H163">
        <v>149.68</v>
      </c>
      <c r="I163" t="s">
        <v>2255</v>
      </c>
      <c r="J163" t="s">
        <v>116</v>
      </c>
      <c r="K163" t="s">
        <v>121</v>
      </c>
      <c r="L163">
        <v>6</v>
      </c>
      <c r="M163">
        <f t="shared" si="6"/>
        <v>1.1363636363636363E-3</v>
      </c>
      <c r="N163">
        <v>12</v>
      </c>
      <c r="O163">
        <f t="shared" si="7"/>
        <v>1.3636363636363636E-2</v>
      </c>
      <c r="R163" s="7">
        <v>0.14532327298236236</v>
      </c>
      <c r="S163">
        <f t="shared" si="8"/>
        <v>1.9816809952140323E-3</v>
      </c>
    </row>
    <row r="164" spans="1:19" hidden="1" x14ac:dyDescent="0.25">
      <c r="A164">
        <v>55669</v>
      </c>
      <c r="B164">
        <v>19911</v>
      </c>
      <c r="C164" t="s">
        <v>222</v>
      </c>
      <c r="D164" t="s">
        <v>205</v>
      </c>
      <c r="E164" t="s">
        <v>94</v>
      </c>
      <c r="F164">
        <v>65.8</v>
      </c>
      <c r="G164">
        <v>-168.61</v>
      </c>
      <c r="H164">
        <v>168.61</v>
      </c>
      <c r="I164" t="s">
        <v>2256</v>
      </c>
      <c r="J164" t="s">
        <v>116</v>
      </c>
      <c r="K164" t="s">
        <v>121</v>
      </c>
      <c r="L164">
        <v>167</v>
      </c>
      <c r="M164">
        <f t="shared" si="6"/>
        <v>3.1628787878787881E-2</v>
      </c>
      <c r="N164">
        <v>12</v>
      </c>
      <c r="O164">
        <f t="shared" si="7"/>
        <v>0.37954545454545457</v>
      </c>
      <c r="R164" s="7">
        <v>0.26989057588517879</v>
      </c>
      <c r="S164">
        <f t="shared" si="8"/>
        <v>0.10243574130187469</v>
      </c>
    </row>
    <row r="165" spans="1:19" hidden="1" x14ac:dyDescent="0.25">
      <c r="A165">
        <v>68031</v>
      </c>
      <c r="B165">
        <v>19946</v>
      </c>
      <c r="C165" t="s">
        <v>223</v>
      </c>
      <c r="D165" t="s">
        <v>224</v>
      </c>
      <c r="E165" t="s">
        <v>27</v>
      </c>
      <c r="F165">
        <v>120</v>
      </c>
      <c r="G165" s="6">
        <v>-5043.5600000000004</v>
      </c>
      <c r="H165" s="6">
        <v>5043.5600000000004</v>
      </c>
      <c r="I165" t="s">
        <v>2252</v>
      </c>
      <c r="J165" t="s">
        <v>116</v>
      </c>
      <c r="K165" t="s">
        <v>121</v>
      </c>
      <c r="L165">
        <v>407</v>
      </c>
      <c r="M165">
        <f t="shared" si="6"/>
        <v>7.7083333333333337E-2</v>
      </c>
      <c r="N165">
        <v>24</v>
      </c>
      <c r="O165">
        <f t="shared" si="7"/>
        <v>1.85</v>
      </c>
      <c r="R165" s="7">
        <v>0.347896118812004</v>
      </c>
      <c r="S165">
        <f t="shared" si="8"/>
        <v>0.64360781980220738</v>
      </c>
    </row>
    <row r="166" spans="1:19" hidden="1" x14ac:dyDescent="0.25">
      <c r="A166">
        <v>39615</v>
      </c>
      <c r="B166">
        <v>20145</v>
      </c>
      <c r="C166" t="s">
        <v>1772</v>
      </c>
      <c r="D166" t="s">
        <v>1773</v>
      </c>
      <c r="E166" t="s">
        <v>239</v>
      </c>
      <c r="F166">
        <v>140</v>
      </c>
      <c r="G166">
        <v>-122.43</v>
      </c>
      <c r="H166">
        <v>122.43</v>
      </c>
      <c r="I166" t="s">
        <v>2255</v>
      </c>
      <c r="J166" t="s">
        <v>116</v>
      </c>
      <c r="K166" t="s">
        <v>121</v>
      </c>
      <c r="L166">
        <v>43</v>
      </c>
      <c r="M166">
        <f t="shared" si="6"/>
        <v>8.1439393939393943E-3</v>
      </c>
      <c r="N166">
        <v>8</v>
      </c>
      <c r="O166">
        <f t="shared" si="7"/>
        <v>6.5151515151515155E-2</v>
      </c>
      <c r="R166" s="7">
        <v>0.17766876990933592</v>
      </c>
      <c r="S166">
        <f t="shared" si="8"/>
        <v>1.1575389554699158E-2</v>
      </c>
    </row>
    <row r="167" spans="1:19" hidden="1" x14ac:dyDescent="0.25">
      <c r="A167">
        <v>37796</v>
      </c>
      <c r="B167">
        <v>20164</v>
      </c>
      <c r="C167" t="s">
        <v>765</v>
      </c>
      <c r="D167" t="s">
        <v>761</v>
      </c>
      <c r="E167" t="s">
        <v>239</v>
      </c>
      <c r="F167">
        <v>140</v>
      </c>
      <c r="G167">
        <v>125.93</v>
      </c>
      <c r="H167">
        <v>125.93</v>
      </c>
      <c r="I167" t="s">
        <v>2268</v>
      </c>
      <c r="J167" t="s">
        <v>116</v>
      </c>
      <c r="K167" t="s">
        <v>121</v>
      </c>
      <c r="L167">
        <v>40</v>
      </c>
      <c r="M167">
        <f t="shared" si="6"/>
        <v>7.575757575757576E-3</v>
      </c>
      <c r="N167">
        <v>8</v>
      </c>
      <c r="O167">
        <f t="shared" si="7"/>
        <v>6.0606060606060608E-2</v>
      </c>
      <c r="R167" s="7">
        <v>0.3945966297683498</v>
      </c>
      <c r="S167">
        <f t="shared" si="8"/>
        <v>2.3914947258687869E-2</v>
      </c>
    </row>
    <row r="168" spans="1:19" hidden="1" x14ac:dyDescent="0.25">
      <c r="A168">
        <v>34539</v>
      </c>
      <c r="B168">
        <v>20165</v>
      </c>
      <c r="C168" t="s">
        <v>1104</v>
      </c>
      <c r="D168" t="s">
        <v>1698</v>
      </c>
      <c r="E168" t="s">
        <v>239</v>
      </c>
      <c r="F168">
        <v>140</v>
      </c>
      <c r="G168">
        <v>-127.77</v>
      </c>
      <c r="H168">
        <v>127.77</v>
      </c>
      <c r="I168" t="s">
        <v>2267</v>
      </c>
      <c r="J168" t="s">
        <v>116</v>
      </c>
      <c r="K168" t="s">
        <v>121</v>
      </c>
      <c r="L168">
        <v>31</v>
      </c>
      <c r="M168">
        <f t="shared" si="6"/>
        <v>5.8712121212121209E-3</v>
      </c>
      <c r="N168">
        <v>8</v>
      </c>
      <c r="O168">
        <f t="shared" si="7"/>
        <v>4.6969696969696967E-2</v>
      </c>
      <c r="R168" s="7">
        <v>0.38543093873751622</v>
      </c>
      <c r="S168">
        <f t="shared" si="8"/>
        <v>1.8103574395246971E-2</v>
      </c>
    </row>
    <row r="169" spans="1:19" hidden="1" x14ac:dyDescent="0.25">
      <c r="A169">
        <v>56966</v>
      </c>
      <c r="B169">
        <v>20168</v>
      </c>
      <c r="C169" t="s">
        <v>1946</v>
      </c>
      <c r="D169" t="s">
        <v>1982</v>
      </c>
      <c r="E169" t="s">
        <v>239</v>
      </c>
      <c r="F169">
        <v>140</v>
      </c>
      <c r="G169">
        <v>168.33</v>
      </c>
      <c r="H169">
        <v>168.33</v>
      </c>
      <c r="I169" t="s">
        <v>2260</v>
      </c>
      <c r="J169" t="s">
        <v>116</v>
      </c>
      <c r="K169" t="s">
        <v>121</v>
      </c>
      <c r="L169">
        <v>181</v>
      </c>
      <c r="M169">
        <f t="shared" si="6"/>
        <v>3.4280303030303029E-2</v>
      </c>
      <c r="N169">
        <v>8</v>
      </c>
      <c r="O169">
        <f t="shared" si="7"/>
        <v>0.27424242424242423</v>
      </c>
      <c r="R169" s="7">
        <v>0.12296355110702785</v>
      </c>
      <c r="S169">
        <f t="shared" si="8"/>
        <v>3.3721822349048546E-2</v>
      </c>
    </row>
    <row r="170" spans="1:19" hidden="1" x14ac:dyDescent="0.25">
      <c r="A170">
        <v>50705</v>
      </c>
      <c r="B170">
        <v>20396</v>
      </c>
      <c r="C170" t="s">
        <v>68</v>
      </c>
      <c r="D170" t="s">
        <v>52</v>
      </c>
      <c r="E170" t="s">
        <v>27</v>
      </c>
      <c r="F170">
        <v>130</v>
      </c>
      <c r="G170" s="6">
        <v>-1628.49</v>
      </c>
      <c r="H170" s="6">
        <v>1628.49</v>
      </c>
      <c r="I170" t="s">
        <v>2269</v>
      </c>
      <c r="J170" t="s">
        <v>28</v>
      </c>
      <c r="K170" t="s">
        <v>121</v>
      </c>
      <c r="L170">
        <v>115</v>
      </c>
      <c r="M170">
        <f t="shared" si="6"/>
        <v>2.1780303030303032E-2</v>
      </c>
      <c r="N170">
        <v>36</v>
      </c>
      <c r="O170">
        <f t="shared" si="7"/>
        <v>0.78409090909090917</v>
      </c>
      <c r="R170" s="7">
        <v>6.1623691725970813E-2</v>
      </c>
      <c r="S170">
        <f t="shared" si="8"/>
        <v>4.8318576466954394E-2</v>
      </c>
    </row>
    <row r="171" spans="1:19" hidden="1" x14ac:dyDescent="0.25">
      <c r="A171">
        <v>15603</v>
      </c>
      <c r="B171">
        <v>20774</v>
      </c>
      <c r="C171" t="s">
        <v>1286</v>
      </c>
      <c r="D171" t="s">
        <v>1287</v>
      </c>
      <c r="E171" t="s">
        <v>70</v>
      </c>
      <c r="F171">
        <v>130</v>
      </c>
      <c r="G171">
        <v>249.29</v>
      </c>
      <c r="H171">
        <v>249.29</v>
      </c>
      <c r="I171" t="s">
        <v>2259</v>
      </c>
      <c r="J171" t="s">
        <v>116</v>
      </c>
      <c r="K171" t="s">
        <v>121</v>
      </c>
      <c r="L171">
        <v>10</v>
      </c>
      <c r="M171">
        <f t="shared" si="6"/>
        <v>1.893939393939394E-3</v>
      </c>
      <c r="N171">
        <v>8</v>
      </c>
      <c r="O171">
        <f t="shared" si="7"/>
        <v>1.5151515151515152E-2</v>
      </c>
      <c r="R171" s="7">
        <v>0.21819440578787599</v>
      </c>
      <c r="S171">
        <f t="shared" si="8"/>
        <v>3.3059758452708486E-3</v>
      </c>
    </row>
    <row r="172" spans="1:19" hidden="1" x14ac:dyDescent="0.25">
      <c r="A172">
        <v>70202</v>
      </c>
      <c r="B172">
        <v>20798</v>
      </c>
      <c r="C172" t="s">
        <v>225</v>
      </c>
      <c r="D172" t="s">
        <v>190</v>
      </c>
      <c r="E172" t="s">
        <v>70</v>
      </c>
      <c r="F172">
        <v>130</v>
      </c>
      <c r="G172" s="6">
        <v>5830.78</v>
      </c>
      <c r="H172" s="6">
        <v>5830.78</v>
      </c>
      <c r="I172" t="s">
        <v>2252</v>
      </c>
      <c r="J172" t="s">
        <v>116</v>
      </c>
      <c r="K172" t="s">
        <v>121</v>
      </c>
      <c r="L172">
        <v>683</v>
      </c>
      <c r="M172">
        <f t="shared" si="6"/>
        <v>0.12935606060606061</v>
      </c>
      <c r="N172">
        <v>24</v>
      </c>
      <c r="O172">
        <f t="shared" si="7"/>
        <v>3.1045454545454545</v>
      </c>
      <c r="R172" s="7">
        <v>0.29159756766275036</v>
      </c>
      <c r="S172">
        <f t="shared" si="8"/>
        <v>0.90527790324390223</v>
      </c>
    </row>
    <row r="173" spans="1:19" hidden="1" x14ac:dyDescent="0.25">
      <c r="A173">
        <v>43818</v>
      </c>
      <c r="B173">
        <v>20804</v>
      </c>
      <c r="C173" t="s">
        <v>226</v>
      </c>
      <c r="D173" t="s">
        <v>225</v>
      </c>
      <c r="E173" t="s">
        <v>70</v>
      </c>
      <c r="F173">
        <v>130</v>
      </c>
      <c r="G173" s="6">
        <v>5830.91</v>
      </c>
      <c r="H173" s="6">
        <v>5830.91</v>
      </c>
      <c r="I173" t="s">
        <v>2252</v>
      </c>
      <c r="J173" t="s">
        <v>116</v>
      </c>
      <c r="K173" t="s">
        <v>121</v>
      </c>
      <c r="L173">
        <v>64</v>
      </c>
      <c r="M173">
        <f t="shared" si="6"/>
        <v>1.2121212121212121E-2</v>
      </c>
      <c r="N173">
        <v>24</v>
      </c>
      <c r="O173">
        <f t="shared" si="7"/>
        <v>0.29090909090909089</v>
      </c>
      <c r="R173" s="7">
        <v>0.29159106650190303</v>
      </c>
      <c r="S173">
        <f t="shared" si="8"/>
        <v>8.4826492073280871E-2</v>
      </c>
    </row>
    <row r="174" spans="1:19" hidden="1" x14ac:dyDescent="0.25">
      <c r="A174">
        <v>34482</v>
      </c>
      <c r="B174">
        <v>20895</v>
      </c>
      <c r="C174" t="s">
        <v>1696</v>
      </c>
      <c r="D174" t="s">
        <v>838</v>
      </c>
      <c r="E174" t="s">
        <v>94</v>
      </c>
      <c r="F174">
        <v>65.8</v>
      </c>
      <c r="G174">
        <v>99.12</v>
      </c>
      <c r="H174">
        <v>99.12</v>
      </c>
      <c r="I174" t="s">
        <v>2255</v>
      </c>
      <c r="J174" t="s">
        <v>116</v>
      </c>
      <c r="K174" t="s">
        <v>121</v>
      </c>
      <c r="L174">
        <v>163</v>
      </c>
      <c r="M174">
        <f t="shared" si="6"/>
        <v>3.0871212121212122E-2</v>
      </c>
      <c r="N174">
        <v>12</v>
      </c>
      <c r="O174">
        <f t="shared" si="7"/>
        <v>0.37045454545454548</v>
      </c>
      <c r="R174" s="7">
        <v>0.21945104418886197</v>
      </c>
      <c r="S174">
        <f t="shared" si="8"/>
        <v>8.1296636824510229E-2</v>
      </c>
    </row>
    <row r="175" spans="1:19" hidden="1" x14ac:dyDescent="0.25">
      <c r="A175">
        <v>7514</v>
      </c>
      <c r="B175">
        <v>20978</v>
      </c>
      <c r="C175" t="s">
        <v>1016</v>
      </c>
      <c r="D175" t="s">
        <v>1017</v>
      </c>
      <c r="E175" t="s">
        <v>94</v>
      </c>
      <c r="F175">
        <v>100.5</v>
      </c>
      <c r="G175">
        <v>128.24</v>
      </c>
      <c r="H175">
        <v>128.24</v>
      </c>
      <c r="I175" t="s">
        <v>2263</v>
      </c>
      <c r="J175" t="s">
        <v>116</v>
      </c>
      <c r="K175" t="s">
        <v>121</v>
      </c>
      <c r="L175">
        <v>4</v>
      </c>
      <c r="M175">
        <f t="shared" si="6"/>
        <v>7.5757575757575758E-4</v>
      </c>
      <c r="N175">
        <v>8</v>
      </c>
      <c r="O175">
        <f t="shared" si="7"/>
        <v>6.0606060606060606E-3</v>
      </c>
      <c r="R175" s="7">
        <v>0.18523286416094822</v>
      </c>
      <c r="S175">
        <f t="shared" si="8"/>
        <v>1.122623419157262E-3</v>
      </c>
    </row>
    <row r="176" spans="1:19" hidden="1" x14ac:dyDescent="0.25">
      <c r="A176">
        <v>52679</v>
      </c>
      <c r="B176">
        <v>20981</v>
      </c>
      <c r="C176" t="s">
        <v>207</v>
      </c>
      <c r="D176" t="s">
        <v>164</v>
      </c>
      <c r="E176" t="s">
        <v>64</v>
      </c>
      <c r="F176">
        <v>97</v>
      </c>
      <c r="G176" s="6">
        <v>21633.87</v>
      </c>
      <c r="H176" s="6">
        <v>21633.87</v>
      </c>
      <c r="I176" t="s">
        <v>2253</v>
      </c>
      <c r="J176" t="s">
        <v>28</v>
      </c>
      <c r="K176" t="s">
        <v>121</v>
      </c>
      <c r="L176">
        <v>134</v>
      </c>
      <c r="M176">
        <f t="shared" si="6"/>
        <v>2.5378787878787879E-2</v>
      </c>
      <c r="N176">
        <v>60</v>
      </c>
      <c r="O176">
        <f t="shared" si="7"/>
        <v>1.5227272727272727</v>
      </c>
      <c r="R176" s="7">
        <v>6.3352027263645819E-2</v>
      </c>
      <c r="S176">
        <f t="shared" si="8"/>
        <v>9.6467859696915223E-2</v>
      </c>
    </row>
    <row r="177" spans="1:19" hidden="1" x14ac:dyDescent="0.25">
      <c r="A177">
        <v>12455</v>
      </c>
      <c r="B177">
        <v>21166</v>
      </c>
      <c r="C177" t="s">
        <v>219</v>
      </c>
      <c r="D177" t="s">
        <v>211</v>
      </c>
      <c r="E177" t="s">
        <v>27</v>
      </c>
      <c r="F177">
        <v>120</v>
      </c>
      <c r="G177" s="6">
        <v>4643.75</v>
      </c>
      <c r="H177" s="6">
        <v>4643.75</v>
      </c>
      <c r="I177" t="s">
        <v>2252</v>
      </c>
      <c r="J177" t="s">
        <v>116</v>
      </c>
      <c r="K177" t="s">
        <v>121</v>
      </c>
      <c r="L177">
        <v>7</v>
      </c>
      <c r="M177">
        <f t="shared" si="6"/>
        <v>1.3257575757575758E-3</v>
      </c>
      <c r="N177">
        <v>24</v>
      </c>
      <c r="O177">
        <f t="shared" si="7"/>
        <v>3.1818181818181822E-2</v>
      </c>
      <c r="R177" s="7">
        <v>0.37784871041625223</v>
      </c>
      <c r="S177">
        <f t="shared" si="8"/>
        <v>1.2022458967789845E-2</v>
      </c>
    </row>
    <row r="178" spans="1:19" hidden="1" x14ac:dyDescent="0.25">
      <c r="A178">
        <v>41849</v>
      </c>
      <c r="B178">
        <v>21167</v>
      </c>
      <c r="C178" t="s">
        <v>1804</v>
      </c>
      <c r="D178" t="s">
        <v>1805</v>
      </c>
      <c r="E178" t="s">
        <v>239</v>
      </c>
      <c r="F178">
        <v>130</v>
      </c>
      <c r="G178">
        <v>266.63</v>
      </c>
      <c r="H178">
        <v>266.63</v>
      </c>
      <c r="I178" t="s">
        <v>2268</v>
      </c>
      <c r="J178" t="s">
        <v>116</v>
      </c>
      <c r="K178" t="s">
        <v>121</v>
      </c>
      <c r="L178">
        <v>52</v>
      </c>
      <c r="M178">
        <f t="shared" si="6"/>
        <v>9.8484848484848477E-3</v>
      </c>
      <c r="N178">
        <v>8</v>
      </c>
      <c r="O178">
        <f t="shared" si="7"/>
        <v>7.8787878787878782E-2</v>
      </c>
      <c r="R178" s="7">
        <v>0.37106876431467106</v>
      </c>
      <c r="S178">
        <f t="shared" si="8"/>
        <v>2.9235720824792262E-2</v>
      </c>
    </row>
    <row r="179" spans="1:19" hidden="1" x14ac:dyDescent="0.25">
      <c r="A179">
        <v>31480</v>
      </c>
      <c r="B179">
        <v>21168</v>
      </c>
      <c r="C179" t="s">
        <v>949</v>
      </c>
      <c r="D179" t="s">
        <v>1640</v>
      </c>
      <c r="E179" t="s">
        <v>239</v>
      </c>
      <c r="F179">
        <v>140</v>
      </c>
      <c r="G179">
        <v>274.49</v>
      </c>
      <c r="H179">
        <v>274.49</v>
      </c>
      <c r="I179" t="s">
        <v>2268</v>
      </c>
      <c r="J179" t="s">
        <v>116</v>
      </c>
      <c r="K179" t="s">
        <v>121</v>
      </c>
      <c r="L179">
        <v>26</v>
      </c>
      <c r="M179">
        <f t="shared" si="6"/>
        <v>4.9242424242424239E-3</v>
      </c>
      <c r="N179">
        <v>8</v>
      </c>
      <c r="O179">
        <f t="shared" si="7"/>
        <v>3.9393939393939391E-2</v>
      </c>
      <c r="R179" s="7">
        <v>0.36044323884010615</v>
      </c>
      <c r="S179">
        <f t="shared" si="8"/>
        <v>1.4199279105822362E-2</v>
      </c>
    </row>
    <row r="180" spans="1:19" hidden="1" x14ac:dyDescent="0.25">
      <c r="A180">
        <v>69878</v>
      </c>
      <c r="B180">
        <v>21293</v>
      </c>
      <c r="C180" t="s">
        <v>227</v>
      </c>
      <c r="D180" t="s">
        <v>228</v>
      </c>
      <c r="E180" t="s">
        <v>27</v>
      </c>
      <c r="F180">
        <v>120</v>
      </c>
      <c r="G180" s="6">
        <v>-4416.8999999999996</v>
      </c>
      <c r="H180" s="6">
        <v>4416.8999999999996</v>
      </c>
      <c r="I180" t="s">
        <v>2252</v>
      </c>
      <c r="J180" t="s">
        <v>116</v>
      </c>
      <c r="K180" t="s">
        <v>121</v>
      </c>
      <c r="L180">
        <v>557</v>
      </c>
      <c r="M180">
        <f t="shared" si="6"/>
        <v>0.10549242424242425</v>
      </c>
      <c r="N180">
        <v>24</v>
      </c>
      <c r="O180">
        <f t="shared" si="7"/>
        <v>2.5318181818181822</v>
      </c>
      <c r="R180" s="7">
        <v>0.39054694215319008</v>
      </c>
      <c r="S180">
        <f t="shared" si="8"/>
        <v>0.98879384899694045</v>
      </c>
    </row>
    <row r="181" spans="1:19" hidden="1" x14ac:dyDescent="0.25">
      <c r="A181">
        <v>69933</v>
      </c>
      <c r="B181">
        <v>21365</v>
      </c>
      <c r="C181" t="s">
        <v>2027</v>
      </c>
      <c r="D181" t="s">
        <v>1044</v>
      </c>
      <c r="E181" t="s">
        <v>94</v>
      </c>
      <c r="F181">
        <v>100.5</v>
      </c>
      <c r="G181">
        <v>276.79000000000002</v>
      </c>
      <c r="H181">
        <v>276.79000000000002</v>
      </c>
      <c r="I181" t="s">
        <v>2259</v>
      </c>
      <c r="J181" t="s">
        <v>116</v>
      </c>
      <c r="K181" t="s">
        <v>121</v>
      </c>
      <c r="L181">
        <v>561</v>
      </c>
      <c r="M181">
        <f t="shared" si="6"/>
        <v>0.10625</v>
      </c>
      <c r="N181">
        <v>8</v>
      </c>
      <c r="O181">
        <f t="shared" si="7"/>
        <v>0.85</v>
      </c>
      <c r="R181" s="7">
        <v>0.19651607145799921</v>
      </c>
      <c r="S181">
        <f t="shared" si="8"/>
        <v>0.16703866073929932</v>
      </c>
    </row>
    <row r="182" spans="1:19" hidden="1" x14ac:dyDescent="0.25">
      <c r="A182">
        <v>49871</v>
      </c>
      <c r="B182">
        <v>21370</v>
      </c>
      <c r="C182" t="s">
        <v>1922</v>
      </c>
      <c r="D182" t="s">
        <v>1757</v>
      </c>
      <c r="E182" t="s">
        <v>94</v>
      </c>
      <c r="F182">
        <v>100.5</v>
      </c>
      <c r="G182">
        <v>612.28</v>
      </c>
      <c r="H182">
        <v>612.28</v>
      </c>
      <c r="I182" t="s">
        <v>2259</v>
      </c>
      <c r="J182" t="s">
        <v>116</v>
      </c>
      <c r="K182" t="s">
        <v>121</v>
      </c>
      <c r="L182">
        <v>108</v>
      </c>
      <c r="M182">
        <f t="shared" si="6"/>
        <v>2.0454545454545454E-2</v>
      </c>
      <c r="N182">
        <v>8</v>
      </c>
      <c r="O182">
        <f t="shared" si="7"/>
        <v>0.16363636363636364</v>
      </c>
      <c r="R182" s="7">
        <v>8.8837922876559103E-2</v>
      </c>
      <c r="S182">
        <f t="shared" si="8"/>
        <v>1.4537114652527853E-2</v>
      </c>
    </row>
    <row r="183" spans="1:19" hidden="1" x14ac:dyDescent="0.25">
      <c r="A183">
        <v>67044</v>
      </c>
      <c r="B183">
        <v>21371</v>
      </c>
      <c r="C183" t="s">
        <v>1757</v>
      </c>
      <c r="D183" t="s">
        <v>2027</v>
      </c>
      <c r="E183" t="s">
        <v>94</v>
      </c>
      <c r="F183">
        <v>100.5</v>
      </c>
      <c r="G183">
        <v>365.67</v>
      </c>
      <c r="H183">
        <v>365.67</v>
      </c>
      <c r="I183" t="s">
        <v>2259</v>
      </c>
      <c r="J183" t="s">
        <v>116</v>
      </c>
      <c r="K183" t="s">
        <v>121</v>
      </c>
      <c r="L183">
        <v>361</v>
      </c>
      <c r="M183">
        <f t="shared" si="6"/>
        <v>6.8371212121212124E-2</v>
      </c>
      <c r="N183">
        <v>8</v>
      </c>
      <c r="O183">
        <f t="shared" si="7"/>
        <v>0.54696969696969699</v>
      </c>
      <c r="R183" s="7">
        <v>0.14875074088347306</v>
      </c>
      <c r="S183">
        <f t="shared" si="8"/>
        <v>8.1362147665051177E-2</v>
      </c>
    </row>
    <row r="184" spans="1:19" hidden="1" x14ac:dyDescent="0.25">
      <c r="A184">
        <v>71130</v>
      </c>
      <c r="B184">
        <v>21420</v>
      </c>
      <c r="C184" t="s">
        <v>147</v>
      </c>
      <c r="D184" t="s">
        <v>2049</v>
      </c>
      <c r="E184" t="s">
        <v>70</v>
      </c>
      <c r="F184">
        <v>70</v>
      </c>
      <c r="G184">
        <v>740.61</v>
      </c>
      <c r="H184">
        <v>740.61</v>
      </c>
      <c r="I184" t="s">
        <v>2265</v>
      </c>
      <c r="J184" t="s">
        <v>116</v>
      </c>
      <c r="K184" t="s">
        <v>121</v>
      </c>
      <c r="L184" s="8">
        <v>1405</v>
      </c>
      <c r="M184">
        <f t="shared" si="6"/>
        <v>0.26609848484848486</v>
      </c>
      <c r="N184">
        <v>24</v>
      </c>
      <c r="O184">
        <f t="shared" si="7"/>
        <v>6.3863636363636367</v>
      </c>
      <c r="R184" s="7">
        <v>2.9370366994774574E-2</v>
      </c>
      <c r="S184">
        <f t="shared" si="8"/>
        <v>0.18756984376208308</v>
      </c>
    </row>
    <row r="185" spans="1:19" hidden="1" x14ac:dyDescent="0.25">
      <c r="A185">
        <v>69216</v>
      </c>
      <c r="B185">
        <v>21520</v>
      </c>
      <c r="C185" t="s">
        <v>229</v>
      </c>
      <c r="D185" t="s">
        <v>223</v>
      </c>
      <c r="E185" t="s">
        <v>27</v>
      </c>
      <c r="F185">
        <v>120</v>
      </c>
      <c r="G185" s="6">
        <v>-5043.42</v>
      </c>
      <c r="H185" s="6">
        <v>5043.42</v>
      </c>
      <c r="I185" t="s">
        <v>2252</v>
      </c>
      <c r="J185" t="s">
        <v>116</v>
      </c>
      <c r="K185" t="s">
        <v>121</v>
      </c>
      <c r="L185">
        <v>485</v>
      </c>
      <c r="M185">
        <f t="shared" si="6"/>
        <v>9.1856060606060608E-2</v>
      </c>
      <c r="N185">
        <v>24</v>
      </c>
      <c r="O185">
        <f t="shared" si="7"/>
        <v>2.2045454545454546</v>
      </c>
      <c r="R185" s="7">
        <v>0.34790577603996314</v>
      </c>
      <c r="S185">
        <f t="shared" si="8"/>
        <v>0.76697409717900966</v>
      </c>
    </row>
    <row r="186" spans="1:19" hidden="1" x14ac:dyDescent="0.25">
      <c r="A186">
        <v>52500</v>
      </c>
      <c r="B186">
        <v>21561</v>
      </c>
      <c r="C186" t="s">
        <v>1640</v>
      </c>
      <c r="D186" t="s">
        <v>1243</v>
      </c>
      <c r="E186" t="s">
        <v>239</v>
      </c>
      <c r="F186">
        <v>140</v>
      </c>
      <c r="G186">
        <v>274.36</v>
      </c>
      <c r="H186">
        <v>274.36</v>
      </c>
      <c r="I186" t="s">
        <v>2268</v>
      </c>
      <c r="J186" t="s">
        <v>116</v>
      </c>
      <c r="K186" t="s">
        <v>121</v>
      </c>
      <c r="L186">
        <v>141</v>
      </c>
      <c r="M186">
        <f t="shared" si="6"/>
        <v>2.6704545454545453E-2</v>
      </c>
      <c r="N186">
        <v>8</v>
      </c>
      <c r="O186">
        <f t="shared" si="7"/>
        <v>0.21363636363636362</v>
      </c>
      <c r="R186" s="7">
        <v>0.36061402766154227</v>
      </c>
      <c r="S186">
        <f t="shared" si="8"/>
        <v>7.7040269545874937E-2</v>
      </c>
    </row>
    <row r="187" spans="1:19" hidden="1" x14ac:dyDescent="0.25">
      <c r="A187">
        <v>24945</v>
      </c>
      <c r="B187">
        <v>21565</v>
      </c>
      <c r="C187" t="s">
        <v>1112</v>
      </c>
      <c r="D187" t="s">
        <v>994</v>
      </c>
      <c r="E187" t="s">
        <v>94</v>
      </c>
      <c r="F187">
        <v>65.8</v>
      </c>
      <c r="G187">
        <v>149.55000000000001</v>
      </c>
      <c r="H187">
        <v>149.55000000000001</v>
      </c>
      <c r="I187" t="s">
        <v>2255</v>
      </c>
      <c r="J187" t="s">
        <v>116</v>
      </c>
      <c r="K187" t="s">
        <v>121</v>
      </c>
      <c r="L187">
        <v>17</v>
      </c>
      <c r="M187">
        <f t="shared" si="6"/>
        <v>3.2196969696969696E-3</v>
      </c>
      <c r="N187">
        <v>12</v>
      </c>
      <c r="O187">
        <f t="shared" si="7"/>
        <v>3.8636363636363635E-2</v>
      </c>
      <c r="R187" s="7">
        <v>0.14544959879638913</v>
      </c>
      <c r="S187">
        <f t="shared" si="8"/>
        <v>5.6196435898604891E-3</v>
      </c>
    </row>
    <row r="188" spans="1:19" hidden="1" x14ac:dyDescent="0.25">
      <c r="A188">
        <v>52518</v>
      </c>
      <c r="B188">
        <v>21706</v>
      </c>
      <c r="C188" t="s">
        <v>1243</v>
      </c>
      <c r="D188" t="s">
        <v>1804</v>
      </c>
      <c r="E188" t="s">
        <v>239</v>
      </c>
      <c r="F188">
        <v>140</v>
      </c>
      <c r="G188">
        <v>266.91000000000003</v>
      </c>
      <c r="H188">
        <v>266.91000000000003</v>
      </c>
      <c r="I188" t="s">
        <v>2268</v>
      </c>
      <c r="J188" t="s">
        <v>116</v>
      </c>
      <c r="K188" t="s">
        <v>121</v>
      </c>
      <c r="L188">
        <v>135</v>
      </c>
      <c r="M188">
        <f t="shared" si="6"/>
        <v>2.556818181818182E-2</v>
      </c>
      <c r="N188">
        <v>8</v>
      </c>
      <c r="O188">
        <f t="shared" si="7"/>
        <v>0.20454545454545456</v>
      </c>
      <c r="R188" s="7">
        <v>0.37067949731827482</v>
      </c>
      <c r="S188">
        <f t="shared" si="8"/>
        <v>7.5820806269647129E-2</v>
      </c>
    </row>
    <row r="189" spans="1:19" hidden="1" x14ac:dyDescent="0.25">
      <c r="A189">
        <v>69501</v>
      </c>
      <c r="B189">
        <v>22009</v>
      </c>
      <c r="C189" t="s">
        <v>1573</v>
      </c>
      <c r="D189" t="s">
        <v>1631</v>
      </c>
      <c r="E189" t="s">
        <v>70</v>
      </c>
      <c r="F189">
        <v>130</v>
      </c>
      <c r="G189">
        <v>-253.8</v>
      </c>
      <c r="H189">
        <v>253.8</v>
      </c>
      <c r="I189" t="s">
        <v>2259</v>
      </c>
      <c r="J189" t="s">
        <v>116</v>
      </c>
      <c r="K189" t="s">
        <v>121</v>
      </c>
      <c r="L189">
        <v>513</v>
      </c>
      <c r="M189">
        <f t="shared" si="6"/>
        <v>9.7159090909090903E-2</v>
      </c>
      <c r="N189">
        <v>8</v>
      </c>
      <c r="O189">
        <f t="shared" si="7"/>
        <v>0.77727272727272723</v>
      </c>
      <c r="R189" s="7">
        <v>0.3249323979621242</v>
      </c>
      <c r="S189">
        <f t="shared" si="8"/>
        <v>0.25256109114328745</v>
      </c>
    </row>
    <row r="190" spans="1:19" hidden="1" x14ac:dyDescent="0.25">
      <c r="A190">
        <v>41551</v>
      </c>
      <c r="B190">
        <v>22109</v>
      </c>
      <c r="C190" t="s">
        <v>1005</v>
      </c>
      <c r="D190" t="s">
        <v>1097</v>
      </c>
      <c r="E190" t="s">
        <v>239</v>
      </c>
      <c r="F190">
        <v>140</v>
      </c>
      <c r="G190">
        <v>86.06</v>
      </c>
      <c r="H190">
        <v>86.06</v>
      </c>
      <c r="I190" t="s">
        <v>2256</v>
      </c>
      <c r="J190" t="s">
        <v>116</v>
      </c>
      <c r="K190" t="s">
        <v>121</v>
      </c>
      <c r="L190">
        <v>50</v>
      </c>
      <c r="M190">
        <f t="shared" si="6"/>
        <v>9.46969696969697E-3</v>
      </c>
      <c r="N190">
        <v>6</v>
      </c>
      <c r="O190">
        <f t="shared" si="7"/>
        <v>5.6818181818181823E-2</v>
      </c>
      <c r="R190" s="7">
        <v>0.36241525672296704</v>
      </c>
      <c r="S190">
        <f t="shared" si="8"/>
        <v>2.0591775950168582E-2</v>
      </c>
    </row>
    <row r="191" spans="1:19" hidden="1" x14ac:dyDescent="0.25">
      <c r="A191">
        <v>51620</v>
      </c>
      <c r="B191">
        <v>22274</v>
      </c>
      <c r="C191" t="s">
        <v>1938</v>
      </c>
      <c r="D191" t="s">
        <v>1747</v>
      </c>
      <c r="F191">
        <v>100.5</v>
      </c>
      <c r="G191">
        <v>183.03</v>
      </c>
      <c r="H191">
        <v>183.03</v>
      </c>
      <c r="I191" t="s">
        <v>2259</v>
      </c>
      <c r="J191" t="s">
        <v>116</v>
      </c>
      <c r="K191" t="s">
        <v>121</v>
      </c>
      <c r="L191">
        <v>123</v>
      </c>
      <c r="M191">
        <f t="shared" si="6"/>
        <v>2.3295454545454546E-2</v>
      </c>
      <c r="N191">
        <v>8</v>
      </c>
      <c r="O191">
        <f t="shared" si="7"/>
        <v>0.18636363636363637</v>
      </c>
      <c r="R191" s="7">
        <v>0.29718452395159045</v>
      </c>
      <c r="S191">
        <f t="shared" si="8"/>
        <v>5.5384388554614583E-2</v>
      </c>
    </row>
    <row r="192" spans="1:19" hidden="1" x14ac:dyDescent="0.25">
      <c r="A192">
        <v>7301</v>
      </c>
      <c r="B192">
        <v>22275</v>
      </c>
      <c r="C192" t="s">
        <v>828</v>
      </c>
      <c r="D192" t="s">
        <v>1005</v>
      </c>
      <c r="E192" t="s">
        <v>239</v>
      </c>
      <c r="F192">
        <v>140</v>
      </c>
      <c r="G192">
        <v>86.2</v>
      </c>
      <c r="H192">
        <v>86.2</v>
      </c>
      <c r="I192" t="s">
        <v>2256</v>
      </c>
      <c r="J192" t="s">
        <v>116</v>
      </c>
      <c r="K192" t="s">
        <v>121</v>
      </c>
      <c r="L192">
        <v>4</v>
      </c>
      <c r="M192">
        <f t="shared" si="6"/>
        <v>7.5757575757575758E-4</v>
      </c>
      <c r="N192">
        <v>6</v>
      </c>
      <c r="O192">
        <f t="shared" si="7"/>
        <v>4.5454545454545452E-3</v>
      </c>
      <c r="R192" s="7">
        <v>0.36182664725729169</v>
      </c>
      <c r="S192">
        <f t="shared" si="8"/>
        <v>1.6446665784422348E-3</v>
      </c>
    </row>
    <row r="193" spans="1:23" hidden="1" x14ac:dyDescent="0.25">
      <c r="A193">
        <v>35402</v>
      </c>
      <c r="B193">
        <v>22964</v>
      </c>
      <c r="C193" t="s">
        <v>230</v>
      </c>
      <c r="D193" t="s">
        <v>128</v>
      </c>
      <c r="E193" t="s">
        <v>64</v>
      </c>
      <c r="F193">
        <v>120</v>
      </c>
      <c r="G193" s="6">
        <v>-21767.08</v>
      </c>
      <c r="H193" s="6">
        <v>21767.08</v>
      </c>
      <c r="I193" t="s">
        <v>2253</v>
      </c>
      <c r="J193" t="s">
        <v>28</v>
      </c>
      <c r="K193" t="s">
        <v>121</v>
      </c>
      <c r="L193">
        <v>33</v>
      </c>
      <c r="M193">
        <f t="shared" si="6"/>
        <v>6.2500000000000003E-3</v>
      </c>
      <c r="N193">
        <v>60</v>
      </c>
      <c r="O193">
        <f t="shared" si="7"/>
        <v>0.375</v>
      </c>
      <c r="R193" s="7">
        <v>6.2964326039972707E-2</v>
      </c>
      <c r="S193">
        <f t="shared" si="8"/>
        <v>2.3611622264989765E-2</v>
      </c>
    </row>
    <row r="194" spans="1:23" hidden="1" x14ac:dyDescent="0.25">
      <c r="A194">
        <v>70609</v>
      </c>
      <c r="B194">
        <v>23094</v>
      </c>
      <c r="C194" t="s">
        <v>2064</v>
      </c>
      <c r="D194" t="s">
        <v>1368</v>
      </c>
      <c r="E194" t="s">
        <v>239</v>
      </c>
      <c r="F194">
        <v>140</v>
      </c>
      <c r="G194">
        <v>150.01</v>
      </c>
      <c r="H194">
        <v>150.01</v>
      </c>
      <c r="I194" t="s">
        <v>2254</v>
      </c>
      <c r="J194" t="s">
        <v>116</v>
      </c>
      <c r="K194" t="s">
        <v>121</v>
      </c>
      <c r="L194">
        <v>747</v>
      </c>
      <c r="M194">
        <f t="shared" ref="M194:M257" si="9">L194/5280</f>
        <v>0.14147727272727273</v>
      </c>
      <c r="N194">
        <v>8</v>
      </c>
      <c r="O194">
        <f t="shared" ref="O194:O257" si="10">M194*N194</f>
        <v>1.1318181818181818</v>
      </c>
      <c r="R194" s="7">
        <v>0.35090359622601253</v>
      </c>
      <c r="S194">
        <f t="shared" si="8"/>
        <v>0.39715907027398689</v>
      </c>
    </row>
    <row r="195" spans="1:23" hidden="1" x14ac:dyDescent="0.25">
      <c r="A195">
        <v>37002</v>
      </c>
      <c r="B195">
        <v>23430</v>
      </c>
      <c r="C195" t="s">
        <v>231</v>
      </c>
      <c r="D195" t="s">
        <v>62</v>
      </c>
      <c r="E195" t="s">
        <v>64</v>
      </c>
      <c r="F195">
        <v>110</v>
      </c>
      <c r="G195" s="6">
        <v>-5206.7700000000004</v>
      </c>
      <c r="H195" s="6">
        <v>5206.7700000000004</v>
      </c>
      <c r="I195" t="s">
        <v>2253</v>
      </c>
      <c r="J195" t="s">
        <v>28</v>
      </c>
      <c r="K195" t="s">
        <v>121</v>
      </c>
      <c r="L195">
        <v>35</v>
      </c>
      <c r="M195">
        <f t="shared" si="9"/>
        <v>6.628787878787879E-3</v>
      </c>
      <c r="N195">
        <v>42</v>
      </c>
      <c r="O195">
        <f t="shared" si="10"/>
        <v>0.27840909090909094</v>
      </c>
      <c r="R195" s="7">
        <v>6.1594537143298357E-2</v>
      </c>
      <c r="S195">
        <f t="shared" ref="S195:S258" si="11">O195*R195</f>
        <v>1.714847909103193E-2</v>
      </c>
    </row>
    <row r="196" spans="1:23" hidden="1" x14ac:dyDescent="0.25">
      <c r="A196">
        <v>69162</v>
      </c>
      <c r="B196">
        <v>23475</v>
      </c>
      <c r="C196" t="s">
        <v>1990</v>
      </c>
      <c r="D196" t="s">
        <v>1133</v>
      </c>
      <c r="E196" t="s">
        <v>94</v>
      </c>
      <c r="F196">
        <v>65.8</v>
      </c>
      <c r="G196">
        <v>87.46</v>
      </c>
      <c r="H196">
        <v>87.46</v>
      </c>
      <c r="I196" t="s">
        <v>2255</v>
      </c>
      <c r="J196" t="s">
        <v>116</v>
      </c>
      <c r="K196" t="s">
        <v>121</v>
      </c>
      <c r="L196">
        <v>478</v>
      </c>
      <c r="M196">
        <f t="shared" si="9"/>
        <v>9.053030303030303E-2</v>
      </c>
      <c r="N196">
        <v>12</v>
      </c>
      <c r="O196">
        <f t="shared" si="10"/>
        <v>1.0863636363636364</v>
      </c>
      <c r="R196" s="7">
        <v>0.24870783786873998</v>
      </c>
      <c r="S196">
        <f t="shared" si="11"/>
        <v>0.27018715113922209</v>
      </c>
    </row>
    <row r="197" spans="1:23" hidden="1" x14ac:dyDescent="0.25">
      <c r="A197">
        <v>7677</v>
      </c>
      <c r="B197">
        <v>23480</v>
      </c>
      <c r="C197" t="s">
        <v>1002</v>
      </c>
      <c r="D197" t="s">
        <v>1026</v>
      </c>
      <c r="E197" t="s">
        <v>239</v>
      </c>
      <c r="F197">
        <v>140</v>
      </c>
      <c r="G197">
        <v>-51.79</v>
      </c>
      <c r="H197">
        <v>51.79</v>
      </c>
      <c r="I197" t="s">
        <v>2260</v>
      </c>
      <c r="J197" t="s">
        <v>116</v>
      </c>
      <c r="K197" t="s">
        <v>121</v>
      </c>
      <c r="L197">
        <v>5</v>
      </c>
      <c r="M197">
        <f t="shared" si="9"/>
        <v>9.46969696969697E-4</v>
      </c>
      <c r="N197">
        <v>8</v>
      </c>
      <c r="O197">
        <f t="shared" si="10"/>
        <v>7.575757575757576E-3</v>
      </c>
      <c r="R197" s="7">
        <v>0.39966121949886074</v>
      </c>
      <c r="S197">
        <f t="shared" si="11"/>
        <v>3.0277365113550057E-3</v>
      </c>
    </row>
    <row r="198" spans="1:23" hidden="1" x14ac:dyDescent="0.25">
      <c r="A198">
        <v>40550</v>
      </c>
      <c r="B198">
        <v>23503</v>
      </c>
      <c r="C198" t="s">
        <v>213</v>
      </c>
      <c r="D198" t="s">
        <v>222</v>
      </c>
      <c r="E198" t="s">
        <v>94</v>
      </c>
      <c r="F198">
        <v>65.8</v>
      </c>
      <c r="G198">
        <v>-168.3</v>
      </c>
      <c r="H198">
        <v>168.3</v>
      </c>
      <c r="I198" t="s">
        <v>2256</v>
      </c>
      <c r="J198" t="s">
        <v>116</v>
      </c>
      <c r="K198" t="s">
        <v>121</v>
      </c>
      <c r="L198">
        <v>46</v>
      </c>
      <c r="M198">
        <f t="shared" si="9"/>
        <v>8.7121212121212127E-3</v>
      </c>
      <c r="N198">
        <v>12</v>
      </c>
      <c r="O198">
        <f t="shared" si="10"/>
        <v>0.10454545454545455</v>
      </c>
      <c r="R198" s="7">
        <v>0.27038770053475936</v>
      </c>
      <c r="S198">
        <f t="shared" si="11"/>
        <v>2.8267805055906661E-2</v>
      </c>
    </row>
    <row r="199" spans="1:23" hidden="1" x14ac:dyDescent="0.25">
      <c r="A199">
        <v>10347</v>
      </c>
      <c r="B199">
        <v>23533</v>
      </c>
      <c r="C199" t="s">
        <v>1118</v>
      </c>
      <c r="D199" t="s">
        <v>894</v>
      </c>
      <c r="E199" t="s">
        <v>239</v>
      </c>
      <c r="F199">
        <v>140</v>
      </c>
      <c r="G199">
        <v>-131.4</v>
      </c>
      <c r="H199">
        <v>131.4</v>
      </c>
      <c r="I199" t="s">
        <v>2267</v>
      </c>
      <c r="J199" t="s">
        <v>116</v>
      </c>
      <c r="K199" t="s">
        <v>121</v>
      </c>
      <c r="L199">
        <v>6</v>
      </c>
      <c r="M199">
        <f t="shared" si="9"/>
        <v>1.1363636363636363E-3</v>
      </c>
      <c r="N199">
        <v>8</v>
      </c>
      <c r="O199">
        <f t="shared" si="10"/>
        <v>9.0909090909090905E-3</v>
      </c>
      <c r="R199" s="7">
        <v>0.37478318906006425</v>
      </c>
      <c r="S199">
        <f t="shared" si="11"/>
        <v>3.4071199005460385E-3</v>
      </c>
    </row>
    <row r="200" spans="1:23" hidden="1" x14ac:dyDescent="0.25">
      <c r="A200">
        <v>49040</v>
      </c>
      <c r="B200">
        <v>24176</v>
      </c>
      <c r="C200" t="s">
        <v>141</v>
      </c>
      <c r="D200" t="s">
        <v>1568</v>
      </c>
      <c r="E200" t="s">
        <v>70</v>
      </c>
      <c r="F200">
        <v>126</v>
      </c>
      <c r="G200" s="6">
        <v>-2042.74</v>
      </c>
      <c r="H200" s="6">
        <v>2042.74</v>
      </c>
      <c r="I200" t="s">
        <v>2258</v>
      </c>
      <c r="J200" t="s">
        <v>28</v>
      </c>
      <c r="K200" t="s">
        <v>121</v>
      </c>
      <c r="L200">
        <v>100</v>
      </c>
      <c r="M200">
        <f t="shared" si="9"/>
        <v>1.893939393939394E-2</v>
      </c>
      <c r="N200">
        <v>24</v>
      </c>
      <c r="O200">
        <f t="shared" si="10"/>
        <v>0.45454545454545459</v>
      </c>
      <c r="R200" s="7">
        <v>0.20886647511519199</v>
      </c>
      <c r="S200">
        <f t="shared" si="11"/>
        <v>9.493930687054182E-2</v>
      </c>
    </row>
    <row r="201" spans="1:23" hidden="1" x14ac:dyDescent="0.25">
      <c r="A201">
        <v>61753</v>
      </c>
      <c r="B201">
        <v>24186</v>
      </c>
      <c r="C201" t="s">
        <v>149</v>
      </c>
      <c r="D201" t="s">
        <v>232</v>
      </c>
      <c r="E201" t="s">
        <v>64</v>
      </c>
      <c r="F201">
        <v>120</v>
      </c>
      <c r="G201" s="6">
        <v>-4589.74</v>
      </c>
      <c r="H201" s="6">
        <v>4589.74</v>
      </c>
      <c r="I201" t="s">
        <v>2252</v>
      </c>
      <c r="J201" t="s">
        <v>116</v>
      </c>
      <c r="K201" t="s">
        <v>121</v>
      </c>
      <c r="L201">
        <v>259</v>
      </c>
      <c r="M201">
        <f t="shared" si="9"/>
        <v>4.90530303030303E-2</v>
      </c>
      <c r="N201">
        <v>24</v>
      </c>
      <c r="O201">
        <f t="shared" si="10"/>
        <v>1.1772727272727272</v>
      </c>
      <c r="R201" s="7">
        <v>0.40337412134456424</v>
      </c>
      <c r="S201">
        <f t="shared" si="11"/>
        <v>0.47488135194655517</v>
      </c>
    </row>
    <row r="202" spans="1:23" hidden="1" x14ac:dyDescent="0.25">
      <c r="A202">
        <v>29247</v>
      </c>
      <c r="B202">
        <v>24187</v>
      </c>
      <c r="C202" t="s">
        <v>233</v>
      </c>
      <c r="D202" t="s">
        <v>234</v>
      </c>
      <c r="E202" t="s">
        <v>70</v>
      </c>
      <c r="F202">
        <v>126</v>
      </c>
      <c r="G202" s="6">
        <v>3819.19</v>
      </c>
      <c r="H202" s="6">
        <v>3819.19</v>
      </c>
      <c r="I202" t="s">
        <v>2252</v>
      </c>
      <c r="J202" t="s">
        <v>116</v>
      </c>
      <c r="K202" t="s">
        <v>121</v>
      </c>
      <c r="L202">
        <v>23</v>
      </c>
      <c r="M202">
        <f t="shared" si="9"/>
        <v>4.3560606060606064E-3</v>
      </c>
      <c r="N202">
        <v>24</v>
      </c>
      <c r="O202">
        <f t="shared" si="10"/>
        <v>0.10454545454545455</v>
      </c>
      <c r="R202" s="7">
        <v>0.29159534585937869</v>
      </c>
      <c r="S202">
        <f t="shared" si="11"/>
        <v>3.0484967976207773E-2</v>
      </c>
    </row>
    <row r="203" spans="1:23" hidden="1" x14ac:dyDescent="0.25">
      <c r="A203">
        <v>71129</v>
      </c>
      <c r="B203">
        <v>24190</v>
      </c>
      <c r="C203" t="s">
        <v>196</v>
      </c>
      <c r="D203" t="s">
        <v>154</v>
      </c>
      <c r="E203" t="s">
        <v>64</v>
      </c>
      <c r="F203">
        <v>120</v>
      </c>
      <c r="G203" s="6">
        <v>21542.48</v>
      </c>
      <c r="H203" s="6">
        <v>21542.48</v>
      </c>
      <c r="I203" t="s">
        <v>2253</v>
      </c>
      <c r="J203" t="s">
        <v>28</v>
      </c>
      <c r="K203" t="s">
        <v>121</v>
      </c>
      <c r="L203" s="8">
        <v>1448</v>
      </c>
      <c r="M203">
        <f t="shared" si="9"/>
        <v>0.27424242424242423</v>
      </c>
      <c r="N203">
        <v>60</v>
      </c>
      <c r="O203">
        <f t="shared" si="10"/>
        <v>16.454545454545453</v>
      </c>
      <c r="R203" s="7">
        <v>6.3620786560236758E-2</v>
      </c>
      <c r="S203">
        <f t="shared" si="11"/>
        <v>1.0468511243093501</v>
      </c>
    </row>
    <row r="204" spans="1:23" hidden="1" x14ac:dyDescent="0.25">
      <c r="A204">
        <v>57072</v>
      </c>
      <c r="B204">
        <v>24322</v>
      </c>
      <c r="C204" t="s">
        <v>132</v>
      </c>
      <c r="D204" t="s">
        <v>187</v>
      </c>
      <c r="E204" t="s">
        <v>94</v>
      </c>
      <c r="F204">
        <v>65.8</v>
      </c>
      <c r="G204">
        <v>-91.83</v>
      </c>
      <c r="H204">
        <v>91.83</v>
      </c>
      <c r="I204" t="s">
        <v>2256</v>
      </c>
      <c r="J204" t="s">
        <v>116</v>
      </c>
      <c r="K204" t="s">
        <v>121</v>
      </c>
      <c r="L204">
        <v>182</v>
      </c>
      <c r="M204">
        <f t="shared" si="9"/>
        <v>3.446969696969697E-2</v>
      </c>
      <c r="N204">
        <v>12</v>
      </c>
      <c r="O204">
        <f t="shared" si="10"/>
        <v>0.41363636363636364</v>
      </c>
      <c r="R204" s="7">
        <v>0.25867649460960473</v>
      </c>
      <c r="S204">
        <f t="shared" si="11"/>
        <v>0.10699800458851833</v>
      </c>
    </row>
    <row r="205" spans="1:23" hidden="1" x14ac:dyDescent="0.25">
      <c r="A205">
        <v>42782</v>
      </c>
      <c r="B205">
        <v>24638</v>
      </c>
      <c r="C205" t="s">
        <v>1292</v>
      </c>
      <c r="D205" t="s">
        <v>1823</v>
      </c>
      <c r="E205" t="s">
        <v>94</v>
      </c>
      <c r="F205">
        <v>100.5</v>
      </c>
      <c r="G205">
        <v>-136.12</v>
      </c>
      <c r="H205">
        <v>136.12</v>
      </c>
      <c r="I205" t="s">
        <v>2255</v>
      </c>
      <c r="J205" t="s">
        <v>116</v>
      </c>
      <c r="K205" t="s">
        <v>121</v>
      </c>
      <c r="L205">
        <v>58</v>
      </c>
      <c r="M205">
        <f t="shared" si="9"/>
        <v>1.0984848484848484E-2</v>
      </c>
      <c r="N205">
        <v>8</v>
      </c>
      <c r="O205">
        <f t="shared" si="10"/>
        <v>8.7878787878787876E-2</v>
      </c>
      <c r="R205" s="7">
        <v>0.15980008448427857</v>
      </c>
      <c r="S205">
        <f t="shared" si="11"/>
        <v>1.4043037727406298E-2</v>
      </c>
    </row>
    <row r="206" spans="1:23" x14ac:dyDescent="0.25">
      <c r="A206">
        <v>35000</v>
      </c>
      <c r="B206">
        <v>24771</v>
      </c>
      <c r="C206" t="s">
        <v>235</v>
      </c>
      <c r="D206" t="s">
        <v>236</v>
      </c>
      <c r="F206">
        <v>100.5</v>
      </c>
      <c r="G206">
        <v>-45.52</v>
      </c>
      <c r="H206">
        <v>45.52</v>
      </c>
      <c r="I206" t="s">
        <v>2256</v>
      </c>
      <c r="J206" t="s">
        <v>116</v>
      </c>
      <c r="K206" t="s">
        <v>121</v>
      </c>
      <c r="L206">
        <v>32</v>
      </c>
      <c r="M206">
        <f t="shared" si="9"/>
        <v>6.0606060606060606E-3</v>
      </c>
      <c r="N206">
        <v>16</v>
      </c>
      <c r="O206">
        <f t="shared" si="10"/>
        <v>9.696969696969697E-2</v>
      </c>
      <c r="R206" s="7">
        <v>0.9996979349736379</v>
      </c>
      <c r="S206">
        <f t="shared" si="11"/>
        <v>9.6940405815625491E-2</v>
      </c>
      <c r="W206">
        <f>SUM(S206,S220,S297,S312)</f>
        <v>3.9556100990794718</v>
      </c>
    </row>
    <row r="207" spans="1:23" hidden="1" x14ac:dyDescent="0.25">
      <c r="A207">
        <v>58386</v>
      </c>
      <c r="B207">
        <v>24891</v>
      </c>
      <c r="C207" t="s">
        <v>159</v>
      </c>
      <c r="D207" t="s">
        <v>214</v>
      </c>
      <c r="E207" t="s">
        <v>64</v>
      </c>
      <c r="F207">
        <v>120</v>
      </c>
      <c r="G207" s="6">
        <v>-4471.67</v>
      </c>
      <c r="H207" s="6">
        <v>4471.67</v>
      </c>
      <c r="I207" t="s">
        <v>2252</v>
      </c>
      <c r="J207" t="s">
        <v>116</v>
      </c>
      <c r="K207" t="s">
        <v>121</v>
      </c>
      <c r="L207">
        <v>197</v>
      </c>
      <c r="M207">
        <f t="shared" si="9"/>
        <v>3.7310606060606058E-2</v>
      </c>
      <c r="N207">
        <v>24</v>
      </c>
      <c r="O207">
        <f t="shared" si="10"/>
        <v>0.89545454545454539</v>
      </c>
      <c r="R207" s="7">
        <v>0.403260168766434</v>
      </c>
      <c r="S207">
        <f t="shared" si="11"/>
        <v>0.36110115112267044</v>
      </c>
    </row>
    <row r="208" spans="1:23" hidden="1" x14ac:dyDescent="0.25">
      <c r="A208">
        <v>61507</v>
      </c>
      <c r="B208">
        <v>24893</v>
      </c>
      <c r="C208" t="s">
        <v>983</v>
      </c>
      <c r="D208" t="s">
        <v>1142</v>
      </c>
      <c r="E208" t="s">
        <v>239</v>
      </c>
      <c r="F208">
        <v>140</v>
      </c>
      <c r="G208">
        <v>72.73</v>
      </c>
      <c r="H208">
        <v>72.73</v>
      </c>
      <c r="I208" t="s">
        <v>2260</v>
      </c>
      <c r="J208" t="s">
        <v>116</v>
      </c>
      <c r="K208" t="s">
        <v>121</v>
      </c>
      <c r="L208">
        <v>231</v>
      </c>
      <c r="M208">
        <f t="shared" si="9"/>
        <v>4.3749999999999997E-2</v>
      </c>
      <c r="N208">
        <v>8</v>
      </c>
      <c r="O208">
        <f t="shared" si="10"/>
        <v>0.35</v>
      </c>
      <c r="R208" s="7">
        <v>0.37725128934901686</v>
      </c>
      <c r="S208">
        <f t="shared" si="11"/>
        <v>0.1320379512721559</v>
      </c>
    </row>
    <row r="209" spans="1:19" hidden="1" x14ac:dyDescent="0.25">
      <c r="A209">
        <v>71236</v>
      </c>
      <c r="B209">
        <v>24921</v>
      </c>
      <c r="C209" t="s">
        <v>202</v>
      </c>
      <c r="D209" t="s">
        <v>156</v>
      </c>
      <c r="E209" t="s">
        <v>27</v>
      </c>
      <c r="F209">
        <v>80</v>
      </c>
      <c r="G209" s="6">
        <v>5235.29</v>
      </c>
      <c r="H209" s="6">
        <v>5235.29</v>
      </c>
      <c r="I209" t="s">
        <v>2252</v>
      </c>
      <c r="J209" t="s">
        <v>116</v>
      </c>
      <c r="K209" t="s">
        <v>121</v>
      </c>
      <c r="L209" s="8">
        <v>5490</v>
      </c>
      <c r="M209">
        <f t="shared" si="9"/>
        <v>1.0397727272727273</v>
      </c>
      <c r="N209">
        <v>24</v>
      </c>
      <c r="O209">
        <f t="shared" si="10"/>
        <v>24.954545454545453</v>
      </c>
      <c r="R209" s="7">
        <v>0.32476544099307036</v>
      </c>
      <c r="S209">
        <f t="shared" si="11"/>
        <v>8.1043739593270736</v>
      </c>
    </row>
    <row r="210" spans="1:19" hidden="1" x14ac:dyDescent="0.25">
      <c r="A210">
        <v>13895</v>
      </c>
      <c r="B210">
        <v>25024</v>
      </c>
      <c r="C210" t="s">
        <v>1240</v>
      </c>
      <c r="D210" t="s">
        <v>1241</v>
      </c>
      <c r="E210" t="s">
        <v>94</v>
      </c>
      <c r="F210">
        <v>140</v>
      </c>
      <c r="G210">
        <v>149.72999999999999</v>
      </c>
      <c r="H210">
        <v>149.72999999999999</v>
      </c>
      <c r="I210" t="s">
        <v>2254</v>
      </c>
      <c r="J210" t="s">
        <v>116</v>
      </c>
      <c r="K210" t="s">
        <v>121</v>
      </c>
      <c r="L210">
        <v>9</v>
      </c>
      <c r="M210">
        <f t="shared" si="9"/>
        <v>1.7045454545454545E-3</v>
      </c>
      <c r="N210">
        <v>8</v>
      </c>
      <c r="O210">
        <f t="shared" si="10"/>
        <v>1.3636363636363636E-2</v>
      </c>
      <c r="R210" s="7">
        <v>0.3515597974344763</v>
      </c>
      <c r="S210">
        <f t="shared" si="11"/>
        <v>4.7939972377428587E-3</v>
      </c>
    </row>
    <row r="211" spans="1:19" hidden="1" x14ac:dyDescent="0.25">
      <c r="A211">
        <v>39612</v>
      </c>
      <c r="B211">
        <v>25047</v>
      </c>
      <c r="C211" t="s">
        <v>185</v>
      </c>
      <c r="D211" t="s">
        <v>1631</v>
      </c>
      <c r="E211" t="s">
        <v>70</v>
      </c>
      <c r="F211">
        <v>130</v>
      </c>
      <c r="G211">
        <v>257.98</v>
      </c>
      <c r="H211">
        <v>257.98</v>
      </c>
      <c r="I211" t="s">
        <v>2259</v>
      </c>
      <c r="J211" t="s">
        <v>116</v>
      </c>
      <c r="K211" t="s">
        <v>121</v>
      </c>
      <c r="L211">
        <v>43</v>
      </c>
      <c r="M211">
        <f t="shared" si="9"/>
        <v>8.1439393939393943E-3</v>
      </c>
      <c r="N211">
        <v>6</v>
      </c>
      <c r="O211">
        <f t="shared" si="10"/>
        <v>4.8863636363636366E-2</v>
      </c>
      <c r="R211" s="7">
        <v>0.31966758121864919</v>
      </c>
      <c r="S211">
        <f t="shared" si="11"/>
        <v>1.5620120445911267E-2</v>
      </c>
    </row>
    <row r="212" spans="1:19" hidden="1" x14ac:dyDescent="0.25">
      <c r="A212">
        <v>71102</v>
      </c>
      <c r="B212">
        <v>25049</v>
      </c>
      <c r="C212" t="s">
        <v>237</v>
      </c>
      <c r="D212" t="s">
        <v>238</v>
      </c>
      <c r="E212" t="s">
        <v>64</v>
      </c>
      <c r="F212">
        <v>120</v>
      </c>
      <c r="G212" s="6">
        <v>-21957.67</v>
      </c>
      <c r="H212" s="6">
        <v>21957.67</v>
      </c>
      <c r="I212" t="s">
        <v>2253</v>
      </c>
      <c r="J212" t="s">
        <v>28</v>
      </c>
      <c r="K212" t="s">
        <v>121</v>
      </c>
      <c r="L212" s="8">
        <v>1325</v>
      </c>
      <c r="M212">
        <f t="shared" si="9"/>
        <v>0.25094696969696972</v>
      </c>
      <c r="N212">
        <v>60</v>
      </c>
      <c r="O212">
        <f t="shared" si="10"/>
        <v>15.056818181818183</v>
      </c>
      <c r="R212" s="7">
        <v>6.2417803075561724E-2</v>
      </c>
      <c r="S212">
        <f t="shared" si="11"/>
        <v>0.93981351221726472</v>
      </c>
    </row>
    <row r="213" spans="1:19" hidden="1" x14ac:dyDescent="0.25">
      <c r="A213">
        <v>59507</v>
      </c>
      <c r="B213">
        <v>25287</v>
      </c>
      <c r="C213" t="s">
        <v>1154</v>
      </c>
      <c r="D213" t="s">
        <v>1238</v>
      </c>
      <c r="E213" t="s">
        <v>94</v>
      </c>
      <c r="F213">
        <v>65.8</v>
      </c>
      <c r="G213">
        <v>114.57</v>
      </c>
      <c r="H213">
        <v>114.57</v>
      </c>
      <c r="I213" t="s">
        <v>2255</v>
      </c>
      <c r="J213" t="s">
        <v>116</v>
      </c>
      <c r="K213" t="s">
        <v>121</v>
      </c>
      <c r="L213">
        <v>208</v>
      </c>
      <c r="M213">
        <f t="shared" si="9"/>
        <v>3.9393939393939391E-2</v>
      </c>
      <c r="N213">
        <v>12</v>
      </c>
      <c r="O213">
        <f t="shared" si="10"/>
        <v>0.47272727272727266</v>
      </c>
      <c r="R213" s="7">
        <v>0.18985761979575805</v>
      </c>
      <c r="S213">
        <f t="shared" si="11"/>
        <v>8.9750874812540155E-2</v>
      </c>
    </row>
    <row r="214" spans="1:19" hidden="1" x14ac:dyDescent="0.25">
      <c r="A214">
        <v>26886</v>
      </c>
      <c r="B214">
        <v>25377</v>
      </c>
      <c r="C214" t="s">
        <v>1558</v>
      </c>
      <c r="D214" t="s">
        <v>1176</v>
      </c>
      <c r="E214" t="s">
        <v>94</v>
      </c>
      <c r="F214">
        <v>100.5</v>
      </c>
      <c r="G214">
        <v>276.7</v>
      </c>
      <c r="H214">
        <v>276.7</v>
      </c>
      <c r="I214" t="s">
        <v>2259</v>
      </c>
      <c r="J214" t="s">
        <v>116</v>
      </c>
      <c r="K214" t="s">
        <v>121</v>
      </c>
      <c r="L214">
        <v>20</v>
      </c>
      <c r="M214">
        <f t="shared" si="9"/>
        <v>3.787878787878788E-3</v>
      </c>
      <c r="N214">
        <v>12</v>
      </c>
      <c r="O214">
        <f t="shared" si="10"/>
        <v>4.5454545454545456E-2</v>
      </c>
      <c r="R214" s="7">
        <v>0.19657999067170079</v>
      </c>
      <c r="S214">
        <f t="shared" si="11"/>
        <v>8.9354541214409448E-3</v>
      </c>
    </row>
    <row r="215" spans="1:19" hidden="1" x14ac:dyDescent="0.25">
      <c r="A215">
        <v>3230</v>
      </c>
      <c r="B215">
        <v>25546</v>
      </c>
      <c r="C215" t="s">
        <v>768</v>
      </c>
      <c r="D215" t="s">
        <v>130</v>
      </c>
      <c r="E215" t="s">
        <v>239</v>
      </c>
      <c r="F215">
        <v>140</v>
      </c>
      <c r="G215">
        <v>181.77</v>
      </c>
      <c r="H215">
        <v>181.77</v>
      </c>
      <c r="I215" t="s">
        <v>2261</v>
      </c>
      <c r="J215" t="s">
        <v>116</v>
      </c>
      <c r="K215" t="s">
        <v>121</v>
      </c>
      <c r="L215">
        <v>2</v>
      </c>
      <c r="M215">
        <f t="shared" si="9"/>
        <v>3.7878787878787879E-4</v>
      </c>
      <c r="N215">
        <v>8</v>
      </c>
      <c r="O215">
        <f t="shared" si="10"/>
        <v>3.0303030303030303E-3</v>
      </c>
      <c r="R215" s="7">
        <v>0.38130552032884713</v>
      </c>
      <c r="S215">
        <f t="shared" si="11"/>
        <v>1.1554712737237792E-3</v>
      </c>
    </row>
    <row r="216" spans="1:19" hidden="1" x14ac:dyDescent="0.25">
      <c r="A216">
        <v>64758</v>
      </c>
      <c r="B216">
        <v>25764</v>
      </c>
      <c r="C216" t="s">
        <v>780</v>
      </c>
      <c r="D216" t="s">
        <v>788</v>
      </c>
      <c r="E216" t="s">
        <v>239</v>
      </c>
      <c r="F216">
        <v>140</v>
      </c>
      <c r="G216">
        <v>-186.12</v>
      </c>
      <c r="H216">
        <v>186.12</v>
      </c>
      <c r="I216" t="s">
        <v>2261</v>
      </c>
      <c r="J216" t="s">
        <v>116</v>
      </c>
      <c r="K216" t="s">
        <v>121</v>
      </c>
      <c r="L216">
        <v>284</v>
      </c>
      <c r="M216">
        <f t="shared" si="9"/>
        <v>5.3787878787878787E-2</v>
      </c>
      <c r="N216">
        <v>8</v>
      </c>
      <c r="O216">
        <f t="shared" si="10"/>
        <v>0.4303030303030303</v>
      </c>
      <c r="R216" s="7">
        <v>0.37239364082406262</v>
      </c>
      <c r="S216">
        <f t="shared" si="11"/>
        <v>0.1602421121121724</v>
      </c>
    </row>
    <row r="217" spans="1:19" hidden="1" x14ac:dyDescent="0.25">
      <c r="A217">
        <v>61180</v>
      </c>
      <c r="B217">
        <v>26234</v>
      </c>
      <c r="C217" t="s">
        <v>1287</v>
      </c>
      <c r="D217" t="s">
        <v>2009</v>
      </c>
      <c r="E217" t="s">
        <v>70</v>
      </c>
      <c r="F217">
        <v>130</v>
      </c>
      <c r="G217">
        <v>249.16</v>
      </c>
      <c r="H217">
        <v>249.16</v>
      </c>
      <c r="I217" t="s">
        <v>2259</v>
      </c>
      <c r="J217" t="s">
        <v>116</v>
      </c>
      <c r="K217" t="s">
        <v>121</v>
      </c>
      <c r="L217">
        <v>231</v>
      </c>
      <c r="M217">
        <f t="shared" si="9"/>
        <v>4.3749999999999997E-2</v>
      </c>
      <c r="N217">
        <v>8</v>
      </c>
      <c r="O217">
        <f t="shared" si="10"/>
        <v>0.35</v>
      </c>
      <c r="R217" s="7">
        <v>0.21830824939340024</v>
      </c>
      <c r="S217">
        <f t="shared" si="11"/>
        <v>7.6407887287690074E-2</v>
      </c>
    </row>
    <row r="218" spans="1:19" hidden="1" x14ac:dyDescent="0.25">
      <c r="A218">
        <v>36790</v>
      </c>
      <c r="B218">
        <v>26235</v>
      </c>
      <c r="C218" t="s">
        <v>1432</v>
      </c>
      <c r="D218" t="s">
        <v>1352</v>
      </c>
      <c r="E218" t="s">
        <v>70</v>
      </c>
      <c r="F218">
        <v>130</v>
      </c>
      <c r="G218">
        <v>266.60000000000002</v>
      </c>
      <c r="H218">
        <v>266.60000000000002</v>
      </c>
      <c r="I218" t="s">
        <v>2259</v>
      </c>
      <c r="J218" t="s">
        <v>116</v>
      </c>
      <c r="K218" t="s">
        <v>121</v>
      </c>
      <c r="L218">
        <v>35</v>
      </c>
      <c r="M218">
        <f t="shared" si="9"/>
        <v>6.628787878787879E-3</v>
      </c>
      <c r="N218">
        <v>8</v>
      </c>
      <c r="O218">
        <f t="shared" si="10"/>
        <v>5.3030303030303032E-2</v>
      </c>
      <c r="R218" s="7">
        <v>0.20402731965063614</v>
      </c>
      <c r="S218">
        <f t="shared" si="11"/>
        <v>1.0819630587533735E-2</v>
      </c>
    </row>
    <row r="219" spans="1:19" hidden="1" x14ac:dyDescent="0.25">
      <c r="A219">
        <v>9828</v>
      </c>
      <c r="B219">
        <v>26295</v>
      </c>
      <c r="C219" t="s">
        <v>197</v>
      </c>
      <c r="D219" t="s">
        <v>1104</v>
      </c>
      <c r="E219" t="s">
        <v>239</v>
      </c>
      <c r="F219">
        <v>140</v>
      </c>
      <c r="G219">
        <v>-127.64</v>
      </c>
      <c r="H219">
        <v>127.64</v>
      </c>
      <c r="I219" t="s">
        <v>2267</v>
      </c>
      <c r="J219" t="s">
        <v>116</v>
      </c>
      <c r="K219" t="s">
        <v>121</v>
      </c>
      <c r="L219">
        <v>6</v>
      </c>
      <c r="M219">
        <f t="shared" si="9"/>
        <v>1.1363636363636363E-3</v>
      </c>
      <c r="N219">
        <v>8</v>
      </c>
      <c r="O219">
        <f t="shared" si="10"/>
        <v>9.0909090909090905E-3</v>
      </c>
      <c r="R219" s="7">
        <v>0.3858234961022598</v>
      </c>
      <c r="S219">
        <f t="shared" si="11"/>
        <v>3.5074863282023618E-3</v>
      </c>
    </row>
    <row r="220" spans="1:19" x14ac:dyDescent="0.25">
      <c r="A220">
        <v>26794</v>
      </c>
      <c r="B220">
        <v>26357</v>
      </c>
      <c r="C220" t="s">
        <v>117</v>
      </c>
      <c r="D220" t="s">
        <v>235</v>
      </c>
      <c r="E220" t="s">
        <v>239</v>
      </c>
      <c r="F220">
        <v>140</v>
      </c>
      <c r="G220" s="6">
        <v>-1875.14</v>
      </c>
      <c r="H220" s="6">
        <v>1875.14</v>
      </c>
      <c r="I220" t="s">
        <v>2259</v>
      </c>
      <c r="J220" t="s">
        <v>116</v>
      </c>
      <c r="K220" t="s">
        <v>121</v>
      </c>
      <c r="L220">
        <v>24</v>
      </c>
      <c r="M220">
        <f t="shared" si="9"/>
        <v>4.5454545454545452E-3</v>
      </c>
      <c r="N220">
        <v>16</v>
      </c>
      <c r="O220">
        <f t="shared" si="10"/>
        <v>7.2727272727272724E-2</v>
      </c>
      <c r="R220" s="7">
        <v>0.99992533890802815</v>
      </c>
      <c r="S220">
        <f t="shared" si="11"/>
        <v>7.2721842829674768E-2</v>
      </c>
    </row>
    <row r="221" spans="1:19" hidden="1" x14ac:dyDescent="0.25">
      <c r="A221">
        <v>52144</v>
      </c>
      <c r="B221">
        <v>26445</v>
      </c>
      <c r="C221" t="s">
        <v>817</v>
      </c>
      <c r="D221" t="s">
        <v>1696</v>
      </c>
      <c r="E221" t="s">
        <v>94</v>
      </c>
      <c r="F221">
        <v>65.8</v>
      </c>
      <c r="G221">
        <v>100.05</v>
      </c>
      <c r="H221">
        <v>100.05</v>
      </c>
      <c r="I221" t="s">
        <v>2255</v>
      </c>
      <c r="J221" t="s">
        <v>116</v>
      </c>
      <c r="K221" t="s">
        <v>121</v>
      </c>
      <c r="L221">
        <v>129</v>
      </c>
      <c r="M221">
        <f t="shared" si="9"/>
        <v>2.4431818181818183E-2</v>
      </c>
      <c r="N221">
        <v>12</v>
      </c>
      <c r="O221">
        <f t="shared" si="10"/>
        <v>0.29318181818181821</v>
      </c>
      <c r="R221" s="7">
        <v>0.21741116941529234</v>
      </c>
      <c r="S221">
        <f t="shared" si="11"/>
        <v>6.3741001942210718E-2</v>
      </c>
    </row>
    <row r="222" spans="1:19" hidden="1" x14ac:dyDescent="0.25">
      <c r="A222">
        <v>9297</v>
      </c>
      <c r="B222">
        <v>26529</v>
      </c>
      <c r="C222" t="s">
        <v>240</v>
      </c>
      <c r="D222" t="s">
        <v>231</v>
      </c>
      <c r="E222" t="s">
        <v>64</v>
      </c>
      <c r="F222">
        <v>120</v>
      </c>
      <c r="G222" s="6">
        <v>-5206.6400000000003</v>
      </c>
      <c r="H222" s="6">
        <v>5206.6400000000003</v>
      </c>
      <c r="I222" t="s">
        <v>2253</v>
      </c>
      <c r="J222" t="s">
        <v>28</v>
      </c>
      <c r="K222" t="s">
        <v>121</v>
      </c>
      <c r="L222">
        <v>5</v>
      </c>
      <c r="M222">
        <f t="shared" si="9"/>
        <v>9.46969696969697E-4</v>
      </c>
      <c r="N222">
        <v>42</v>
      </c>
      <c r="O222">
        <f t="shared" si="10"/>
        <v>3.9772727272727272E-2</v>
      </c>
      <c r="R222" s="7">
        <v>6.1596075042947389E-2</v>
      </c>
      <c r="S222">
        <f t="shared" si="11"/>
        <v>2.4498438937535891E-3</v>
      </c>
    </row>
    <row r="223" spans="1:19" hidden="1" x14ac:dyDescent="0.25">
      <c r="A223">
        <v>18281</v>
      </c>
      <c r="B223">
        <v>26687</v>
      </c>
      <c r="C223" t="s">
        <v>1368</v>
      </c>
      <c r="D223" t="s">
        <v>1240</v>
      </c>
      <c r="E223" t="s">
        <v>239</v>
      </c>
      <c r="F223">
        <v>140</v>
      </c>
      <c r="G223">
        <v>149.87</v>
      </c>
      <c r="H223">
        <v>149.87</v>
      </c>
      <c r="I223" t="s">
        <v>2254</v>
      </c>
      <c r="J223" t="s">
        <v>116</v>
      </c>
      <c r="K223" t="s">
        <v>121</v>
      </c>
      <c r="L223">
        <v>13</v>
      </c>
      <c r="M223">
        <f t="shared" si="9"/>
        <v>2.4621212121212119E-3</v>
      </c>
      <c r="N223">
        <v>8</v>
      </c>
      <c r="O223">
        <f t="shared" si="10"/>
        <v>1.9696969696969695E-2</v>
      </c>
      <c r="R223" s="7">
        <v>0.35123139033738665</v>
      </c>
      <c r="S223">
        <f t="shared" si="11"/>
        <v>6.9181940521000395E-3</v>
      </c>
    </row>
    <row r="224" spans="1:19" hidden="1" x14ac:dyDescent="0.25">
      <c r="A224">
        <v>69959</v>
      </c>
      <c r="B224">
        <v>26872</v>
      </c>
      <c r="C224" t="s">
        <v>241</v>
      </c>
      <c r="D224" t="s">
        <v>242</v>
      </c>
      <c r="E224" t="s">
        <v>94</v>
      </c>
      <c r="F224">
        <v>120</v>
      </c>
      <c r="G224" s="6">
        <v>-5034.1899999999996</v>
      </c>
      <c r="H224" s="6">
        <v>5034.1899999999996</v>
      </c>
      <c r="I224" t="s">
        <v>2252</v>
      </c>
      <c r="J224" t="s">
        <v>116</v>
      </c>
      <c r="K224" t="s">
        <v>121</v>
      </c>
      <c r="L224">
        <v>562</v>
      </c>
      <c r="M224">
        <f t="shared" si="9"/>
        <v>0.10643939393939394</v>
      </c>
      <c r="N224">
        <v>24</v>
      </c>
      <c r="O224">
        <f t="shared" si="10"/>
        <v>2.5545454545454547</v>
      </c>
      <c r="R224" s="7">
        <v>0.34854364833180135</v>
      </c>
      <c r="S224">
        <f t="shared" si="11"/>
        <v>0.8903705925566926</v>
      </c>
    </row>
    <row r="225" spans="1:19" hidden="1" x14ac:dyDescent="0.25">
      <c r="A225">
        <v>70705</v>
      </c>
      <c r="B225">
        <v>27024</v>
      </c>
      <c r="C225" t="s">
        <v>1026</v>
      </c>
      <c r="D225" t="s">
        <v>2069</v>
      </c>
      <c r="E225" t="s">
        <v>239</v>
      </c>
      <c r="F225">
        <v>140</v>
      </c>
      <c r="G225">
        <v>-52.49</v>
      </c>
      <c r="H225">
        <v>52.49</v>
      </c>
      <c r="I225" t="s">
        <v>2260</v>
      </c>
      <c r="J225" t="s">
        <v>116</v>
      </c>
      <c r="K225" t="s">
        <v>121</v>
      </c>
      <c r="L225">
        <v>781</v>
      </c>
      <c r="M225">
        <f t="shared" si="9"/>
        <v>0.14791666666666667</v>
      </c>
      <c r="N225">
        <v>8</v>
      </c>
      <c r="O225">
        <f t="shared" si="10"/>
        <v>1.1833333333333333</v>
      </c>
      <c r="R225" s="7">
        <v>0.39433138803288242</v>
      </c>
      <c r="S225">
        <f t="shared" si="11"/>
        <v>0.4666254758389109</v>
      </c>
    </row>
    <row r="226" spans="1:19" hidden="1" x14ac:dyDescent="0.25">
      <c r="A226">
        <v>46229</v>
      </c>
      <c r="B226">
        <v>27048</v>
      </c>
      <c r="C226" t="s">
        <v>243</v>
      </c>
      <c r="D226" t="s">
        <v>244</v>
      </c>
      <c r="E226" t="s">
        <v>27</v>
      </c>
      <c r="F226">
        <v>120</v>
      </c>
      <c r="G226" s="6">
        <v>4694.13</v>
      </c>
      <c r="H226" s="6">
        <v>4694.13</v>
      </c>
      <c r="I226" t="s">
        <v>2252</v>
      </c>
      <c r="J226" t="s">
        <v>116</v>
      </c>
      <c r="K226" t="s">
        <v>121</v>
      </c>
      <c r="L226">
        <v>80</v>
      </c>
      <c r="M226">
        <f t="shared" si="9"/>
        <v>1.5151515151515152E-2</v>
      </c>
      <c r="N226">
        <v>24</v>
      </c>
      <c r="O226">
        <f t="shared" si="10"/>
        <v>0.36363636363636365</v>
      </c>
      <c r="R226" s="7">
        <v>0.36748168218528782</v>
      </c>
      <c r="S226">
        <f t="shared" si="11"/>
        <v>0.13362970261283194</v>
      </c>
    </row>
    <row r="227" spans="1:19" hidden="1" x14ac:dyDescent="0.25">
      <c r="A227">
        <v>60972</v>
      </c>
      <c r="B227">
        <v>27163</v>
      </c>
      <c r="C227" t="s">
        <v>1893</v>
      </c>
      <c r="D227" t="s">
        <v>2007</v>
      </c>
      <c r="E227" t="s">
        <v>94</v>
      </c>
      <c r="F227">
        <v>100.5</v>
      </c>
      <c r="G227">
        <v>280.38</v>
      </c>
      <c r="H227">
        <v>280.38</v>
      </c>
      <c r="I227" t="s">
        <v>2254</v>
      </c>
      <c r="J227" t="s">
        <v>116</v>
      </c>
      <c r="K227" t="s">
        <v>121</v>
      </c>
      <c r="L227">
        <v>225</v>
      </c>
      <c r="M227">
        <f t="shared" si="9"/>
        <v>4.261363636363636E-2</v>
      </c>
      <c r="N227">
        <v>8</v>
      </c>
      <c r="O227">
        <f t="shared" si="10"/>
        <v>0.34090909090909088</v>
      </c>
      <c r="R227" s="7">
        <v>0.18774180922271252</v>
      </c>
      <c r="S227">
        <f t="shared" si="11"/>
        <v>6.4002889507742897E-2</v>
      </c>
    </row>
    <row r="228" spans="1:19" hidden="1" x14ac:dyDescent="0.25">
      <c r="A228">
        <v>50777</v>
      </c>
      <c r="B228">
        <v>27164</v>
      </c>
      <c r="C228" t="s">
        <v>1930</v>
      </c>
      <c r="D228" t="s">
        <v>827</v>
      </c>
      <c r="E228" t="s">
        <v>94</v>
      </c>
      <c r="F228">
        <v>100.5</v>
      </c>
      <c r="G228">
        <v>261.36</v>
      </c>
      <c r="H228">
        <v>261.36</v>
      </c>
      <c r="I228" t="s">
        <v>2254</v>
      </c>
      <c r="J228" t="s">
        <v>116</v>
      </c>
      <c r="K228" t="s">
        <v>121</v>
      </c>
      <c r="L228">
        <v>116</v>
      </c>
      <c r="M228">
        <f t="shared" si="9"/>
        <v>2.1969696969696969E-2</v>
      </c>
      <c r="N228">
        <v>8</v>
      </c>
      <c r="O228">
        <f t="shared" si="10"/>
        <v>0.17575757575757575</v>
      </c>
      <c r="R228" s="7">
        <v>0.20140437890214316</v>
      </c>
      <c r="S228">
        <f t="shared" si="11"/>
        <v>3.5398345382800921E-2</v>
      </c>
    </row>
    <row r="229" spans="1:19" hidden="1" x14ac:dyDescent="0.25">
      <c r="A229">
        <v>29135</v>
      </c>
      <c r="B229">
        <v>27249</v>
      </c>
      <c r="C229" t="s">
        <v>216</v>
      </c>
      <c r="D229" t="s">
        <v>245</v>
      </c>
      <c r="E229" t="s">
        <v>64</v>
      </c>
      <c r="F229">
        <v>120</v>
      </c>
      <c r="G229" s="6">
        <v>-4663.74</v>
      </c>
      <c r="H229" s="6">
        <v>4663.74</v>
      </c>
      <c r="I229" t="s">
        <v>2252</v>
      </c>
      <c r="J229" t="s">
        <v>116</v>
      </c>
      <c r="K229" t="s">
        <v>121</v>
      </c>
      <c r="L229">
        <v>23</v>
      </c>
      <c r="M229">
        <f t="shared" si="9"/>
        <v>4.3560606060606064E-3</v>
      </c>
      <c r="N229">
        <v>24</v>
      </c>
      <c r="O229">
        <f t="shared" si="10"/>
        <v>0.10454545454545455</v>
      </c>
      <c r="R229" s="7">
        <v>0.39109059540747254</v>
      </c>
      <c r="S229">
        <f t="shared" si="11"/>
        <v>4.0886744065326677E-2</v>
      </c>
    </row>
    <row r="230" spans="1:19" hidden="1" x14ac:dyDescent="0.25">
      <c r="A230">
        <v>62298</v>
      </c>
      <c r="B230">
        <v>27273</v>
      </c>
      <c r="C230" t="s">
        <v>927</v>
      </c>
      <c r="D230" t="s">
        <v>1813</v>
      </c>
      <c r="E230" t="s">
        <v>239</v>
      </c>
      <c r="F230">
        <v>140</v>
      </c>
      <c r="G230">
        <v>141.02000000000001</v>
      </c>
      <c r="H230">
        <v>141.02000000000001</v>
      </c>
      <c r="I230" t="s">
        <v>2260</v>
      </c>
      <c r="J230" t="s">
        <v>116</v>
      </c>
      <c r="K230" t="s">
        <v>121</v>
      </c>
      <c r="L230">
        <v>241</v>
      </c>
      <c r="M230">
        <f t="shared" si="9"/>
        <v>4.5643939393939396E-2</v>
      </c>
      <c r="N230">
        <v>8</v>
      </c>
      <c r="O230">
        <f t="shared" si="10"/>
        <v>0.36515151515151517</v>
      </c>
      <c r="R230" s="7">
        <v>0.14677673066122535</v>
      </c>
      <c r="S230">
        <f t="shared" si="11"/>
        <v>5.3595745589932291E-2</v>
      </c>
    </row>
    <row r="231" spans="1:19" hidden="1" x14ac:dyDescent="0.25">
      <c r="A231">
        <v>52351</v>
      </c>
      <c r="B231">
        <v>27399</v>
      </c>
      <c r="C231" t="s">
        <v>1363</v>
      </c>
      <c r="D231" t="s">
        <v>1925</v>
      </c>
      <c r="E231" t="s">
        <v>239</v>
      </c>
      <c r="F231">
        <v>140</v>
      </c>
      <c r="G231">
        <v>-121.56</v>
      </c>
      <c r="H231">
        <v>121.56</v>
      </c>
      <c r="I231" t="s">
        <v>2255</v>
      </c>
      <c r="J231" t="s">
        <v>116</v>
      </c>
      <c r="K231" t="s">
        <v>121</v>
      </c>
      <c r="L231">
        <v>131</v>
      </c>
      <c r="M231">
        <f t="shared" si="9"/>
        <v>2.4810606060606061E-2</v>
      </c>
      <c r="N231">
        <v>8</v>
      </c>
      <c r="O231">
        <f t="shared" si="10"/>
        <v>0.19848484848484849</v>
      </c>
      <c r="R231" s="7">
        <v>0.17894033810463966</v>
      </c>
      <c r="S231">
        <f t="shared" si="11"/>
        <v>3.5516945896526965E-2</v>
      </c>
    </row>
    <row r="232" spans="1:19" hidden="1" x14ac:dyDescent="0.25">
      <c r="A232">
        <v>70844</v>
      </c>
      <c r="B232">
        <v>27400</v>
      </c>
      <c r="C232" t="s">
        <v>1261</v>
      </c>
      <c r="D232" t="s">
        <v>1023</v>
      </c>
      <c r="E232" t="s">
        <v>94</v>
      </c>
      <c r="F232">
        <v>120</v>
      </c>
      <c r="G232">
        <v>-273.32</v>
      </c>
      <c r="H232">
        <v>273.32</v>
      </c>
      <c r="I232" t="s">
        <v>2265</v>
      </c>
      <c r="J232" t="s">
        <v>116</v>
      </c>
      <c r="K232" t="s">
        <v>121</v>
      </c>
      <c r="L232" s="8">
        <v>1150</v>
      </c>
      <c r="M232">
        <f t="shared" si="9"/>
        <v>0.2178030303030303</v>
      </c>
      <c r="N232">
        <v>24</v>
      </c>
      <c r="O232">
        <f t="shared" si="10"/>
        <v>5.2272727272727275</v>
      </c>
      <c r="R232" s="7">
        <v>7.9584324235328546E-2</v>
      </c>
      <c r="S232">
        <f t="shared" si="11"/>
        <v>0.41600896759376288</v>
      </c>
    </row>
    <row r="233" spans="1:19" hidden="1" x14ac:dyDescent="0.25">
      <c r="A233">
        <v>33921</v>
      </c>
      <c r="B233">
        <v>27492</v>
      </c>
      <c r="C233" t="s">
        <v>246</v>
      </c>
      <c r="D233" t="s">
        <v>184</v>
      </c>
      <c r="E233" t="s">
        <v>27</v>
      </c>
      <c r="F233">
        <v>120</v>
      </c>
      <c r="G233" s="6">
        <v>-4807.26</v>
      </c>
      <c r="H233" s="6">
        <v>4807.26</v>
      </c>
      <c r="I233" t="s">
        <v>2252</v>
      </c>
      <c r="J233" t="s">
        <v>116</v>
      </c>
      <c r="K233" t="s">
        <v>121</v>
      </c>
      <c r="L233">
        <v>30</v>
      </c>
      <c r="M233">
        <f t="shared" si="9"/>
        <v>5.681818181818182E-3</v>
      </c>
      <c r="N233">
        <v>24</v>
      </c>
      <c r="O233">
        <f t="shared" si="10"/>
        <v>0.13636363636363635</v>
      </c>
      <c r="R233" s="7">
        <v>0.34784203608556302</v>
      </c>
      <c r="S233">
        <f t="shared" si="11"/>
        <v>4.7433004920758588E-2</v>
      </c>
    </row>
    <row r="234" spans="1:19" hidden="1" x14ac:dyDescent="0.25">
      <c r="A234">
        <v>58927</v>
      </c>
      <c r="B234">
        <v>27853</v>
      </c>
      <c r="C234" t="s">
        <v>788</v>
      </c>
      <c r="D234" t="s">
        <v>787</v>
      </c>
      <c r="E234" t="s">
        <v>239</v>
      </c>
      <c r="F234">
        <v>140</v>
      </c>
      <c r="G234">
        <v>-188.03</v>
      </c>
      <c r="H234">
        <v>188.03</v>
      </c>
      <c r="I234" t="s">
        <v>2261</v>
      </c>
      <c r="J234" t="s">
        <v>116</v>
      </c>
      <c r="K234" t="s">
        <v>121</v>
      </c>
      <c r="L234">
        <v>202</v>
      </c>
      <c r="M234">
        <f t="shared" si="9"/>
        <v>3.8257575757575754E-2</v>
      </c>
      <c r="N234">
        <v>8</v>
      </c>
      <c r="O234">
        <f t="shared" si="10"/>
        <v>0.30606060606060603</v>
      </c>
      <c r="R234" s="7">
        <v>0.36861088353015231</v>
      </c>
      <c r="S234">
        <f t="shared" si="11"/>
        <v>0.11281727041377387</v>
      </c>
    </row>
    <row r="235" spans="1:19" hidden="1" x14ac:dyDescent="0.25">
      <c r="A235">
        <v>71073</v>
      </c>
      <c r="B235">
        <v>28535</v>
      </c>
      <c r="C235" t="s">
        <v>247</v>
      </c>
      <c r="D235" t="s">
        <v>169</v>
      </c>
      <c r="E235" t="s">
        <v>64</v>
      </c>
      <c r="F235">
        <v>120</v>
      </c>
      <c r="G235" s="6">
        <v>-1908.28</v>
      </c>
      <c r="H235" s="6">
        <v>1908.28</v>
      </c>
      <c r="I235" t="s">
        <v>2259</v>
      </c>
      <c r="J235" t="s">
        <v>116</v>
      </c>
      <c r="K235" t="s">
        <v>121</v>
      </c>
      <c r="L235" s="8">
        <v>1216</v>
      </c>
      <c r="M235">
        <f t="shared" si="9"/>
        <v>0.23030303030303031</v>
      </c>
      <c r="N235">
        <v>24</v>
      </c>
      <c r="O235">
        <f t="shared" si="10"/>
        <v>5.5272727272727273</v>
      </c>
      <c r="R235" s="7">
        <v>0.95878505890120946</v>
      </c>
      <c r="S235">
        <f t="shared" si="11"/>
        <v>5.2994665073812302</v>
      </c>
    </row>
    <row r="236" spans="1:19" hidden="1" x14ac:dyDescent="0.25">
      <c r="A236">
        <v>53970</v>
      </c>
      <c r="B236">
        <v>28840</v>
      </c>
      <c r="C236" t="s">
        <v>163</v>
      </c>
      <c r="D236" t="s">
        <v>248</v>
      </c>
      <c r="E236" t="s">
        <v>27</v>
      </c>
      <c r="F236">
        <v>120</v>
      </c>
      <c r="G236" s="6">
        <v>-5029.91</v>
      </c>
      <c r="H236" s="6">
        <v>5029.91</v>
      </c>
      <c r="I236" t="s">
        <v>2252</v>
      </c>
      <c r="J236" t="s">
        <v>116</v>
      </c>
      <c r="K236" t="s">
        <v>121</v>
      </c>
      <c r="L236">
        <v>148</v>
      </c>
      <c r="M236">
        <f t="shared" si="9"/>
        <v>2.803030303030303E-2</v>
      </c>
      <c r="N236">
        <v>24</v>
      </c>
      <c r="O236">
        <f t="shared" si="10"/>
        <v>0.67272727272727273</v>
      </c>
      <c r="R236" s="7">
        <v>0.34884022755784316</v>
      </c>
      <c r="S236">
        <f t="shared" si="11"/>
        <v>0.23467433490254905</v>
      </c>
    </row>
    <row r="237" spans="1:19" hidden="1" x14ac:dyDescent="0.25">
      <c r="A237">
        <v>55338</v>
      </c>
      <c r="B237">
        <v>29104</v>
      </c>
      <c r="C237" t="s">
        <v>889</v>
      </c>
      <c r="D237" t="s">
        <v>1872</v>
      </c>
      <c r="E237" t="s">
        <v>94</v>
      </c>
      <c r="F237">
        <v>65.8</v>
      </c>
      <c r="G237">
        <v>-106.42</v>
      </c>
      <c r="H237">
        <v>106.42</v>
      </c>
      <c r="I237" t="s">
        <v>2255</v>
      </c>
      <c r="J237" t="s">
        <v>116</v>
      </c>
      <c r="K237" t="s">
        <v>121</v>
      </c>
      <c r="L237">
        <v>163</v>
      </c>
      <c r="M237">
        <f t="shared" si="9"/>
        <v>3.0871212121212122E-2</v>
      </c>
      <c r="N237">
        <v>12</v>
      </c>
      <c r="O237">
        <f t="shared" si="10"/>
        <v>0.37045454545454548</v>
      </c>
      <c r="R237" s="7">
        <v>0.20439755215185113</v>
      </c>
      <c r="S237">
        <f t="shared" si="11"/>
        <v>7.572000227443576E-2</v>
      </c>
    </row>
    <row r="238" spans="1:19" hidden="1" x14ac:dyDescent="0.25">
      <c r="A238">
        <v>70817</v>
      </c>
      <c r="B238">
        <v>29106</v>
      </c>
      <c r="C238" t="s">
        <v>46</v>
      </c>
      <c r="D238" t="s">
        <v>81</v>
      </c>
      <c r="E238" t="s">
        <v>39</v>
      </c>
      <c r="F238">
        <v>100</v>
      </c>
      <c r="G238" s="6">
        <v>-17800.5</v>
      </c>
      <c r="H238" s="6">
        <v>17800.5</v>
      </c>
      <c r="I238" t="s">
        <v>2271</v>
      </c>
      <c r="J238" t="s">
        <v>28</v>
      </c>
      <c r="K238" t="s">
        <v>121</v>
      </c>
      <c r="L238">
        <v>850</v>
      </c>
      <c r="M238">
        <f t="shared" si="9"/>
        <v>0.16098484848484848</v>
      </c>
      <c r="N238">
        <v>66</v>
      </c>
      <c r="O238">
        <f t="shared" si="10"/>
        <v>10.625</v>
      </c>
      <c r="R238" s="7">
        <v>1.136861993370843E-2</v>
      </c>
      <c r="S238">
        <f t="shared" si="11"/>
        <v>0.12079158679565206</v>
      </c>
    </row>
    <row r="239" spans="1:19" hidden="1" x14ac:dyDescent="0.25">
      <c r="A239">
        <v>69241</v>
      </c>
      <c r="B239">
        <v>29238</v>
      </c>
      <c r="C239" t="s">
        <v>228</v>
      </c>
      <c r="D239" t="s">
        <v>249</v>
      </c>
      <c r="E239" t="s">
        <v>27</v>
      </c>
      <c r="F239">
        <v>120</v>
      </c>
      <c r="G239" s="6">
        <v>-4418.72</v>
      </c>
      <c r="H239" s="6">
        <v>4418.72</v>
      </c>
      <c r="I239" t="s">
        <v>2252</v>
      </c>
      <c r="J239" t="s">
        <v>116</v>
      </c>
      <c r="K239" t="s">
        <v>121</v>
      </c>
      <c r="L239">
        <v>500</v>
      </c>
      <c r="M239">
        <f t="shared" si="9"/>
        <v>9.4696969696969696E-2</v>
      </c>
      <c r="N239">
        <v>24</v>
      </c>
      <c r="O239">
        <f t="shared" si="10"/>
        <v>2.2727272727272725</v>
      </c>
      <c r="R239" s="7">
        <v>0.39038608212252079</v>
      </c>
      <c r="S239">
        <f t="shared" si="11"/>
        <v>0.88724109573300169</v>
      </c>
    </row>
    <row r="240" spans="1:19" hidden="1" x14ac:dyDescent="0.25">
      <c r="A240">
        <v>66422</v>
      </c>
      <c r="B240">
        <v>29270</v>
      </c>
      <c r="C240" t="s">
        <v>1176</v>
      </c>
      <c r="D240" t="s">
        <v>1938</v>
      </c>
      <c r="E240" t="s">
        <v>94</v>
      </c>
      <c r="F240">
        <v>65.8</v>
      </c>
      <c r="G240">
        <v>183.51</v>
      </c>
      <c r="H240">
        <v>183.51</v>
      </c>
      <c r="I240" t="s">
        <v>2259</v>
      </c>
      <c r="J240" t="s">
        <v>116</v>
      </c>
      <c r="K240" t="s">
        <v>121</v>
      </c>
      <c r="L240">
        <v>338</v>
      </c>
      <c r="M240">
        <f t="shared" si="9"/>
        <v>6.4015151515151511E-2</v>
      </c>
      <c r="N240">
        <v>12</v>
      </c>
      <c r="O240">
        <f t="shared" si="10"/>
        <v>0.76818181818181808</v>
      </c>
      <c r="R240" s="7">
        <v>0.29640718990169257</v>
      </c>
      <c r="S240">
        <f t="shared" si="11"/>
        <v>0.22769461406084562</v>
      </c>
    </row>
    <row r="241" spans="1:19" hidden="1" x14ac:dyDescent="0.25">
      <c r="A241">
        <v>45565</v>
      </c>
      <c r="B241">
        <v>29362</v>
      </c>
      <c r="C241" t="s">
        <v>1335</v>
      </c>
      <c r="D241" t="s">
        <v>795</v>
      </c>
      <c r="E241" t="s">
        <v>239</v>
      </c>
      <c r="F241">
        <v>140</v>
      </c>
      <c r="G241">
        <v>-64.44</v>
      </c>
      <c r="H241">
        <v>64.44</v>
      </c>
      <c r="I241" t="s">
        <v>2256</v>
      </c>
      <c r="J241" t="s">
        <v>116</v>
      </c>
      <c r="K241" t="s">
        <v>121</v>
      </c>
      <c r="L241">
        <v>75</v>
      </c>
      <c r="M241">
        <f t="shared" si="9"/>
        <v>1.4204545454545454E-2</v>
      </c>
      <c r="N241">
        <v>6</v>
      </c>
      <c r="O241">
        <f t="shared" si="10"/>
        <v>8.5227272727272721E-2</v>
      </c>
      <c r="R241" s="7">
        <v>0.3601017381009069</v>
      </c>
      <c r="S241">
        <f t="shared" si="11"/>
        <v>3.0690489042690925E-2</v>
      </c>
    </row>
    <row r="242" spans="1:19" hidden="1" x14ac:dyDescent="0.25">
      <c r="A242">
        <v>1064</v>
      </c>
      <c r="B242">
        <v>29379</v>
      </c>
      <c r="C242" t="s">
        <v>761</v>
      </c>
      <c r="D242" t="s">
        <v>176</v>
      </c>
      <c r="E242" t="s">
        <v>94</v>
      </c>
      <c r="F242">
        <v>140</v>
      </c>
      <c r="G242">
        <v>125.8</v>
      </c>
      <c r="H242">
        <v>125.8</v>
      </c>
      <c r="I242" t="s">
        <v>2268</v>
      </c>
      <c r="J242" t="s">
        <v>116</v>
      </c>
      <c r="K242" t="s">
        <v>121</v>
      </c>
      <c r="L242">
        <v>1</v>
      </c>
      <c r="M242">
        <f t="shared" si="9"/>
        <v>1.8939393939393939E-4</v>
      </c>
      <c r="N242">
        <v>8</v>
      </c>
      <c r="O242">
        <f t="shared" si="10"/>
        <v>1.5151515151515152E-3</v>
      </c>
      <c r="R242" s="7">
        <v>0.39500440053043162</v>
      </c>
      <c r="S242">
        <f t="shared" si="11"/>
        <v>5.984915159551994E-4</v>
      </c>
    </row>
    <row r="243" spans="1:19" hidden="1" x14ac:dyDescent="0.25">
      <c r="A243">
        <v>64940</v>
      </c>
      <c r="B243">
        <v>29407</v>
      </c>
      <c r="C243" t="s">
        <v>1002</v>
      </c>
      <c r="D243" t="s">
        <v>1587</v>
      </c>
      <c r="E243" t="s">
        <v>239</v>
      </c>
      <c r="F243">
        <v>140</v>
      </c>
      <c r="G243">
        <v>120.72</v>
      </c>
      <c r="H243">
        <v>120.72</v>
      </c>
      <c r="I243" t="s">
        <v>2260</v>
      </c>
      <c r="J243" t="s">
        <v>116</v>
      </c>
      <c r="K243" t="s">
        <v>121</v>
      </c>
      <c r="L243">
        <v>289</v>
      </c>
      <c r="M243">
        <f t="shared" si="9"/>
        <v>5.4734848484848483E-2</v>
      </c>
      <c r="N243">
        <v>8</v>
      </c>
      <c r="O243">
        <f t="shared" si="10"/>
        <v>0.43787878787878787</v>
      </c>
      <c r="R243" s="7">
        <v>0.39874039788104704</v>
      </c>
      <c r="S243">
        <f t="shared" si="11"/>
        <v>0.17459996210245848</v>
      </c>
    </row>
    <row r="244" spans="1:19" hidden="1" x14ac:dyDescent="0.25">
      <c r="A244">
        <v>62143</v>
      </c>
      <c r="B244">
        <v>29495</v>
      </c>
      <c r="C244" t="s">
        <v>250</v>
      </c>
      <c r="D244" t="s">
        <v>182</v>
      </c>
      <c r="E244" t="s">
        <v>70</v>
      </c>
      <c r="F244">
        <v>120</v>
      </c>
      <c r="G244" s="6">
        <v>-4926.46</v>
      </c>
      <c r="H244" s="6">
        <v>4926.46</v>
      </c>
      <c r="I244" t="s">
        <v>2252</v>
      </c>
      <c r="J244" t="s">
        <v>116</v>
      </c>
      <c r="K244" t="s">
        <v>121</v>
      </c>
      <c r="L244">
        <v>239</v>
      </c>
      <c r="M244">
        <f t="shared" si="9"/>
        <v>4.5265151515151515E-2</v>
      </c>
      <c r="N244">
        <v>24</v>
      </c>
      <c r="O244">
        <f t="shared" si="10"/>
        <v>1.0863636363636364</v>
      </c>
      <c r="R244" s="7">
        <v>0.34512434193652469</v>
      </c>
      <c r="S244">
        <f t="shared" si="11"/>
        <v>0.37493053510377</v>
      </c>
    </row>
    <row r="245" spans="1:19" hidden="1" x14ac:dyDescent="0.25">
      <c r="A245">
        <v>70280</v>
      </c>
      <c r="B245">
        <v>29614</v>
      </c>
      <c r="C245" t="s">
        <v>240</v>
      </c>
      <c r="D245" t="s">
        <v>81</v>
      </c>
      <c r="E245" t="s">
        <v>64</v>
      </c>
      <c r="F245">
        <v>100</v>
      </c>
      <c r="G245" s="6">
        <v>-17018.009999999998</v>
      </c>
      <c r="H245" s="6">
        <v>17018.009999999998</v>
      </c>
      <c r="I245" t="s">
        <v>2253</v>
      </c>
      <c r="J245" t="s">
        <v>28</v>
      </c>
      <c r="K245" t="s">
        <v>121</v>
      </c>
      <c r="L245">
        <v>623</v>
      </c>
      <c r="M245">
        <f t="shared" si="9"/>
        <v>0.11799242424242425</v>
      </c>
      <c r="N245">
        <v>60</v>
      </c>
      <c r="O245">
        <f t="shared" si="10"/>
        <v>7.079545454545455</v>
      </c>
      <c r="R245" s="7">
        <v>6.1689993947386203E-2</v>
      </c>
      <c r="S245">
        <f t="shared" si="11"/>
        <v>0.43673711624115463</v>
      </c>
    </row>
    <row r="246" spans="1:19" hidden="1" x14ac:dyDescent="0.25">
      <c r="A246">
        <v>29228</v>
      </c>
      <c r="B246">
        <v>29638</v>
      </c>
      <c r="C246" t="s">
        <v>1442</v>
      </c>
      <c r="D246" t="s">
        <v>1453</v>
      </c>
      <c r="E246" t="s">
        <v>70</v>
      </c>
      <c r="F246">
        <v>126</v>
      </c>
      <c r="G246" s="6">
        <v>3809.57</v>
      </c>
      <c r="H246" s="6">
        <v>3809.57</v>
      </c>
      <c r="I246" t="s">
        <v>2257</v>
      </c>
      <c r="J246" t="s">
        <v>116</v>
      </c>
      <c r="K246" t="s">
        <v>121</v>
      </c>
      <c r="L246">
        <v>23</v>
      </c>
      <c r="M246">
        <f t="shared" si="9"/>
        <v>4.3560606060606064E-3</v>
      </c>
      <c r="N246">
        <v>24</v>
      </c>
      <c r="O246">
        <f t="shared" si="10"/>
        <v>0.10454545454545455</v>
      </c>
      <c r="R246" s="7">
        <v>5.9632486323967998E-3</v>
      </c>
      <c r="S246">
        <f t="shared" si="11"/>
        <v>6.2343053884148371E-4</v>
      </c>
    </row>
    <row r="247" spans="1:19" hidden="1" x14ac:dyDescent="0.25">
      <c r="A247">
        <v>66641</v>
      </c>
      <c r="B247">
        <v>29648</v>
      </c>
      <c r="C247" t="s">
        <v>1849</v>
      </c>
      <c r="D247" t="s">
        <v>1311</v>
      </c>
      <c r="E247" t="s">
        <v>70</v>
      </c>
      <c r="F247">
        <v>130</v>
      </c>
      <c r="G247" s="6">
        <v>-2284.37</v>
      </c>
      <c r="H247" s="6">
        <v>2284.37</v>
      </c>
      <c r="I247" t="s">
        <v>2257</v>
      </c>
      <c r="J247" t="s">
        <v>116</v>
      </c>
      <c r="K247" t="s">
        <v>121</v>
      </c>
      <c r="L247">
        <v>345</v>
      </c>
      <c r="M247">
        <f t="shared" si="9"/>
        <v>6.5340909090909088E-2</v>
      </c>
      <c r="N247">
        <v>24</v>
      </c>
      <c r="O247">
        <f t="shared" si="10"/>
        <v>1.5681818181818181</v>
      </c>
      <c r="R247" s="7">
        <v>1.4667724136640525E-2</v>
      </c>
      <c r="S247">
        <f t="shared" si="11"/>
        <v>2.3001658305186277E-2</v>
      </c>
    </row>
    <row r="248" spans="1:19" hidden="1" x14ac:dyDescent="0.25">
      <c r="A248">
        <v>65071</v>
      </c>
      <c r="B248">
        <v>29668</v>
      </c>
      <c r="C248" t="s">
        <v>1993</v>
      </c>
      <c r="D248" t="s">
        <v>1605</v>
      </c>
      <c r="E248" t="s">
        <v>70</v>
      </c>
      <c r="F248">
        <v>140</v>
      </c>
      <c r="G248">
        <v>159.59</v>
      </c>
      <c r="H248">
        <v>159.59</v>
      </c>
      <c r="I248" t="s">
        <v>2259</v>
      </c>
      <c r="J248" t="s">
        <v>116</v>
      </c>
      <c r="K248" t="s">
        <v>121</v>
      </c>
      <c r="L248">
        <v>293</v>
      </c>
      <c r="M248">
        <f t="shared" si="9"/>
        <v>5.5492424242424246E-2</v>
      </c>
      <c r="N248">
        <v>6</v>
      </c>
      <c r="O248">
        <f t="shared" si="10"/>
        <v>0.3329545454545455</v>
      </c>
      <c r="R248" s="7">
        <v>0.34083390825778309</v>
      </c>
      <c r="S248">
        <f t="shared" si="11"/>
        <v>0.11348219899946643</v>
      </c>
    </row>
    <row r="249" spans="1:19" hidden="1" x14ac:dyDescent="0.25">
      <c r="A249">
        <v>58133</v>
      </c>
      <c r="B249">
        <v>29878</v>
      </c>
      <c r="C249" t="s">
        <v>232</v>
      </c>
      <c r="D249" t="s">
        <v>251</v>
      </c>
      <c r="E249" t="s">
        <v>64</v>
      </c>
      <c r="F249">
        <v>120</v>
      </c>
      <c r="G249" s="6">
        <v>-4589.88</v>
      </c>
      <c r="H249" s="6">
        <v>4589.88</v>
      </c>
      <c r="I249" t="s">
        <v>2252</v>
      </c>
      <c r="J249" t="s">
        <v>116</v>
      </c>
      <c r="K249" t="s">
        <v>121</v>
      </c>
      <c r="L249">
        <v>194</v>
      </c>
      <c r="M249">
        <f t="shared" si="9"/>
        <v>3.6742424242424243E-2</v>
      </c>
      <c r="N249">
        <v>24</v>
      </c>
      <c r="O249">
        <f t="shared" si="10"/>
        <v>0.88181818181818183</v>
      </c>
      <c r="R249" s="7">
        <v>0.40336181767279322</v>
      </c>
      <c r="S249">
        <f t="shared" si="11"/>
        <v>0.35569178467509949</v>
      </c>
    </row>
    <row r="250" spans="1:19" hidden="1" x14ac:dyDescent="0.25">
      <c r="A250">
        <v>31043</v>
      </c>
      <c r="B250">
        <v>30073</v>
      </c>
      <c r="C250" t="s">
        <v>252</v>
      </c>
      <c r="D250" t="s">
        <v>226</v>
      </c>
      <c r="E250" t="s">
        <v>70</v>
      </c>
      <c r="F250">
        <v>130</v>
      </c>
      <c r="G250" s="6">
        <v>5831.05</v>
      </c>
      <c r="H250" s="6">
        <v>5831.05</v>
      </c>
      <c r="I250" t="s">
        <v>2252</v>
      </c>
      <c r="J250" t="s">
        <v>116</v>
      </c>
      <c r="K250" t="s">
        <v>121</v>
      </c>
      <c r="L250">
        <v>26</v>
      </c>
      <c r="M250">
        <f t="shared" si="9"/>
        <v>4.9242424242424239E-3</v>
      </c>
      <c r="N250">
        <v>24</v>
      </c>
      <c r="O250">
        <f t="shared" si="10"/>
        <v>0.11818181818181817</v>
      </c>
      <c r="R250" s="7">
        <v>0.29158406557594452</v>
      </c>
      <c r="S250">
        <f t="shared" si="11"/>
        <v>3.4459935022611618E-2</v>
      </c>
    </row>
    <row r="251" spans="1:19" hidden="1" x14ac:dyDescent="0.25">
      <c r="A251">
        <v>32802</v>
      </c>
      <c r="B251">
        <v>30128</v>
      </c>
      <c r="C251" t="s">
        <v>1662</v>
      </c>
      <c r="D251" t="s">
        <v>837</v>
      </c>
      <c r="E251" t="s">
        <v>94</v>
      </c>
      <c r="F251">
        <v>65.8</v>
      </c>
      <c r="G251">
        <v>-128.12</v>
      </c>
      <c r="H251">
        <v>128.12</v>
      </c>
      <c r="I251" t="s">
        <v>2255</v>
      </c>
      <c r="J251" t="s">
        <v>116</v>
      </c>
      <c r="K251" t="s">
        <v>121</v>
      </c>
      <c r="L251">
        <v>28</v>
      </c>
      <c r="M251">
        <f t="shared" si="9"/>
        <v>5.3030303030303034E-3</v>
      </c>
      <c r="N251">
        <v>12</v>
      </c>
      <c r="O251">
        <f t="shared" si="10"/>
        <v>6.3636363636363644E-2</v>
      </c>
      <c r="R251" s="7">
        <v>0.16977823524820479</v>
      </c>
      <c r="S251">
        <f t="shared" si="11"/>
        <v>1.0804069515794851E-2</v>
      </c>
    </row>
    <row r="252" spans="1:19" hidden="1" x14ac:dyDescent="0.25">
      <c r="A252">
        <v>33573</v>
      </c>
      <c r="B252">
        <v>30737</v>
      </c>
      <c r="C252" t="s">
        <v>994</v>
      </c>
      <c r="D252" t="s">
        <v>1154</v>
      </c>
      <c r="E252" t="s">
        <v>94</v>
      </c>
      <c r="F252">
        <v>65.8</v>
      </c>
      <c r="G252">
        <v>120.14</v>
      </c>
      <c r="H252">
        <v>120.14</v>
      </c>
      <c r="I252" t="s">
        <v>2255</v>
      </c>
      <c r="J252" t="s">
        <v>116</v>
      </c>
      <c r="K252" t="s">
        <v>121</v>
      </c>
      <c r="L252">
        <v>29</v>
      </c>
      <c r="M252">
        <f t="shared" si="9"/>
        <v>5.4924242424242422E-3</v>
      </c>
      <c r="N252">
        <v>12</v>
      </c>
      <c r="O252">
        <f t="shared" si="10"/>
        <v>6.5909090909090903E-2</v>
      </c>
      <c r="R252" s="7">
        <v>0.18105533128017312</v>
      </c>
      <c r="S252">
        <f t="shared" si="11"/>
        <v>1.1933192288920501E-2</v>
      </c>
    </row>
    <row r="253" spans="1:19" hidden="1" x14ac:dyDescent="0.25">
      <c r="A253">
        <v>66295</v>
      </c>
      <c r="B253">
        <v>30933</v>
      </c>
      <c r="C253" t="s">
        <v>191</v>
      </c>
      <c r="D253" t="s">
        <v>253</v>
      </c>
      <c r="E253" t="s">
        <v>70</v>
      </c>
      <c r="F253">
        <v>120</v>
      </c>
      <c r="G253" s="6">
        <v>5237.25</v>
      </c>
      <c r="H253" s="6">
        <v>5237.25</v>
      </c>
      <c r="I253" t="s">
        <v>2252</v>
      </c>
      <c r="J253" t="s">
        <v>116</v>
      </c>
      <c r="K253" t="s">
        <v>121</v>
      </c>
      <c r="L253">
        <v>332</v>
      </c>
      <c r="M253">
        <f t="shared" si="9"/>
        <v>6.2878787878787881E-2</v>
      </c>
      <c r="N253">
        <v>24</v>
      </c>
      <c r="O253">
        <f t="shared" si="10"/>
        <v>1.5090909090909093</v>
      </c>
      <c r="R253" s="7">
        <v>0.32464390005758964</v>
      </c>
      <c r="S253">
        <f t="shared" si="11"/>
        <v>0.48991715826872623</v>
      </c>
    </row>
    <row r="254" spans="1:19" hidden="1" x14ac:dyDescent="0.25">
      <c r="A254">
        <v>59762</v>
      </c>
      <c r="B254">
        <v>31172</v>
      </c>
      <c r="C254" t="s">
        <v>1096</v>
      </c>
      <c r="D254" t="s">
        <v>1996</v>
      </c>
      <c r="E254" t="s">
        <v>64</v>
      </c>
      <c r="F254">
        <v>120</v>
      </c>
      <c r="G254">
        <v>-740.11</v>
      </c>
      <c r="H254">
        <v>740.11</v>
      </c>
      <c r="I254" t="s">
        <v>2265</v>
      </c>
      <c r="J254" t="s">
        <v>116</v>
      </c>
      <c r="K254" t="s">
        <v>121</v>
      </c>
      <c r="L254">
        <v>242</v>
      </c>
      <c r="M254">
        <f t="shared" si="9"/>
        <v>4.583333333333333E-2</v>
      </c>
      <c r="N254">
        <v>24</v>
      </c>
      <c r="O254">
        <f t="shared" si="10"/>
        <v>1.0999999999999999</v>
      </c>
      <c r="R254" s="7">
        <v>2.9390208887868016E-2</v>
      </c>
      <c r="S254">
        <f t="shared" si="11"/>
        <v>3.2329229776654811E-2</v>
      </c>
    </row>
    <row r="255" spans="1:19" hidden="1" x14ac:dyDescent="0.25">
      <c r="A255">
        <v>70582</v>
      </c>
      <c r="B255">
        <v>31183</v>
      </c>
      <c r="C255" t="s">
        <v>2031</v>
      </c>
      <c r="D255" t="s">
        <v>2065</v>
      </c>
      <c r="E255" t="s">
        <v>94</v>
      </c>
      <c r="F255">
        <v>100.5</v>
      </c>
      <c r="G255">
        <v>229.01</v>
      </c>
      <c r="H255">
        <v>229.01</v>
      </c>
      <c r="I255" t="s">
        <v>2259</v>
      </c>
      <c r="J255" t="s">
        <v>116</v>
      </c>
      <c r="K255" t="s">
        <v>121</v>
      </c>
      <c r="L255">
        <v>719</v>
      </c>
      <c r="M255">
        <f t="shared" si="9"/>
        <v>0.13617424242424242</v>
      </c>
      <c r="N255">
        <v>8</v>
      </c>
      <c r="O255">
        <f t="shared" si="10"/>
        <v>1.0893939393939394</v>
      </c>
      <c r="R255" s="7">
        <v>0.2375166299238444</v>
      </c>
      <c r="S255">
        <f t="shared" si="11"/>
        <v>0.25874917714430928</v>
      </c>
    </row>
    <row r="256" spans="1:19" hidden="1" x14ac:dyDescent="0.25">
      <c r="A256">
        <v>35755</v>
      </c>
      <c r="B256">
        <v>31423</v>
      </c>
      <c r="C256" t="s">
        <v>206</v>
      </c>
      <c r="D256" t="s">
        <v>166</v>
      </c>
      <c r="E256" t="s">
        <v>94</v>
      </c>
      <c r="F256">
        <v>65.8</v>
      </c>
      <c r="G256">
        <v>-194.9</v>
      </c>
      <c r="H256">
        <v>194.9</v>
      </c>
      <c r="I256" t="s">
        <v>2256</v>
      </c>
      <c r="J256" t="s">
        <v>116</v>
      </c>
      <c r="K256" t="s">
        <v>121</v>
      </c>
      <c r="L256">
        <v>34</v>
      </c>
      <c r="M256">
        <f t="shared" si="9"/>
        <v>6.4393939393939392E-3</v>
      </c>
      <c r="N256">
        <v>12</v>
      </c>
      <c r="O256">
        <f t="shared" si="10"/>
        <v>7.7272727272727271E-2</v>
      </c>
      <c r="R256" s="7">
        <v>0.23348512057465368</v>
      </c>
      <c r="S256">
        <f t="shared" si="11"/>
        <v>1.8042032044405056E-2</v>
      </c>
    </row>
    <row r="257" spans="1:19" hidden="1" x14ac:dyDescent="0.25">
      <c r="A257">
        <v>58726</v>
      </c>
      <c r="B257">
        <v>31748</v>
      </c>
      <c r="C257" t="s">
        <v>172</v>
      </c>
      <c r="D257" t="s">
        <v>173</v>
      </c>
      <c r="E257" t="s">
        <v>64</v>
      </c>
      <c r="F257">
        <v>120</v>
      </c>
      <c r="G257" s="6">
        <v>-4650.63</v>
      </c>
      <c r="H257" s="6">
        <v>4650.63</v>
      </c>
      <c r="I257" t="s">
        <v>2252</v>
      </c>
      <c r="J257" t="s">
        <v>116</v>
      </c>
      <c r="K257" t="s">
        <v>121</v>
      </c>
      <c r="L257">
        <v>200</v>
      </c>
      <c r="M257">
        <f t="shared" si="9"/>
        <v>3.787878787878788E-2</v>
      </c>
      <c r="N257">
        <v>24</v>
      </c>
      <c r="O257">
        <f t="shared" si="10"/>
        <v>0.90909090909090917</v>
      </c>
      <c r="R257" s="7">
        <v>0.39219306920259106</v>
      </c>
      <c r="S257">
        <f t="shared" si="11"/>
        <v>0.35653915382053736</v>
      </c>
    </row>
    <row r="258" spans="1:19" hidden="1" x14ac:dyDescent="0.25">
      <c r="A258">
        <v>9070</v>
      </c>
      <c r="B258">
        <v>31784</v>
      </c>
      <c r="C258" t="s">
        <v>194</v>
      </c>
      <c r="D258" t="s">
        <v>177</v>
      </c>
      <c r="E258" t="s">
        <v>94</v>
      </c>
      <c r="F258">
        <v>100.5</v>
      </c>
      <c r="G258">
        <v>-45.93</v>
      </c>
      <c r="H258">
        <v>45.93</v>
      </c>
      <c r="I258" t="s">
        <v>2256</v>
      </c>
      <c r="J258" t="s">
        <v>116</v>
      </c>
      <c r="K258" t="s">
        <v>121</v>
      </c>
      <c r="L258">
        <v>5</v>
      </c>
      <c r="M258">
        <f t="shared" ref="M258:M321" si="12">L258/5280</f>
        <v>9.46969696969697E-4</v>
      </c>
      <c r="N258">
        <v>16</v>
      </c>
      <c r="O258">
        <f t="shared" ref="O258:O321" si="13">M258*N258</f>
        <v>1.5151515151515152E-2</v>
      </c>
      <c r="R258" s="7">
        <v>0.99077400391900727</v>
      </c>
      <c r="S258">
        <f t="shared" si="11"/>
        <v>1.5011727332106171E-2</v>
      </c>
    </row>
    <row r="259" spans="1:19" hidden="1" x14ac:dyDescent="0.25">
      <c r="A259">
        <v>12126</v>
      </c>
      <c r="B259">
        <v>31899</v>
      </c>
      <c r="C259" t="s">
        <v>172</v>
      </c>
      <c r="D259" t="s">
        <v>1183</v>
      </c>
      <c r="E259" t="s">
        <v>94</v>
      </c>
      <c r="F259">
        <v>100.5</v>
      </c>
      <c r="G259">
        <v>169.86</v>
      </c>
      <c r="H259">
        <v>169.86</v>
      </c>
      <c r="I259" t="s">
        <v>2260</v>
      </c>
      <c r="J259" t="s">
        <v>116</v>
      </c>
      <c r="K259" t="s">
        <v>121</v>
      </c>
      <c r="L259">
        <v>7</v>
      </c>
      <c r="M259">
        <f t="shared" si="12"/>
        <v>1.3257575757575758E-3</v>
      </c>
      <c r="N259">
        <v>8</v>
      </c>
      <c r="O259">
        <f t="shared" si="13"/>
        <v>1.0606060606060607E-2</v>
      </c>
      <c r="R259" s="7">
        <v>0.1218559670189921</v>
      </c>
      <c r="S259">
        <f t="shared" ref="S259:S322" si="14">O259*R259</f>
        <v>1.2924117714135526E-3</v>
      </c>
    </row>
    <row r="260" spans="1:19" hidden="1" x14ac:dyDescent="0.25">
      <c r="A260">
        <v>50469</v>
      </c>
      <c r="B260">
        <v>31900</v>
      </c>
      <c r="C260" t="s">
        <v>1183</v>
      </c>
      <c r="D260" t="s">
        <v>1854</v>
      </c>
      <c r="E260" t="s">
        <v>94</v>
      </c>
      <c r="F260">
        <v>100.5</v>
      </c>
      <c r="G260">
        <v>169.73</v>
      </c>
      <c r="H260">
        <v>169.73</v>
      </c>
      <c r="I260" t="s">
        <v>2260</v>
      </c>
      <c r="J260" t="s">
        <v>116</v>
      </c>
      <c r="K260" t="s">
        <v>121</v>
      </c>
      <c r="L260">
        <v>113</v>
      </c>
      <c r="M260">
        <f t="shared" si="12"/>
        <v>2.1401515151515151E-2</v>
      </c>
      <c r="N260">
        <v>8</v>
      </c>
      <c r="O260">
        <f t="shared" si="13"/>
        <v>0.1712121212121212</v>
      </c>
      <c r="R260" s="7">
        <v>0.12194929922727862</v>
      </c>
      <c r="S260">
        <f t="shared" si="14"/>
        <v>2.0879198201034066E-2</v>
      </c>
    </row>
    <row r="261" spans="1:19" hidden="1" x14ac:dyDescent="0.25">
      <c r="A261">
        <v>71191</v>
      </c>
      <c r="B261">
        <v>32021</v>
      </c>
      <c r="C261" t="s">
        <v>68</v>
      </c>
      <c r="D261" t="s">
        <v>62</v>
      </c>
      <c r="E261" t="s">
        <v>64</v>
      </c>
      <c r="F261">
        <v>110</v>
      </c>
      <c r="G261" s="6">
        <v>1920.82</v>
      </c>
      <c r="H261" s="6">
        <v>1920.82</v>
      </c>
      <c r="I261" t="s">
        <v>2269</v>
      </c>
      <c r="J261" t="s">
        <v>28</v>
      </c>
      <c r="K261" t="s">
        <v>121</v>
      </c>
      <c r="L261" s="8">
        <v>1836</v>
      </c>
      <c r="M261">
        <f t="shared" si="12"/>
        <v>0.34772727272727272</v>
      </c>
      <c r="N261">
        <v>60</v>
      </c>
      <c r="O261">
        <f t="shared" si="13"/>
        <v>20.863636363636363</v>
      </c>
      <c r="R261" s="7">
        <v>6.160986923898891E-2</v>
      </c>
      <c r="S261">
        <f t="shared" si="14"/>
        <v>1.2854059082134504</v>
      </c>
    </row>
    <row r="262" spans="1:19" hidden="1" x14ac:dyDescent="0.25">
      <c r="A262">
        <v>14624</v>
      </c>
      <c r="B262">
        <v>32579</v>
      </c>
      <c r="C262" t="s">
        <v>1261</v>
      </c>
      <c r="D262" t="s">
        <v>1231</v>
      </c>
      <c r="E262" t="s">
        <v>239</v>
      </c>
      <c r="F262">
        <v>140</v>
      </c>
      <c r="G262">
        <v>126.39</v>
      </c>
      <c r="H262">
        <v>126.39</v>
      </c>
      <c r="I262" t="s">
        <v>2255</v>
      </c>
      <c r="J262" t="s">
        <v>116</v>
      </c>
      <c r="K262" t="s">
        <v>121</v>
      </c>
      <c r="L262">
        <v>10</v>
      </c>
      <c r="M262">
        <f t="shared" si="12"/>
        <v>1.893939393939394E-3</v>
      </c>
      <c r="N262">
        <v>6</v>
      </c>
      <c r="O262">
        <f t="shared" si="13"/>
        <v>1.1363636363636364E-2</v>
      </c>
      <c r="R262" s="7">
        <v>0.17210212437692854</v>
      </c>
      <c r="S262">
        <f t="shared" si="14"/>
        <v>1.9557059588287333E-3</v>
      </c>
    </row>
    <row r="263" spans="1:19" hidden="1" x14ac:dyDescent="0.25">
      <c r="A263">
        <v>50347</v>
      </c>
      <c r="B263">
        <v>32604</v>
      </c>
      <c r="C263" t="s">
        <v>783</v>
      </c>
      <c r="D263" t="s">
        <v>775</v>
      </c>
      <c r="E263" t="s">
        <v>239</v>
      </c>
      <c r="F263">
        <v>140</v>
      </c>
      <c r="G263">
        <v>-189.74</v>
      </c>
      <c r="H263">
        <v>189.74</v>
      </c>
      <c r="I263" t="s">
        <v>2261</v>
      </c>
      <c r="J263" t="s">
        <v>116</v>
      </c>
      <c r="K263" t="s">
        <v>121</v>
      </c>
      <c r="L263">
        <v>117</v>
      </c>
      <c r="M263">
        <f t="shared" si="12"/>
        <v>2.215909090909091E-2</v>
      </c>
      <c r="N263">
        <v>8</v>
      </c>
      <c r="O263">
        <f t="shared" si="13"/>
        <v>0.17727272727272728</v>
      </c>
      <c r="R263" s="7">
        <v>0.3652888396235614</v>
      </c>
      <c r="S263">
        <f t="shared" si="14"/>
        <v>6.4755748842358615E-2</v>
      </c>
    </row>
    <row r="264" spans="1:19" hidden="1" x14ac:dyDescent="0.25">
      <c r="A264">
        <v>70897</v>
      </c>
      <c r="B264">
        <v>32764</v>
      </c>
      <c r="C264" t="s">
        <v>254</v>
      </c>
      <c r="D264" t="s">
        <v>148</v>
      </c>
      <c r="E264" t="s">
        <v>70</v>
      </c>
      <c r="F264">
        <v>110</v>
      </c>
      <c r="G264" s="6">
        <v>-4381.13</v>
      </c>
      <c r="H264" s="6">
        <v>4381.13</v>
      </c>
      <c r="I264" t="s">
        <v>2252</v>
      </c>
      <c r="J264" t="s">
        <v>116</v>
      </c>
      <c r="K264" t="s">
        <v>121</v>
      </c>
      <c r="L264">
        <v>920</v>
      </c>
      <c r="M264">
        <f t="shared" si="12"/>
        <v>0.17424242424242425</v>
      </c>
      <c r="N264">
        <v>24</v>
      </c>
      <c r="O264">
        <f t="shared" si="13"/>
        <v>4.1818181818181817</v>
      </c>
      <c r="R264" s="7">
        <v>0.42258100985362224</v>
      </c>
      <c r="S264">
        <f t="shared" si="14"/>
        <v>1.7671569502969657</v>
      </c>
    </row>
    <row r="265" spans="1:19" hidden="1" x14ac:dyDescent="0.25">
      <c r="A265">
        <v>34142</v>
      </c>
      <c r="B265">
        <v>32986</v>
      </c>
      <c r="C265" t="s">
        <v>224</v>
      </c>
      <c r="D265" t="s">
        <v>1574</v>
      </c>
      <c r="E265" t="s">
        <v>70</v>
      </c>
      <c r="F265">
        <v>130</v>
      </c>
      <c r="G265">
        <v>-236.57</v>
      </c>
      <c r="H265">
        <v>236.57</v>
      </c>
      <c r="I265" t="s">
        <v>2259</v>
      </c>
      <c r="J265" t="s">
        <v>116</v>
      </c>
      <c r="K265" t="s">
        <v>121</v>
      </c>
      <c r="L265">
        <v>34</v>
      </c>
      <c r="M265">
        <f t="shared" si="12"/>
        <v>6.4393939393939392E-3</v>
      </c>
      <c r="N265">
        <v>16</v>
      </c>
      <c r="O265">
        <f t="shared" si="13"/>
        <v>0.10303030303030303</v>
      </c>
      <c r="R265" s="7">
        <v>0.3485980580918423</v>
      </c>
      <c r="S265">
        <f t="shared" si="14"/>
        <v>3.5916163560977689E-2</v>
      </c>
    </row>
    <row r="266" spans="1:19" hidden="1" x14ac:dyDescent="0.25">
      <c r="A266">
        <v>67176</v>
      </c>
      <c r="B266">
        <v>33122</v>
      </c>
      <c r="C266" t="s">
        <v>1873</v>
      </c>
      <c r="D266" t="s">
        <v>1117</v>
      </c>
      <c r="E266" t="s">
        <v>94</v>
      </c>
      <c r="F266">
        <v>65.8</v>
      </c>
      <c r="G266">
        <v>-98.32</v>
      </c>
      <c r="H266">
        <v>98.32</v>
      </c>
      <c r="I266" t="s">
        <v>2255</v>
      </c>
      <c r="J266" t="s">
        <v>116</v>
      </c>
      <c r="K266" t="s">
        <v>121</v>
      </c>
      <c r="L266">
        <v>366</v>
      </c>
      <c r="M266">
        <f t="shared" si="12"/>
        <v>6.931818181818182E-2</v>
      </c>
      <c r="N266">
        <v>12</v>
      </c>
      <c r="O266">
        <f t="shared" si="13"/>
        <v>0.83181818181818179</v>
      </c>
      <c r="R266" s="7">
        <v>0.2212366507323027</v>
      </c>
      <c r="S266">
        <f t="shared" si="14"/>
        <v>0.18402866856368816</v>
      </c>
    </row>
    <row r="267" spans="1:19" hidden="1" x14ac:dyDescent="0.25">
      <c r="A267">
        <v>21136</v>
      </c>
      <c r="B267">
        <v>33262</v>
      </c>
      <c r="C267" t="s">
        <v>255</v>
      </c>
      <c r="D267" t="s">
        <v>233</v>
      </c>
      <c r="E267" t="s">
        <v>94</v>
      </c>
      <c r="F267">
        <v>130</v>
      </c>
      <c r="G267" s="6">
        <v>3819.19</v>
      </c>
      <c r="H267" s="6">
        <v>3819.19</v>
      </c>
      <c r="I267" t="s">
        <v>2252</v>
      </c>
      <c r="J267" t="s">
        <v>116</v>
      </c>
      <c r="K267" t="s">
        <v>121</v>
      </c>
      <c r="L267">
        <v>15</v>
      </c>
      <c r="M267">
        <f t="shared" si="12"/>
        <v>2.840909090909091E-3</v>
      </c>
      <c r="N267">
        <v>16</v>
      </c>
      <c r="O267">
        <f t="shared" si="13"/>
        <v>4.5454545454545456E-2</v>
      </c>
      <c r="R267" s="7">
        <v>0.29159534585937869</v>
      </c>
      <c r="S267">
        <f t="shared" si="14"/>
        <v>1.3254333902699032E-2</v>
      </c>
    </row>
    <row r="268" spans="1:19" hidden="1" x14ac:dyDescent="0.25">
      <c r="A268">
        <v>41718</v>
      </c>
      <c r="B268">
        <v>33303</v>
      </c>
      <c r="C268" t="s">
        <v>1294</v>
      </c>
      <c r="D268" t="s">
        <v>1803</v>
      </c>
      <c r="E268" t="s">
        <v>239</v>
      </c>
      <c r="F268">
        <v>140</v>
      </c>
      <c r="G268">
        <v>-149.33000000000001</v>
      </c>
      <c r="H268">
        <v>149.33000000000001</v>
      </c>
      <c r="I268" t="s">
        <v>2254</v>
      </c>
      <c r="J268" t="s">
        <v>116</v>
      </c>
      <c r="K268" t="s">
        <v>121</v>
      </c>
      <c r="L268">
        <v>51</v>
      </c>
      <c r="M268">
        <f t="shared" si="12"/>
        <v>9.6590909090909088E-3</v>
      </c>
      <c r="N268">
        <v>8</v>
      </c>
      <c r="O268">
        <f t="shared" si="13"/>
        <v>7.7272727272727271E-2</v>
      </c>
      <c r="R268" s="7">
        <v>0.35250149648338669</v>
      </c>
      <c r="S268">
        <f t="shared" si="14"/>
        <v>2.7238752000988971E-2</v>
      </c>
    </row>
    <row r="269" spans="1:19" hidden="1" x14ac:dyDescent="0.25">
      <c r="A269">
        <v>11101</v>
      </c>
      <c r="B269">
        <v>33331</v>
      </c>
      <c r="C269" t="s">
        <v>1138</v>
      </c>
      <c r="D269" t="s">
        <v>1139</v>
      </c>
      <c r="E269" t="s">
        <v>239</v>
      </c>
      <c r="F269">
        <v>140</v>
      </c>
      <c r="G269">
        <v>-56.99</v>
      </c>
      <c r="H269">
        <v>56.99</v>
      </c>
      <c r="I269" t="s">
        <v>2260</v>
      </c>
      <c r="J269" t="s">
        <v>116</v>
      </c>
      <c r="K269" t="s">
        <v>121</v>
      </c>
      <c r="L269">
        <v>6</v>
      </c>
      <c r="M269">
        <f t="shared" si="12"/>
        <v>1.1363636363636363E-3</v>
      </c>
      <c r="N269">
        <v>8</v>
      </c>
      <c r="O269">
        <f t="shared" si="13"/>
        <v>9.0909090909090905E-3</v>
      </c>
      <c r="R269" s="7">
        <v>0.36319450004993853</v>
      </c>
      <c r="S269">
        <f t="shared" si="14"/>
        <v>3.3017681822721683E-3</v>
      </c>
    </row>
    <row r="270" spans="1:19" hidden="1" x14ac:dyDescent="0.25">
      <c r="A270">
        <v>70793</v>
      </c>
      <c r="B270">
        <v>33408</v>
      </c>
      <c r="C270" t="s">
        <v>247</v>
      </c>
      <c r="D270" t="s">
        <v>256</v>
      </c>
      <c r="E270" t="s">
        <v>27</v>
      </c>
      <c r="F270">
        <v>120</v>
      </c>
      <c r="G270" s="6">
        <v>1908.15</v>
      </c>
      <c r="H270" s="6">
        <v>1908.15</v>
      </c>
      <c r="I270" t="s">
        <v>2259</v>
      </c>
      <c r="J270" t="s">
        <v>116</v>
      </c>
      <c r="K270" t="s">
        <v>121</v>
      </c>
      <c r="L270">
        <v>822</v>
      </c>
      <c r="M270">
        <f t="shared" si="12"/>
        <v>0.15568181818181817</v>
      </c>
      <c r="N270">
        <v>24</v>
      </c>
      <c r="O270">
        <f t="shared" si="13"/>
        <v>3.7363636363636363</v>
      </c>
      <c r="R270" s="7">
        <v>0.9588503797919451</v>
      </c>
      <c r="S270">
        <f t="shared" si="14"/>
        <v>3.5826136917680858</v>
      </c>
    </row>
    <row r="271" spans="1:19" hidden="1" x14ac:dyDescent="0.25">
      <c r="A271">
        <v>37122</v>
      </c>
      <c r="B271">
        <v>33645</v>
      </c>
      <c r="C271" t="s">
        <v>777</v>
      </c>
      <c r="D271" t="s">
        <v>768</v>
      </c>
      <c r="E271" t="s">
        <v>239</v>
      </c>
      <c r="F271">
        <v>140</v>
      </c>
      <c r="G271">
        <v>182.03</v>
      </c>
      <c r="H271">
        <v>182.03</v>
      </c>
      <c r="I271" t="s">
        <v>2261</v>
      </c>
      <c r="J271" t="s">
        <v>116</v>
      </c>
      <c r="K271" t="s">
        <v>121</v>
      </c>
      <c r="L271">
        <v>36</v>
      </c>
      <c r="M271">
        <f t="shared" si="12"/>
        <v>6.8181818181818179E-3</v>
      </c>
      <c r="N271">
        <v>8</v>
      </c>
      <c r="O271">
        <f t="shared" si="13"/>
        <v>5.4545454545454543E-2</v>
      </c>
      <c r="R271" s="7">
        <v>0.38076088793151974</v>
      </c>
      <c r="S271">
        <f t="shared" si="14"/>
        <v>2.0768775705355621E-2</v>
      </c>
    </row>
    <row r="272" spans="1:19" hidden="1" x14ac:dyDescent="0.25">
      <c r="A272">
        <v>16345</v>
      </c>
      <c r="B272">
        <v>33973</v>
      </c>
      <c r="C272" t="s">
        <v>775</v>
      </c>
      <c r="D272" t="s">
        <v>776</v>
      </c>
      <c r="E272" t="s">
        <v>239</v>
      </c>
      <c r="F272">
        <v>140</v>
      </c>
      <c r="G272">
        <v>-189.99</v>
      </c>
      <c r="H272">
        <v>189.99</v>
      </c>
      <c r="I272" t="s">
        <v>2261</v>
      </c>
      <c r="J272" t="s">
        <v>116</v>
      </c>
      <c r="K272" t="s">
        <v>121</v>
      </c>
      <c r="L272">
        <v>11</v>
      </c>
      <c r="M272">
        <f t="shared" si="12"/>
        <v>2.0833333333333333E-3</v>
      </c>
      <c r="N272">
        <v>8</v>
      </c>
      <c r="O272">
        <f t="shared" si="13"/>
        <v>1.6666666666666666E-2</v>
      </c>
      <c r="R272" s="7">
        <v>0.36480817111518782</v>
      </c>
      <c r="S272">
        <f t="shared" si="14"/>
        <v>6.0801361852531304E-3</v>
      </c>
    </row>
    <row r="273" spans="1:19" hidden="1" x14ac:dyDescent="0.25">
      <c r="A273">
        <v>34405</v>
      </c>
      <c r="B273">
        <v>34149</v>
      </c>
      <c r="C273" t="s">
        <v>1134</v>
      </c>
      <c r="D273" t="s">
        <v>1039</v>
      </c>
      <c r="E273" t="s">
        <v>94</v>
      </c>
      <c r="F273">
        <v>65.8</v>
      </c>
      <c r="G273">
        <v>86.29</v>
      </c>
      <c r="H273">
        <v>86.29</v>
      </c>
      <c r="I273" t="s">
        <v>2255</v>
      </c>
      <c r="J273" t="s">
        <v>116</v>
      </c>
      <c r="K273" t="s">
        <v>121</v>
      </c>
      <c r="L273">
        <v>33</v>
      </c>
      <c r="M273">
        <f t="shared" si="12"/>
        <v>6.2500000000000003E-3</v>
      </c>
      <c r="N273">
        <v>12</v>
      </c>
      <c r="O273">
        <f t="shared" si="13"/>
        <v>7.5000000000000011E-2</v>
      </c>
      <c r="R273" s="7">
        <v>0.25208004983196197</v>
      </c>
      <c r="S273">
        <f t="shared" si="14"/>
        <v>1.8906003737397151E-2</v>
      </c>
    </row>
    <row r="274" spans="1:19" hidden="1" x14ac:dyDescent="0.25">
      <c r="A274">
        <v>44143</v>
      </c>
      <c r="B274">
        <v>34160</v>
      </c>
      <c r="C274" t="s">
        <v>1636</v>
      </c>
      <c r="D274" t="s">
        <v>1549</v>
      </c>
      <c r="E274" t="s">
        <v>94</v>
      </c>
      <c r="F274">
        <v>100.5</v>
      </c>
      <c r="G274">
        <v>129.47999999999999</v>
      </c>
      <c r="H274">
        <v>129.47999999999999</v>
      </c>
      <c r="I274" t="s">
        <v>2263</v>
      </c>
      <c r="J274" t="s">
        <v>116</v>
      </c>
      <c r="K274" t="s">
        <v>121</v>
      </c>
      <c r="L274">
        <v>65</v>
      </c>
      <c r="M274">
        <f t="shared" si="12"/>
        <v>1.231060606060606E-2</v>
      </c>
      <c r="N274">
        <v>8</v>
      </c>
      <c r="O274">
        <f t="shared" si="13"/>
        <v>9.8484848484848481E-2</v>
      </c>
      <c r="R274" s="7">
        <v>0.18345893188137169</v>
      </c>
      <c r="S274">
        <f t="shared" si="14"/>
        <v>1.806792510952903E-2</v>
      </c>
    </row>
    <row r="275" spans="1:19" hidden="1" x14ac:dyDescent="0.25">
      <c r="A275">
        <v>16348</v>
      </c>
      <c r="B275">
        <v>34205</v>
      </c>
      <c r="C275" t="s">
        <v>827</v>
      </c>
      <c r="D275" t="s">
        <v>928</v>
      </c>
      <c r="E275" t="s">
        <v>94</v>
      </c>
      <c r="F275">
        <v>100.5</v>
      </c>
      <c r="G275">
        <v>177.44</v>
      </c>
      <c r="H275">
        <v>177.44</v>
      </c>
      <c r="I275" t="s">
        <v>2254</v>
      </c>
      <c r="J275" t="s">
        <v>116</v>
      </c>
      <c r="K275" t="s">
        <v>121</v>
      </c>
      <c r="L275">
        <v>11</v>
      </c>
      <c r="M275">
        <f t="shared" si="12"/>
        <v>2.0833333333333333E-3</v>
      </c>
      <c r="N275">
        <v>8</v>
      </c>
      <c r="O275">
        <f t="shared" si="13"/>
        <v>1.6666666666666666E-2</v>
      </c>
      <c r="R275" s="7">
        <v>0.29665829840996472</v>
      </c>
      <c r="S275">
        <f t="shared" si="14"/>
        <v>4.9443049734994122E-3</v>
      </c>
    </row>
    <row r="276" spans="1:19" hidden="1" x14ac:dyDescent="0.25">
      <c r="A276">
        <v>54344</v>
      </c>
      <c r="B276">
        <v>34484</v>
      </c>
      <c r="C276" t="s">
        <v>1017</v>
      </c>
      <c r="D276" t="s">
        <v>1963</v>
      </c>
      <c r="E276" t="s">
        <v>94</v>
      </c>
      <c r="F276">
        <v>100.5</v>
      </c>
      <c r="G276">
        <v>123.37</v>
      </c>
      <c r="H276">
        <v>123.37</v>
      </c>
      <c r="I276" t="s">
        <v>2263</v>
      </c>
      <c r="J276" t="s">
        <v>116</v>
      </c>
      <c r="K276" t="s">
        <v>121</v>
      </c>
      <c r="L276">
        <v>152</v>
      </c>
      <c r="M276">
        <f t="shared" si="12"/>
        <v>2.8787878787878789E-2</v>
      </c>
      <c r="N276">
        <v>8</v>
      </c>
      <c r="O276">
        <f t="shared" si="13"/>
        <v>0.23030303030303031</v>
      </c>
      <c r="R276" s="7">
        <v>0.192544885304369</v>
      </c>
      <c r="S276">
        <f t="shared" si="14"/>
        <v>4.4343670554945591E-2</v>
      </c>
    </row>
    <row r="277" spans="1:19" hidden="1" x14ac:dyDescent="0.25">
      <c r="A277">
        <v>31141</v>
      </c>
      <c r="B277">
        <v>34605</v>
      </c>
      <c r="C277" t="s">
        <v>208</v>
      </c>
      <c r="D277" t="s">
        <v>257</v>
      </c>
      <c r="E277" t="s">
        <v>64</v>
      </c>
      <c r="F277">
        <v>120</v>
      </c>
      <c r="G277" s="6">
        <v>-21804.91</v>
      </c>
      <c r="H277" s="6">
        <v>21804.91</v>
      </c>
      <c r="I277" t="s">
        <v>2253</v>
      </c>
      <c r="J277" t="s">
        <v>28</v>
      </c>
      <c r="K277" t="s">
        <v>121</v>
      </c>
      <c r="L277">
        <v>26</v>
      </c>
      <c r="M277">
        <f t="shared" si="12"/>
        <v>4.9242424242424239E-3</v>
      </c>
      <c r="N277">
        <v>60</v>
      </c>
      <c r="O277">
        <f t="shared" si="13"/>
        <v>0.29545454545454541</v>
      </c>
      <c r="R277" s="7">
        <v>6.285508732015721E-2</v>
      </c>
      <c r="S277">
        <f t="shared" si="14"/>
        <v>1.8570821253682809E-2</v>
      </c>
    </row>
    <row r="278" spans="1:19" hidden="1" x14ac:dyDescent="0.25">
      <c r="A278">
        <v>34827</v>
      </c>
      <c r="B278">
        <v>35087</v>
      </c>
      <c r="C278" t="s">
        <v>1062</v>
      </c>
      <c r="D278" t="s">
        <v>212</v>
      </c>
      <c r="F278">
        <v>100.5</v>
      </c>
      <c r="G278">
        <v>-491.63</v>
      </c>
      <c r="H278">
        <v>491.63</v>
      </c>
      <c r="I278" t="s">
        <v>2254</v>
      </c>
      <c r="J278" t="s">
        <v>116</v>
      </c>
      <c r="K278" t="s">
        <v>121</v>
      </c>
      <c r="L278">
        <v>35</v>
      </c>
      <c r="M278">
        <f t="shared" si="12"/>
        <v>6.628787878787879E-3</v>
      </c>
      <c r="N278">
        <v>12</v>
      </c>
      <c r="O278">
        <f t="shared" si="13"/>
        <v>7.9545454545454544E-2</v>
      </c>
      <c r="R278" s="7">
        <v>0.10707045637952146</v>
      </c>
      <c r="S278">
        <f t="shared" si="14"/>
        <v>8.5169681210982978E-3</v>
      </c>
    </row>
    <row r="279" spans="1:19" hidden="1" x14ac:dyDescent="0.25">
      <c r="A279">
        <v>64174</v>
      </c>
      <c r="B279">
        <v>36040</v>
      </c>
      <c r="C279" t="s">
        <v>221</v>
      </c>
      <c r="D279" t="s">
        <v>258</v>
      </c>
      <c r="E279" t="s">
        <v>27</v>
      </c>
      <c r="F279">
        <v>120</v>
      </c>
      <c r="G279" s="6">
        <v>-5073.34</v>
      </c>
      <c r="H279" s="6">
        <v>5073.34</v>
      </c>
      <c r="I279" t="s">
        <v>2252</v>
      </c>
      <c r="J279" t="s">
        <v>116</v>
      </c>
      <c r="K279" t="s">
        <v>121</v>
      </c>
      <c r="L279">
        <v>272</v>
      </c>
      <c r="M279">
        <f t="shared" si="12"/>
        <v>5.1515151515151514E-2</v>
      </c>
      <c r="N279">
        <v>24</v>
      </c>
      <c r="O279">
        <f t="shared" si="13"/>
        <v>1.2363636363636363</v>
      </c>
      <c r="R279" s="7">
        <v>0.34585400327899785</v>
      </c>
      <c r="S279">
        <f t="shared" si="14"/>
        <v>0.42760131314494276</v>
      </c>
    </row>
    <row r="280" spans="1:19" hidden="1" x14ac:dyDescent="0.25">
      <c r="A280">
        <v>65346</v>
      </c>
      <c r="B280">
        <v>36142</v>
      </c>
      <c r="C280" t="s">
        <v>211</v>
      </c>
      <c r="D280" t="s">
        <v>203</v>
      </c>
      <c r="E280" t="s">
        <v>27</v>
      </c>
      <c r="F280">
        <v>120</v>
      </c>
      <c r="G280" s="6">
        <v>4643</v>
      </c>
      <c r="H280" s="6">
        <v>4643</v>
      </c>
      <c r="I280" t="s">
        <v>2252</v>
      </c>
      <c r="J280" t="s">
        <v>116</v>
      </c>
      <c r="K280" t="s">
        <v>121</v>
      </c>
      <c r="L280">
        <v>303</v>
      </c>
      <c r="M280">
        <f t="shared" si="12"/>
        <v>5.7386363636363638E-2</v>
      </c>
      <c r="N280">
        <v>24</v>
      </c>
      <c r="O280">
        <f t="shared" si="13"/>
        <v>1.3772727272727274</v>
      </c>
      <c r="R280" s="7">
        <v>0.37790974563762031</v>
      </c>
      <c r="S280">
        <f t="shared" si="14"/>
        <v>0.520484786037268</v>
      </c>
    </row>
    <row r="281" spans="1:19" hidden="1" x14ac:dyDescent="0.25">
      <c r="A281">
        <v>68322</v>
      </c>
      <c r="B281">
        <v>36209</v>
      </c>
      <c r="C281" t="s">
        <v>195</v>
      </c>
      <c r="D281" t="s">
        <v>227</v>
      </c>
      <c r="E281" t="s">
        <v>64</v>
      </c>
      <c r="F281">
        <v>120</v>
      </c>
      <c r="G281" s="6">
        <v>-4415.1499999999996</v>
      </c>
      <c r="H281" s="6">
        <v>4415.1499999999996</v>
      </c>
      <c r="I281" t="s">
        <v>2252</v>
      </c>
      <c r="J281" t="s">
        <v>116</v>
      </c>
      <c r="K281" t="s">
        <v>121</v>
      </c>
      <c r="L281">
        <v>425</v>
      </c>
      <c r="M281">
        <f t="shared" si="12"/>
        <v>8.049242424242424E-2</v>
      </c>
      <c r="N281">
        <v>24</v>
      </c>
      <c r="O281">
        <f t="shared" si="13"/>
        <v>1.9318181818181817</v>
      </c>
      <c r="R281" s="7">
        <v>0.39070174032511357</v>
      </c>
      <c r="S281">
        <f t="shared" si="14"/>
        <v>0.75476472562806018</v>
      </c>
    </row>
    <row r="282" spans="1:19" hidden="1" x14ac:dyDescent="0.25">
      <c r="A282">
        <v>24646</v>
      </c>
      <c r="B282">
        <v>36564</v>
      </c>
      <c r="C282" t="s">
        <v>224</v>
      </c>
      <c r="D282" t="s">
        <v>246</v>
      </c>
      <c r="E282" t="s">
        <v>27</v>
      </c>
      <c r="F282">
        <v>120</v>
      </c>
      <c r="G282" s="6">
        <v>-4807.12</v>
      </c>
      <c r="H282" s="6">
        <v>4807.12</v>
      </c>
      <c r="I282" t="s">
        <v>2252</v>
      </c>
      <c r="J282" t="s">
        <v>116</v>
      </c>
      <c r="K282" t="s">
        <v>121</v>
      </c>
      <c r="L282">
        <v>17</v>
      </c>
      <c r="M282">
        <f t="shared" si="12"/>
        <v>3.2196969696969696E-3</v>
      </c>
      <c r="N282">
        <v>24</v>
      </c>
      <c r="O282">
        <f t="shared" si="13"/>
        <v>7.7272727272727271E-2</v>
      </c>
      <c r="R282" s="7">
        <v>0.34785216645157263</v>
      </c>
      <c r="S282">
        <f t="shared" si="14"/>
        <v>2.6879485589439703E-2</v>
      </c>
    </row>
    <row r="283" spans="1:19" hidden="1" x14ac:dyDescent="0.25">
      <c r="A283">
        <v>58687</v>
      </c>
      <c r="B283">
        <v>36760</v>
      </c>
      <c r="C283" t="s">
        <v>787</v>
      </c>
      <c r="D283" t="s">
        <v>783</v>
      </c>
      <c r="E283" t="s">
        <v>239</v>
      </c>
      <c r="F283">
        <v>140</v>
      </c>
      <c r="G283">
        <v>-189.27</v>
      </c>
      <c r="H283">
        <v>189.27</v>
      </c>
      <c r="I283" t="s">
        <v>2261</v>
      </c>
      <c r="J283" t="s">
        <v>116</v>
      </c>
      <c r="K283" t="s">
        <v>121</v>
      </c>
      <c r="L283">
        <v>200</v>
      </c>
      <c r="M283">
        <f t="shared" si="12"/>
        <v>3.787878787878788E-2</v>
      </c>
      <c r="N283">
        <v>8</v>
      </c>
      <c r="O283">
        <f t="shared" si="13"/>
        <v>0.30303030303030304</v>
      </c>
      <c r="R283" s="7">
        <v>0.36619593401053807</v>
      </c>
      <c r="S283">
        <f t="shared" si="14"/>
        <v>0.1109684648516782</v>
      </c>
    </row>
    <row r="284" spans="1:19" hidden="1" x14ac:dyDescent="0.25">
      <c r="A284">
        <v>60745</v>
      </c>
      <c r="B284">
        <v>36943</v>
      </c>
      <c r="C284" t="s">
        <v>1129</v>
      </c>
      <c r="D284" t="s">
        <v>927</v>
      </c>
      <c r="E284" t="s">
        <v>239</v>
      </c>
      <c r="F284">
        <v>140</v>
      </c>
      <c r="G284">
        <v>142.04</v>
      </c>
      <c r="H284">
        <v>142.04</v>
      </c>
      <c r="I284" t="s">
        <v>2260</v>
      </c>
      <c r="J284" t="s">
        <v>116</v>
      </c>
      <c r="K284" t="s">
        <v>121</v>
      </c>
      <c r="L284">
        <v>223</v>
      </c>
      <c r="M284">
        <f t="shared" si="12"/>
        <v>4.2234848484848486E-2</v>
      </c>
      <c r="N284">
        <v>8</v>
      </c>
      <c r="O284">
        <f t="shared" si="13"/>
        <v>0.33787878787878789</v>
      </c>
      <c r="R284" s="7">
        <v>0.14572271583952406</v>
      </c>
      <c r="S284">
        <f t="shared" si="14"/>
        <v>4.9236614594263435E-2</v>
      </c>
    </row>
    <row r="285" spans="1:19" hidden="1" x14ac:dyDescent="0.25">
      <c r="A285">
        <v>60109</v>
      </c>
      <c r="B285">
        <v>37176</v>
      </c>
      <c r="C285" t="s">
        <v>1292</v>
      </c>
      <c r="D285" t="s">
        <v>1433</v>
      </c>
      <c r="E285" t="s">
        <v>94</v>
      </c>
      <c r="F285">
        <v>65.8</v>
      </c>
      <c r="G285">
        <v>98.15</v>
      </c>
      <c r="H285">
        <v>98.15</v>
      </c>
      <c r="I285" t="s">
        <v>2255</v>
      </c>
      <c r="J285" t="s">
        <v>116</v>
      </c>
      <c r="K285" t="s">
        <v>121</v>
      </c>
      <c r="L285">
        <v>215</v>
      </c>
      <c r="M285">
        <f t="shared" si="12"/>
        <v>4.0719696969696968E-2</v>
      </c>
      <c r="N285">
        <v>12</v>
      </c>
      <c r="O285">
        <f t="shared" si="13"/>
        <v>0.48863636363636365</v>
      </c>
      <c r="R285" s="7">
        <v>0.22161984207845131</v>
      </c>
      <c r="S285">
        <f t="shared" si="14"/>
        <v>0.10829151374287962</v>
      </c>
    </row>
    <row r="286" spans="1:19" hidden="1" x14ac:dyDescent="0.25">
      <c r="A286">
        <v>57361</v>
      </c>
      <c r="B286">
        <v>37230</v>
      </c>
      <c r="C286" t="s">
        <v>130</v>
      </c>
      <c r="D286" t="s">
        <v>259</v>
      </c>
      <c r="E286" t="s">
        <v>27</v>
      </c>
      <c r="F286">
        <v>120</v>
      </c>
      <c r="G286" s="6">
        <v>4697.7299999999996</v>
      </c>
      <c r="H286" s="6">
        <v>4697.7299999999996</v>
      </c>
      <c r="I286" t="s">
        <v>2252</v>
      </c>
      <c r="J286" t="s">
        <v>116</v>
      </c>
      <c r="K286" t="s">
        <v>121</v>
      </c>
      <c r="L286">
        <v>186</v>
      </c>
      <c r="M286">
        <f t="shared" si="12"/>
        <v>3.5227272727272725E-2</v>
      </c>
      <c r="N286">
        <v>24</v>
      </c>
      <c r="O286">
        <f t="shared" si="13"/>
        <v>0.84545454545454546</v>
      </c>
      <c r="R286" s="7">
        <v>0.36720007084196521</v>
      </c>
      <c r="S286">
        <f t="shared" si="14"/>
        <v>0.31045096898457059</v>
      </c>
    </row>
    <row r="287" spans="1:19" hidden="1" x14ac:dyDescent="0.25">
      <c r="A287">
        <v>70999</v>
      </c>
      <c r="B287">
        <v>37411</v>
      </c>
      <c r="C287" t="s">
        <v>1982</v>
      </c>
      <c r="D287" t="s">
        <v>1973</v>
      </c>
      <c r="E287" t="s">
        <v>239</v>
      </c>
      <c r="F287">
        <v>140</v>
      </c>
      <c r="G287">
        <v>166.01</v>
      </c>
      <c r="H287">
        <v>166.01</v>
      </c>
      <c r="I287" t="s">
        <v>2260</v>
      </c>
      <c r="J287" t="s">
        <v>116</v>
      </c>
      <c r="K287" t="s">
        <v>121</v>
      </c>
      <c r="L287" s="8">
        <v>1037</v>
      </c>
      <c r="M287">
        <f t="shared" si="12"/>
        <v>0.19640151515151516</v>
      </c>
      <c r="N287">
        <v>8</v>
      </c>
      <c r="O287">
        <f t="shared" si="13"/>
        <v>1.5712121212121213</v>
      </c>
      <c r="R287" s="7">
        <v>0.12468197432592013</v>
      </c>
      <c r="S287">
        <f t="shared" si="14"/>
        <v>0.19590182935754422</v>
      </c>
    </row>
    <row r="288" spans="1:19" hidden="1" x14ac:dyDescent="0.25">
      <c r="A288">
        <v>4532</v>
      </c>
      <c r="B288">
        <v>37605</v>
      </c>
      <c r="C288" t="s">
        <v>933</v>
      </c>
      <c r="D288" t="s">
        <v>934</v>
      </c>
      <c r="E288" t="s">
        <v>239</v>
      </c>
      <c r="F288">
        <v>140</v>
      </c>
      <c r="G288">
        <v>-121.75</v>
      </c>
      <c r="H288">
        <v>121.75</v>
      </c>
      <c r="I288" t="s">
        <v>2260</v>
      </c>
      <c r="J288" t="s">
        <v>116</v>
      </c>
      <c r="K288" t="s">
        <v>121</v>
      </c>
      <c r="L288">
        <v>3</v>
      </c>
      <c r="M288">
        <f t="shared" si="12"/>
        <v>5.6818181818181815E-4</v>
      </c>
      <c r="N288">
        <v>8</v>
      </c>
      <c r="O288">
        <f t="shared" si="13"/>
        <v>4.5454545454545452E-3</v>
      </c>
      <c r="R288" s="7">
        <v>0.17000784031085009</v>
      </c>
      <c r="S288">
        <f t="shared" si="14"/>
        <v>7.7276291050386401E-4</v>
      </c>
    </row>
    <row r="289" spans="1:19" hidden="1" x14ac:dyDescent="0.25">
      <c r="A289">
        <v>51026</v>
      </c>
      <c r="B289">
        <v>37666</v>
      </c>
      <c r="C289" t="s">
        <v>259</v>
      </c>
      <c r="D289" t="s">
        <v>243</v>
      </c>
      <c r="E289" t="s">
        <v>27</v>
      </c>
      <c r="F289">
        <v>120</v>
      </c>
      <c r="G289" s="6">
        <v>4696.29</v>
      </c>
      <c r="H289" s="6">
        <v>4696.29</v>
      </c>
      <c r="I289" t="s">
        <v>2252</v>
      </c>
      <c r="J289" t="s">
        <v>116</v>
      </c>
      <c r="K289" t="s">
        <v>121</v>
      </c>
      <c r="L289">
        <v>118</v>
      </c>
      <c r="M289">
        <f t="shared" si="12"/>
        <v>2.234848484848485E-2</v>
      </c>
      <c r="N289">
        <v>24</v>
      </c>
      <c r="O289">
        <f t="shared" si="13"/>
        <v>0.53636363636363638</v>
      </c>
      <c r="R289" s="7">
        <v>0.36731266356984454</v>
      </c>
      <c r="S289">
        <f t="shared" si="14"/>
        <v>0.19701315591473481</v>
      </c>
    </row>
    <row r="290" spans="1:19" hidden="1" x14ac:dyDescent="0.25">
      <c r="A290">
        <v>21506</v>
      </c>
      <c r="B290">
        <v>37777</v>
      </c>
      <c r="C290" t="s">
        <v>136</v>
      </c>
      <c r="D290" t="s">
        <v>260</v>
      </c>
      <c r="E290" t="s">
        <v>64</v>
      </c>
      <c r="F290">
        <v>120</v>
      </c>
      <c r="G290" s="6">
        <v>-21845.83</v>
      </c>
      <c r="H290" s="6">
        <v>21845.83</v>
      </c>
      <c r="I290" t="s">
        <v>2253</v>
      </c>
      <c r="J290" t="s">
        <v>28</v>
      </c>
      <c r="K290" t="s">
        <v>121</v>
      </c>
      <c r="L290">
        <v>15</v>
      </c>
      <c r="M290">
        <f t="shared" si="12"/>
        <v>2.840909090909091E-3</v>
      </c>
      <c r="N290">
        <v>60</v>
      </c>
      <c r="O290">
        <f t="shared" si="13"/>
        <v>0.17045454545454547</v>
      </c>
      <c r="R290" s="7">
        <v>6.2737351799321384E-2</v>
      </c>
      <c r="S290">
        <f t="shared" si="14"/>
        <v>1.0693866783975237E-2</v>
      </c>
    </row>
    <row r="291" spans="1:19" hidden="1" x14ac:dyDescent="0.25">
      <c r="A291">
        <v>64110</v>
      </c>
      <c r="B291">
        <v>37823</v>
      </c>
      <c r="C291" t="s">
        <v>2030</v>
      </c>
      <c r="D291" t="s">
        <v>2031</v>
      </c>
      <c r="E291" t="s">
        <v>94</v>
      </c>
      <c r="F291">
        <v>100.5</v>
      </c>
      <c r="G291">
        <v>240.4</v>
      </c>
      <c r="H291">
        <v>240.4</v>
      </c>
      <c r="I291" t="s">
        <v>2259</v>
      </c>
      <c r="J291" t="s">
        <v>116</v>
      </c>
      <c r="K291" t="s">
        <v>121</v>
      </c>
      <c r="L291">
        <v>271</v>
      </c>
      <c r="M291">
        <f t="shared" si="12"/>
        <v>5.1325757575757573E-2</v>
      </c>
      <c r="N291">
        <v>8</v>
      </c>
      <c r="O291">
        <f t="shared" si="13"/>
        <v>0.41060606060606059</v>
      </c>
      <c r="R291" s="7">
        <v>0.22626324217495675</v>
      </c>
      <c r="S291">
        <f t="shared" si="14"/>
        <v>9.2905058529414053E-2</v>
      </c>
    </row>
    <row r="292" spans="1:19" hidden="1" x14ac:dyDescent="0.25">
      <c r="A292">
        <v>5245</v>
      </c>
      <c r="B292">
        <v>38073</v>
      </c>
      <c r="C292" t="s">
        <v>261</v>
      </c>
      <c r="D292" t="s">
        <v>949</v>
      </c>
      <c r="E292" t="s">
        <v>239</v>
      </c>
      <c r="F292">
        <v>140</v>
      </c>
      <c r="G292">
        <v>274.63</v>
      </c>
      <c r="H292">
        <v>274.63</v>
      </c>
      <c r="I292" t="s">
        <v>2268</v>
      </c>
      <c r="J292" t="s">
        <v>116</v>
      </c>
      <c r="K292" t="s">
        <v>121</v>
      </c>
      <c r="L292">
        <v>3</v>
      </c>
      <c r="M292">
        <f t="shared" si="12"/>
        <v>5.6818181818181815E-4</v>
      </c>
      <c r="N292">
        <v>8</v>
      </c>
      <c r="O292">
        <f t="shared" si="13"/>
        <v>4.5454545454545452E-3</v>
      </c>
      <c r="R292" s="7">
        <v>0.36025949324262008</v>
      </c>
      <c r="S292">
        <f t="shared" si="14"/>
        <v>1.6375431511028184E-3</v>
      </c>
    </row>
    <row r="293" spans="1:19" hidden="1" x14ac:dyDescent="0.25">
      <c r="A293">
        <v>60807</v>
      </c>
      <c r="B293">
        <v>38182</v>
      </c>
      <c r="C293" t="s">
        <v>261</v>
      </c>
      <c r="D293" t="s">
        <v>249</v>
      </c>
      <c r="E293" t="s">
        <v>27</v>
      </c>
      <c r="F293">
        <v>120</v>
      </c>
      <c r="G293" s="6">
        <v>4418.8599999999997</v>
      </c>
      <c r="H293" s="6">
        <v>4418.8599999999997</v>
      </c>
      <c r="I293" t="s">
        <v>2252</v>
      </c>
      <c r="J293" t="s">
        <v>116</v>
      </c>
      <c r="K293" t="s">
        <v>121</v>
      </c>
      <c r="L293">
        <v>225</v>
      </c>
      <c r="M293">
        <f t="shared" si="12"/>
        <v>4.261363636363636E-2</v>
      </c>
      <c r="N293">
        <v>24</v>
      </c>
      <c r="O293">
        <f t="shared" si="13"/>
        <v>1.0227272727272727</v>
      </c>
      <c r="R293" s="7">
        <v>0.39037371376246932</v>
      </c>
      <c r="S293">
        <f t="shared" si="14"/>
        <v>0.39924584362070725</v>
      </c>
    </row>
    <row r="294" spans="1:19" hidden="1" x14ac:dyDescent="0.25">
      <c r="A294">
        <v>14282</v>
      </c>
      <c r="B294">
        <v>38351</v>
      </c>
      <c r="C294" t="s">
        <v>87</v>
      </c>
      <c r="D294" t="s">
        <v>63</v>
      </c>
      <c r="E294" t="s">
        <v>27</v>
      </c>
      <c r="F294">
        <v>120</v>
      </c>
      <c r="G294" s="6">
        <v>3286.22</v>
      </c>
      <c r="H294" s="6">
        <v>3286.22</v>
      </c>
      <c r="I294" t="s">
        <v>2264</v>
      </c>
      <c r="J294" t="s">
        <v>28</v>
      </c>
      <c r="K294" t="s">
        <v>121</v>
      </c>
      <c r="L294">
        <v>9</v>
      </c>
      <c r="M294">
        <f t="shared" si="12"/>
        <v>1.7045454545454545E-3</v>
      </c>
      <c r="N294">
        <v>48</v>
      </c>
      <c r="O294">
        <f t="shared" si="13"/>
        <v>8.1818181818181818E-2</v>
      </c>
      <c r="R294" s="7">
        <v>6.1580514734246923E-2</v>
      </c>
      <c r="S294">
        <f t="shared" si="14"/>
        <v>5.0384057509838395E-3</v>
      </c>
    </row>
    <row r="295" spans="1:19" hidden="1" x14ac:dyDescent="0.25">
      <c r="A295">
        <v>27506</v>
      </c>
      <c r="B295">
        <v>38549</v>
      </c>
      <c r="C295" t="s">
        <v>1573</v>
      </c>
      <c r="D295" t="s">
        <v>1574</v>
      </c>
      <c r="E295" t="s">
        <v>70</v>
      </c>
      <c r="F295">
        <v>130</v>
      </c>
      <c r="G295">
        <v>253.66</v>
      </c>
      <c r="H295">
        <v>253.66</v>
      </c>
      <c r="I295" t="s">
        <v>2259</v>
      </c>
      <c r="J295" t="s">
        <v>116</v>
      </c>
      <c r="K295" t="s">
        <v>121</v>
      </c>
      <c r="L295">
        <v>20</v>
      </c>
      <c r="M295">
        <f t="shared" si="12"/>
        <v>3.787878787878788E-3</v>
      </c>
      <c r="N295">
        <v>16</v>
      </c>
      <c r="O295">
        <f t="shared" si="13"/>
        <v>6.0606060606060608E-2</v>
      </c>
      <c r="R295" s="7">
        <v>0.32511173461636494</v>
      </c>
      <c r="S295">
        <f t="shared" si="14"/>
        <v>1.9703741491900906E-2</v>
      </c>
    </row>
    <row r="296" spans="1:19" hidden="1" x14ac:dyDescent="0.25">
      <c r="A296">
        <v>58875</v>
      </c>
      <c r="B296">
        <v>38555</v>
      </c>
      <c r="C296" t="s">
        <v>904</v>
      </c>
      <c r="D296" t="s">
        <v>1992</v>
      </c>
      <c r="E296" t="s">
        <v>239</v>
      </c>
      <c r="F296">
        <v>140</v>
      </c>
      <c r="G296">
        <v>-163.53</v>
      </c>
      <c r="H296">
        <v>163.53</v>
      </c>
      <c r="I296" t="s">
        <v>2254</v>
      </c>
      <c r="J296" t="s">
        <v>116</v>
      </c>
      <c r="K296" t="s">
        <v>121</v>
      </c>
      <c r="L296">
        <v>201</v>
      </c>
      <c r="M296">
        <f t="shared" si="12"/>
        <v>3.806818181818182E-2</v>
      </c>
      <c r="N296">
        <v>8</v>
      </c>
      <c r="O296">
        <f t="shared" si="13"/>
        <v>0.30454545454545456</v>
      </c>
      <c r="R296" s="7">
        <v>0.32189230398009011</v>
      </c>
      <c r="S296">
        <f t="shared" si="14"/>
        <v>9.8030838030300174E-2</v>
      </c>
    </row>
    <row r="297" spans="1:19" x14ac:dyDescent="0.25">
      <c r="A297">
        <v>70790</v>
      </c>
      <c r="B297">
        <v>38980</v>
      </c>
      <c r="C297" t="s">
        <v>235</v>
      </c>
      <c r="D297" t="s">
        <v>256</v>
      </c>
      <c r="E297" t="s">
        <v>64</v>
      </c>
      <c r="F297">
        <v>75</v>
      </c>
      <c r="G297" s="6">
        <v>-1829.75</v>
      </c>
      <c r="H297" s="6">
        <v>1829.75</v>
      </c>
      <c r="I297" t="s">
        <v>2259</v>
      </c>
      <c r="J297" t="s">
        <v>116</v>
      </c>
      <c r="K297" t="s">
        <v>121</v>
      </c>
      <c r="L297">
        <v>821</v>
      </c>
      <c r="M297">
        <f t="shared" si="12"/>
        <v>0.15549242424242424</v>
      </c>
      <c r="N297">
        <v>24</v>
      </c>
      <c r="O297">
        <f t="shared" si="13"/>
        <v>3.7318181818181815</v>
      </c>
      <c r="R297" s="7">
        <v>0.99993460975543114</v>
      </c>
      <c r="S297">
        <f t="shared" si="14"/>
        <v>3.731574157314586</v>
      </c>
    </row>
    <row r="298" spans="1:19" hidden="1" x14ac:dyDescent="0.25">
      <c r="A298">
        <v>71168</v>
      </c>
      <c r="B298">
        <v>39342</v>
      </c>
      <c r="C298" t="s">
        <v>262</v>
      </c>
      <c r="D298" t="s">
        <v>263</v>
      </c>
      <c r="E298" t="s">
        <v>70</v>
      </c>
      <c r="F298">
        <v>100.5</v>
      </c>
      <c r="G298" s="6">
        <v>9990.98</v>
      </c>
      <c r="H298" s="6">
        <v>9990.98</v>
      </c>
      <c r="I298" t="s">
        <v>2258</v>
      </c>
      <c r="J298" t="s">
        <v>28</v>
      </c>
      <c r="K298" t="s">
        <v>121</v>
      </c>
      <c r="L298" s="8">
        <v>1567</v>
      </c>
      <c r="M298">
        <f t="shared" si="12"/>
        <v>0.29678030303030301</v>
      </c>
      <c r="N298">
        <v>48</v>
      </c>
      <c r="O298">
        <f t="shared" si="13"/>
        <v>14.245454545454544</v>
      </c>
      <c r="R298" s="7">
        <v>0.13717868738183533</v>
      </c>
      <c r="S298">
        <f t="shared" si="14"/>
        <v>1.9541727557030542</v>
      </c>
    </row>
    <row r="299" spans="1:19" hidden="1" x14ac:dyDescent="0.25">
      <c r="A299">
        <v>8714</v>
      </c>
      <c r="B299">
        <v>39556</v>
      </c>
      <c r="C299" t="s">
        <v>1061</v>
      </c>
      <c r="D299" t="s">
        <v>1062</v>
      </c>
      <c r="F299">
        <v>100.5</v>
      </c>
      <c r="G299">
        <v>-491.49</v>
      </c>
      <c r="H299">
        <v>491.49</v>
      </c>
      <c r="I299" t="s">
        <v>2254</v>
      </c>
      <c r="J299" t="s">
        <v>116</v>
      </c>
      <c r="K299" t="s">
        <v>121</v>
      </c>
      <c r="L299">
        <v>5</v>
      </c>
      <c r="M299">
        <f t="shared" si="12"/>
        <v>9.46969696969697E-4</v>
      </c>
      <c r="N299">
        <v>8</v>
      </c>
      <c r="O299">
        <f t="shared" si="13"/>
        <v>7.575757575757576E-3</v>
      </c>
      <c r="R299" s="7">
        <v>0.10710095519718435</v>
      </c>
      <c r="S299">
        <f t="shared" si="14"/>
        <v>8.1137087270594208E-4</v>
      </c>
    </row>
    <row r="300" spans="1:19" hidden="1" x14ac:dyDescent="0.25">
      <c r="A300">
        <v>32050</v>
      </c>
      <c r="B300">
        <v>39676</v>
      </c>
      <c r="C300" t="s">
        <v>1211</v>
      </c>
      <c r="D300" t="s">
        <v>1427</v>
      </c>
      <c r="E300" t="s">
        <v>94</v>
      </c>
      <c r="F300">
        <v>65.8</v>
      </c>
      <c r="G300">
        <v>107.55</v>
      </c>
      <c r="H300">
        <v>107.55</v>
      </c>
      <c r="I300" t="s">
        <v>2255</v>
      </c>
      <c r="J300" t="s">
        <v>116</v>
      </c>
      <c r="K300" t="s">
        <v>121</v>
      </c>
      <c r="L300">
        <v>27</v>
      </c>
      <c r="M300">
        <f t="shared" si="12"/>
        <v>5.1136363636363636E-3</v>
      </c>
      <c r="N300">
        <v>12</v>
      </c>
      <c r="O300">
        <f t="shared" si="13"/>
        <v>6.1363636363636363E-2</v>
      </c>
      <c r="R300" s="7">
        <v>0.20224999999999999</v>
      </c>
      <c r="S300">
        <f t="shared" si="14"/>
        <v>1.2410795454545454E-2</v>
      </c>
    </row>
    <row r="301" spans="1:19" hidden="1" x14ac:dyDescent="0.25">
      <c r="A301">
        <v>61393</v>
      </c>
      <c r="B301">
        <v>39991</v>
      </c>
      <c r="C301" t="s">
        <v>215</v>
      </c>
      <c r="D301" t="s">
        <v>192</v>
      </c>
      <c r="E301" t="s">
        <v>64</v>
      </c>
      <c r="F301">
        <v>120</v>
      </c>
      <c r="G301" s="6">
        <v>-4474.17</v>
      </c>
      <c r="H301" s="6">
        <v>4474.17</v>
      </c>
      <c r="I301" t="s">
        <v>2252</v>
      </c>
      <c r="J301" t="s">
        <v>116</v>
      </c>
      <c r="K301" t="s">
        <v>121</v>
      </c>
      <c r="L301">
        <v>230</v>
      </c>
      <c r="M301">
        <f t="shared" si="12"/>
        <v>4.3560606060606064E-2</v>
      </c>
      <c r="N301">
        <v>24</v>
      </c>
      <c r="O301">
        <f t="shared" si="13"/>
        <v>1.0454545454545454</v>
      </c>
      <c r="R301" s="7">
        <v>0.40303484196349265</v>
      </c>
      <c r="S301">
        <f t="shared" si="14"/>
        <v>0.42135460750728776</v>
      </c>
    </row>
    <row r="302" spans="1:19" hidden="1" x14ac:dyDescent="0.25">
      <c r="A302">
        <v>51071</v>
      </c>
      <c r="B302">
        <v>40010</v>
      </c>
      <c r="C302" t="s">
        <v>1759</v>
      </c>
      <c r="D302" t="s">
        <v>1039</v>
      </c>
      <c r="E302" t="s">
        <v>94</v>
      </c>
      <c r="F302">
        <v>65.8</v>
      </c>
      <c r="G302">
        <v>-114.47</v>
      </c>
      <c r="H302">
        <v>114.47</v>
      </c>
      <c r="I302" t="s">
        <v>2255</v>
      </c>
      <c r="J302" t="s">
        <v>116</v>
      </c>
      <c r="K302" t="s">
        <v>121</v>
      </c>
      <c r="L302">
        <v>118</v>
      </c>
      <c r="M302">
        <f t="shared" si="12"/>
        <v>2.234848484848485E-2</v>
      </c>
      <c r="N302">
        <v>12</v>
      </c>
      <c r="O302">
        <f t="shared" si="13"/>
        <v>0.26818181818181819</v>
      </c>
      <c r="R302" s="7">
        <v>0.19002347776710055</v>
      </c>
      <c r="S302">
        <f t="shared" si="14"/>
        <v>5.0960841764813331E-2</v>
      </c>
    </row>
    <row r="303" spans="1:19" hidden="1" x14ac:dyDescent="0.25">
      <c r="A303">
        <v>55847</v>
      </c>
      <c r="B303">
        <v>40052</v>
      </c>
      <c r="C303" t="s">
        <v>1973</v>
      </c>
      <c r="D303" t="s">
        <v>998</v>
      </c>
      <c r="E303" t="s">
        <v>239</v>
      </c>
      <c r="F303">
        <v>140</v>
      </c>
      <c r="G303">
        <v>165.51</v>
      </c>
      <c r="H303">
        <v>165.51</v>
      </c>
      <c r="I303" t="s">
        <v>2260</v>
      </c>
      <c r="J303" t="s">
        <v>116</v>
      </c>
      <c r="K303" t="s">
        <v>121</v>
      </c>
      <c r="L303">
        <v>240</v>
      </c>
      <c r="M303">
        <f t="shared" si="12"/>
        <v>4.5454545454545456E-2</v>
      </c>
      <c r="N303">
        <v>8</v>
      </c>
      <c r="O303">
        <f t="shared" si="13"/>
        <v>0.36363636363636365</v>
      </c>
      <c r="R303" s="7">
        <v>0.12505863426890218</v>
      </c>
      <c r="S303">
        <f t="shared" si="14"/>
        <v>4.5475867006873519E-2</v>
      </c>
    </row>
    <row r="304" spans="1:19" hidden="1" x14ac:dyDescent="0.25">
      <c r="A304">
        <v>53734</v>
      </c>
      <c r="B304">
        <v>40053</v>
      </c>
      <c r="C304" t="s">
        <v>999</v>
      </c>
      <c r="D304" t="s">
        <v>934</v>
      </c>
      <c r="E304" t="s">
        <v>239</v>
      </c>
      <c r="F304">
        <v>140</v>
      </c>
      <c r="G304">
        <v>121.88</v>
      </c>
      <c r="H304">
        <v>121.88</v>
      </c>
      <c r="I304" t="s">
        <v>2260</v>
      </c>
      <c r="J304" t="s">
        <v>116</v>
      </c>
      <c r="K304" t="s">
        <v>121</v>
      </c>
      <c r="L304">
        <v>150</v>
      </c>
      <c r="M304">
        <f t="shared" si="12"/>
        <v>2.8409090909090908E-2</v>
      </c>
      <c r="N304">
        <v>8</v>
      </c>
      <c r="O304">
        <f t="shared" si="13"/>
        <v>0.22727272727272727</v>
      </c>
      <c r="R304" s="7">
        <v>0.16982650605387264</v>
      </c>
      <c r="S304">
        <f t="shared" si="14"/>
        <v>3.8596933194061961E-2</v>
      </c>
    </row>
    <row r="305" spans="1:19" hidden="1" x14ac:dyDescent="0.25">
      <c r="A305">
        <v>66898</v>
      </c>
      <c r="B305">
        <v>40164</v>
      </c>
      <c r="C305" t="s">
        <v>2047</v>
      </c>
      <c r="D305" t="s">
        <v>1118</v>
      </c>
      <c r="E305" t="s">
        <v>239</v>
      </c>
      <c r="F305">
        <v>140</v>
      </c>
      <c r="G305">
        <v>-130.68</v>
      </c>
      <c r="H305">
        <v>130.68</v>
      </c>
      <c r="I305" t="s">
        <v>2267</v>
      </c>
      <c r="J305" t="s">
        <v>116</v>
      </c>
      <c r="K305" t="s">
        <v>121</v>
      </c>
      <c r="L305">
        <v>354</v>
      </c>
      <c r="M305">
        <f t="shared" si="12"/>
        <v>6.7045454545454547E-2</v>
      </c>
      <c r="N305">
        <v>8</v>
      </c>
      <c r="O305">
        <f t="shared" si="13"/>
        <v>0.53636363636363638</v>
      </c>
      <c r="R305" s="7">
        <v>0.37684811021191034</v>
      </c>
      <c r="S305">
        <f t="shared" si="14"/>
        <v>0.20212762275002463</v>
      </c>
    </row>
    <row r="306" spans="1:19" hidden="1" x14ac:dyDescent="0.25">
      <c r="A306">
        <v>71163</v>
      </c>
      <c r="B306">
        <v>40441</v>
      </c>
      <c r="C306" t="s">
        <v>238</v>
      </c>
      <c r="D306" t="s">
        <v>264</v>
      </c>
      <c r="E306" t="s">
        <v>70</v>
      </c>
      <c r="F306">
        <v>120</v>
      </c>
      <c r="G306" s="6">
        <v>-22224.1</v>
      </c>
      <c r="H306" s="6">
        <v>22224.1</v>
      </c>
      <c r="I306" t="s">
        <v>2253</v>
      </c>
      <c r="J306" t="s">
        <v>28</v>
      </c>
      <c r="K306" t="s">
        <v>121</v>
      </c>
      <c r="L306" s="8">
        <v>1615</v>
      </c>
      <c r="M306">
        <f t="shared" si="12"/>
        <v>0.3058712121212121</v>
      </c>
      <c r="N306">
        <v>60</v>
      </c>
      <c r="O306">
        <f t="shared" si="13"/>
        <v>18.352272727272727</v>
      </c>
      <c r="R306" s="7">
        <v>6.166951741839577E-2</v>
      </c>
      <c r="S306">
        <f t="shared" si="14"/>
        <v>1.1317758026216951</v>
      </c>
    </row>
    <row r="307" spans="1:19" hidden="1" x14ac:dyDescent="0.25">
      <c r="A307">
        <v>58589</v>
      </c>
      <c r="B307">
        <v>40486</v>
      </c>
      <c r="C307" t="s">
        <v>245</v>
      </c>
      <c r="D307" t="s">
        <v>197</v>
      </c>
      <c r="E307" t="s">
        <v>64</v>
      </c>
      <c r="F307">
        <v>120</v>
      </c>
      <c r="G307" s="6">
        <v>-4664.08</v>
      </c>
      <c r="H307" s="6">
        <v>4664.08</v>
      </c>
      <c r="I307" t="s">
        <v>2252</v>
      </c>
      <c r="J307" t="s">
        <v>116</v>
      </c>
      <c r="K307" t="s">
        <v>121</v>
      </c>
      <c r="L307">
        <v>199</v>
      </c>
      <c r="M307">
        <f t="shared" si="12"/>
        <v>3.7689393939393939E-2</v>
      </c>
      <c r="N307">
        <v>24</v>
      </c>
      <c r="O307">
        <f t="shared" si="13"/>
        <v>0.90454545454545454</v>
      </c>
      <c r="R307" s="7">
        <v>0.39106208586165891</v>
      </c>
      <c r="S307">
        <f t="shared" si="14"/>
        <v>0.35373343221122783</v>
      </c>
    </row>
    <row r="308" spans="1:19" hidden="1" x14ac:dyDescent="0.25">
      <c r="A308">
        <v>14313</v>
      </c>
      <c r="B308">
        <v>40550</v>
      </c>
      <c r="C308" t="s">
        <v>933</v>
      </c>
      <c r="D308" t="s">
        <v>1255</v>
      </c>
      <c r="E308" t="s">
        <v>239</v>
      </c>
      <c r="F308">
        <v>140</v>
      </c>
      <c r="G308">
        <v>152.68</v>
      </c>
      <c r="H308">
        <v>152.68</v>
      </c>
      <c r="I308" t="s">
        <v>2260</v>
      </c>
      <c r="J308" t="s">
        <v>116</v>
      </c>
      <c r="K308" t="s">
        <v>121</v>
      </c>
      <c r="L308">
        <v>9</v>
      </c>
      <c r="M308">
        <f t="shared" si="12"/>
        <v>1.7045454545454545E-3</v>
      </c>
      <c r="N308">
        <v>8</v>
      </c>
      <c r="O308">
        <f t="shared" si="13"/>
        <v>1.3636363636363636E-2</v>
      </c>
      <c r="R308" s="7">
        <v>0.13556755670582918</v>
      </c>
      <c r="S308">
        <f t="shared" si="14"/>
        <v>1.8486485005340342E-3</v>
      </c>
    </row>
    <row r="309" spans="1:19" hidden="1" x14ac:dyDescent="0.25">
      <c r="A309">
        <v>21196</v>
      </c>
      <c r="B309">
        <v>40725</v>
      </c>
      <c r="C309" t="s">
        <v>271</v>
      </c>
      <c r="D309" t="s">
        <v>1439</v>
      </c>
      <c r="E309" t="s">
        <v>94</v>
      </c>
      <c r="F309">
        <v>130</v>
      </c>
      <c r="G309" s="6">
        <v>3818.83</v>
      </c>
      <c r="H309" s="6">
        <v>3818.83</v>
      </c>
      <c r="I309" t="s">
        <v>2258</v>
      </c>
      <c r="J309" t="s">
        <v>116</v>
      </c>
      <c r="K309" t="s">
        <v>121</v>
      </c>
      <c r="L309">
        <v>15</v>
      </c>
      <c r="M309">
        <f t="shared" si="12"/>
        <v>2.840909090909091E-3</v>
      </c>
      <c r="N309">
        <v>16</v>
      </c>
      <c r="O309">
        <f t="shared" si="13"/>
        <v>4.5454545454545456E-2</v>
      </c>
      <c r="R309" s="7">
        <v>0.1536028670100347</v>
      </c>
      <c r="S309">
        <f t="shared" si="14"/>
        <v>6.9819485004561227E-3</v>
      </c>
    </row>
    <row r="310" spans="1:19" hidden="1" x14ac:dyDescent="0.25">
      <c r="A310">
        <v>70278</v>
      </c>
      <c r="B310">
        <v>40955</v>
      </c>
      <c r="C310" t="s">
        <v>2069</v>
      </c>
      <c r="D310" t="s">
        <v>1138</v>
      </c>
      <c r="E310" t="s">
        <v>239</v>
      </c>
      <c r="F310">
        <v>140</v>
      </c>
      <c r="G310">
        <v>-55.63</v>
      </c>
      <c r="H310">
        <v>55.63</v>
      </c>
      <c r="I310" t="s">
        <v>2260</v>
      </c>
      <c r="J310" t="s">
        <v>116</v>
      </c>
      <c r="K310" t="s">
        <v>121</v>
      </c>
      <c r="L310">
        <v>628</v>
      </c>
      <c r="M310">
        <f t="shared" si="12"/>
        <v>0.11893939393939394</v>
      </c>
      <c r="N310">
        <v>8</v>
      </c>
      <c r="O310">
        <f t="shared" si="13"/>
        <v>0.95151515151515154</v>
      </c>
      <c r="R310" s="7">
        <v>0.372073603412655</v>
      </c>
      <c r="S310">
        <f t="shared" si="14"/>
        <v>0.35403367112598083</v>
      </c>
    </row>
    <row r="311" spans="1:19" hidden="1" x14ac:dyDescent="0.25">
      <c r="A311">
        <v>51423</v>
      </c>
      <c r="B311">
        <v>40969</v>
      </c>
      <c r="C311" t="s">
        <v>248</v>
      </c>
      <c r="D311" t="s">
        <v>241</v>
      </c>
      <c r="E311" t="s">
        <v>94</v>
      </c>
      <c r="F311">
        <v>120</v>
      </c>
      <c r="G311" s="6">
        <v>-5030.49</v>
      </c>
      <c r="H311" s="6">
        <v>5030.49</v>
      </c>
      <c r="I311" t="s">
        <v>2252</v>
      </c>
      <c r="J311" t="s">
        <v>116</v>
      </c>
      <c r="K311" t="s">
        <v>121</v>
      </c>
      <c r="L311">
        <v>122</v>
      </c>
      <c r="M311">
        <f t="shared" si="12"/>
        <v>2.3106060606060606E-2</v>
      </c>
      <c r="N311">
        <v>24</v>
      </c>
      <c r="O311">
        <f t="shared" si="13"/>
        <v>0.55454545454545456</v>
      </c>
      <c r="R311" s="7">
        <v>0.34880000735424799</v>
      </c>
      <c r="S311">
        <f t="shared" si="14"/>
        <v>0.19342545862371935</v>
      </c>
    </row>
    <row r="312" spans="1:19" x14ac:dyDescent="0.25">
      <c r="A312">
        <v>25429</v>
      </c>
      <c r="B312">
        <v>40996</v>
      </c>
      <c r="C312" t="s">
        <v>236</v>
      </c>
      <c r="D312" t="s">
        <v>193</v>
      </c>
      <c r="F312">
        <v>100.5</v>
      </c>
      <c r="G312">
        <v>-45.65</v>
      </c>
      <c r="H312">
        <v>45.65</v>
      </c>
      <c r="I312" t="s">
        <v>2256</v>
      </c>
      <c r="J312" t="s">
        <v>116</v>
      </c>
      <c r="K312" t="s">
        <v>121</v>
      </c>
      <c r="L312">
        <v>18</v>
      </c>
      <c r="M312">
        <f t="shared" si="12"/>
        <v>3.4090909090909089E-3</v>
      </c>
      <c r="N312">
        <v>16</v>
      </c>
      <c r="O312">
        <f t="shared" si="13"/>
        <v>5.4545454545454543E-2</v>
      </c>
      <c r="R312" s="7">
        <v>0.99685104052573936</v>
      </c>
      <c r="S312">
        <f t="shared" si="14"/>
        <v>5.4373693119585779E-2</v>
      </c>
    </row>
    <row r="313" spans="1:19" hidden="1" x14ac:dyDescent="0.25">
      <c r="A313">
        <v>2984</v>
      </c>
      <c r="B313">
        <v>41177</v>
      </c>
      <c r="C313" t="s">
        <v>878</v>
      </c>
      <c r="D313" t="s">
        <v>879</v>
      </c>
      <c r="E313" t="s">
        <v>239</v>
      </c>
      <c r="F313">
        <v>126</v>
      </c>
      <c r="G313" s="6">
        <v>2322.5300000000002</v>
      </c>
      <c r="H313" s="6">
        <v>2322.5300000000002</v>
      </c>
      <c r="I313" t="s">
        <v>2257</v>
      </c>
      <c r="J313" t="s">
        <v>116</v>
      </c>
      <c r="K313" t="s">
        <v>121</v>
      </c>
      <c r="L313">
        <v>2</v>
      </c>
      <c r="M313">
        <f t="shared" si="12"/>
        <v>3.7878787878787879E-4</v>
      </c>
      <c r="N313">
        <v>16</v>
      </c>
      <c r="O313">
        <f t="shared" si="13"/>
        <v>6.0606060606060606E-3</v>
      </c>
      <c r="R313" s="7">
        <v>1.4426728174024668E-2</v>
      </c>
      <c r="S313">
        <f t="shared" si="14"/>
        <v>8.7434716206210105E-5</v>
      </c>
    </row>
    <row r="314" spans="1:19" hidden="1" x14ac:dyDescent="0.25">
      <c r="A314">
        <v>57536</v>
      </c>
      <c r="B314">
        <v>41385</v>
      </c>
      <c r="C314" t="s">
        <v>1986</v>
      </c>
      <c r="D314" t="s">
        <v>1987</v>
      </c>
      <c r="E314" t="s">
        <v>239</v>
      </c>
      <c r="F314">
        <v>140</v>
      </c>
      <c r="G314">
        <v>-164.5</v>
      </c>
      <c r="H314">
        <v>164.5</v>
      </c>
      <c r="I314" t="s">
        <v>2254</v>
      </c>
      <c r="J314" t="s">
        <v>116</v>
      </c>
      <c r="K314" t="s">
        <v>121</v>
      </c>
      <c r="L314">
        <v>188</v>
      </c>
      <c r="M314">
        <f t="shared" si="12"/>
        <v>3.5606060606060606E-2</v>
      </c>
      <c r="N314">
        <v>8</v>
      </c>
      <c r="O314">
        <f t="shared" si="13"/>
        <v>0.28484848484848485</v>
      </c>
      <c r="R314" s="7">
        <v>0.31999421562227437</v>
      </c>
      <c r="S314">
        <f t="shared" si="14"/>
        <v>9.1149867480284211E-2</v>
      </c>
    </row>
    <row r="315" spans="1:19" hidden="1" x14ac:dyDescent="0.25">
      <c r="A315">
        <v>70944</v>
      </c>
      <c r="B315">
        <v>41526</v>
      </c>
      <c r="C315" t="s">
        <v>260</v>
      </c>
      <c r="D315" t="s">
        <v>230</v>
      </c>
      <c r="E315" t="s">
        <v>64</v>
      </c>
      <c r="F315">
        <v>120</v>
      </c>
      <c r="G315" s="6">
        <v>-21766.1</v>
      </c>
      <c r="H315" s="6">
        <v>21766.1</v>
      </c>
      <c r="I315" t="s">
        <v>2253</v>
      </c>
      <c r="J315" t="s">
        <v>28</v>
      </c>
      <c r="K315" t="s">
        <v>121</v>
      </c>
      <c r="L315">
        <v>964</v>
      </c>
      <c r="M315">
        <f t="shared" si="12"/>
        <v>0.18257575757575759</v>
      </c>
      <c r="N315">
        <v>60</v>
      </c>
      <c r="O315">
        <f t="shared" si="13"/>
        <v>10.954545454545455</v>
      </c>
      <c r="R315" s="7">
        <v>6.2967160954795265E-2</v>
      </c>
      <c r="S315">
        <f t="shared" si="14"/>
        <v>0.68977662682298457</v>
      </c>
    </row>
    <row r="316" spans="1:19" hidden="1" x14ac:dyDescent="0.25">
      <c r="A316">
        <v>50160</v>
      </c>
      <c r="B316">
        <v>41578</v>
      </c>
      <c r="C316" t="s">
        <v>242</v>
      </c>
      <c r="D316" t="s">
        <v>229</v>
      </c>
      <c r="E316" t="s">
        <v>94</v>
      </c>
      <c r="F316">
        <v>120</v>
      </c>
      <c r="G316" s="6">
        <v>-5043.18</v>
      </c>
      <c r="H316" s="6">
        <v>5043.18</v>
      </c>
      <c r="I316" t="s">
        <v>2252</v>
      </c>
      <c r="J316" t="s">
        <v>116</v>
      </c>
      <c r="K316" t="s">
        <v>121</v>
      </c>
      <c r="L316">
        <v>110</v>
      </c>
      <c r="M316">
        <f t="shared" si="12"/>
        <v>2.0833333333333332E-2</v>
      </c>
      <c r="N316">
        <v>24</v>
      </c>
      <c r="O316">
        <f t="shared" si="13"/>
        <v>0.5</v>
      </c>
      <c r="R316" s="7">
        <v>0.34792233253531918</v>
      </c>
      <c r="S316">
        <f t="shared" si="14"/>
        <v>0.17396116626765959</v>
      </c>
    </row>
    <row r="317" spans="1:19" hidden="1" x14ac:dyDescent="0.25">
      <c r="A317">
        <v>68246</v>
      </c>
      <c r="B317">
        <v>41691</v>
      </c>
      <c r="C317" t="s">
        <v>1239</v>
      </c>
      <c r="D317" t="s">
        <v>2058</v>
      </c>
      <c r="E317" t="s">
        <v>94</v>
      </c>
      <c r="F317">
        <v>100.5</v>
      </c>
      <c r="G317">
        <v>618.20000000000005</v>
      </c>
      <c r="H317">
        <v>618.20000000000005</v>
      </c>
      <c r="I317" t="s">
        <v>2259</v>
      </c>
      <c r="J317" t="s">
        <v>116</v>
      </c>
      <c r="K317" t="s">
        <v>121</v>
      </c>
      <c r="L317">
        <v>417</v>
      </c>
      <c r="M317">
        <f t="shared" si="12"/>
        <v>7.8977272727272729E-2</v>
      </c>
      <c r="N317">
        <v>8</v>
      </c>
      <c r="O317">
        <f t="shared" si="13"/>
        <v>0.63181818181818183</v>
      </c>
      <c r="R317" s="7">
        <v>8.7987194142445158E-2</v>
      </c>
      <c r="S317">
        <f t="shared" si="14"/>
        <v>5.559190902636308E-2</v>
      </c>
    </row>
    <row r="318" spans="1:19" hidden="1" x14ac:dyDescent="0.25">
      <c r="A318">
        <v>17777</v>
      </c>
      <c r="B318">
        <v>41970</v>
      </c>
      <c r="C318" t="s">
        <v>1356</v>
      </c>
      <c r="D318" t="s">
        <v>1357</v>
      </c>
      <c r="F318">
        <v>130</v>
      </c>
      <c r="G318">
        <v>952.17</v>
      </c>
      <c r="H318">
        <v>952.17</v>
      </c>
      <c r="I318" t="s">
        <v>2259</v>
      </c>
      <c r="J318" t="s">
        <v>116</v>
      </c>
      <c r="K318" t="s">
        <v>121</v>
      </c>
      <c r="L318">
        <v>12</v>
      </c>
      <c r="M318">
        <f t="shared" si="12"/>
        <v>2.2727272727272726E-3</v>
      </c>
      <c r="N318">
        <v>8</v>
      </c>
      <c r="O318">
        <f t="shared" si="13"/>
        <v>1.8181818181818181E-2</v>
      </c>
      <c r="R318" s="7">
        <v>3.5189628938128187E-2</v>
      </c>
      <c r="S318">
        <f t="shared" si="14"/>
        <v>6.3981143523869426E-4</v>
      </c>
    </row>
    <row r="319" spans="1:19" hidden="1" x14ac:dyDescent="0.25">
      <c r="A319">
        <v>9422</v>
      </c>
      <c r="B319">
        <v>41971</v>
      </c>
      <c r="C319" t="s">
        <v>1085</v>
      </c>
      <c r="D319" t="s">
        <v>1086</v>
      </c>
      <c r="F319">
        <v>130</v>
      </c>
      <c r="G319">
        <v>952.44</v>
      </c>
      <c r="H319">
        <v>952.44</v>
      </c>
      <c r="I319" t="s">
        <v>2259</v>
      </c>
      <c r="J319" t="s">
        <v>116</v>
      </c>
      <c r="K319" t="s">
        <v>121</v>
      </c>
      <c r="L319">
        <v>5</v>
      </c>
      <c r="M319">
        <f t="shared" si="12"/>
        <v>9.46969696969697E-4</v>
      </c>
      <c r="N319">
        <v>8</v>
      </c>
      <c r="O319">
        <f t="shared" si="13"/>
        <v>7.575757575757576E-3</v>
      </c>
      <c r="R319" s="7">
        <v>3.5179653296813988E-2</v>
      </c>
      <c r="S319">
        <f t="shared" si="14"/>
        <v>2.6651252497586356E-4</v>
      </c>
    </row>
    <row r="320" spans="1:19" hidden="1" x14ac:dyDescent="0.25">
      <c r="A320">
        <v>52189</v>
      </c>
      <c r="B320">
        <v>42342</v>
      </c>
      <c r="C320" t="s">
        <v>1855</v>
      </c>
      <c r="D320" t="s">
        <v>1946</v>
      </c>
      <c r="E320" t="s">
        <v>239</v>
      </c>
      <c r="F320">
        <v>140</v>
      </c>
      <c r="G320">
        <v>168.47</v>
      </c>
      <c r="H320">
        <v>168.47</v>
      </c>
      <c r="I320" t="s">
        <v>2260</v>
      </c>
      <c r="J320" t="s">
        <v>116</v>
      </c>
      <c r="K320" t="s">
        <v>121</v>
      </c>
      <c r="L320">
        <v>129</v>
      </c>
      <c r="M320">
        <f t="shared" si="12"/>
        <v>2.4431818181818183E-2</v>
      </c>
      <c r="N320">
        <v>8</v>
      </c>
      <c r="O320">
        <f t="shared" si="13"/>
        <v>0.19545454545454546</v>
      </c>
      <c r="R320" s="7">
        <v>0.12286136735232385</v>
      </c>
      <c r="S320">
        <f t="shared" si="14"/>
        <v>2.4013812709772389E-2</v>
      </c>
    </row>
    <row r="321" spans="1:19" hidden="1" x14ac:dyDescent="0.25">
      <c r="A321">
        <v>33879</v>
      </c>
      <c r="B321">
        <v>42522</v>
      </c>
      <c r="C321" t="s">
        <v>261</v>
      </c>
      <c r="D321" t="s">
        <v>244</v>
      </c>
      <c r="E321" t="s">
        <v>27</v>
      </c>
      <c r="F321">
        <v>120</v>
      </c>
      <c r="G321" s="6">
        <v>-4693.62</v>
      </c>
      <c r="H321" s="6">
        <v>4693.62</v>
      </c>
      <c r="I321" t="s">
        <v>2252</v>
      </c>
      <c r="J321" t="s">
        <v>116</v>
      </c>
      <c r="K321" t="s">
        <v>121</v>
      </c>
      <c r="L321">
        <v>30</v>
      </c>
      <c r="M321">
        <f t="shared" si="12"/>
        <v>5.681818181818182E-3</v>
      </c>
      <c r="N321">
        <v>24</v>
      </c>
      <c r="O321">
        <f t="shared" si="13"/>
        <v>0.13636363636363635</v>
      </c>
      <c r="R321" s="7">
        <v>0.36752161205986533</v>
      </c>
      <c r="S321">
        <f t="shared" si="14"/>
        <v>5.0116583462708905E-2</v>
      </c>
    </row>
    <row r="322" spans="1:19" hidden="1" x14ac:dyDescent="0.25">
      <c r="A322">
        <v>46333</v>
      </c>
      <c r="B322">
        <v>42542</v>
      </c>
      <c r="C322" t="s">
        <v>47</v>
      </c>
      <c r="D322" t="s">
        <v>87</v>
      </c>
      <c r="E322" t="s">
        <v>27</v>
      </c>
      <c r="F322">
        <v>110</v>
      </c>
      <c r="G322" s="6">
        <v>3286.49</v>
      </c>
      <c r="H322" s="6">
        <v>3286.49</v>
      </c>
      <c r="I322" t="s">
        <v>2264</v>
      </c>
      <c r="J322" t="s">
        <v>28</v>
      </c>
      <c r="K322" t="s">
        <v>121</v>
      </c>
      <c r="L322">
        <v>80</v>
      </c>
      <c r="M322">
        <f t="shared" ref="M322:M371" si="15">L322/5280</f>
        <v>1.5151515151515152E-2</v>
      </c>
      <c r="N322">
        <v>48</v>
      </c>
      <c r="O322">
        <f t="shared" ref="O322:O371" si="16">M322*N322</f>
        <v>0.72727272727272729</v>
      </c>
      <c r="R322" s="7">
        <v>6.1575455616775625E-2</v>
      </c>
      <c r="S322">
        <f t="shared" si="14"/>
        <v>4.4782149539473182E-2</v>
      </c>
    </row>
    <row r="323" spans="1:19" hidden="1" x14ac:dyDescent="0.25">
      <c r="A323">
        <v>17678</v>
      </c>
      <c r="B323">
        <v>42739</v>
      </c>
      <c r="C323" t="s">
        <v>1350</v>
      </c>
      <c r="D323" t="s">
        <v>1351</v>
      </c>
      <c r="E323" t="s">
        <v>94</v>
      </c>
      <c r="F323">
        <v>65.8</v>
      </c>
      <c r="G323">
        <v>97.71</v>
      </c>
      <c r="H323">
        <v>97.71</v>
      </c>
      <c r="I323" t="s">
        <v>2255</v>
      </c>
      <c r="J323" t="s">
        <v>116</v>
      </c>
      <c r="K323" t="s">
        <v>121</v>
      </c>
      <c r="L323">
        <v>12</v>
      </c>
      <c r="M323">
        <f t="shared" si="15"/>
        <v>2.2727272727272726E-3</v>
      </c>
      <c r="N323">
        <v>12</v>
      </c>
      <c r="O323">
        <f t="shared" si="16"/>
        <v>2.7272727272727271E-2</v>
      </c>
      <c r="R323" s="7">
        <v>0.22261782315013817</v>
      </c>
      <c r="S323">
        <f t="shared" ref="S323:S372" si="17">O323*R323</f>
        <v>6.0713951768219497E-3</v>
      </c>
    </row>
    <row r="324" spans="1:19" hidden="1" x14ac:dyDescent="0.25">
      <c r="A324">
        <v>43212</v>
      </c>
      <c r="B324">
        <v>42811</v>
      </c>
      <c r="C324" t="s">
        <v>129</v>
      </c>
      <c r="D324" t="s">
        <v>237</v>
      </c>
      <c r="E324" t="s">
        <v>64</v>
      </c>
      <c r="F324">
        <v>120</v>
      </c>
      <c r="G324" s="6">
        <v>-21957.54</v>
      </c>
      <c r="H324" s="6">
        <v>21957.54</v>
      </c>
      <c r="I324" t="s">
        <v>2253</v>
      </c>
      <c r="J324" t="s">
        <v>28</v>
      </c>
      <c r="K324" t="s">
        <v>121</v>
      </c>
      <c r="L324">
        <v>59</v>
      </c>
      <c r="M324">
        <f t="shared" si="15"/>
        <v>1.1174242424242425E-2</v>
      </c>
      <c r="N324">
        <v>60</v>
      </c>
      <c r="O324">
        <f t="shared" si="16"/>
        <v>0.67045454545454553</v>
      </c>
      <c r="R324" s="7">
        <v>6.241817262125763E-2</v>
      </c>
      <c r="S324">
        <f t="shared" si="17"/>
        <v>4.1848547552888644E-2</v>
      </c>
    </row>
    <row r="325" spans="1:19" hidden="1" x14ac:dyDescent="0.25">
      <c r="A325">
        <v>21624</v>
      </c>
      <c r="B325">
        <v>42914</v>
      </c>
      <c r="C325" t="s">
        <v>1453</v>
      </c>
      <c r="D325" t="s">
        <v>878</v>
      </c>
      <c r="E325" t="s">
        <v>70</v>
      </c>
      <c r="F325">
        <v>126</v>
      </c>
      <c r="G325" s="6">
        <v>5615.73</v>
      </c>
      <c r="H325" s="6">
        <v>5615.73</v>
      </c>
      <c r="I325" t="s">
        <v>2257</v>
      </c>
      <c r="J325" t="s">
        <v>116</v>
      </c>
      <c r="K325" t="s">
        <v>121</v>
      </c>
      <c r="L325">
        <v>15</v>
      </c>
      <c r="M325">
        <f t="shared" si="15"/>
        <v>2.840909090909091E-3</v>
      </c>
      <c r="N325">
        <v>24</v>
      </c>
      <c r="O325">
        <f t="shared" si="16"/>
        <v>6.8181818181818177E-2</v>
      </c>
      <c r="R325" s="7">
        <v>5.9665455757341463E-3</v>
      </c>
      <c r="S325">
        <f t="shared" si="17"/>
        <v>4.0680992561823722E-4</v>
      </c>
    </row>
    <row r="326" spans="1:19" hidden="1" x14ac:dyDescent="0.25">
      <c r="A326">
        <v>58251</v>
      </c>
      <c r="B326">
        <v>43076</v>
      </c>
      <c r="C326" t="s">
        <v>1580</v>
      </c>
      <c r="D326" t="s">
        <v>1990</v>
      </c>
      <c r="E326" t="s">
        <v>94</v>
      </c>
      <c r="F326">
        <v>65.8</v>
      </c>
      <c r="G326">
        <v>90</v>
      </c>
      <c r="H326">
        <v>90</v>
      </c>
      <c r="I326" t="s">
        <v>2255</v>
      </c>
      <c r="J326" t="s">
        <v>116</v>
      </c>
      <c r="K326" t="s">
        <v>121</v>
      </c>
      <c r="L326">
        <v>195</v>
      </c>
      <c r="M326">
        <f t="shared" si="15"/>
        <v>3.6931818181818184E-2</v>
      </c>
      <c r="N326">
        <v>12</v>
      </c>
      <c r="O326">
        <f t="shared" si="16"/>
        <v>0.44318181818181823</v>
      </c>
      <c r="R326" s="7">
        <v>0.24168874999999998</v>
      </c>
      <c r="S326">
        <f t="shared" si="17"/>
        <v>0.10711205965909092</v>
      </c>
    </row>
    <row r="327" spans="1:19" hidden="1" x14ac:dyDescent="0.25">
      <c r="A327">
        <v>70658</v>
      </c>
      <c r="B327">
        <v>43086</v>
      </c>
      <c r="C327" t="s">
        <v>265</v>
      </c>
      <c r="D327" t="s">
        <v>266</v>
      </c>
      <c r="E327" t="s">
        <v>64</v>
      </c>
      <c r="F327">
        <v>120</v>
      </c>
      <c r="G327" s="6">
        <v>-21805.32</v>
      </c>
      <c r="H327" s="6">
        <v>21805.32</v>
      </c>
      <c r="I327" t="s">
        <v>2253</v>
      </c>
      <c r="J327" t="s">
        <v>28</v>
      </c>
      <c r="K327" t="s">
        <v>121</v>
      </c>
      <c r="L327">
        <v>750</v>
      </c>
      <c r="M327">
        <f t="shared" si="15"/>
        <v>0.14204545454545456</v>
      </c>
      <c r="N327">
        <v>60</v>
      </c>
      <c r="O327">
        <f t="shared" si="16"/>
        <v>8.5227272727272734</v>
      </c>
      <c r="R327" s="7">
        <v>6.2853905471608268E-2</v>
      </c>
      <c r="S327">
        <f t="shared" si="17"/>
        <v>0.53568669436029781</v>
      </c>
    </row>
    <row r="328" spans="1:19" hidden="1" x14ac:dyDescent="0.25">
      <c r="A328">
        <v>26860</v>
      </c>
      <c r="B328">
        <v>43093</v>
      </c>
      <c r="C328" t="s">
        <v>267</v>
      </c>
      <c r="D328" t="s">
        <v>265</v>
      </c>
      <c r="E328" t="s">
        <v>64</v>
      </c>
      <c r="F328">
        <v>120</v>
      </c>
      <c r="G328" s="6">
        <v>-21805.18</v>
      </c>
      <c r="H328" s="6">
        <v>21805.18</v>
      </c>
      <c r="I328" t="s">
        <v>2253</v>
      </c>
      <c r="J328" t="s">
        <v>28</v>
      </c>
      <c r="K328" t="s">
        <v>121</v>
      </c>
      <c r="L328">
        <v>20</v>
      </c>
      <c r="M328">
        <f t="shared" si="15"/>
        <v>3.787878787878788E-3</v>
      </c>
      <c r="N328">
        <v>60</v>
      </c>
      <c r="O328">
        <f t="shared" si="16"/>
        <v>0.22727272727272729</v>
      </c>
      <c r="R328" s="7">
        <v>6.2854309024652361E-2</v>
      </c>
      <c r="S328">
        <f t="shared" si="17"/>
        <v>1.4285070232875537E-2</v>
      </c>
    </row>
    <row r="329" spans="1:19" hidden="1" x14ac:dyDescent="0.25">
      <c r="A329">
        <v>37513</v>
      </c>
      <c r="B329">
        <v>43202</v>
      </c>
      <c r="C329" t="s">
        <v>257</v>
      </c>
      <c r="D329" t="s">
        <v>267</v>
      </c>
      <c r="E329" t="s">
        <v>64</v>
      </c>
      <c r="F329">
        <v>120</v>
      </c>
      <c r="G329" s="6">
        <v>-21805.040000000001</v>
      </c>
      <c r="H329" s="6">
        <v>21805.040000000001</v>
      </c>
      <c r="I329" t="s">
        <v>2253</v>
      </c>
      <c r="J329" t="s">
        <v>28</v>
      </c>
      <c r="K329" t="s">
        <v>121</v>
      </c>
      <c r="L329">
        <v>37</v>
      </c>
      <c r="M329">
        <f t="shared" si="15"/>
        <v>7.0075757575757576E-3</v>
      </c>
      <c r="N329">
        <v>60</v>
      </c>
      <c r="O329">
        <f t="shared" si="16"/>
        <v>0.42045454545454547</v>
      </c>
      <c r="R329" s="7">
        <v>6.2854712582878502E-2</v>
      </c>
      <c r="S329">
        <f t="shared" si="17"/>
        <v>2.6427549608710282E-2</v>
      </c>
    </row>
    <row r="330" spans="1:19" hidden="1" x14ac:dyDescent="0.25">
      <c r="A330">
        <v>22284</v>
      </c>
      <c r="B330">
        <v>43210</v>
      </c>
      <c r="C330" t="s">
        <v>266</v>
      </c>
      <c r="D330" t="s">
        <v>135</v>
      </c>
      <c r="E330" t="s">
        <v>64</v>
      </c>
      <c r="F330">
        <v>120</v>
      </c>
      <c r="G330" s="6">
        <v>-21805.89</v>
      </c>
      <c r="H330" s="6">
        <v>21805.89</v>
      </c>
      <c r="I330" t="s">
        <v>2253</v>
      </c>
      <c r="J330" t="s">
        <v>28</v>
      </c>
      <c r="K330" t="s">
        <v>121</v>
      </c>
      <c r="L330">
        <v>15</v>
      </c>
      <c r="M330">
        <f t="shared" si="15"/>
        <v>2.840909090909091E-3</v>
      </c>
      <c r="N330">
        <v>60</v>
      </c>
      <c r="O330">
        <f t="shared" si="16"/>
        <v>0.17045454545454547</v>
      </c>
      <c r="R330" s="7">
        <v>6.285226248771178E-2</v>
      </c>
      <c r="S330">
        <f t="shared" si="17"/>
        <v>1.0713453833132691E-2</v>
      </c>
    </row>
    <row r="331" spans="1:19" hidden="1" x14ac:dyDescent="0.25">
      <c r="A331">
        <v>56952</v>
      </c>
      <c r="B331">
        <v>43227</v>
      </c>
      <c r="C331" t="s">
        <v>144</v>
      </c>
      <c r="D331" t="s">
        <v>217</v>
      </c>
      <c r="E331" t="s">
        <v>27</v>
      </c>
      <c r="F331">
        <v>120</v>
      </c>
      <c r="G331" s="6">
        <v>4500.1099999999997</v>
      </c>
      <c r="H331" s="6">
        <v>4500.1099999999997</v>
      </c>
      <c r="I331" t="s">
        <v>2252</v>
      </c>
      <c r="J331" t="s">
        <v>116</v>
      </c>
      <c r="K331" t="s">
        <v>121</v>
      </c>
      <c r="L331">
        <v>181</v>
      </c>
      <c r="M331">
        <f t="shared" si="15"/>
        <v>3.4280303030303029E-2</v>
      </c>
      <c r="N331">
        <v>24</v>
      </c>
      <c r="O331">
        <f t="shared" si="16"/>
        <v>0.82272727272727275</v>
      </c>
      <c r="R331" s="7">
        <v>0.37821206604407603</v>
      </c>
      <c r="S331">
        <f t="shared" si="17"/>
        <v>0.31116538160898982</v>
      </c>
    </row>
    <row r="332" spans="1:19" hidden="1" x14ac:dyDescent="0.25">
      <c r="A332">
        <v>13883</v>
      </c>
      <c r="B332">
        <v>43325</v>
      </c>
      <c r="C332" t="s">
        <v>942</v>
      </c>
      <c r="D332" t="s">
        <v>1239</v>
      </c>
      <c r="E332" t="s">
        <v>94</v>
      </c>
      <c r="F332">
        <v>100.5</v>
      </c>
      <c r="G332">
        <v>618.34</v>
      </c>
      <c r="H332">
        <v>618.34</v>
      </c>
      <c r="I332" t="s">
        <v>2259</v>
      </c>
      <c r="J332" t="s">
        <v>116</v>
      </c>
      <c r="K332" t="s">
        <v>121</v>
      </c>
      <c r="L332">
        <v>9</v>
      </c>
      <c r="M332">
        <f t="shared" si="15"/>
        <v>1.7045454545454545E-3</v>
      </c>
      <c r="N332">
        <v>8</v>
      </c>
      <c r="O332">
        <f t="shared" si="16"/>
        <v>1.3636363636363636E-2</v>
      </c>
      <c r="R332" s="7">
        <v>8.7967272728368864E-2</v>
      </c>
      <c r="S332">
        <f t="shared" si="17"/>
        <v>1.1995537190232118E-3</v>
      </c>
    </row>
    <row r="333" spans="1:19" hidden="1" x14ac:dyDescent="0.25">
      <c r="A333">
        <v>70905</v>
      </c>
      <c r="B333">
        <v>43561</v>
      </c>
      <c r="C333" t="s">
        <v>1244</v>
      </c>
      <c r="D333" t="s">
        <v>1286</v>
      </c>
      <c r="E333" t="s">
        <v>70</v>
      </c>
      <c r="F333">
        <v>130</v>
      </c>
      <c r="G333">
        <v>262.73</v>
      </c>
      <c r="H333">
        <v>262.73</v>
      </c>
      <c r="I333" t="s">
        <v>2259</v>
      </c>
      <c r="J333" t="s">
        <v>116</v>
      </c>
      <c r="K333" t="s">
        <v>121</v>
      </c>
      <c r="L333">
        <v>919</v>
      </c>
      <c r="M333">
        <f t="shared" si="15"/>
        <v>0.17405303030303029</v>
      </c>
      <c r="N333">
        <v>8</v>
      </c>
      <c r="O333">
        <f t="shared" si="16"/>
        <v>1.3924242424242423</v>
      </c>
      <c r="R333" s="7">
        <v>0.20703263205138203</v>
      </c>
      <c r="S333">
        <f t="shared" si="17"/>
        <v>0.28827725584124253</v>
      </c>
    </row>
    <row r="334" spans="1:19" hidden="1" x14ac:dyDescent="0.25">
      <c r="A334">
        <v>56988</v>
      </c>
      <c r="B334">
        <v>43598</v>
      </c>
      <c r="C334" t="s">
        <v>1805</v>
      </c>
      <c r="D334" t="s">
        <v>767</v>
      </c>
      <c r="E334" t="s">
        <v>70</v>
      </c>
      <c r="F334">
        <v>130</v>
      </c>
      <c r="G334">
        <v>266.36</v>
      </c>
      <c r="H334">
        <v>266.36</v>
      </c>
      <c r="I334" t="s">
        <v>2268</v>
      </c>
      <c r="J334" t="s">
        <v>116</v>
      </c>
      <c r="K334" t="s">
        <v>121</v>
      </c>
      <c r="L334">
        <v>182</v>
      </c>
      <c r="M334">
        <f t="shared" si="15"/>
        <v>3.446969696969697E-2</v>
      </c>
      <c r="N334">
        <v>8</v>
      </c>
      <c r="O334">
        <f t="shared" si="16"/>
        <v>0.27575757575757576</v>
      </c>
      <c r="R334" s="7">
        <v>0.37144490399917685</v>
      </c>
      <c r="S334">
        <f t="shared" si="17"/>
        <v>0.10242874625431846</v>
      </c>
    </row>
    <row r="335" spans="1:19" hidden="1" x14ac:dyDescent="0.25">
      <c r="A335">
        <v>63200</v>
      </c>
      <c r="B335">
        <v>43602</v>
      </c>
      <c r="C335" t="s">
        <v>1351</v>
      </c>
      <c r="D335" t="s">
        <v>1000</v>
      </c>
      <c r="E335" t="s">
        <v>94</v>
      </c>
      <c r="F335">
        <v>65.8</v>
      </c>
      <c r="G335">
        <v>93.62</v>
      </c>
      <c r="H335">
        <v>93.62</v>
      </c>
      <c r="I335" t="s">
        <v>2255</v>
      </c>
      <c r="J335" t="s">
        <v>116</v>
      </c>
      <c r="K335" t="s">
        <v>121</v>
      </c>
      <c r="L335">
        <v>252</v>
      </c>
      <c r="M335">
        <f t="shared" si="15"/>
        <v>4.7727272727272729E-2</v>
      </c>
      <c r="N335">
        <v>12</v>
      </c>
      <c r="O335">
        <f t="shared" si="16"/>
        <v>0.57272727272727275</v>
      </c>
      <c r="R335" s="7">
        <v>0.23234338282418285</v>
      </c>
      <c r="S335">
        <f t="shared" si="17"/>
        <v>0.13306939198112291</v>
      </c>
    </row>
    <row r="336" spans="1:19" hidden="1" x14ac:dyDescent="0.25">
      <c r="A336">
        <v>11684</v>
      </c>
      <c r="B336">
        <v>43661</v>
      </c>
      <c r="C336" t="s">
        <v>1166</v>
      </c>
      <c r="D336" t="s">
        <v>997</v>
      </c>
      <c r="E336" t="s">
        <v>239</v>
      </c>
      <c r="F336">
        <v>140</v>
      </c>
      <c r="G336">
        <v>-125.5</v>
      </c>
      <c r="H336">
        <v>125.5</v>
      </c>
      <c r="I336" t="s">
        <v>2255</v>
      </c>
      <c r="J336" t="s">
        <v>116</v>
      </c>
      <c r="K336" t="s">
        <v>121</v>
      </c>
      <c r="L336">
        <v>7</v>
      </c>
      <c r="M336">
        <f t="shared" si="15"/>
        <v>1.3257575757575758E-3</v>
      </c>
      <c r="N336">
        <v>8</v>
      </c>
      <c r="O336">
        <f t="shared" si="16"/>
        <v>1.0606060606060607E-2</v>
      </c>
      <c r="R336" s="7">
        <v>0.17332260956175297</v>
      </c>
      <c r="S336">
        <f t="shared" si="17"/>
        <v>1.8382701014125315E-3</v>
      </c>
    </row>
    <row r="337" spans="1:19" hidden="1" x14ac:dyDescent="0.25">
      <c r="A337">
        <v>71083</v>
      </c>
      <c r="B337">
        <v>43719</v>
      </c>
      <c r="C337" t="s">
        <v>1591</v>
      </c>
      <c r="D337" t="s">
        <v>2007</v>
      </c>
      <c r="E337" t="s">
        <v>70</v>
      </c>
      <c r="F337">
        <v>130</v>
      </c>
      <c r="G337">
        <v>-271.57</v>
      </c>
      <c r="H337">
        <v>271.57</v>
      </c>
      <c r="I337" t="s">
        <v>2254</v>
      </c>
      <c r="J337" t="s">
        <v>116</v>
      </c>
      <c r="K337" t="s">
        <v>121</v>
      </c>
      <c r="L337" s="8">
        <v>1239</v>
      </c>
      <c r="M337">
        <f t="shared" si="15"/>
        <v>0.2346590909090909</v>
      </c>
      <c r="N337">
        <v>12</v>
      </c>
      <c r="O337">
        <f t="shared" si="16"/>
        <v>2.8159090909090909</v>
      </c>
      <c r="R337" s="7">
        <v>0.19383233961727783</v>
      </c>
      <c r="S337">
        <f t="shared" si="17"/>
        <v>0.54581424724047101</v>
      </c>
    </row>
    <row r="338" spans="1:19" hidden="1" x14ac:dyDescent="0.25">
      <c r="A338">
        <v>31704</v>
      </c>
      <c r="B338">
        <v>43806</v>
      </c>
      <c r="C338" t="s">
        <v>251</v>
      </c>
      <c r="D338" t="s">
        <v>210</v>
      </c>
      <c r="E338" t="s">
        <v>64</v>
      </c>
      <c r="F338">
        <v>120</v>
      </c>
      <c r="G338" s="6">
        <v>-4590.92</v>
      </c>
      <c r="H338" s="6">
        <v>4590.92</v>
      </c>
      <c r="I338" t="s">
        <v>2252</v>
      </c>
      <c r="J338" t="s">
        <v>116</v>
      </c>
      <c r="K338" t="s">
        <v>121</v>
      </c>
      <c r="L338">
        <v>26</v>
      </c>
      <c r="M338">
        <f t="shared" si="15"/>
        <v>4.9242424242424239E-3</v>
      </c>
      <c r="N338">
        <v>24</v>
      </c>
      <c r="O338">
        <f t="shared" si="16"/>
        <v>0.11818181818181817</v>
      </c>
      <c r="R338" s="7">
        <v>0.40327044246033478</v>
      </c>
      <c r="S338">
        <f t="shared" si="17"/>
        <v>4.765923410894865E-2</v>
      </c>
    </row>
    <row r="339" spans="1:19" hidden="1" x14ac:dyDescent="0.25">
      <c r="A339">
        <v>71170</v>
      </c>
      <c r="B339">
        <v>44459</v>
      </c>
      <c r="C339" t="s">
        <v>1023</v>
      </c>
      <c r="D339" t="s">
        <v>1927</v>
      </c>
      <c r="E339" t="s">
        <v>94</v>
      </c>
      <c r="F339">
        <v>120</v>
      </c>
      <c r="G339">
        <v>-326.37</v>
      </c>
      <c r="H339">
        <v>326.37</v>
      </c>
      <c r="I339" t="s">
        <v>2265</v>
      </c>
      <c r="J339" t="s">
        <v>116</v>
      </c>
      <c r="K339" t="s">
        <v>121</v>
      </c>
      <c r="L339" s="8">
        <v>1606</v>
      </c>
      <c r="M339">
        <f t="shared" si="15"/>
        <v>0.30416666666666664</v>
      </c>
      <c r="N339">
        <v>24</v>
      </c>
      <c r="O339">
        <f t="shared" si="16"/>
        <v>7.2999999999999989</v>
      </c>
      <c r="R339" s="7">
        <v>6.6648244323926825E-2</v>
      </c>
      <c r="S339">
        <f t="shared" si="17"/>
        <v>0.48653218356466577</v>
      </c>
    </row>
    <row r="340" spans="1:19" hidden="1" x14ac:dyDescent="0.25">
      <c r="A340">
        <v>58991</v>
      </c>
      <c r="B340">
        <v>341216</v>
      </c>
      <c r="C340" t="s">
        <v>776</v>
      </c>
      <c r="D340" t="s">
        <v>773</v>
      </c>
      <c r="E340" t="s">
        <v>239</v>
      </c>
      <c r="F340">
        <v>140</v>
      </c>
      <c r="G340">
        <v>-104.94</v>
      </c>
      <c r="H340">
        <v>104.94</v>
      </c>
      <c r="I340" t="s">
        <v>2261</v>
      </c>
      <c r="J340" t="s">
        <v>789</v>
      </c>
      <c r="K340" t="s">
        <v>121</v>
      </c>
      <c r="L340">
        <v>204</v>
      </c>
      <c r="M340">
        <f t="shared" si="15"/>
        <v>3.8636363636363635E-2</v>
      </c>
      <c r="N340">
        <v>8</v>
      </c>
      <c r="O340">
        <f t="shared" si="16"/>
        <v>0.30909090909090908</v>
      </c>
      <c r="R340" s="7">
        <v>0.36325945718120833</v>
      </c>
      <c r="S340">
        <f t="shared" si="17"/>
        <v>0.11228019585600985</v>
      </c>
    </row>
    <row r="341" spans="1:19" hidden="1" x14ac:dyDescent="0.25">
      <c r="A341">
        <v>69008</v>
      </c>
      <c r="B341">
        <v>345819</v>
      </c>
      <c r="C341" t="s">
        <v>2058</v>
      </c>
      <c r="D341" t="s">
        <v>1779</v>
      </c>
      <c r="E341" t="s">
        <v>70</v>
      </c>
      <c r="F341">
        <v>100.5</v>
      </c>
      <c r="G341">
        <v>616.85</v>
      </c>
      <c r="H341">
        <v>616.85</v>
      </c>
      <c r="I341" t="s">
        <v>2259</v>
      </c>
      <c r="J341" t="s">
        <v>116</v>
      </c>
      <c r="K341" t="s">
        <v>121</v>
      </c>
      <c r="L341">
        <v>465</v>
      </c>
      <c r="M341">
        <f t="shared" si="15"/>
        <v>8.8068181818181823E-2</v>
      </c>
      <c r="N341">
        <v>8</v>
      </c>
      <c r="O341">
        <f t="shared" si="16"/>
        <v>0.70454545454545459</v>
      </c>
      <c r="R341" s="7">
        <v>8.8179757508080728E-2</v>
      </c>
      <c r="S341">
        <f t="shared" si="17"/>
        <v>6.2126647335238698E-2</v>
      </c>
    </row>
    <row r="342" spans="1:19" hidden="1" x14ac:dyDescent="0.25">
      <c r="A342">
        <v>43162</v>
      </c>
      <c r="B342">
        <v>345840</v>
      </c>
      <c r="C342" t="s">
        <v>1357</v>
      </c>
      <c r="D342" t="s">
        <v>1746</v>
      </c>
      <c r="E342" t="s">
        <v>70</v>
      </c>
      <c r="F342">
        <v>140</v>
      </c>
      <c r="G342">
        <v>948.26</v>
      </c>
      <c r="H342">
        <v>948.26</v>
      </c>
      <c r="I342" t="s">
        <v>2259</v>
      </c>
      <c r="J342" t="s">
        <v>116</v>
      </c>
      <c r="K342" t="s">
        <v>121</v>
      </c>
      <c r="L342">
        <v>62</v>
      </c>
      <c r="M342">
        <f t="shared" si="15"/>
        <v>1.1742424242424242E-2</v>
      </c>
      <c r="N342">
        <v>8</v>
      </c>
      <c r="O342">
        <f t="shared" si="16"/>
        <v>9.3939393939393934E-2</v>
      </c>
      <c r="R342" s="7">
        <v>3.5334727802519894E-2</v>
      </c>
      <c r="S342">
        <f t="shared" si="17"/>
        <v>3.3193229147821719E-3</v>
      </c>
    </row>
    <row r="343" spans="1:19" hidden="1" x14ac:dyDescent="0.25">
      <c r="A343">
        <v>36968</v>
      </c>
      <c r="B343">
        <v>345842</v>
      </c>
      <c r="C343" t="s">
        <v>269</v>
      </c>
      <c r="D343" t="s">
        <v>141</v>
      </c>
      <c r="E343" t="s">
        <v>70</v>
      </c>
      <c r="F343">
        <v>126</v>
      </c>
      <c r="G343" s="6">
        <v>3970.09</v>
      </c>
      <c r="H343" s="6">
        <v>3970.09</v>
      </c>
      <c r="I343" t="s">
        <v>2258</v>
      </c>
      <c r="J343" t="s">
        <v>28</v>
      </c>
      <c r="K343" t="s">
        <v>121</v>
      </c>
      <c r="L343">
        <v>38</v>
      </c>
      <c r="M343">
        <f t="shared" si="15"/>
        <v>7.1969696969696973E-3</v>
      </c>
      <c r="N343">
        <v>24</v>
      </c>
      <c r="O343">
        <f t="shared" si="16"/>
        <v>0.17272727272727273</v>
      </c>
      <c r="R343" s="7">
        <v>0.16120285813802984</v>
      </c>
      <c r="S343">
        <f t="shared" si="17"/>
        <v>2.7844130042023338E-2</v>
      </c>
    </row>
    <row r="344" spans="1:19" hidden="1" x14ac:dyDescent="0.25">
      <c r="A344">
        <v>17038</v>
      </c>
      <c r="B344">
        <v>345843</v>
      </c>
      <c r="C344" t="s">
        <v>270</v>
      </c>
      <c r="D344" t="s">
        <v>151</v>
      </c>
      <c r="E344" t="s">
        <v>70</v>
      </c>
      <c r="F344">
        <v>126</v>
      </c>
      <c r="G344" s="6">
        <v>3090.33</v>
      </c>
      <c r="H344" s="6">
        <v>3090.33</v>
      </c>
      <c r="I344" t="s">
        <v>2272</v>
      </c>
      <c r="J344" t="s">
        <v>28</v>
      </c>
      <c r="K344" t="s">
        <v>121</v>
      </c>
      <c r="L344">
        <v>12</v>
      </c>
      <c r="M344">
        <f t="shared" si="15"/>
        <v>2.2727272727272726E-3</v>
      </c>
      <c r="N344">
        <v>66</v>
      </c>
      <c r="O344">
        <f t="shared" si="16"/>
        <v>0.15</v>
      </c>
      <c r="R344" s="7">
        <v>0.23640182989938241</v>
      </c>
      <c r="S344">
        <f t="shared" si="17"/>
        <v>3.5460274484907357E-2</v>
      </c>
    </row>
    <row r="345" spans="1:19" hidden="1" x14ac:dyDescent="0.25">
      <c r="A345">
        <v>25391</v>
      </c>
      <c r="B345">
        <v>345844</v>
      </c>
      <c r="C345" t="s">
        <v>134</v>
      </c>
      <c r="D345" t="s">
        <v>262</v>
      </c>
      <c r="E345" t="s">
        <v>70</v>
      </c>
      <c r="F345">
        <v>120</v>
      </c>
      <c r="G345" s="6">
        <v>9991.25</v>
      </c>
      <c r="H345" s="6">
        <v>9991.25</v>
      </c>
      <c r="I345" t="s">
        <v>2258</v>
      </c>
      <c r="J345" t="s">
        <v>28</v>
      </c>
      <c r="K345" t="s">
        <v>121</v>
      </c>
      <c r="L345">
        <v>18</v>
      </c>
      <c r="M345">
        <f t="shared" si="15"/>
        <v>3.4090909090909089E-3</v>
      </c>
      <c r="N345">
        <v>48</v>
      </c>
      <c r="O345">
        <f t="shared" si="16"/>
        <v>0.16363636363636364</v>
      </c>
      <c r="R345" s="7">
        <v>0.13717498031359132</v>
      </c>
      <c r="S345">
        <f t="shared" si="17"/>
        <v>2.2446814960405851E-2</v>
      </c>
    </row>
    <row r="346" spans="1:19" hidden="1" x14ac:dyDescent="0.25">
      <c r="A346">
        <v>62692</v>
      </c>
      <c r="B346">
        <v>345973</v>
      </c>
      <c r="C346" t="s">
        <v>2013</v>
      </c>
      <c r="D346" t="s">
        <v>1166</v>
      </c>
      <c r="E346" t="s">
        <v>70</v>
      </c>
      <c r="F346">
        <v>140</v>
      </c>
      <c r="G346">
        <v>-125.26</v>
      </c>
      <c r="H346">
        <v>125.26</v>
      </c>
      <c r="I346" t="s">
        <v>2255</v>
      </c>
      <c r="J346" t="s">
        <v>116</v>
      </c>
      <c r="K346" t="s">
        <v>121</v>
      </c>
      <c r="L346">
        <v>246</v>
      </c>
      <c r="M346">
        <f t="shared" si="15"/>
        <v>4.6590909090909093E-2</v>
      </c>
      <c r="N346">
        <v>8</v>
      </c>
      <c r="O346">
        <f t="shared" si="16"/>
        <v>0.37272727272727274</v>
      </c>
      <c r="R346" s="7">
        <v>0.17365469822768639</v>
      </c>
      <c r="S346">
        <f t="shared" si="17"/>
        <v>6.4725842066683109E-2</v>
      </c>
    </row>
    <row r="347" spans="1:19" hidden="1" x14ac:dyDescent="0.25">
      <c r="A347">
        <v>2149</v>
      </c>
      <c r="B347">
        <v>346084</v>
      </c>
      <c r="C347" t="s">
        <v>185</v>
      </c>
      <c r="D347" t="s">
        <v>220</v>
      </c>
      <c r="E347" t="s">
        <v>70</v>
      </c>
      <c r="F347">
        <v>120</v>
      </c>
      <c r="G347" s="6">
        <v>-5072.49</v>
      </c>
      <c r="H347" s="6">
        <v>5072.49</v>
      </c>
      <c r="I347" t="s">
        <v>2252</v>
      </c>
      <c r="J347" t="s">
        <v>116</v>
      </c>
      <c r="K347" t="s">
        <v>121</v>
      </c>
      <c r="L347">
        <v>2</v>
      </c>
      <c r="M347">
        <f t="shared" si="15"/>
        <v>3.7878787878787879E-4</v>
      </c>
      <c r="N347">
        <v>24</v>
      </c>
      <c r="O347">
        <f t="shared" si="16"/>
        <v>9.0909090909090905E-3</v>
      </c>
      <c r="R347" s="7">
        <v>0.34591195822869458</v>
      </c>
      <c r="S347">
        <f t="shared" si="17"/>
        <v>3.1446541657154051E-3</v>
      </c>
    </row>
    <row r="348" spans="1:19" hidden="1" x14ac:dyDescent="0.25">
      <c r="A348">
        <v>397</v>
      </c>
      <c r="B348">
        <v>346089</v>
      </c>
      <c r="C348" t="s">
        <v>258</v>
      </c>
      <c r="D348" t="s">
        <v>250</v>
      </c>
      <c r="E348" t="s">
        <v>70</v>
      </c>
      <c r="F348">
        <v>120</v>
      </c>
      <c r="G348" s="6">
        <v>-5073.75</v>
      </c>
      <c r="H348" s="6">
        <v>5073.75</v>
      </c>
      <c r="I348" t="s">
        <v>2252</v>
      </c>
      <c r="J348" t="s">
        <v>116</v>
      </c>
      <c r="K348" t="s">
        <v>121</v>
      </c>
      <c r="L348">
        <v>1</v>
      </c>
      <c r="M348">
        <f t="shared" si="15"/>
        <v>1.8939393939393939E-4</v>
      </c>
      <c r="N348">
        <v>24</v>
      </c>
      <c r="O348">
        <f t="shared" si="16"/>
        <v>4.5454545454545452E-3</v>
      </c>
      <c r="R348" s="7">
        <v>0.34582605548075307</v>
      </c>
      <c r="S348">
        <f t="shared" si="17"/>
        <v>1.5719366158216048E-3</v>
      </c>
    </row>
    <row r="349" spans="1:19" hidden="1" x14ac:dyDescent="0.25">
      <c r="A349">
        <v>18408</v>
      </c>
      <c r="B349">
        <v>346637</v>
      </c>
      <c r="C349" t="s">
        <v>255</v>
      </c>
      <c r="D349" t="s">
        <v>150</v>
      </c>
      <c r="E349" t="s">
        <v>70</v>
      </c>
      <c r="F349">
        <v>130</v>
      </c>
      <c r="G349" s="6">
        <v>-2505.6999999999998</v>
      </c>
      <c r="H349" s="6">
        <v>2505.6999999999998</v>
      </c>
      <c r="I349" t="s">
        <v>2252</v>
      </c>
      <c r="J349" t="s">
        <v>28</v>
      </c>
      <c r="K349" t="s">
        <v>121</v>
      </c>
      <c r="L349">
        <v>13</v>
      </c>
      <c r="M349">
        <f t="shared" si="15"/>
        <v>2.4621212121212119E-3</v>
      </c>
      <c r="N349">
        <v>24</v>
      </c>
      <c r="O349">
        <f t="shared" si="16"/>
        <v>5.9090909090909083E-2</v>
      </c>
      <c r="R349" s="7">
        <v>0.29155911202177376</v>
      </c>
      <c r="S349">
        <f t="shared" si="17"/>
        <v>1.7228492983104811E-2</v>
      </c>
    </row>
    <row r="350" spans="1:19" hidden="1" x14ac:dyDescent="0.25">
      <c r="A350">
        <v>13096</v>
      </c>
      <c r="B350">
        <v>346638</v>
      </c>
      <c r="C350" t="s">
        <v>271</v>
      </c>
      <c r="D350" t="s">
        <v>255</v>
      </c>
      <c r="E350" t="s">
        <v>70</v>
      </c>
      <c r="F350">
        <v>130</v>
      </c>
      <c r="G350" s="6">
        <v>1313.62</v>
      </c>
      <c r="H350" s="6">
        <v>1313.62</v>
      </c>
      <c r="I350" t="s">
        <v>2252</v>
      </c>
      <c r="J350" t="s">
        <v>28</v>
      </c>
      <c r="K350" t="s">
        <v>121</v>
      </c>
      <c r="L350">
        <v>8</v>
      </c>
      <c r="M350">
        <f t="shared" si="15"/>
        <v>1.5151515151515152E-3</v>
      </c>
      <c r="N350">
        <v>24</v>
      </c>
      <c r="O350">
        <f t="shared" si="16"/>
        <v>3.6363636363636362E-2</v>
      </c>
      <c r="R350" s="7">
        <v>0.29163560387305471</v>
      </c>
      <c r="S350">
        <f t="shared" si="17"/>
        <v>1.0604931049929262E-2</v>
      </c>
    </row>
    <row r="351" spans="1:19" hidden="1" x14ac:dyDescent="0.25">
      <c r="A351">
        <v>13522</v>
      </c>
      <c r="B351">
        <v>346639</v>
      </c>
      <c r="C351" t="s">
        <v>142</v>
      </c>
      <c r="D351" t="s">
        <v>271</v>
      </c>
      <c r="E351" t="s">
        <v>70</v>
      </c>
      <c r="F351">
        <v>130</v>
      </c>
      <c r="G351" s="6">
        <v>5132.59</v>
      </c>
      <c r="H351" s="6">
        <v>5132.59</v>
      </c>
      <c r="I351" t="s">
        <v>2258</v>
      </c>
      <c r="J351" t="s">
        <v>28</v>
      </c>
      <c r="K351" t="s">
        <v>121</v>
      </c>
      <c r="L351">
        <v>8</v>
      </c>
      <c r="M351">
        <f t="shared" si="15"/>
        <v>1.5151515151515152E-3</v>
      </c>
      <c r="N351">
        <v>24</v>
      </c>
      <c r="O351">
        <f t="shared" si="16"/>
        <v>3.6363636363636362E-2</v>
      </c>
      <c r="R351" s="7">
        <v>0.18892637023094633</v>
      </c>
      <c r="S351">
        <f t="shared" si="17"/>
        <v>6.8700498265798658E-3</v>
      </c>
    </row>
    <row r="352" spans="1:19" hidden="1" x14ac:dyDescent="0.25">
      <c r="A352">
        <v>15721</v>
      </c>
      <c r="B352">
        <v>346817</v>
      </c>
      <c r="C352" t="s">
        <v>181</v>
      </c>
      <c r="D352" t="s">
        <v>252</v>
      </c>
      <c r="E352" t="s">
        <v>70</v>
      </c>
      <c r="F352">
        <v>130</v>
      </c>
      <c r="G352" s="6">
        <v>5831.18</v>
      </c>
      <c r="H352" s="6">
        <v>5831.18</v>
      </c>
      <c r="I352" t="s">
        <v>2252</v>
      </c>
      <c r="J352" t="s">
        <v>116</v>
      </c>
      <c r="K352" t="s">
        <v>121</v>
      </c>
      <c r="L352">
        <v>10</v>
      </c>
      <c r="M352">
        <f t="shared" si="15"/>
        <v>1.893939393939394E-3</v>
      </c>
      <c r="N352">
        <v>24</v>
      </c>
      <c r="O352">
        <f t="shared" si="16"/>
        <v>4.5454545454545456E-2</v>
      </c>
      <c r="R352" s="7">
        <v>0.29157756501713394</v>
      </c>
      <c r="S352">
        <f t="shared" si="17"/>
        <v>1.3253525682596998E-2</v>
      </c>
    </row>
    <row r="353" spans="1:19" hidden="1" x14ac:dyDescent="0.25">
      <c r="A353">
        <v>71234</v>
      </c>
      <c r="B353">
        <v>346920</v>
      </c>
      <c r="C353" t="s">
        <v>58</v>
      </c>
      <c r="D353" t="s">
        <v>81</v>
      </c>
      <c r="F353">
        <v>110</v>
      </c>
      <c r="G353" s="6">
        <v>34818.65</v>
      </c>
      <c r="H353" s="6">
        <v>34818.65</v>
      </c>
      <c r="I353" t="s">
        <v>2270</v>
      </c>
      <c r="J353" t="s">
        <v>28</v>
      </c>
      <c r="K353" t="s">
        <v>121</v>
      </c>
      <c r="L353" s="8">
        <v>4882</v>
      </c>
      <c r="M353">
        <f t="shared" si="15"/>
        <v>0.92462121212121207</v>
      </c>
      <c r="N353">
        <v>90</v>
      </c>
      <c r="O353">
        <f t="shared" si="16"/>
        <v>83.215909090909079</v>
      </c>
      <c r="R353" s="7">
        <v>3.5963716371155537E-2</v>
      </c>
      <c r="S353">
        <f t="shared" si="17"/>
        <v>2.9927533521133176</v>
      </c>
    </row>
    <row r="354" spans="1:19" hidden="1" x14ac:dyDescent="0.25">
      <c r="A354">
        <v>52997</v>
      </c>
      <c r="B354">
        <v>346967</v>
      </c>
      <c r="C354" t="s">
        <v>1159</v>
      </c>
      <c r="D354" t="s">
        <v>1954</v>
      </c>
      <c r="E354" t="s">
        <v>70</v>
      </c>
      <c r="F354">
        <v>100.5</v>
      </c>
      <c r="G354">
        <v>-228.3</v>
      </c>
      <c r="H354">
        <v>228.3</v>
      </c>
      <c r="I354" t="s">
        <v>2259</v>
      </c>
      <c r="J354" t="s">
        <v>116</v>
      </c>
      <c r="K354" t="s">
        <v>121</v>
      </c>
      <c r="L354">
        <v>137</v>
      </c>
      <c r="M354">
        <f t="shared" si="15"/>
        <v>2.5946969696969698E-2</v>
      </c>
      <c r="N354">
        <v>8</v>
      </c>
      <c r="O354">
        <f t="shared" si="16"/>
        <v>0.20757575757575758</v>
      </c>
      <c r="R354" s="7">
        <v>0.23825529311808849</v>
      </c>
      <c r="S354">
        <f t="shared" si="17"/>
        <v>4.9456022965421398E-2</v>
      </c>
    </row>
    <row r="355" spans="1:19" hidden="1" x14ac:dyDescent="0.25">
      <c r="A355">
        <v>66514</v>
      </c>
      <c r="B355">
        <v>347167</v>
      </c>
      <c r="C355" t="s">
        <v>2049</v>
      </c>
      <c r="D355" t="s">
        <v>1996</v>
      </c>
      <c r="E355" t="s">
        <v>70</v>
      </c>
      <c r="F355">
        <v>120</v>
      </c>
      <c r="G355">
        <v>740.38</v>
      </c>
      <c r="H355">
        <v>740.38</v>
      </c>
      <c r="I355" t="s">
        <v>2265</v>
      </c>
      <c r="J355" t="s">
        <v>116</v>
      </c>
      <c r="K355" t="s">
        <v>121</v>
      </c>
      <c r="L355">
        <v>340</v>
      </c>
      <c r="M355">
        <f t="shared" si="15"/>
        <v>6.4393939393939392E-2</v>
      </c>
      <c r="N355">
        <v>24</v>
      </c>
      <c r="O355">
        <f t="shared" si="16"/>
        <v>1.5454545454545454</v>
      </c>
      <c r="R355" s="7">
        <v>2.9379490937086358E-2</v>
      </c>
      <c r="S355">
        <f t="shared" si="17"/>
        <v>4.5404667811860734E-2</v>
      </c>
    </row>
    <row r="356" spans="1:19" hidden="1" x14ac:dyDescent="0.25">
      <c r="A356">
        <v>39011</v>
      </c>
      <c r="B356">
        <v>347299</v>
      </c>
      <c r="C356" t="s">
        <v>1160</v>
      </c>
      <c r="D356" t="s">
        <v>1558</v>
      </c>
      <c r="E356" t="s">
        <v>94</v>
      </c>
      <c r="F356">
        <v>130</v>
      </c>
      <c r="G356">
        <v>276.83</v>
      </c>
      <c r="H356">
        <v>276.83</v>
      </c>
      <c r="I356" t="s">
        <v>2259</v>
      </c>
      <c r="J356" t="s">
        <v>116</v>
      </c>
      <c r="K356" t="s">
        <v>121</v>
      </c>
      <c r="L356">
        <v>40</v>
      </c>
      <c r="M356">
        <f t="shared" si="15"/>
        <v>7.575757575757576E-3</v>
      </c>
      <c r="N356">
        <v>12</v>
      </c>
      <c r="O356">
        <f t="shared" si="16"/>
        <v>9.0909090909090912E-2</v>
      </c>
      <c r="R356" s="7">
        <v>0.19648767625929128</v>
      </c>
      <c r="S356">
        <f t="shared" si="17"/>
        <v>1.7862516023571934E-2</v>
      </c>
    </row>
    <row r="357" spans="1:19" hidden="1" x14ac:dyDescent="0.25">
      <c r="A357">
        <v>11481</v>
      </c>
      <c r="B357">
        <v>347300</v>
      </c>
      <c r="C357" t="s">
        <v>1159</v>
      </c>
      <c r="D357" t="s">
        <v>1160</v>
      </c>
      <c r="E357" t="s">
        <v>94</v>
      </c>
      <c r="F357">
        <v>65.8</v>
      </c>
      <c r="G357">
        <v>279.85000000000002</v>
      </c>
      <c r="H357">
        <v>279.85000000000002</v>
      </c>
      <c r="I357" t="s">
        <v>2259</v>
      </c>
      <c r="J357" t="s">
        <v>116</v>
      </c>
      <c r="K357" t="s">
        <v>121</v>
      </c>
      <c r="L357">
        <v>7</v>
      </c>
      <c r="M357">
        <f t="shared" si="15"/>
        <v>1.3257575757575758E-3</v>
      </c>
      <c r="N357">
        <v>12</v>
      </c>
      <c r="O357">
        <f t="shared" si="16"/>
        <v>1.5909090909090911E-2</v>
      </c>
      <c r="R357" s="7">
        <v>0.19436728039613935</v>
      </c>
      <c r="S357">
        <f t="shared" si="17"/>
        <v>3.0922067335749444E-3</v>
      </c>
    </row>
    <row r="358" spans="1:19" hidden="1" x14ac:dyDescent="0.25">
      <c r="A358">
        <v>35246</v>
      </c>
      <c r="B358">
        <v>347720</v>
      </c>
      <c r="C358" t="s">
        <v>200</v>
      </c>
      <c r="D358" t="s">
        <v>254</v>
      </c>
      <c r="E358" t="s">
        <v>70</v>
      </c>
      <c r="F358">
        <v>110</v>
      </c>
      <c r="G358" s="6">
        <v>-3225.24</v>
      </c>
      <c r="H358" s="6">
        <v>3225.24</v>
      </c>
      <c r="I358" t="s">
        <v>2252</v>
      </c>
      <c r="J358" t="s">
        <v>116</v>
      </c>
      <c r="K358" t="s">
        <v>121</v>
      </c>
      <c r="L358">
        <v>32</v>
      </c>
      <c r="M358">
        <f t="shared" si="15"/>
        <v>6.0606060606060606E-3</v>
      </c>
      <c r="N358">
        <v>24</v>
      </c>
      <c r="O358">
        <f t="shared" si="16"/>
        <v>0.14545454545454545</v>
      </c>
      <c r="R358" s="7">
        <v>0.57402932485644487</v>
      </c>
      <c r="S358">
        <f t="shared" si="17"/>
        <v>8.3495174524573793E-2</v>
      </c>
    </row>
    <row r="359" spans="1:19" hidden="1" x14ac:dyDescent="0.25">
      <c r="A359">
        <v>70922</v>
      </c>
      <c r="B359">
        <v>347726</v>
      </c>
      <c r="C359" t="s">
        <v>212</v>
      </c>
      <c r="D359" t="s">
        <v>186</v>
      </c>
      <c r="E359" t="s">
        <v>70</v>
      </c>
      <c r="F359">
        <v>120</v>
      </c>
      <c r="G359" s="6">
        <v>4513.8599999999997</v>
      </c>
      <c r="H359" s="6">
        <v>4513.8599999999997</v>
      </c>
      <c r="I359" t="s">
        <v>2252</v>
      </c>
      <c r="J359" t="s">
        <v>116</v>
      </c>
      <c r="K359" t="s">
        <v>121</v>
      </c>
      <c r="L359">
        <v>938</v>
      </c>
      <c r="M359">
        <f t="shared" si="15"/>
        <v>0.17765151515151514</v>
      </c>
      <c r="N359">
        <v>24</v>
      </c>
      <c r="O359">
        <f t="shared" si="16"/>
        <v>4.2636363636363637</v>
      </c>
      <c r="R359" s="7">
        <v>0.37705996653099721</v>
      </c>
      <c r="S359">
        <f t="shared" si="17"/>
        <v>1.6076465845730699</v>
      </c>
    </row>
    <row r="360" spans="1:19" hidden="1" x14ac:dyDescent="0.25">
      <c r="A360">
        <v>21762</v>
      </c>
      <c r="B360">
        <v>348270</v>
      </c>
      <c r="C360" t="s">
        <v>168</v>
      </c>
      <c r="D360" t="s">
        <v>269</v>
      </c>
      <c r="E360" t="s">
        <v>70</v>
      </c>
      <c r="F360">
        <v>126</v>
      </c>
      <c r="G360" s="6">
        <v>7060.7</v>
      </c>
      <c r="H360" s="6">
        <v>7060.7</v>
      </c>
      <c r="I360" t="s">
        <v>2258</v>
      </c>
      <c r="J360" t="s">
        <v>28</v>
      </c>
      <c r="K360" t="s">
        <v>121</v>
      </c>
      <c r="L360">
        <v>15</v>
      </c>
      <c r="M360">
        <f t="shared" si="15"/>
        <v>2.840909090909091E-3</v>
      </c>
      <c r="N360">
        <v>48</v>
      </c>
      <c r="O360">
        <f t="shared" si="16"/>
        <v>0.13636363636363635</v>
      </c>
      <c r="R360" s="7">
        <v>0.19410958149449337</v>
      </c>
      <c r="S360">
        <f t="shared" si="17"/>
        <v>2.6469488385612729E-2</v>
      </c>
    </row>
    <row r="361" spans="1:19" hidden="1" x14ac:dyDescent="0.25">
      <c r="A361">
        <v>49337</v>
      </c>
      <c r="B361">
        <v>348271</v>
      </c>
      <c r="C361" t="s">
        <v>269</v>
      </c>
      <c r="D361" t="s">
        <v>270</v>
      </c>
      <c r="E361" t="s">
        <v>70</v>
      </c>
      <c r="F361">
        <v>126</v>
      </c>
      <c r="G361" s="6">
        <v>3090.47</v>
      </c>
      <c r="H361" s="6">
        <v>3090.47</v>
      </c>
      <c r="I361" t="s">
        <v>2258</v>
      </c>
      <c r="J361" t="s">
        <v>28</v>
      </c>
      <c r="K361" t="s">
        <v>121</v>
      </c>
      <c r="L361">
        <v>104</v>
      </c>
      <c r="M361">
        <f t="shared" si="15"/>
        <v>1.9696969696969695E-2</v>
      </c>
      <c r="N361">
        <v>48</v>
      </c>
      <c r="O361">
        <f t="shared" si="16"/>
        <v>0.94545454545454533</v>
      </c>
      <c r="R361" s="7">
        <v>0.23639112076576008</v>
      </c>
      <c r="S361">
        <f t="shared" si="17"/>
        <v>0.22349705963308222</v>
      </c>
    </row>
    <row r="362" spans="1:19" hidden="1" x14ac:dyDescent="0.25">
      <c r="A362">
        <v>68931</v>
      </c>
      <c r="B362">
        <v>348272</v>
      </c>
      <c r="C362" t="s">
        <v>263</v>
      </c>
      <c r="D362" t="s">
        <v>168</v>
      </c>
      <c r="E362" t="s">
        <v>70</v>
      </c>
      <c r="F362">
        <v>126</v>
      </c>
      <c r="G362" s="6">
        <v>9990.84</v>
      </c>
      <c r="H362" s="6">
        <v>9990.84</v>
      </c>
      <c r="I362" t="s">
        <v>2258</v>
      </c>
      <c r="J362" t="s">
        <v>28</v>
      </c>
      <c r="K362" t="s">
        <v>121</v>
      </c>
      <c r="L362">
        <v>478</v>
      </c>
      <c r="M362">
        <f t="shared" si="15"/>
        <v>9.053030303030303E-2</v>
      </c>
      <c r="N362">
        <v>48</v>
      </c>
      <c r="O362">
        <f t="shared" si="16"/>
        <v>4.3454545454545457</v>
      </c>
      <c r="R362" s="7">
        <v>0.13718060964425105</v>
      </c>
      <c r="S362">
        <f t="shared" si="17"/>
        <v>0.59611210372683643</v>
      </c>
    </row>
    <row r="363" spans="1:19" hidden="1" x14ac:dyDescent="0.25">
      <c r="A363">
        <v>2006</v>
      </c>
      <c r="B363">
        <v>348285</v>
      </c>
      <c r="C363" t="s">
        <v>180</v>
      </c>
      <c r="D363" t="s">
        <v>234</v>
      </c>
      <c r="E363" t="s">
        <v>70</v>
      </c>
      <c r="F363">
        <v>126</v>
      </c>
      <c r="G363" s="6">
        <v>-5831.46</v>
      </c>
      <c r="H363" s="6">
        <v>5831.46</v>
      </c>
      <c r="I363" t="s">
        <v>2252</v>
      </c>
      <c r="J363" t="s">
        <v>116</v>
      </c>
      <c r="K363" t="s">
        <v>121</v>
      </c>
      <c r="L363">
        <v>2</v>
      </c>
      <c r="M363">
        <f t="shared" si="15"/>
        <v>3.7878787878787879E-4</v>
      </c>
      <c r="N363">
        <v>24</v>
      </c>
      <c r="O363">
        <f t="shared" si="16"/>
        <v>9.0909090909090905E-3</v>
      </c>
      <c r="R363" s="7">
        <v>0.29156356479794276</v>
      </c>
      <c r="S363">
        <f t="shared" si="17"/>
        <v>2.6505778617994798E-3</v>
      </c>
    </row>
    <row r="364" spans="1:19" hidden="1" x14ac:dyDescent="0.25">
      <c r="A364">
        <v>13052</v>
      </c>
      <c r="B364">
        <v>348286</v>
      </c>
      <c r="C364" t="s">
        <v>234</v>
      </c>
      <c r="D364" t="s">
        <v>1217</v>
      </c>
      <c r="E364" t="s">
        <v>70</v>
      </c>
      <c r="F364">
        <v>126</v>
      </c>
      <c r="G364" s="6">
        <v>-2012.41</v>
      </c>
      <c r="H364" s="6">
        <v>2012.41</v>
      </c>
      <c r="I364" t="s">
        <v>2252</v>
      </c>
      <c r="J364" t="s">
        <v>116</v>
      </c>
      <c r="K364" t="s">
        <v>121</v>
      </c>
      <c r="L364">
        <v>8</v>
      </c>
      <c r="M364">
        <f t="shared" si="15"/>
        <v>1.5151515151515152E-3</v>
      </c>
      <c r="N364">
        <v>24</v>
      </c>
      <c r="O364">
        <f t="shared" si="16"/>
        <v>3.6363636363636362E-2</v>
      </c>
      <c r="R364" s="7">
        <v>0.2914829665048031</v>
      </c>
      <c r="S364">
        <f t="shared" si="17"/>
        <v>1.0599380600174657E-2</v>
      </c>
    </row>
    <row r="365" spans="1:19" hidden="1" x14ac:dyDescent="0.25">
      <c r="A365">
        <v>29723</v>
      </c>
      <c r="B365">
        <v>348326</v>
      </c>
      <c r="C365" t="s">
        <v>1605</v>
      </c>
      <c r="D365" t="s">
        <v>1606</v>
      </c>
      <c r="E365" t="s">
        <v>70</v>
      </c>
      <c r="F365">
        <v>140</v>
      </c>
      <c r="G365">
        <v>158.94</v>
      </c>
      <c r="H365">
        <v>158.94</v>
      </c>
      <c r="I365" t="s">
        <v>2259</v>
      </c>
      <c r="J365" t="s">
        <v>116</v>
      </c>
      <c r="K365" t="s">
        <v>121</v>
      </c>
      <c r="L365">
        <v>24</v>
      </c>
      <c r="M365">
        <f t="shared" si="15"/>
        <v>4.5454545454545452E-3</v>
      </c>
      <c r="N365">
        <v>6</v>
      </c>
      <c r="O365">
        <f t="shared" si="16"/>
        <v>2.7272727272727271E-2</v>
      </c>
      <c r="R365" s="7">
        <v>0.34222778041310936</v>
      </c>
      <c r="S365">
        <f t="shared" si="17"/>
        <v>9.3334849203575276E-3</v>
      </c>
    </row>
    <row r="366" spans="1:19" hidden="1" x14ac:dyDescent="0.25">
      <c r="A366">
        <v>59307</v>
      </c>
      <c r="B366">
        <v>348327</v>
      </c>
      <c r="C366" t="s">
        <v>1567</v>
      </c>
      <c r="D366" t="s">
        <v>1993</v>
      </c>
      <c r="E366" t="s">
        <v>239</v>
      </c>
      <c r="F366">
        <v>140</v>
      </c>
      <c r="G366">
        <v>160.49</v>
      </c>
      <c r="H366">
        <v>160.49</v>
      </c>
      <c r="I366" t="s">
        <v>2259</v>
      </c>
      <c r="J366" t="s">
        <v>116</v>
      </c>
      <c r="K366" t="s">
        <v>121</v>
      </c>
      <c r="L366">
        <v>206</v>
      </c>
      <c r="M366">
        <f t="shared" si="15"/>
        <v>3.9015151515151517E-2</v>
      </c>
      <c r="N366">
        <v>6</v>
      </c>
      <c r="O366">
        <f t="shared" si="16"/>
        <v>0.2340909090909091</v>
      </c>
      <c r="R366" s="7">
        <v>0.33892257099420275</v>
      </c>
      <c r="S366">
        <f t="shared" si="17"/>
        <v>7.9338692755461099E-2</v>
      </c>
    </row>
    <row r="367" spans="1:19" hidden="1" x14ac:dyDescent="0.25">
      <c r="A367">
        <v>71113</v>
      </c>
      <c r="B367">
        <v>348420</v>
      </c>
      <c r="C367" t="s">
        <v>272</v>
      </c>
      <c r="D367" t="s">
        <v>240</v>
      </c>
      <c r="E367" t="s">
        <v>70</v>
      </c>
      <c r="F367">
        <v>110</v>
      </c>
      <c r="G367" s="6">
        <v>-22224.51</v>
      </c>
      <c r="H367" s="6">
        <v>22224.51</v>
      </c>
      <c r="I367" t="s">
        <v>2253</v>
      </c>
      <c r="J367" t="s">
        <v>28</v>
      </c>
      <c r="K367" t="s">
        <v>121</v>
      </c>
      <c r="L367" s="8">
        <v>1333</v>
      </c>
      <c r="M367">
        <f t="shared" si="15"/>
        <v>0.25246212121212119</v>
      </c>
      <c r="N367">
        <v>60</v>
      </c>
      <c r="O367">
        <f t="shared" si="16"/>
        <v>15.147727272727272</v>
      </c>
      <c r="R367" s="7">
        <v>6.166837973292412E-2</v>
      </c>
      <c r="S367">
        <f t="shared" si="17"/>
        <v>0.93413579754531639</v>
      </c>
    </row>
    <row r="368" spans="1:19" hidden="1" x14ac:dyDescent="0.25">
      <c r="A368">
        <v>48599</v>
      </c>
      <c r="B368">
        <v>348421</v>
      </c>
      <c r="C368" t="s">
        <v>264</v>
      </c>
      <c r="D368" t="s">
        <v>272</v>
      </c>
      <c r="E368" t="s">
        <v>70</v>
      </c>
      <c r="F368">
        <v>120</v>
      </c>
      <c r="G368" s="6">
        <v>-22224.240000000002</v>
      </c>
      <c r="H368" s="6">
        <v>22224.240000000002</v>
      </c>
      <c r="I368" t="s">
        <v>2253</v>
      </c>
      <c r="J368" t="s">
        <v>28</v>
      </c>
      <c r="K368" t="s">
        <v>121</v>
      </c>
      <c r="L368">
        <v>97</v>
      </c>
      <c r="M368">
        <f t="shared" si="15"/>
        <v>1.8371212121212122E-2</v>
      </c>
      <c r="N368">
        <v>60</v>
      </c>
      <c r="O368">
        <f t="shared" si="16"/>
        <v>1.1022727272727273</v>
      </c>
      <c r="R368" s="7">
        <v>6.1669128935710249E-2</v>
      </c>
      <c r="S368">
        <f t="shared" si="17"/>
        <v>6.7976198940498792E-2</v>
      </c>
    </row>
    <row r="369" spans="1:19" hidden="1" x14ac:dyDescent="0.25">
      <c r="A369">
        <v>48194</v>
      </c>
      <c r="B369">
        <v>348523</v>
      </c>
      <c r="C369" t="s">
        <v>253</v>
      </c>
      <c r="D369" t="s">
        <v>201</v>
      </c>
      <c r="E369" t="s">
        <v>27</v>
      </c>
      <c r="F369">
        <v>120</v>
      </c>
      <c r="G369" s="6">
        <v>5237.1099999999997</v>
      </c>
      <c r="H369" s="6">
        <v>5237.1099999999997</v>
      </c>
      <c r="I369" t="s">
        <v>2252</v>
      </c>
      <c r="J369" t="s">
        <v>116</v>
      </c>
      <c r="K369" t="s">
        <v>121</v>
      </c>
      <c r="L369">
        <v>94</v>
      </c>
      <c r="M369">
        <f t="shared" si="15"/>
        <v>1.7803030303030303E-2</v>
      </c>
      <c r="N369">
        <v>24</v>
      </c>
      <c r="O369">
        <f t="shared" si="16"/>
        <v>0.42727272727272725</v>
      </c>
      <c r="R369" s="7">
        <v>0.32465257853598861</v>
      </c>
      <c r="S369">
        <f t="shared" si="17"/>
        <v>0.13871519264719512</v>
      </c>
    </row>
    <row r="370" spans="1:19" hidden="1" x14ac:dyDescent="0.25">
      <c r="A370">
        <v>71525</v>
      </c>
      <c r="B370" t="s">
        <v>99</v>
      </c>
      <c r="C370" t="s">
        <v>100</v>
      </c>
      <c r="D370" t="s">
        <v>101</v>
      </c>
      <c r="F370">
        <v>110</v>
      </c>
      <c r="G370" s="6">
        <v>66666</v>
      </c>
      <c r="H370" s="6">
        <v>66666</v>
      </c>
      <c r="I370" t="s">
        <v>2273</v>
      </c>
      <c r="J370" t="s">
        <v>28</v>
      </c>
      <c r="K370" t="s">
        <v>121</v>
      </c>
      <c r="L370">
        <v>54</v>
      </c>
      <c r="M370">
        <f t="shared" si="15"/>
        <v>1.0227272727272727E-2</v>
      </c>
      <c r="N370">
        <v>90</v>
      </c>
      <c r="O370">
        <f t="shared" si="16"/>
        <v>0.92045454545454541</v>
      </c>
      <c r="R370" s="7">
        <v>1.8783308628484308E-2</v>
      </c>
      <c r="S370">
        <f t="shared" si="17"/>
        <v>1.7289181805763963E-2</v>
      </c>
    </row>
    <row r="371" spans="1:19" hidden="1" x14ac:dyDescent="0.25">
      <c r="A371">
        <v>71526</v>
      </c>
      <c r="B371" t="s">
        <v>102</v>
      </c>
      <c r="C371" t="s">
        <v>101</v>
      </c>
      <c r="D371" t="s">
        <v>57</v>
      </c>
      <c r="F371">
        <v>110</v>
      </c>
      <c r="G371" s="6">
        <v>66666</v>
      </c>
      <c r="H371" s="6">
        <v>66666</v>
      </c>
      <c r="I371" t="s">
        <v>2273</v>
      </c>
      <c r="J371" t="s">
        <v>28</v>
      </c>
      <c r="K371" t="s">
        <v>121</v>
      </c>
      <c r="L371">
        <v>67</v>
      </c>
      <c r="M371">
        <f t="shared" si="15"/>
        <v>1.268939393939394E-2</v>
      </c>
      <c r="N371">
        <v>90</v>
      </c>
      <c r="O371">
        <f t="shared" si="16"/>
        <v>1.1420454545454546</v>
      </c>
      <c r="R371" s="7">
        <v>1.8783308628484308E-2</v>
      </c>
      <c r="S371">
        <f t="shared" si="17"/>
        <v>2.145139224048492E-2</v>
      </c>
    </row>
    <row r="372" spans="1:19" hidden="1" x14ac:dyDescent="0.25">
      <c r="A372">
        <v>71237</v>
      </c>
      <c r="B372">
        <v>12748</v>
      </c>
      <c r="C372" t="s">
        <v>176</v>
      </c>
      <c r="D372" t="s">
        <v>195</v>
      </c>
      <c r="E372" t="s">
        <v>64</v>
      </c>
      <c r="F372">
        <v>120</v>
      </c>
      <c r="G372" s="6">
        <v>-4412.46</v>
      </c>
      <c r="H372" s="6">
        <v>4412.46</v>
      </c>
      <c r="I372" t="s">
        <v>2232</v>
      </c>
      <c r="J372" t="s">
        <v>116</v>
      </c>
      <c r="K372" t="s">
        <v>121</v>
      </c>
      <c r="L372">
        <v>1</v>
      </c>
      <c r="M372">
        <f t="shared" ref="M372" si="18">L372/5280</f>
        <v>1.8939393939393939E-4</v>
      </c>
      <c r="N372">
        <v>24</v>
      </c>
      <c r="O372">
        <f t="shared" ref="O372" si="19">M372*N372</f>
        <v>4.5454545454545452E-3</v>
      </c>
      <c r="R372" s="7">
        <v>0.39093992666141453</v>
      </c>
      <c r="S372">
        <f t="shared" si="17"/>
        <v>1.7769996666427933E-3</v>
      </c>
    </row>
  </sheetData>
  <autoFilter ref="A1:U372" xr:uid="{1FA6F5EA-A894-4645-BBA6-0323E3D8EDEA}">
    <filterColumn colId="17">
      <filters>
        <filter val="100%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14C6ED9B9E8F478CCD0BB5700CEA30" ma:contentTypeVersion="7" ma:contentTypeDescription="Create a new document." ma:contentTypeScope="" ma:versionID="66b0174aaf713dc15419d94c87237637">
  <xsd:schema xmlns:xsd="http://www.w3.org/2001/XMLSchema" xmlns:xs="http://www.w3.org/2001/XMLSchema" xmlns:p="http://schemas.microsoft.com/office/2006/metadata/properties" xmlns:ns2="488e0749-c9fe-405e-b7d7-e0deccc9dc3e" xmlns:ns3="ea17ea58-5293-4721-9c3d-4d13bf3e076d" targetNamespace="http://schemas.microsoft.com/office/2006/metadata/properties" ma:root="true" ma:fieldsID="ea33a198280dd7757efccba6a74b3be9" ns2:_="" ns3:_="">
    <xsd:import namespace="488e0749-c9fe-405e-b7d7-e0deccc9dc3e"/>
    <xsd:import namespace="ea17ea58-5293-4721-9c3d-4d13bf3e07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8e0749-c9fe-405e-b7d7-e0deccc9dc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Status" ma:index="14" nillable="true" ma:displayName="Status" ma:format="Dropdown" ma:internalName="Statu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17ea58-5293-4721-9c3d-4d13bf3e076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88e0749-c9fe-405e-b7d7-e0deccc9dc3e" xsi:nil="true"/>
  </documentManagement>
</p:properties>
</file>

<file path=customXml/itemProps1.xml><?xml version="1.0" encoding="utf-8"?>
<ds:datastoreItem xmlns:ds="http://schemas.openxmlformats.org/officeDocument/2006/customXml" ds:itemID="{BD403950-60D6-4C7F-B624-8C3F6E9EE4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8e0749-c9fe-405e-b7d7-e0deccc9dc3e"/>
    <ds:schemaRef ds:uri="ea17ea58-5293-4721-9c3d-4d13bf3e07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187824-7285-4458-9E52-5DDC7B484C8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DC7E63-7E31-4F4F-9212-483F97449BF7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purl.org/dc/terms/"/>
    <ds:schemaRef ds:uri="488e0749-c9fe-405e-b7d7-e0deccc9dc3e"/>
    <ds:schemaRef ds:uri="http://schemas.microsoft.com/office/infopath/2007/PartnerControls"/>
    <ds:schemaRef ds:uri="ea17ea58-5293-4721-9c3d-4d13bf3e076d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</vt:i4>
      </vt:variant>
    </vt:vector>
  </HeadingPairs>
  <TitlesOfParts>
    <vt:vector size="26" baseType="lpstr">
      <vt:lpstr>SUMMARY</vt:lpstr>
      <vt:lpstr>BCWA ADD</vt:lpstr>
      <vt:lpstr>BCWA MDD</vt:lpstr>
      <vt:lpstr>BCWA PH</vt:lpstr>
      <vt:lpstr>EP ADD</vt:lpstr>
      <vt:lpstr>EP MDD</vt:lpstr>
      <vt:lpstr>EP PH</vt:lpstr>
      <vt:lpstr>GWD ADD</vt:lpstr>
      <vt:lpstr>GWD MDD</vt:lpstr>
      <vt:lpstr>GWD PH</vt:lpstr>
      <vt:lpstr>KCWA ADD</vt:lpstr>
      <vt:lpstr>KCWA MDD</vt:lpstr>
      <vt:lpstr>KCWA PH</vt:lpstr>
      <vt:lpstr>LWC ADD</vt:lpstr>
      <vt:lpstr>LWC MDD</vt:lpstr>
      <vt:lpstr>LWC PH</vt:lpstr>
      <vt:lpstr>SWSB ADD</vt:lpstr>
      <vt:lpstr>SWSB ADD LONGVIEW</vt:lpstr>
      <vt:lpstr>SWSB MDD</vt:lpstr>
      <vt:lpstr>SWSB MDD LONGVIEW</vt:lpstr>
      <vt:lpstr>SWSB PH</vt:lpstr>
      <vt:lpstr>SWSB PH LONGVIEW </vt:lpstr>
      <vt:lpstr>WAR ADD</vt:lpstr>
      <vt:lpstr>WAR MDD</vt:lpstr>
      <vt:lpstr>WAR PH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Christen Constantino</dc:creator>
  <cp:lastModifiedBy>DeLaRosa, Stephanie (PUC)</cp:lastModifiedBy>
  <cp:lastPrinted>2021-02-03T19:50:59Z</cp:lastPrinted>
  <dcterms:created xsi:type="dcterms:W3CDTF">2020-11-16T18:40:51Z</dcterms:created>
  <dcterms:modified xsi:type="dcterms:W3CDTF">2024-12-23T14:35:28Z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0x010100C914C6ED9B9E8F478CCD0BB5700CEA30</vt:lpwstr>
  </property>
  <property fmtid="{D5CDD505-2E9C-101B-9397-08002B2CF9AE}" pid="3" name="_dlc_DocIdItemGuid">
    <vt:lpwstr>b6b2fa01-dcc4-4e88-90d1-6a913d0ee2ab</vt:lpwstr>
  </property>
</Properties>
</file>